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uto93" sheetId="1" r:id="rId4"/>
    <sheet state="visible" name="auto2" sheetId="2" r:id="rId5"/>
    <sheet state="visible" name="china" sheetId="3" r:id="rId6"/>
    <sheet state="visible" name="coc1000" sheetId="4" r:id="rId7"/>
    <sheet state="visible" name="coc10K" sheetId="5" r:id="rId8"/>
    <sheet state="visible" name="health-hard" sheetId="6" r:id="rId9"/>
    <sheet state="visible" name="health-easy" sheetId="7" r:id="rId10"/>
    <sheet state="visible" name="nasa93dem" sheetId="8" r:id="rId11"/>
    <sheet state="visible" name="pom" sheetId="9" r:id="rId12"/>
    <sheet state="visible" name="SSM" sheetId="10" r:id="rId13"/>
    <sheet state="visible" name="SSN" sheetId="11" r:id="rId14"/>
    <sheet state="visible" name="Sheet12" sheetId="12" r:id="rId15"/>
  </sheets>
  <definedNames/>
  <calcPr/>
</workbook>
</file>

<file path=xl/sharedStrings.xml><?xml version="1.0" encoding="utf-8"?>
<sst xmlns="http://schemas.openxmlformats.org/spreadsheetml/2006/main" count="2406" uniqueCount="1264">
  <si>
    <t>Sway1 - cos20</t>
  </si>
  <si>
    <t>Acc+</t>
  </si>
  <si>
    <t>Lbs-</t>
  </si>
  <si>
    <t>Mpg+</t>
  </si>
  <si>
    <t>{:Acc+ 18.8 :Lbs- 1968.0 :Mpg+ 40.0 :N 13}</t>
  </si>
  <si>
    <t>all</t>
  </si>
  <si>
    <t>{:Acc+ 16.1 :Lbs- 1760.0 :Mpg+ 40.0 :N 13}</t>
  </si>
  <si>
    <t>sway1</t>
  </si>
  <si>
    <t>{:Acc+ 15.5 :Lbs- 2265.0 :Mpg+ 30.0 :N 13}</t>
  </si>
  <si>
    <t>sway2</t>
  </si>
  <si>
    <t>{:Acc+ 14.9 :Lbs- 2405.0 :Mpg+ 20.0 :N 13}</t>
  </si>
  <si>
    <t>sway3</t>
  </si>
  <si>
    <t>{:Acc+ 18.0 :Lbs- 2395.0 :Mpg+ 30.0 :N 13}</t>
  </si>
  <si>
    <t>sway4</t>
  </si>
  <si>
    <t>{:Acc+ 13.2 :Lbs- 2200.0 :Mpg+ 30.0 :N 12}</t>
  </si>
  <si>
    <t>sway5</t>
  </si>
  <si>
    <t>{:Acc+ 17.9 :Lbs- 2110.0 :Mpg+ 50.0 :N 13}</t>
  </si>
  <si>
    <t>sway6</t>
  </si>
  <si>
    <t>{:Acc+ 15.0 :Lbs- 2670.0 :Mpg+ 30.0 :N 12}</t>
  </si>
  <si>
    <t>xpln1</t>
  </si>
  <si>
    <t>xpln2</t>
  </si>
  <si>
    <t>{:Acc+ 13.8 :Lbs- 1850.0 :Mpg+ 40.0 :N 12}</t>
  </si>
  <si>
    <t>xpln3</t>
  </si>
  <si>
    <t>{:Acc+ 15.0 :Lbs- 2489.0 :Mpg+ 20.0 :N 13}</t>
  </si>
  <si>
    <t>xpln4</t>
  </si>
  <si>
    <t>{:Acc+ 16.9 :Lbs- 1755.0 :Mpg+ 40.0 :N 13}</t>
  </si>
  <si>
    <t>xpln5</t>
  </si>
  <si>
    <t>{:Acc+ 12.5 :Lbs- 2420.0 :Mpg+ 20.0 :N 13}</t>
  </si>
  <si>
    <t>xpln6</t>
  </si>
  <si>
    <t>{:Acc+ 18.2 :Lbs- 2025.0 :Mpg+ 40.0 :N 13}</t>
  </si>
  <si>
    <t xml:space="preserve">top  </t>
  </si>
  <si>
    <t>{:Acc+ 16.2 :Lbs- 2045.0 :Mpg+ 30.0 :N 12}</t>
  </si>
  <si>
    <t>{:Acc+ 19.2 :Lbs- 2020.0 :Mpg+ 30.0 :N 13}</t>
  </si>
  <si>
    <t>all to all</t>
  </si>
  <si>
    <t>=</t>
  </si>
  <si>
    <t>{:Acc+ 14.1 :Lbs- 2190.0 :Mpg+ 30.0 :N 13}</t>
  </si>
  <si>
    <t>all to sway1</t>
  </si>
  <si>
    <t>≠</t>
  </si>
  <si>
    <t>{:Acc+ 15.3 :Lbs- 2202.0 :Mpg+ 30.0 :N 12}</t>
  </si>
  <si>
    <t>sway1 to sway2</t>
  </si>
  <si>
    <t>{:Acc+ 15.7 :Lbs- 1965.0 :Mpg+ 30.0 :N 13}</t>
  </si>
  <si>
    <t>sway1 to sway3</t>
  </si>
  <si>
    <t>sway1 to sway4</t>
  </si>
  <si>
    <t>Sway2 -param1</t>
  </si>
  <si>
    <t>sway1 to sway5</t>
  </si>
  <si>
    <t>{:Acc+ 18.8 :Lbs- 1968.0 :Mpg+ 40.0 :N 50}</t>
  </si>
  <si>
    <t>sway1 to sway6</t>
  </si>
  <si>
    <t>{:Acc+ 16.0 :Lbs- 2395.0 :Mpg+ 20.0 :N 50}</t>
  </si>
  <si>
    <t>sway1 to xpln1</t>
  </si>
  <si>
    <t>{:Acc+ 14.4 :Lbs- 2620.0 :Mpg+ 30.0 :N 50}</t>
  </si>
  <si>
    <t>sway2 to xpln2</t>
  </si>
  <si>
    <t>{:Acc+ 12.8 :Lbs- 2600.0 :Mpg+ 20.0 :N 50}</t>
  </si>
  <si>
    <t>sway3 to xpln3</t>
  </si>
  <si>
    <t>{:Acc+ 17.0 :Lbs- 2957.0 :Mpg+ 20.0 :N 50}</t>
  </si>
  <si>
    <t>sway4 to xpln4</t>
  </si>
  <si>
    <t>sway5 to xpln5</t>
  </si>
  <si>
    <t>{:Acc+ 16.4 :Lbs- 2945.0 :Mpg+ 30.0 :N 50}</t>
  </si>
  <si>
    <t>sway6 to xpln6</t>
  </si>
  <si>
    <t>{:Acc+ 18.0 :Lbs- 1613.0 :Mpg+ 40.0 :N 50}</t>
  </si>
  <si>
    <t>sway1 to top</t>
  </si>
  <si>
    <t>{:Acc+ 18.0 :Lbs- 2735.0 :Mpg+ 30.0 :N 50}</t>
  </si>
  <si>
    <t>{:Acc+ 20.1 :Lbs- 3530.0 :Mpg+ 30.0 :N 50}</t>
  </si>
  <si>
    <t>{:Acc+ 15.5 :Lbs- 2464.0 :Mpg+ 30.0 :N 50}</t>
  </si>
  <si>
    <t>{:Acc+ 13.5 :Lbs- 2807.0 :Mpg+ 20.0 :N 50}</t>
  </si>
  <si>
    <t>{:Acc+ 20.1 :Lbs- 3003.0 :Mpg+ 20.0 :N 50}</t>
  </si>
  <si>
    <t>{:Acc+ 16.2 :Lbs- 1995.0 :Mpg+ 40.0 :N 50}</t>
  </si>
  <si>
    <t>{:Acc+ 16.5 :Lbs- 2226.0 :Mpg+ 20.0 :N 50}</t>
  </si>
  <si>
    <t>{:Acc+ 17.9 :Lbs- 2110.0 :Mpg+ 50.0 :N 50}</t>
  </si>
  <si>
    <t>{:Acc+ 15.2 :Lbs- 2265.0 :Mpg+ 30.0 :N 50}</t>
  </si>
  <si>
    <t>{:Acc+ 16.9 :Lbs- 2245.0 :Mpg+ 30.0 :N 50}</t>
  </si>
  <si>
    <t>{:Acc+ 17.3 :Lbs- 1835.0 :Mpg+ 40.0 :N 50}</t>
  </si>
  <si>
    <t>Sway3 -param2</t>
  </si>
  <si>
    <t>{:Acc+ 9.5 :Lbs- 3761.0 :Mpg+ 20.0 :N 199}</t>
  </si>
  <si>
    <t>{:Acc+ 17.0 :Lbs- 2639.0 :Mpg+ 20.0 :N 199}</t>
  </si>
  <si>
    <t>{:Acc+ 20.5 :Lbs- 3035.0 :Mpg+ 20.0 :N 199}</t>
  </si>
  <si>
    <t>{:Acc+ 16.4 :Lbs- 2019.0 :Mpg+ 40.0 :N 199}</t>
  </si>
  <si>
    <t>{:Acc+ 18.0 :Lbs- 2395.0 :Mpg+ 30.0 :N 199}</t>
  </si>
  <si>
    <t>{:Acc+ 17.3 :Lbs- 2050.0 :Mpg+ 40.0 :N 199}</t>
  </si>
  <si>
    <t>{:Acc+ 18.0 :Lbs- 2511.0 :Mpg+ 20.0 :N 199}</t>
  </si>
  <si>
    <t>{:Acc+ 13.4 :Lbs- 3445.0 :Mpg+ 20.0 :N 199}</t>
  </si>
  <si>
    <t>{:Acc+ 14.5 :Lbs- 2506.0 :Mpg+ 20.0 :N 199}</t>
  </si>
  <si>
    <t>{:Acc+ 13.0 :Lbs- 2370.0 :Mpg+ 40.0 :N 199}</t>
  </si>
  <si>
    <t>{:Acc+ 14.0 :Lbs- 2123.0 :Mpg+ 30.0 :N 199}</t>
  </si>
  <si>
    <t>{:Acc+ 16.4 :Lbs- 2865.0 :Mpg+ 20.0 :N 199}</t>
  </si>
  <si>
    <t>{:Acc+ 19.0 :Lbs- 3785.0 :Mpg+ 20.0 :N 199}</t>
  </si>
  <si>
    <t>{:Acc+ 20.7 :Lbs- 2380.0 :Mpg+ 30.0 :N 199}</t>
  </si>
  <si>
    <t>{:Acc+ 14.1 :Lbs- 2190.0 :Mpg+ 30.0 :N 199}</t>
  </si>
  <si>
    <t>{:Acc+ 17.0 :Lbs- 2288.0 :Mpg+ 30.0 :N 199}</t>
  </si>
  <si>
    <t>{:Acc+ 14.7 :Lbs- 2125.0 :Mpg+ 40.0 :N 199}</t>
  </si>
  <si>
    <t>{:Acc+ 14.7 :Lbs- 2835.0 :Mpg+ 20.0 :N 199}</t>
  </si>
  <si>
    <t>Sway4- param 3</t>
  </si>
  <si>
    <t>{:Acc+ 16.0 :Lbs- 4638.0 :Mpg+ 10.0 :N 100}</t>
  </si>
  <si>
    <t>{:Acc+ 12.5 :Lbs- 4499.0 :Mpg+ 10.0 :N 99}</t>
  </si>
  <si>
    <t xml:space="preserve"> {:Acc+ 13.9 :Lbs- 2665.0 :Mpg+ 30.0 :N 99}</t>
  </si>
  <si>
    <t>{:Acc+ 17.7 :Lbs- 3651.0 :Mpg+ 20.0 :N 100}</t>
  </si>
  <si>
    <t>{:Acc+ 14.0 :Lbs- 3755.0 :Mpg+ 10.0 :N 100}</t>
  </si>
  <si>
    <t>{:Acc+ 19.5 :Lbs- 3158.0 :Mpg+ 20.0 :N 100}</t>
  </si>
  <si>
    <t>{:Acc+ 12.0 :Lbs- 5140.0 :Mpg+ 10.0 :N 99}</t>
  </si>
  <si>
    <t>{:Acc+ 16.0 :Lbs- 4294.0 :Mpg+ 10.0 :N 100}</t>
  </si>
  <si>
    <t>{:Acc+ 15.8 :Lbs- 2188.0 :Mpg+ 30.0 :N 99}</t>
  </si>
  <si>
    <t>{:Acc+ 16.5 :Lbs- 3021.0 :Mpg+ 20.0 :N 100}</t>
  </si>
  <si>
    <t>{:Acc+ 13.0 :Lbs- 4654.0 :Mpg+ 10.0 :N 100}</t>
  </si>
  <si>
    <t>{:Acc+ 11.0 :Lbs- 4735.0 :Mpg+ 10.0 :N 99}</t>
  </si>
  <si>
    <t>{:Acc+ 17.0 :Lbs- 1990.0 :Mpg+ 30.0 :N 99}</t>
  </si>
  <si>
    <t>{:Acc+ 19.0 :Lbs- 3525.0 :Mpg+ 20.0 :N 100}</t>
  </si>
  <si>
    <t xml:space="preserve"> {:Acc+ 15.8 :Lbs- 3410.0 :Mpg+ 20.0 :N 100}</t>
  </si>
  <si>
    <t>{:Acc+ 14.5 :Lbs- 2160.0 :Mpg+ 40.0 :N 99}</t>
  </si>
  <si>
    <t>{:Acc+ 16.7 :Lbs- 3820.0 :Mpg+ 20.0 :N 100}</t>
  </si>
  <si>
    <t>{:Acc+ 8.5 :Lbs- 4312.0 :Mpg+ 10.0 :N 99}</t>
  </si>
  <si>
    <t>Sway5 - param 4</t>
  </si>
  <si>
    <t>{:Acc+ 12.2 :Lbs- 1825.0 :Mpg+ 30.0 :N 100}</t>
  </si>
  <si>
    <t>{:Acc+ 20.1 :Lbs- 3003.0 :Mpg+ 20.0 :N 99}</t>
  </si>
  <si>
    <t>{:Acc+ 16.0 :Lbs- 2525.0 :Mpg+ 30.0 :N 99}</t>
  </si>
  <si>
    <t>{:Acc+ 16.5 :Lbs- 3613.0 :Mpg+ 20.0 :N 99}</t>
  </si>
  <si>
    <t>{:Acc+ 12.0 :Lbs- 3169.0 :Mpg+ 10.0 :N 99}</t>
  </si>
  <si>
    <t>{:Acc+ 15.4 :Lbs- 2720.0 :Mpg+ 30.0 :N 99}</t>
  </si>
  <si>
    <t>{:Acc+ 14.9 :Lbs- 2572.0 :Mpg+ 30.0 :N 100}</t>
  </si>
  <si>
    <t>{:Acc+ 16.5 :Lbs- 2155.0 :Mpg+ 30.0 :N 100}</t>
  </si>
  <si>
    <t>{:Acc+ 17.9 :Lbs- 2110.0 :Mpg+ 50.0 :N 99}</t>
  </si>
  <si>
    <t>{:Acc+ 13.2 :Lbs- 2556.0 :Mpg+ 30.0 :N 99}</t>
  </si>
  <si>
    <t>{:Acc+ 18.8 :Lbs- 1968.0 :Mpg+ 40.0 :N 99}</t>
  </si>
  <si>
    <t>{:Acc+ 15.9 :Lbs- 2075.0 :Mpg+ 30.0 :N 100}</t>
  </si>
  <si>
    <t>{:Acc+ 19.5 :Lbs- 2074.0 :Mpg+ 30.0 :N 99}</t>
  </si>
  <si>
    <t>{:Acc+ 14.5 :Lbs- 2815.0 :Mpg+ 20.0 :N 99}</t>
  </si>
  <si>
    <t>{:Acc+ 12.6 :Lbs- 2900.0 :Mpg+ 30.0 :N 100}</t>
  </si>
  <si>
    <t>{:Acc+ 15.6 :Lbs- 2790.0 :Mpg+ 30.0 :N 100}</t>
  </si>
  <si>
    <t>{:Acc+ 14.7 :Lbs- 2130.0 :Mpg+ 40.0 :N 99}</t>
  </si>
  <si>
    <t>{:Acc+ 14.5 :Lbs- 2430.0 :Mpg+ 20.0 :N 100}</t>
  </si>
  <si>
    <t>{:Acc+ 15.9 :Lbs- 2075.0 :Mpg+ 30.0 :N 99}</t>
  </si>
  <si>
    <t>{:Acc+ 12.9 :Lbs- 2700.0 :Mpg+ 30.0 :N 100}</t>
  </si>
  <si>
    <t>Sway6 - param 5</t>
  </si>
  <si>
    <t>{:Acc+ 16.5 :Lbs- 2219.0 :Mpg+ 30.0 :N 25}</t>
  </si>
  <si>
    <t>{:Acc+ 17.3 :Lbs- 1835.0 :Mpg+ 40.0 :N 25}</t>
  </si>
  <si>
    <t>{:Acc+ 16.5 :Lbs- 2100.0 :Mpg+ 30.0 :N 25}</t>
  </si>
  <si>
    <t>{:Acc+ 17.5 :Lbs- 2542.0 :Mpg+ 30.0 :N 25}</t>
  </si>
  <si>
    <t>{:Acc+ 14.0 :Lbs- 1925.0 :Mpg+ 30.0 :N 25}</t>
  </si>
  <si>
    <t>{:Acc+ 14.7 :Lbs- 2130.0 :Mpg+ 40.0 :N 25}</t>
  </si>
  <si>
    <t>{:Acc+ 15.3 :Lbs- 1980.0 :Mpg+ 40.0 :N 25}</t>
  </si>
  <si>
    <t>{:Acc+ 14.5 :Lbs- 2933.0 :Mpg+ 20.0 :N 25}</t>
  </si>
  <si>
    <t>{:Acc+ 20.4 :Lbs- 3230.0 :Mpg+ 30.0 :N 25}</t>
  </si>
  <si>
    <t>{:Acc+ 15.0 :Lbs- 2489.0 :Mpg+ 20.0 :N 25}</t>
  </si>
  <si>
    <t>{:Acc+ 15.5 :Lbs- 2264.0 :Mpg+ 30.0 :N 25}</t>
  </si>
  <si>
    <t>{:Acc+ 21.5 :Lbs- 1985.0 :Mpg+ 40.0 :N 25}</t>
  </si>
  <si>
    <t>{:Acc+ 19.4 :Lbs- 1975.0 :Mpg+ 40.0 :N 25}</t>
  </si>
  <si>
    <t>{:Acc+ 16.0 :Lbs- 2000.0 :Mpg+ 30.0 :N 25}</t>
  </si>
  <si>
    <t>{:Acc+ 15.9 :Lbs- 2075.0 :Mpg+ 30.0 :N 25}</t>
  </si>
  <si>
    <t>{:Acc+ 18.8 :Lbs- 1968.0 :Mpg+ 40.0 :N 25}</t>
  </si>
  <si>
    <t>CityMPG+</t>
  </si>
  <si>
    <t>Class-</t>
  </si>
  <si>
    <t>HighwayMPG+</t>
  </si>
  <si>
    <t>Weight-</t>
  </si>
  <si>
    <t>{:CityMPG+ 46.0 :Class- 8.4 :HighwayMPG+ 50.0 :N 6 :Weight- 1695.0}</t>
  </si>
  <si>
    <t>{:CityMPG+ 18.0 :Class- 23.3 :HighwayMPG+ 25.0 :N 6 :Weight- 2810.0}</t>
  </si>
  <si>
    <t>{:CityMPG+ 28.0 :Class- 11.6 :HighwayMPG+ 36.0 :N 6 :Weight- 2440.0}</t>
  </si>
  <si>
    <t>{:CityMPG+ 22.0 :Class- 10.0 :HighwayMPG+ 29.0 :N 6 :Weight- 2620.0}</t>
  </si>
  <si>
    <t>{:CityMPG+ 29.0 :Class- 10.3 :HighwayMPG+ 33.0 :N 6 :Weight- 2295.0}</t>
  </si>
  <si>
    <t>{:CityMPG+ 32.0 :Class- 9.8 :HighwayMPG+ 37.0 :N 6 :Weight- 2055.0}</t>
  </si>
  <si>
    <t>{:CityMPG+ 39.0 :Class- 8.6 :HighwayMPG+ 43.0 :N 6 :Weight- 1965.0}</t>
  </si>
  <si>
    <t>{:CityMPG+ 33.0 :Class- 8.4 :HighwayMPG+ 37.0 :N 6 :Weight- 2045.0}</t>
  </si>
  <si>
    <t>{:CityMPG+ 42.0 :Class- 12.1 :HighwayMPG+ 46.0 :N 6 :Weight- 2350.0}</t>
  </si>
  <si>
    <t>{:CityMPG+ 25.0 :Class- 9.1 :HighwayMPG+ 33.0 :N 6 :Weight- 2240.0}</t>
  </si>
  <si>
    <t>{:CityMPG+ 22.0 :Class- 11.3 :HighwayMPG+ 27.0 :N 6 :Weight- 2690.0}</t>
  </si>
  <si>
    <t>{:CityMPG+ 42.0 :Class- 12.1 :HighwayMPG+ 46.0 :N 23 :Weight- 2350.0}</t>
  </si>
  <si>
    <t>{:CityMPG+ 46.0 :Class- 8.4 :HighwayMPG+ 50.0 :N 24 :Weight- 1695.0}</t>
  </si>
  <si>
    <t>{:CityMPG+ 25.0 :Class- 10.9 :HighwayMPG+ 30.0 :N 23 :Weight- 2490.0}</t>
  </si>
  <si>
    <t>{:CityMPG+ 19.0 :Class- 26.3 :HighwayMPG+ 27.0 :N 23 :Weight- 3495.0}</t>
  </si>
  <si>
    <t>{:CityMPG+ 22.0 :Class- 30.0 :HighwayMPG+ 30.0 :N 24 :Weight- 3640.0}</t>
  </si>
  <si>
    <t>{:CityMPG+ 17.0 :Class- 34.3 :HighwayMPG+ 26.0 :N 23 :Weight- 3695.0}</t>
  </si>
  <si>
    <t>{:CityMPG+ 25.0 :Class- 9.1 :HighwayMPG+ 33.0 :N 23 :Weight- 2240.0}</t>
  </si>
  <si>
    <t>{:CityMPG+ 29.0 :Class- 8.0 :HighwayMPG+ 33.0 :N 24 :Weight- 2345.0}</t>
  </si>
  <si>
    <t>{:CityMPG+ 25.0 :Class- 10.9 :HighwayMPG+ 30.0 :N 24 :Weight- 2490.0}</t>
  </si>
  <si>
    <t>{:CityMPG+ 20.0 :Class- 26.7 :HighwayMPG+ 28.0 :N 23 :Weight- 3245.0}</t>
  </si>
  <si>
    <t>{:CityMPG+ 22.0 :Class- 10.0 :HighwayMPG+ 29.0 :N 23 :Weight- 2620.0}</t>
  </si>
  <si>
    <t>{:CityMPG+ 39.0 :Class- 8.6 :HighwayMPG+ 43.0 :N 23 :Weight- 1965.0}</t>
  </si>
  <si>
    <t>{:CityMPG+ 22.0 :Class- 10.0 :HighwayMPG+ 29.0 :N 24 :Weight- 2620.0}</t>
  </si>
  <si>
    <t>{:CityMPG+ 29.0 :Class- 11.8 :HighwayMPG+ 33.0 :N 23 :Weight- 2545.0}</t>
  </si>
  <si>
    <t>{:CityMPG+ 25.0 :Class- 13.4 :HighwayMPG+ 36.0 :N 23 :Weight- 2490.0}</t>
  </si>
  <si>
    <t>{:CityMPG+ 23.0 :Class- 19.5 :HighwayMPG+ 30.0 :N 47 :Weight- 3085.0}</t>
  </si>
  <si>
    <t>{:CityMPG+ 23.0 :Class- 10.1 :HighwayMPG+ 30.0 :N 46 :Weight- 2530.0}</t>
  </si>
  <si>
    <t>{:CityMPG+ 20.0 :Class- 28.7 :HighwayMPG+ 26.0 :N 47 :Weight- 2775.0}</t>
  </si>
  <si>
    <t>{:CityMPG+ 25.0 :Class- 18.4 :HighwayMPG+ 32.0 :N 46 :Weight- 2950.0}</t>
  </si>
  <si>
    <t>{:CityMPG+ 19.0 :Class- 14.9 :HighwayMPG+ 26.0 :N 46 :Weight- 3610.0}</t>
  </si>
  <si>
    <t>{:CityMPG+ 21.0 :Class- 20.0 :HighwayMPG+ 30.0 :N 47 :Weight- 2985.0}</t>
  </si>
  <si>
    <t>{:CityMPG+ 16.0 :Class- 40.1 :HighwayMPG+ 25.0 :N 47 :Weight- 3935.0}</t>
  </si>
  <si>
    <t>{:CityMPG+ 31.0 :Class- 9.0 :HighwayMPG+ 41.0 :N 46 :Weight- 2350.0}</t>
  </si>
  <si>
    <t>{:CityMPG+ 20.0 :Class- 29.5 :HighwayMPG+ 26.0 :N 46 :Weight- 3570.0}</t>
  </si>
  <si>
    <t>{:CityMPG+ 22.0 :Class- 15.7 :HighwayMPG+ 31.0 :N 46 :Weight- 2880.0}</t>
  </si>
  <si>
    <t>{:CityMPG+ 25.0 :Class- 15.9 :HighwayMPG+ 31.0 :N 46 :Weight- 2705.0}</t>
  </si>
  <si>
    <t>{:CityMPG+ 31.0 :Class- 9.0 :HighwayMPG+ 41.0 :N 47 :Weight- 2350.0}</t>
  </si>
  <si>
    <t>{:CityMPG+ 20.0 :Class- 13.9 :HighwayMPG+ 27.0 :N 46 :Weight- 2885.0}</t>
  </si>
  <si>
    <t>{:CityMPG+ 19.0 :Class- 17.7 :HighwayMPG+ 28.0 :N 47 :Weight- 3240.0}</t>
  </si>
  <si>
    <t>{:CityMPG+ 21.0 :Class- 22.7 :HighwayMPG+ 28.0 :N 46 :Weight- 2985.0}</t>
  </si>
  <si>
    <t>{:CityMPG+ 19.0 :Class- 18.5 :HighwayMPG+ 27.0 :N 47 :Weight- 3450.0}</t>
  </si>
  <si>
    <t>{:CityMPG+ 28.0 :Class- 11.6 :HighwayMPG+ 36.0 :N 47 :Weight- 2440.0}</t>
  </si>
  <si>
    <t>{:CityMPG+ 20.0 :Class- 13.9 :HighwayMPG+ 27.0 :N 47 :Weight- 2885.0}</t>
  </si>
  <si>
    <t>{:CityMPG+ 17.0 :Class- 19.1 :HighwayMPG+ 23.0 :N 47 :Weight- 4100.0}</t>
  </si>
  <si>
    <t>{:CityMPG+ 17.0 :Class- 19.7 :HighwayMPG+ 21.0 :N 23 :Weight- 3960.0}</t>
  </si>
  <si>
    <t>{:CityMPG+ 21.0 :Class- 15.9 :HighwayMPG+ 29.0 :N 24 :Weight- 3195.0}</t>
  </si>
  <si>
    <t>{:CityMPG+ 24.0 :Class- 15.7 :HighwayMPG+ 30.0 :N 23 :Weight- 3050.0}</t>
  </si>
  <si>
    <t>{:CityMPG+ 18.0 :Class- 26.1 :HighwayMPG+ 24.0 :N 23 :Weight- 3730.0}</t>
  </si>
  <si>
    <t>{:CityMPG+ 22.0 :Class- 18.2 :HighwayMPG+ 29.0 :N 23 :Weight- 3030.0}</t>
  </si>
  <si>
    <t>{:CityMPG+ 23.0 :Class- 15.8 :HighwayMPG+ 28.0 :N 24 :Weight- 3085.0}</t>
  </si>
  <si>
    <t>{:CityMPG+ 23.0 :Class- 14.1 :HighwayMPG+ 26.0 :N 23 :Weight- 2450.0}</t>
  </si>
  <si>
    <t>{:CityMPG+ 23.0 :Class- 14.4 :HighwayMPG+ 30.0 :N 23 :Weight- 2640.0}</t>
  </si>
  <si>
    <t>{:CityMPG+ 24.0 :Class- 19.8 :HighwayMPG+ 31.0 :N 23 :Weight- 2865.0}</t>
  </si>
  <si>
    <t>{:CityMPG+ 15.0 :Class- 19.9 :HighwayMPG+ 20.0 :N 23 :Weight- 3735.0}</t>
  </si>
  <si>
    <t>{:CityMPG+ 21.0 :Class- 21.5 :HighwayMPG+ 26.0 :N 23 :Weight- 3200.0}</t>
  </si>
  <si>
    <t>{:CityMPG+ 19.0 :Class- 61.9 :HighwayMPG+ 25.0 :N 23 :Weight- 3525.0}</t>
  </si>
  <si>
    <t>{:CityMPG+ 25.0 :Class- 13.4 :HighwayMPG+ 36.0 :N 24 :Weight- 2490.0}</t>
  </si>
  <si>
    <t>{:CityMPG+ 19.0 :Class- 15.1 :HighwayMPG+ 28.0 :N 24 :Weight- 3240.0}</t>
  </si>
  <si>
    <t>{:CityMPG+ 25.0 :Class- 11.4 :HighwayMPG+ 34.0 :N 24 :Weight- 2785.0}</t>
  </si>
  <si>
    <t>{:CityMPG+ 29.0 :Class- 10.3 :HighwayMPG+ 33.0 :N 23 :Weight- 2295.0}</t>
  </si>
  <si>
    <t>{:CityMPG+ 28.0 :Class- 11.6 :HighwayMPG+ 36.0 :N 24 :Weight- 2440.0}</t>
  </si>
  <si>
    <t>{:CityMPG+ 22.0 :Class- 15.9 :HighwayMPG+ 29.0 :N 23 :Weight- 2850.0}</t>
  </si>
  <si>
    <t>{:CityMPG+ 30.0 :Class- 12.5 :HighwayMPG+ 36.0 :N 23 :Weight- 2475.0}</t>
  </si>
  <si>
    <t>{:CityMPG+ 29.0 :Class- 12.2 :HighwayMPG+ 33.0 :N 24 :Weight- 2295.0}</t>
  </si>
  <si>
    <t>{:CityMPG+ 32.0 :Class- 9.8 :HighwayMPG+ 37.0 :N 23 :Weight- 2055.0}</t>
  </si>
  <si>
    <t>{:CityMPG+ 28.0 :Class- 11.6 :HighwayMPG+ 36.0 :N 23 :Weight- 2440.0}</t>
  </si>
  <si>
    <t>{:CityMPG+ 42.0 :Class- 12.1 :HighwayMPG+ 46.0 :N 24 :Weight- 2350.0}</t>
  </si>
  <si>
    <t>{:CityMPG+ 33.0 :Class- 8.4 :HighwayMPG+ 37.0 :N 24 :Weight- 2045.0}</t>
  </si>
  <si>
    <t>{:CityMPG+ 29.0 :Class- 10.3 :HighwayMPG+ 33.0 :N 24 :Weight- 2295.0}</t>
  </si>
  <si>
    <t>{:CityMPG+ 23.0 :Class- 14.4 :HighwayMPG+ 30.0 :N 24 :Weight- 2640.0}</t>
  </si>
  <si>
    <t>{:CityMPG+ 18.0 :Class- 19.5 :HighwayMPG+ 23.0 :N 23 :Weight- 3715.0}</t>
  </si>
  <si>
    <t>{:CityMPG+ 19.0 :Class- 37.7 :HighwayMPG+ 26.0 :N 23 :Weight- 3405.0}</t>
  </si>
  <si>
    <t>{:CityMPG+ 25.0 :Class- 11.4 :HighwayMPG+ 34.0 :N 23 :Weight- 2785.0}</t>
  </si>
  <si>
    <t>{:CityMPG+ 26.0 :Class- 10.0 :HighwayMPG+ 34.0 :N 23 :Weight- 2285.0}</t>
  </si>
  <si>
    <t>{:CityMPG+ 20.0 :Class- 29.5 :HighwayMPG+ 26.0 :N 23 :Weight- 3570.0}</t>
  </si>
  <si>
    <t>{:CityMPG+ 31.0 :Class- 7.4 :HighwayMPG+ 33.0 :N 12 :Weight- 1845.0}</t>
  </si>
  <si>
    <t>{:CityMPG+ 23.0 :Class- 10.1 :HighwayMPG+ 30.0 :N 11 :Weight- 2530.0}</t>
  </si>
  <si>
    <t>{:CityMPG+ 20.0 :Class- 28.7 :HighwayMPG+ 26.0 :N 11 :Weight- 2775.0}</t>
  </si>
  <si>
    <t>{:CityMPG+ 23.0 :Class- 14.1 :HighwayMPG+ 26.0 :N 11 :Weight- 2450.0}</t>
  </si>
  <si>
    <t>{:CityMPG+ 25.0 :Class- 15.9 :HighwayMPG+ 31.0 :N 12 :Weight- 2705.0}</t>
  </si>
  <si>
    <t>{:CityMPG+ 46.0 :Class- 8.4 :HighwayMPG+ 50.0 :N 12 :Weight- 1695.0}</t>
  </si>
  <si>
    <t>{:CityMPG+ 29.0 :Class- 8.0 :HighwayMPG+ 33.0 :N 12 :Weight- 2345.0}</t>
  </si>
  <si>
    <t>{:CityMPG+ 20.0 :Class- 31.9 :HighwayMPG+ 29.0 :N 11 :Weight- 2920.0}</t>
  </si>
  <si>
    <t>{:CityMPG+ 22.0 :Class- 10.0 :HighwayMPG+ 29.0 :N 12 :Weight- 2620.0}</t>
  </si>
  <si>
    <t>{:CityMPG+ 33.0 :Class- 8.4 :HighwayMPG+ 37.0 :N 12 :Weight- 2045.0}</t>
  </si>
  <si>
    <t>{:CityMPG+ 42.0 :Class- 12.1 :HighwayMPG+ 46.0 :N 12 :Weight- 2350.0}</t>
  </si>
  <si>
    <t>{:CityMPG+ 25.0 :Class- 10.9 :HighwayMPG+ 30.0 :N 12 :Weight- 2490.0}</t>
  </si>
  <si>
    <t>{:CityMPG+ 32.0 :Class- 9.8 :HighwayMPG+ 37.0 :N 12 :Weight- 2055.0}</t>
  </si>
  <si>
    <t>{:CityMPG+ 23.0 :Class- 11.1 :HighwayMPG+ 31.0 :N 12 :Weight- 2575.0}</t>
  </si>
  <si>
    <t>{:CityMPG+ 24.0 :Class- 14.0 :HighwayMPG+ 30.0 :N 12 :Weight- 2710.0}</t>
  </si>
  <si>
    <t>{:CityMPG+ 28.0 :Class- 11.6 :HighwayMPG+ 36.0 :N 12 :Weight- 2440.0}</t>
  </si>
  <si>
    <t>{:CityMPG+ 23.0 :Class- 10.1 :HighwayMPG+ 30.0 :N 12 :Weight- 2530.0}</t>
  </si>
  <si>
    <t>{:CityMPG+ 22.0 :Class- 13.3 :HighwayMPG+ 27.0 :N 12 :Weight- 2970.0}</t>
  </si>
  <si>
    <t>{:CityMPG+ 29.0 :Class- 11.8 :HighwayMPG+ 33.0 :N 12 :Weight- 2545.0}</t>
  </si>
  <si>
    <t>N_effort-</t>
  </si>
  <si>
    <t>{:N 16 :N_effort- 1102.0}</t>
  </si>
  <si>
    <t>{:N 15 :N_effort- 375.0}</t>
  </si>
  <si>
    <t>{:N 16 :N_effort- 212.0}</t>
  </si>
  <si>
    <t>{:N 16 :N_effort- 198.0}</t>
  </si>
  <si>
    <t>{:N 16 :N_effort- 1095.0}</t>
  </si>
  <si>
    <t>{:N 16 :N_effort- 3037.0}</t>
  </si>
  <si>
    <t>{:N 16 :N_effort- 296.0}</t>
  </si>
  <si>
    <t>{:N 16 :N_effort- 1532.0}</t>
  </si>
  <si>
    <t>{:N 16 :N_effort- 500.0}</t>
  </si>
  <si>
    <t>{:N 16 :N_effort- 668.0}</t>
  </si>
  <si>
    <t>{:N 16 :N_effort- 107.0}</t>
  </si>
  <si>
    <t>{:N 16 :N_effort- 96.0}</t>
  </si>
  <si>
    <t>{:N 15 :N_effort- 247.0}</t>
  </si>
  <si>
    <t>{:N 16 :N_effort- 2244.0}</t>
  </si>
  <si>
    <t>{:N 15 :N_effort- 1092.0}</t>
  </si>
  <si>
    <t>{:N 16 :N_effort- 178.0}</t>
  </si>
  <si>
    <t>{:N 16 :N_effort- 595.0}</t>
  </si>
  <si>
    <t>{:N 16 :N_effort- 2475.0}</t>
  </si>
  <si>
    <t>{:N 63 :N_effort- 893.0}</t>
  </si>
  <si>
    <t>{:N 62 :N_effort- 3842.0}</t>
  </si>
  <si>
    <t>{:N 62 :N_effort- 595.0}</t>
  </si>
  <si>
    <t>{:N 63 :N_effort- 544.0}</t>
  </si>
  <si>
    <t>{:N 63 :N_effort- 367.0}</t>
  </si>
  <si>
    <t>{:N 63 :N_effort- 553.0}</t>
  </si>
  <si>
    <t>{:N 63 :N_effort- 619.0}</t>
  </si>
  <si>
    <t>{:N 63 :N_effort- 402.0}</t>
  </si>
  <si>
    <t>{:N 63 :N_effort- 2933.0}</t>
  </si>
  <si>
    <t>{:N 63 :N_effort- 164.0}</t>
  </si>
  <si>
    <t>{:N 63 :N_effort- 1911.0}</t>
  </si>
  <si>
    <t>{:N 62 :N_effort- 15165.0}</t>
  </si>
  <si>
    <t>{:N 62 :N_effort- 2372.0}</t>
  </si>
  <si>
    <t>{:N 63 :N_effort- 212.0}</t>
  </si>
  <si>
    <t>{:N 62 :N_effort- 16690.0}</t>
  </si>
  <si>
    <t>{:N 63 :N_effort- 247.0}</t>
  </si>
  <si>
    <t>{:N 62 :N_effort- 198.0}</t>
  </si>
  <si>
    <t>{:N 250 :N_effort- 450.0}</t>
  </si>
  <si>
    <t>{:N 249 :N_effort- 3877.0}</t>
  </si>
  <si>
    <t>{:N 250 :N_effort- 1911.0}</t>
  </si>
  <si>
    <t>{:N 250 :N_effort- 3030.0}</t>
  </si>
  <si>
    <t>{:N 250 :N_effort- 1538.0}</t>
  </si>
  <si>
    <t>{:N 249 :N_effort- 5732.0}</t>
  </si>
  <si>
    <t>{:N 250 :N_effort- 471.0}</t>
  </si>
  <si>
    <t>{:N 250 :N_effort- 935.0}</t>
  </si>
  <si>
    <t>{:N 250 :N_effort- 2551.0}</t>
  </si>
  <si>
    <t>{:N 250 :N_effort- 903.0}</t>
  </si>
  <si>
    <t>{:N 250 :N_effort- 698.0}</t>
  </si>
  <si>
    <t>{:N 250 :N_effort- 1775.0}</t>
  </si>
  <si>
    <t>{:N 250 :N_effort- 1092.0}</t>
  </si>
  <si>
    <t>{:N 250 :N_effort- 1661.0}</t>
  </si>
  <si>
    <t>{:N 250 :N_effort- 702.0}</t>
  </si>
  <si>
    <t>{:N 249 :N_effort- 4504.0}</t>
  </si>
  <si>
    <t>{:N 250 :N_effort- 1102.0}</t>
  </si>
  <si>
    <t>{:N 250 :N_effort- 31.0}</t>
  </si>
  <si>
    <t>{:N 250 :N_effort- 300.0}</t>
  </si>
  <si>
    <t>{:N 125 :N_effort- 2597.0}</t>
  </si>
  <si>
    <t>{:N 125 :N_effort- 1666.0}</t>
  </si>
  <si>
    <t>{:N 124 :N_effort- 2325.0}</t>
  </si>
  <si>
    <t>{:N 125 :N_effort- 11336.0}</t>
  </si>
  <si>
    <t>{:N 125 :N_effort- 26345.0}</t>
  </si>
  <si>
    <t>{:N 124 :N_effort- 701.0}</t>
  </si>
  <si>
    <t>{:N 125 :N_effort- 704.0}</t>
  </si>
  <si>
    <t>{:N 124 :N_effort- 801.0}</t>
  </si>
  <si>
    <t>{:N 125 :N_effort- 2876.0}</t>
  </si>
  <si>
    <t>{:N 125 :N_effort- 702.0}</t>
  </si>
  <si>
    <t>{:N 125 :N_effort- 281.0}</t>
  </si>
  <si>
    <t>{:N 124 :N_effort- 3180.0}</t>
  </si>
  <si>
    <t>{:N 125 :N_effort- 4112.0}</t>
  </si>
  <si>
    <t>{:N 125 :N_effort- 894.0}</t>
  </si>
  <si>
    <t>{:N 125 :N_effort- 296.0}</t>
  </si>
  <si>
    <t>{:N 124 :N_effort- 949.0}</t>
  </si>
  <si>
    <t>{:N 125 :N_effort- 683.0}</t>
  </si>
  <si>
    <t>{:N 125 :N_effort- 2553.0}</t>
  </si>
  <si>
    <t>{:N 125 :N_effort- 198.0}</t>
  </si>
  <si>
    <t>{:N 125 :N_effort- 978.0}</t>
  </si>
  <si>
    <t>{:N 124 :N_effort- 2933.0}</t>
  </si>
  <si>
    <t>{:N 125 :N_effort- 580.0}</t>
  </si>
  <si>
    <t>{:N 125 :N_effort- 677.0}</t>
  </si>
  <si>
    <t>{:N 124 :N_effort- 704.0}</t>
  </si>
  <si>
    <t>{:N 125 :N_effort- 3845.0}</t>
  </si>
  <si>
    <t>{:N 32 :N_effort- 293.0}</t>
  </si>
  <si>
    <t>{:N 32 :N_effort- 241.0}</t>
  </si>
  <si>
    <t>{:N 32 :N_effort- 1786.0}</t>
  </si>
  <si>
    <t>{:N 31 :N_effort- 14698.0}</t>
  </si>
  <si>
    <t>{:N 32 :N_effort- 96.0}</t>
  </si>
  <si>
    <t>{:N 31 :N_effort- 677.0}</t>
  </si>
  <si>
    <t>{:N 32 :N_effort- 2552.0}</t>
  </si>
  <si>
    <t>{:N 31 :N_effort- 344.0}</t>
  </si>
  <si>
    <t>{:N 31 :N_effort- 170.0}</t>
  </si>
  <si>
    <t>{:N 32 :N_effort- 252.0}</t>
  </si>
  <si>
    <t>{:N 31 :N_effort- 5732.0}</t>
  </si>
  <si>
    <t>{:N 32 :N_effort- 296.0}</t>
  </si>
  <si>
    <t>{:N 31 :N_effort- 500.0}</t>
  </si>
  <si>
    <t>{:N 31 :N_effort- 540.0}</t>
  </si>
  <si>
    <t>{:N 31 :N_effort- 431.0}</t>
  </si>
  <si>
    <t>{:N 31 :N_effort- 2041.0}</t>
  </si>
  <si>
    <t>{:N 32 :N_effort- 494.0}</t>
  </si>
  <si>
    <t>{:N 32 :N_effort- 597.0}</t>
  </si>
  <si>
    <t>{:N 32 :N_effort- 634.0}</t>
  </si>
  <si>
    <t>AEXP-</t>
  </si>
  <si>
    <t>EFFORT-</t>
  </si>
  <si>
    <t>LOC+</t>
  </si>
  <si>
    <t>PLEX-</t>
  </si>
  <si>
    <t>RISK-</t>
  </si>
  <si>
    <t>{:AEXP- 2.0 :EFFORT- 20915.0 :LOC+ 1543.0 :N 16 :PLEX- 1.0 :RISK- 3.0}</t>
  </si>
  <si>
    <t>{:AEXP- 2.0 :EFFORT- 30155.0 :LOC+ 1188.0 :N 31 :PLEX- 3.0 :RISK- 2.0}</t>
  </si>
  <si>
    <t>{:AEXP- 4.0 :EFFORT- 16077.0 :LOC+ 642.0 :N 16 :PLEX- 4.0 :RISK- 16.0}</t>
  </si>
  <si>
    <t>{:AEXP- 2.0 :EFFORT- 1420.0 :LOC+ 251.0 :N 31 :PLEX- 4.0 :RISK- 1.0}</t>
  </si>
  <si>
    <t>{:AEXP- 1.0 :EFFORT- 9847.0 :LOC+ 331.0 :N 31 :PLEX- 3.0 :RISK- 3.0}</t>
  </si>
  <si>
    <t>{:AEXP- 1.0 :EFFORT- 6371.0 :LOC+ 318.0 :N 16 :PLEX- 2.0 :RISK- 2.0}</t>
  </si>
  <si>
    <t>{:AEXP- 1.0 :EFFORT- 17915.0 :LOC+ 357.0 :N 16 :PLEX- 2.0 :RISK- 11.0}</t>
  </si>
  <si>
    <t>{:AEXP- 3.0 :EFFORT- 10652.0 :LOC+ 678.0 :N 16 :PLEX- 5.0 :RISK- 10.0}</t>
  </si>
  <si>
    <t>{:AEXP- 5.0 :EFFORT- 33255.0 :LOC+ 1033.0 :N 31 :PLEX- 3.0 :RISK- 5.0}</t>
  </si>
  <si>
    <t>{:AEXP- 1.0 :EFFORT- 51607.0 :LOC+ 1529.0 :N 31 :PLEX- 2.0 :RISK- 4.0}</t>
  </si>
  <si>
    <t>{:AEXP- 5.0 :EFFORT- 3609.0 :LOC+ 472.0 :N 16 :PLEX- 4.0 :RISK- 3.0}</t>
  </si>
  <si>
    <t>{:AEXP- 5.0 :EFFORT- 7309.0 :LOC+ 1118.0 :N 31 :PLEX- 1.0 :RISK- 2.0}</t>
  </si>
  <si>
    <t>{:AEXP- 1.0 :EFFORT- 6332.0 :LOC+ 755.0 :N 16 :PLEX- 3.0 :RISK- 4.0}</t>
  </si>
  <si>
    <t>{:AEXP- 3.0 :EFFORT- 30121.0 :LOC+ 1734.0 :N 16 :PLEX- 3.0 :RISK- 0.0}</t>
  </si>
  <si>
    <t>{:AEXP- 3.0 :EFFORT- 6640.0 :LOC+ 757.0 :N 31 :PLEX- 2.0 :RISK- 0.0}</t>
  </si>
  <si>
    <t>{:AEXP- 3.0 :EFFORT- 4404.0 :LOC+ 1806.0 :N 31 :PLEX- 3.0 :RISK- 0.0}</t>
  </si>
  <si>
    <t>{:AEXP- 4.0 :EFFORT- 4877.0 :LOC+ 506.0 :N 16 :PLEX- 2.0 :RISK- 1.0}</t>
  </si>
  <si>
    <t>{:AEXP- 3.0 :EFFORT- 58276.0 :LOC+ 1528.0 :N 16 :PLEX- 4.0 :RISK- 0.0}</t>
  </si>
  <si>
    <t>{:AEXP- 2.0 :EFFORT- 7845.0 :LOC+ 450.0 :N 16 :PLEX- 4.0 :RISK- 2.0}</t>
  </si>
  <si>
    <t>{:AEXP- 3.0 :EFFORT- 22655.0 :LOC+ 1293.0 :N 16 :PLEX- 3.0 :RISK- 0.0}</t>
  </si>
  <si>
    <t>{:AEXP- 2.0 :EFFORT- 35212.0 :LOC+ 1899.0 :N 125 :PLEX- 5.0 :RISK- 2.0}</t>
  </si>
  <si>
    <t>{:AEXP- 2.0 :EFFORT- 70172.0 :LOC+ 1310.0 :N 125 :PLEX- 3.0 :RISK- 3.0}</t>
  </si>
  <si>
    <t>{:AEXP- 4.0 :EFFORT- 7215.0 :LOC+ 277.0 :N 125 :PLEX- 4.0 :RISK- 7.0}</t>
  </si>
  <si>
    <t>{:AEXP- 4.0 :EFFORT- 10112.0 :LOC+ 565.0 :N 125 :PLEX- 4.0 :RISK- 5.0}</t>
  </si>
  <si>
    <t>{:AEXP- 4.0 :EFFORT- 29644.0 :LOC+ 669.0 :N 125 :PLEX- 2.0 :RISK- 8.0}</t>
  </si>
  <si>
    <t>{:AEXP- 3.0 :EFFORT- 16502.0 :LOC+ 1782.0 :N 125 :PLEX- 1.0 :RISK- 1.0}</t>
  </si>
  <si>
    <t>{:AEXP- 3.0 :EFFORT- 9958.0 :LOC+ 779.0 :N 125 :PLEX- 3.0 :RISK- 0.0}</t>
  </si>
  <si>
    <t>{:AEXP- 3.0 :EFFORT- 13981.0 :LOC+ 616.0 :N 125 :PLEX- 5.0 :RISK- 8.0}</t>
  </si>
  <si>
    <t>{:AEXP- 5.0 :EFFORT- 23671.0 :LOC+ 1169.0 :N 125 :PLEX- 2.0 :RISK- 3.0}</t>
  </si>
  <si>
    <t>{:AEXP- 2.0 :EFFORT- 30155.0 :LOC+ 1188.0 :N 125 :PLEX- 3.0 :RISK- 2.0}</t>
  </si>
  <si>
    <t>{:AEXP- 4.0 :EFFORT- 4912.0 :LOC+ 239.0 :N 125 :PLEX- 3.0 :RISK- 0.0}</t>
  </si>
  <si>
    <t>{:AEXP- 3.0 :EFFORT- 21707.0 :LOC+ 1197.0 :N 125 :PLEX- 2.0 :RISK- 6.0}</t>
  </si>
  <si>
    <t>{:AEXP- 4.0 :EFFORT- 2398.0 :LOC+ 570.0 :N 125 :PLEX- 5.0 :RISK- 0.0}</t>
  </si>
  <si>
    <t>{:AEXP- 2.0 :EFFORT- 30979.0 :LOC+ 1363.0 :N 125 :PLEX- 3.0 :RISK- 0.0}</t>
  </si>
  <si>
    <t>{:AEXP- 3.0 :EFFORT- 132870.0 :LOC+ 1707.0 :N 125 :PLEX- 1.0 :RISK- 11.0}</t>
  </si>
  <si>
    <t>{:AEXP- 2.0 :EFFORT- 25459.0 :LOC+ 1105.0 :N 125 :PLEX- 3.0 :RISK- 1.0}</t>
  </si>
  <si>
    <t>{:AEXP- 4.0 :EFFORT- 19762.0 :LOC+ 1163.0 :N 125 :PLEX- 3.0 :RISK- 0.0}</t>
  </si>
  <si>
    <t>{:AEXP- 3.0 :EFFORT- 14319.0 :LOC+ 1170.0 :N 125 :PLEX- 3.0 :RISK- 1.0}</t>
  </si>
  <si>
    <t>{:AEXP- 3.0 :EFFORT- 25836.0 :LOC+ 1344.0 :N 125 :PLEX- 1.0 :RISK- 0.0}</t>
  </si>
  <si>
    <t>{:AEXP- 2.0 :EFFORT- 13670.0 :LOC+ 394.0 :N 500 :PLEX- 4.0 :RISK- 7.0}</t>
  </si>
  <si>
    <t>{:AEXP- 2.0 :EFFORT- 8974.0 :LOC+ 508.0 :N 500 :PLEX- 3.0 :RISK- 8.0}</t>
  </si>
  <si>
    <t>{:AEXP- 4.0 :EFFORT- 8971.0 :LOC+ 1110.0 :N 500 :PLEX- 3.0 :RISK- 14.0}</t>
  </si>
  <si>
    <t>{:AEXP- 5.0 :EFFORT- 10774.0 :LOC+ 709.0 :N 500 :PLEX- 4.0 :RISK- 8.0}</t>
  </si>
  <si>
    <t>{:AEXP- 4.0 :EFFORT- 21090.0 :LOC+ 1974.0 :N 500 :PLEX- 2.0 :RISK- 13.0}</t>
  </si>
  <si>
    <t>{:AEXP- 5.0 :EFFORT- 16885.0 :LOC+ 1117.0 :N 500 :PLEX- 5.0 :RISK- 3.0}</t>
  </si>
  <si>
    <t>{:AEXP- 5.0 :EFFORT- 60885.0 :LOC+ 1504.0 :N 500 :PLEX- 2.0 :RISK- 6.0}</t>
  </si>
  <si>
    <t>{:AEXP- 1.0 :EFFORT- 6332.0 :LOC+ 755.0 :N 500 :PLEX- 3.0 :RISK- 4.0}</t>
  </si>
  <si>
    <t>{:AEXP- 3.0 :EFFORT- 26555.0 :LOC+ 639.0 :N 500 :PLEX- 5.0 :RISK- 7.0}</t>
  </si>
  <si>
    <t>{:AEXP- 4.0 :EFFORT- 16763.0 :LOC+ 1380.0 :N 500 :PLEX- 3.0 :RISK- 4.0}</t>
  </si>
  <si>
    <t>{:AEXP- 3.0 :EFFORT- 192847.0 :LOC+ 1674.0 :N 500 :PLEX- 2.0 :RISK- 11.0}</t>
  </si>
  <si>
    <t>{:AEXP- 4.0 :EFFORT- 38426.0 :LOC+ 1706.0 :N 500 :PLEX- 3.0 :RISK- 5.0}</t>
  </si>
  <si>
    <t>{:AEXP- 2.0 :EFFORT- 34284.0 :LOC+ 416.0 :N 500 :PLEX- 3.0 :RISK- 9.0}</t>
  </si>
  <si>
    <t>{:AEXP- 4.0 :EFFORT- 3697.0 :LOC+ 1130.0 :N 500 :PLEX- 4.0 :RISK- 1.0}</t>
  </si>
  <si>
    <t>{:AEXP- 4.0 :EFFORT- 14891.0 :LOC+ 521.0 :N 500 :PLEX- 1.0 :RISK- 16.0}</t>
  </si>
  <si>
    <t>{:AEXP- 1.0 :EFFORT- 1435.0 :LOC+ 108.0 :N 500 :PLEX- 5.0 :RISK- 12.0}</t>
  </si>
  <si>
    <t>{:AEXP- 2.0 :EFFORT- 90166.0 :LOC+ 743.0 :N 500 :PLEX- 3.0 :RISK- 18.0}</t>
  </si>
  <si>
    <t>{:AEXP- 4.0 :EFFORT- 23417.0 :LOC+ 986.0 :N 500 :PLEX- 3.0 :RISK- 4.0}</t>
  </si>
  <si>
    <t>{:AEXP- 3.0 :EFFORT- 482.0 :LOC+ 40.0 :N 500 :PLEX- 5.0 :RISK- 8.0}</t>
  </si>
  <si>
    <t>{:AEXP- 4.0 :EFFORT- 14526.0 :LOC+ 335.0 :N 500 :PLEX- 4.0 :RISK- 4.0}</t>
  </si>
  <si>
    <t>{:AEXP- 2.0 :EFFORT- 523.0 :LOC+ 145.0 :N 250 :PLEX- 4.0 :RISK- 3.0}</t>
  </si>
  <si>
    <t>{:AEXP- 3.0 :EFFORT- 45764.0 :LOC+ 1160.0 :N 250 :PLEX- 1.0 :RISK- 3.0}</t>
  </si>
  <si>
    <t>{:AEXP- 3.0 :EFFORT- 25836.0 :LOC+ 1344.0 :N 250 :PLEX- 1.0 :RISK- 0.0}</t>
  </si>
  <si>
    <t>{:AEXP- 1.0 :EFFORT- 24975.0 :LOC+ 997.0 :N 250 :PLEX- 1.0 :RISK- 7.0}</t>
  </si>
  <si>
    <t>{:AEXP- 3.0 :EFFORT- 25624.0 :LOC+ 1229.0 :N 250 :PLEX- 4.0 :RISK- 10.0}</t>
  </si>
  <si>
    <t>{:AEXP- 5.0 :EFFORT- 68143.0 :LOC+ 1836.0 :N 250 :PLEX- 1.0 :RISK- 3.0}</t>
  </si>
  <si>
    <t>{:AEXP- 3.0 :EFFORT- 4672.0 :LOC+ 868.0 :N 250 :PLEX- 4.0 :RISK- 2.0}</t>
  </si>
  <si>
    <t>{:AEXP- 4.0 :EFFORT- 30276.0 :LOC+ 1589.0 :N 250 :PLEX- 5.0 :RISK- 9.0}</t>
  </si>
  <si>
    <t>{:AEXP- 2.0 :EFFORT- 15606.0 :LOC+ 552.0 :N 250 :PLEX- 3.0 :RISK- 1.0}</t>
  </si>
  <si>
    <t>{:AEXP- 4.0 :EFFORT- 32222.0 :LOC+ 1911.0 :N 250 :PLEX- 2.0 :RISK- 0.0}</t>
  </si>
  <si>
    <t>{:AEXP- 3.0 :EFFORT- 5556.0 :LOC+ 295.0 :N 250 :PLEX- 4.0 :RISK- 8.0}</t>
  </si>
  <si>
    <t>{:AEXP- 2.0 :EFFORT- 5004.0 :LOC+ 378.0 :N 250 :PLEX- 3.0 :RISK- 6.0}</t>
  </si>
  <si>
    <t>{:AEXP- 2.0 :EFFORT- 42606.0 :LOC+ 1211.0 :N 250 :PLEX- 5.0 :RISK- 2.0}</t>
  </si>
  <si>
    <t>{:AEXP- 1.0 :EFFORT- 9988.0 :LOC+ 579.0 :N 250 :PLEX- 4.0 :RISK- 6.0}</t>
  </si>
  <si>
    <t>{:AEXP- 3.0 :EFFORT- 60564.0 :LOC+ 1933.0 :N 250 :PLEX- 5.0 :RISK- 7.0}</t>
  </si>
  <si>
    <t>{:AEXP- 1.0 :EFFORT- 29130.0 :LOC+ 1439.0 :N 250 :PLEX- 4.0 :RISK- 5.0}</t>
  </si>
  <si>
    <t>{:AEXP- 2.0 :EFFORT- 42301.0 :LOC+ 653.0 :N 250 :PLEX- 2.0 :RISK- 5.0}</t>
  </si>
  <si>
    <t>{:AEXP- 3.0 :EFFORT- 26277.0 :LOC+ 1404.0 :N 250 :PLEX- 1.0 :RISK- 7.0}</t>
  </si>
  <si>
    <t>{:AEXP- 2.0 :EFFORT- 29972.0 :LOC+ 1567.0 :N 250 :PLEX- 1.0 :RISK- 8.0}</t>
  </si>
  <si>
    <t>{:AEXP- 5.0 :EFFORT- 27948.0 :LOC+ 1115.0 :N 250 :PLEX- 2.0 :RISK- 11.0}</t>
  </si>
  <si>
    <t>{:AEXP- 2.0 :EFFORT- 65967.0 :LOC+ 1210.0 :N 250 :PLEX- 2.0 :RISK- 5.0}</t>
  </si>
  <si>
    <t>{:AEXP- 1.0 :EFFORT- 5536.0 :LOC+ 440.0 :N 250 :PLEX- 2.0 :RISK- 4.0}</t>
  </si>
  <si>
    <t>{:AEXP- 2.0 :EFFORT- 59650.0 :LOC+ 1871.0 :N 250 :PLEX- 4.0 :RISK- 1.0}</t>
  </si>
  <si>
    <t>{:AEXP- 5.0 :EFFORT- 51141.0 :LOC+ 1253.0 :N 250 :PLEX- 5.0 :RISK- 15.0}</t>
  </si>
  <si>
    <t>{:AEXP- 4.0 :EFFORT- 36067.0 :LOC+ 1616.0 :N 250 :PLEX- 4.0 :RISK- 0.0}</t>
  </si>
  <si>
    <t>{:AEXP- 2.0 :EFFORT- 11347.0 :LOC+ 335.0 :N 250 :PLEX- 2.0 :RISK- 13.0}</t>
  </si>
  <si>
    <t>{:AEXP- 4.0 :EFFORT- 4992.0 :LOC+ 859.0 :N 250 :PLEX- 5.0 :RISK- 4.0}</t>
  </si>
  <si>
    <t>{:AEXP- 3.0 :EFFORT- 687.0 :LOC+ 36.0 :N 250 :PLEX- 5.0 :RISK- 6.0}</t>
  </si>
  <si>
    <t>{:AEXP- 5.0 :EFFORT- 96749.0 :LOC+ 1837.0 :N 250 :PLEX- 1.0 :RISK- 9.0}</t>
  </si>
  <si>
    <t>{:AEXP- 2.0 :EFFORT- 25687.0 :LOC+ 1162.0 :N 250 :PLEX- 1.0 :RISK- 10.0}</t>
  </si>
  <si>
    <t>{:AEXP- 3.0 :EFFORT- 5209.0 :LOC+ 514.0 :N 250 :PLEX- 4.0 :RISK- 0.0}</t>
  </si>
  <si>
    <t>{:AEXP- 2.0 :EFFORT- 18387.0 :LOC+ 1296.0 :N 250 :PLEX- 4.0 :RISK- 0.0}</t>
  </si>
  <si>
    <t>{:AEXP- 2.0 :EFFORT- 6000.0 :LOC+ 174.0 :N 250 :PLEX- 4.0 :RISK- 1.0}</t>
  </si>
  <si>
    <t>{:AEXP- 1.0 :EFFORT- 17769.0 :LOC+ 1422.0 :N 250 :PLEX- 5.0 :RISK- 15.0}</t>
  </si>
  <si>
    <t>{:AEXP- 1.0 :EFFORT- 37472.0 :LOC+ 616.0 :N 250 :PLEX- 4.0 :RISK- 29.0}</t>
  </si>
  <si>
    <t>{:AEXP- 4.0 :EFFORT- 3699.0 :LOC+ 200.0 :N 63 :PLEX- 2.0 :RISK- 9.0}</t>
  </si>
  <si>
    <t>{:AEXP- 4.0 :EFFORT- 68586.0 :LOC+ 1995.0 :N 63 :PLEX- 3.0 :RISK- 3.0}</t>
  </si>
  <si>
    <t>{:AEXP- 2.0 :EFFORT- 24805.0 :LOC+ 729.0 :N 62 :PLEX- 2.0 :RISK- 8.0}</t>
  </si>
  <si>
    <t>{:AEXP- 3.0 :EFFORT- 30064.0 :LOC+ 1178.0 :N 63 :PLEX- 3.0 :RISK- 0.0}</t>
  </si>
  <si>
    <t>{:AEXP- 5.0 :EFFORT- 11274.0 :LOC+ 1949.0 :N 63 :PLEX- 2.0 :RISK- 6.0}</t>
  </si>
  <si>
    <t>{:AEXP- 1.0 :EFFORT- 59819.0 :LOC+ 1822.0 :N 62 :PLEX- 1.0 :RISK- 17.0}</t>
  </si>
  <si>
    <t>{:AEXP- 4.0 :EFFORT- 16808.0 :LOC+ 503.0 :N 63 :PLEX- 3.0 :RISK- 5.0}</t>
  </si>
  <si>
    <t>{:AEXP- 5.0 :EFFORT- 21632.0 :LOC+ 1720.0 :N 62 :PLEX- 2.0 :RISK- 0.0}</t>
  </si>
  <si>
    <t>{:AEXP- 5.0 :EFFORT- 12700.0 :LOC+ 1658.0 :N 63 :PLEX- 3.0 :RISK- 8.0}</t>
  </si>
  <si>
    <t>{:AEXP- 1.0 :EFFORT- 29703.0 :LOC+ 937.0 :N 63 :PLEX- 3.0 :RISK- 2.0}</t>
  </si>
  <si>
    <t>{:AEXP- 2.0 :EFFORT- 134472.0 :LOC+ 1947.0 :N 63 :PLEX- 4.0 :RISK- 6.0}</t>
  </si>
  <si>
    <t>{:AEXP- 5.0 :EFFORT- 49748.0 :LOC+ 1517.0 :N 62 :PLEX- 3.0 :RISK- 0.0}</t>
  </si>
  <si>
    <t>{:AEXP- 1.0 :EFFORT- 19002.0 :LOC+ 453.0 :N 63 :PLEX- 3.0 :RISK- 12.0}</t>
  </si>
  <si>
    <t>{:AEXP- 4.0 :EFFORT- 27106.0 :LOC+ 1660.0 :N 63 :PLEX- 3.0 :RISK- 4.0}</t>
  </si>
  <si>
    <t>{:AEXP- 4.0 :EFFORT- 22555.0 :LOC+ 1612.0 :N 62 :PLEX- 2.0 :RISK- 0.0}</t>
  </si>
  <si>
    <t>{:AEXP- 2.0 :EFFORT- 6448.0 :LOC+ 211.0 :N 63 :PLEX- 2.0 :RISK- 5.0}</t>
  </si>
  <si>
    <t>{:AEXP- 4.0 :EFFORT- 2796.0 :LOC+ 174.0 :N 62 :PLEX- 4.0 :RISK- 1.0}</t>
  </si>
  <si>
    <t>{:AEXP- 5.0 :EFFORT- 22627.0 :LOC+ 1357.0 :N 63 :PLEX- 4.0 :RISK- 7.0}</t>
  </si>
  <si>
    <t>{:AEXP- 4.0 :EFFORT- 99179.0 :LOC+ 1878.0 :N 63 :PLEX- 2.0 :RISK- 11.0}</t>
  </si>
  <si>
    <t>{:AEXP- 4.0 :EFFORT- 12348.0 :LOC+ 1098.0 :N 63 :PLEX- 2.0 :RISK- 0.0}</t>
  </si>
  <si>
    <t>Effort-</t>
  </si>
  <si>
    <t>Loc+</t>
  </si>
  <si>
    <t>Risk-</t>
  </si>
  <si>
    <t>{:Effort- 4879.0 :Loc+ 621.0 :N 79 :Risk- 8.0}</t>
  </si>
  <si>
    <t>{:Effort- 2665.0 :Loc+ 240.0 :N 79 :Risk- 10.0}</t>
  </si>
  <si>
    <t>{:Effort- 13374.0 :Loc+ 599.0 :N 79 :Risk- 12.0}</t>
  </si>
  <si>
    <t>{:Effort- 10368.0 :Loc+ 928.0 :N 78 :Risk- 6.0}</t>
  </si>
  <si>
    <t>{:Effort- 17682.0 :Loc+ 1048.0 :N 79 :Risk- 0.0}</t>
  </si>
  <si>
    <t>{:Effort- 23808.0 :Loc+ 1179.0 :N 79 :Risk- 22.0}</t>
  </si>
  <si>
    <t>{:Effort- 7550.0 :Loc+ 1013.0 :N 79 :Risk- 1.0}</t>
  </si>
  <si>
    <t>{:Effort- 31458.0 :Loc+ 1646.0 :N 79 :Risk- 4.0}</t>
  </si>
  <si>
    <t>{:Effort- 25317.0 :Loc+ 1940.0 :N 79 :Risk- 5.0}</t>
  </si>
  <si>
    <t>{:Effort- 4669.0 :Loc+ 1219.0 :N 79 :Risk- 0.0}</t>
  </si>
  <si>
    <t>{:Effort- 44136.0 :Loc+ 1590.0 :N 79 :Risk- 8.0}</t>
  </si>
  <si>
    <t>{:Effort- 27197.0 :Loc+ 1980.0 :N 79 :Risk- 1.0}</t>
  </si>
  <si>
    <t>{:Effort- 5658.0 :Loc+ 1078.0 :N 79 :Risk- 3.0}</t>
  </si>
  <si>
    <t>{:Effort- 16372.0 :Loc+ 594.0 :N 79 :Risk- 11.0}</t>
  </si>
  <si>
    <t>{:Effort- 37805.0 :Loc+ 1822.0 :N 79 :Risk- 0.0}</t>
  </si>
  <si>
    <t>{:Effort- 8521.0 :Loc+ 377.0 :N 79 :Risk- 0.0}</t>
  </si>
  <si>
    <t>{:Effort- 29299.0 :Loc+ 1809.0 :N 79 :Risk- 0.0}</t>
  </si>
  <si>
    <t>{:Effort- 332.0 :Loc+ 30.0 :N 78 :Risk- 6.0}</t>
  </si>
  <si>
    <t>{:Effort- 20440.0 :Loc+ 1237.0 :N 79 :Risk- 8.0}</t>
  </si>
  <si>
    <t>{:Effort- 20083.0 :Loc+ 551.0 :N 78 :Risk- 1.0}</t>
  </si>
  <si>
    <t>Sway2 - param1</t>
  </si>
  <si>
    <t>{:Effort- 12251.0 :Loc+ 714.0 :N 625 :Risk- 1.0}</t>
  </si>
  <si>
    <t>{:Effort- 5848.0 :Loc+ 996.0 :N 625 :Risk- 0.0}</t>
  </si>
  <si>
    <t>{:Effort- 67718.0 :Loc+ 1425.0 :N 625 :Risk- 0.0}</t>
  </si>
  <si>
    <t>{:Effort- 12463.0 :Loc+ 1378.0 :N 625 :Risk- 0.0}</t>
  </si>
  <si>
    <t>{:Effort- 52005.0 :Loc+ 1853.0 :N 625 :Risk- 1.0}</t>
  </si>
  <si>
    <t>{:Effort- 10041.0 :Loc+ 262.0 :N 625 :Risk- 11.0}</t>
  </si>
  <si>
    <t>{:Effort- 30174.0 :Loc+ 893.0 :N 625 :Risk- 8.0}</t>
  </si>
  <si>
    <t>{:Effort- 25638.0 :Loc+ 1313.0 :N 625 :Risk- 0.0}</t>
  </si>
  <si>
    <t>{:Effort- 26811.0 :Loc+ 369.0 :N 625 :Risk- 27.0}</t>
  </si>
  <si>
    <t>{:Effort- 14746.0 :Loc+ 1723.0 :N 625 :Risk- 6.0}</t>
  </si>
  <si>
    <t>{:Effort- 6586.0 :Loc+ 358.0 :N 625 :Risk- 12.0}</t>
  </si>
  <si>
    <t>{:Effort- 1764.0 :Loc+ 492.0 :N 625 :Risk- 0.0}</t>
  </si>
  <si>
    <t>{:Effort- 11434.0 :Loc+ 494.0 :N 625 :Risk- 20.0}</t>
  </si>
  <si>
    <t>{:Effort- 78644.0 :Loc+ 1046.0 :N 625 :Risk- 6.0}</t>
  </si>
  <si>
    <t>{:Effort- 43001.0 :Loc+ 1601.0 :N 625 :Risk- 7.0}</t>
  </si>
  <si>
    <t>{:Effort- 2271.0 :Loc+ 155.0 :N 625 :Risk- 0.0}</t>
  </si>
  <si>
    <t>{:Effort- 43065.0 :Loc+ 680.0 :N 625 :Risk- 17.0}</t>
  </si>
  <si>
    <t>{:Effort- 18788.0 :Loc+ 1553.0 :N 625 :Risk- 0.0}</t>
  </si>
  <si>
    <t>{:Effort- 24727.0 :Loc+ 1327.0 :N 625 :Risk- 11.0}</t>
  </si>
  <si>
    <t>{:Effort- 680.0 :Loc+ 114.0 :N 625 :Risk- 2.0}</t>
  </si>
  <si>
    <t>Sway3- param2</t>
  </si>
  <si>
    <t>{:Effort- 2855.0 :Loc+ 48.0 :N 5000 :Risk- 23.0}</t>
  </si>
  <si>
    <t>{:Effort- 8641.0 :Loc+ 251.0 :N 5000 :Risk- 20.0}</t>
  </si>
  <si>
    <t>{:Effort- 34484.0 :Loc+ 1753.0 :N 5000 :Risk- 3.0}</t>
  </si>
  <si>
    <t>{:Effort- 2331.0 :Loc+ 37.0 :N 5000 :Risk- 10.0}</t>
  </si>
  <si>
    <t>{:Effort- 10949.0 :Loc+ 1469.0 :N 5000 :Risk- 0.0}</t>
  </si>
  <si>
    <t>{:Effort- 8888.0 :Loc+ 619.0 :N 5000 :Risk- 3.0}</t>
  </si>
  <si>
    <t>{:Effort- 69212.0 :Loc+ 1403.0 :N 5000 :Risk- 15.0}</t>
  </si>
  <si>
    <t>{:Effort- 19342.0 :Loc+ 1893.0 :N 5000 :Risk- 15.0}</t>
  </si>
  <si>
    <t>{:Effort- 3895.0 :Loc+ 487.0 :N 5000 :Risk- 1.0}</t>
  </si>
  <si>
    <t>{:Effort- 834.0 :Loc+ 28.0 :N 5000 :Risk- 11.0}</t>
  </si>
  <si>
    <t>{:Effort- 4396.0 :Loc+ 1439.0 :N 5000 :Risk- 0.0}</t>
  </si>
  <si>
    <t>{:Effort- 8390.0 :Loc+ 186.0 :N 5000 :Risk- 26.0}</t>
  </si>
  <si>
    <t>{:Effort- 65671.0 :Loc+ 1393.0 :N 5000 :Risk- 14.0}</t>
  </si>
  <si>
    <t>{:Effort- 4063.0 :Loc+ 258.0 :N 5000 :Risk- 2.0}</t>
  </si>
  <si>
    <t>{:Effort- 11393.0 :Loc+ 1550.0 :N 5000 :Risk- 0.0}</t>
  </si>
  <si>
    <t>{:Effort- 14419.0 :Loc+ 952.0 :N 5000 :Risk- 4.0}</t>
  </si>
  <si>
    <t>{:Effort- 29804.0 :Loc+ 486.0 :N 5000 :Risk- 3.0}</t>
  </si>
  <si>
    <t>{:Effort- 37350.0 :Loc+ 1286.0 :N 5000 :Risk- 0.0}</t>
  </si>
  <si>
    <t>{:Effort- 16505.0 :Loc+ 1168.0 :N 5000 :Risk- 6.0}</t>
  </si>
  <si>
    <t>{:Effort- 12576.0 :Loc+ 1719.0 :N 5000 :Risk- 5.0}</t>
  </si>
  <si>
    <t>Sway4 - param 3</t>
  </si>
  <si>
    <t>{:Effort- 27712.0 :Loc+ 1123.0 :N 1250 :Risk- 7.0}</t>
  </si>
  <si>
    <t>{:Effort- 3760.0 :Loc+ 176.0 :N 1250 :Risk- 0.0}</t>
  </si>
  <si>
    <t>{:Effort- 17716.0 :Loc+ 1296.0 :N 1250 :Risk- 3.0}</t>
  </si>
  <si>
    <t>{:Effort- 8893.0 :Loc+ 858.0 :N 1250 :Risk- 3.0}</t>
  </si>
  <si>
    <t>{:Effort- 4694.0 :Loc+ 747.0 :N 1250 :Risk- 1.0}</t>
  </si>
  <si>
    <t>{:Effort- 6729.0 :Loc+ 1337.0 :N 1250 :Risk- 0.0}</t>
  </si>
  <si>
    <t>{:Effort- 36050.0 :Loc+ 1240.0 :N 1250 :Risk- 4.0}</t>
  </si>
  <si>
    <t>{:Effort- 9688.0 :Loc+ 269.0 :N 1250 :Risk- 5.0}</t>
  </si>
  <si>
    <t>{:Effort- 26464.0 :Loc+ 1306.0 :N 1250 :Risk- 9.0}</t>
  </si>
  <si>
    <t>{:Effort- 48996.0 :Loc+ 1490.0 :N 1250 :Risk- 7.0}</t>
  </si>
  <si>
    <t>{:Effort- 8446.0 :Loc+ 399.0 :N 1250 :Risk- 18.0}</t>
  </si>
  <si>
    <t>{:Effort- 36951.0 :Loc+ 1612.0 :N 1250 :Risk- 12.0}</t>
  </si>
  <si>
    <t>{:Effort- 13945.0 :Loc+ 474.0 :N 1250 :Risk- 13.0}</t>
  </si>
  <si>
    <t>{:Effort- 10788.0 :Loc+ 1029.0 :N 1250 :Risk- 2.0}</t>
  </si>
  <si>
    <t>{:Effort- 50232.0 :Loc+ 1988.0 :N 1250 :Risk- 5.0}</t>
  </si>
  <si>
    <t>{:Effort- 40015.0 :Loc+ 1609.0 :N 1250 :Risk- 8.0}</t>
  </si>
  <si>
    <t>Sway5- param 4</t>
  </si>
  <si>
    <t>{:Effort- 7790.0 :Loc+ 582.0 :N 1250 :Risk- 1.0}</t>
  </si>
  <si>
    <t>{:Effort- 7831.0 :Loc+ 351.0 :N 1250 :Risk- 2.0}</t>
  </si>
  <si>
    <t>{:Effort- 35722.0 :Loc+ 1335.0 :N 1250 :Risk- 3.0}</t>
  </si>
  <si>
    <t>{:Effort- 70293.0 :Loc+ 1355.0 :N 1250 :Risk- 15.0}</t>
  </si>
  <si>
    <t>{:Effort- 90.0 :Loc+ 4.0 :N 1250 :Risk- 10.0}</t>
  </si>
  <si>
    <t>{:Effort- 48894.0 :Loc+ 1225.0 :N 1250 :Risk- 14.0}</t>
  </si>
  <si>
    <t>{:Effort- 1756.0 :Loc+ 39.0 :N 1250 :Risk- 12.0}</t>
  </si>
  <si>
    <t>{:Effort- 8010.0 :Loc+ 440.0 :N 1250 :Risk- 0.0}</t>
  </si>
  <si>
    <t>{:Effort- 56043.0 :Loc+ 1712.0 :N 1250 :Risk- 1.0}</t>
  </si>
  <si>
    <t>{:Effort- 29499.0 :Loc+ 1745.0 :N 1250 :Risk- 2.0}</t>
  </si>
  <si>
    <t>{:Effort- 38637.0 :Loc+ 1613.0 :N 1250 :Risk- 8.0}</t>
  </si>
  <si>
    <t>{:Effort- 31835.0 :Loc+ 1366.0 :N 1250 :Risk- 8.0}</t>
  </si>
  <si>
    <t>{:Effort- 27996.0 :Loc+ 1867.0 :N 1250 :Risk- 3.0}</t>
  </si>
  <si>
    <t>{:Effort- 36242.0 :Loc+ 1299.0 :N 1250 :Risk- 12.0}</t>
  </si>
  <si>
    <t>{:Effort- 85587.0 :Loc+ 1808.0 :N 1250 :Risk- 8.0}</t>
  </si>
  <si>
    <t>{:Effort- 8277.0 :Loc+ 295.0 :N 1250 :Risk- 11.0}</t>
  </si>
  <si>
    <t>{:Effort- 2349.0 :Loc+ 259.0 :N 1250 :Risk- 0.0}</t>
  </si>
  <si>
    <t>{:Effort- 50893.0 :Loc+ 748.0 :N 1250 :Risk- 8.0}</t>
  </si>
  <si>
    <t>{:Effort- 16130.0 :Loc+ 1120.0 :N 1250 :Risk- 5.0}</t>
  </si>
  <si>
    <t>{:Effort- 6254.0 :Loc+ 671.0 :N 1250 :Risk- 5.0}</t>
  </si>
  <si>
    <t>{:Effort- 2649.0 :Loc+ 269.0 :N 313 :Risk- 1.0}</t>
  </si>
  <si>
    <t>{:Effort- 1196.0 :Loc+ 130.0 :N 312 :Risk- 0.0}</t>
  </si>
  <si>
    <t>{:Effort- 4665.0 :Loc+ 1567.0 :N 313 :Risk- 0.0}</t>
  </si>
  <si>
    <t>{:Effort- 4261.0 :Loc+ 315.0 :N 313 :Risk- 9.0}</t>
  </si>
  <si>
    <t>{:Effort- 121.0 :Loc+ 23.0 :N 313 :Risk- 9.0}</t>
  </si>
  <si>
    <t>{:Effort- 37122.0 :Loc+ 648.0 :N 312 :Risk- 3.0}</t>
  </si>
  <si>
    <t>{:Effort- 40587.0 :Loc+ 1644.0 :N 313 :Risk- 6.0}</t>
  </si>
  <si>
    <t>{:Effort- 48264.0 :Loc+ 1259.0 :N 313 :Risk- 12.0}</t>
  </si>
  <si>
    <t>{:Effort- 22324.0 :Loc+ 1278.0 :N 313 :Risk- 0.0}</t>
  </si>
  <si>
    <t>{:Effort- 57890.0 :Loc+ 767.0 :N 313 :Risk- 8.0}</t>
  </si>
  <si>
    <t>{:Effort- 7897.0 :Loc+ 320.0 :N 313 :Risk- 6.0}</t>
  </si>
  <si>
    <t>{:Effort- 6708.0 :Loc+ 765.0 :N 313 :Risk- 0.0}</t>
  </si>
  <si>
    <t>{:Effort- 8963.0 :Loc+ 446.0 :N 313 :Risk- 9.0}</t>
  </si>
  <si>
    <t>{:Effort- 49559.0 :Loc+ 721.0 :N 313 :Risk- 19.0}</t>
  </si>
  <si>
    <t>{:Effort- 84269.0 :Loc+ 1195.0 :N 313 :Risk- 13.0}</t>
  </si>
  <si>
    <t>{:Effort- 15356.0 :Loc+ 702.0 :N 312 :Risk- 10.0}</t>
  </si>
  <si>
    <t>{:Effort- 2191.0 :Loc+ 115.0 :N 313 :Risk- 7.0}</t>
  </si>
  <si>
    <t>{:Effort- 17720.0 :Loc+ 228.0 :N 313 :Risk- 21.0}</t>
  </si>
  <si>
    <t>{:Effort- 20691.0 :Loc+ 744.0 :N 313 :Risk- 5.0}</t>
  </si>
  <si>
    <t>{:Effort- 36074.0 :Loc+ 846.0 :N 313 :Risk- 2.0}</t>
  </si>
  <si>
    <t>ACC+</t>
  </si>
  <si>
    <t>MRE-</t>
  </si>
  <si>
    <t>PRED40+</t>
  </si>
  <si>
    <t>{:ACC+ 7.3 :MRE- 74.49 :N 78 :PRED40+ 25.0}</t>
  </si>
  <si>
    <t>{:ACC+ 7.22 :MRE- 74.75 :N 79 :PRED40+ 25.0}</t>
  </si>
  <si>
    <t>{:ACC+ 8.44 :MRE- 70.81 :N 79 :PRED40+ 25.0}</t>
  </si>
  <si>
    <t>{:ACC+ 8.07 :MRE- 72.0 :N 78 :PRED40+ 25.0}</t>
  </si>
  <si>
    <t>{:ACC+ 5.92 :MRE- 79.06 :N 79 :PRED40+ 0.0}</t>
  </si>
  <si>
    <t>{:ACC+ 7.85 :MRE- 72.71 :N 78 :PRED40+ 25.0}</t>
  </si>
  <si>
    <t>{:ACC+ 6.64 :MRE- 76.64 :N 78 :PRED40+ 0.0}</t>
  </si>
  <si>
    <t>{:ACC+ 6.54 :MRE- 76.97 :N 78 :PRED40+ 0.0}</t>
  </si>
  <si>
    <t>{:ACC+ 6.69 :MRE- 76.49 :N 78 :PRED40+ 0.0}</t>
  </si>
  <si>
    <t>{:ACC+ 6.67 :MRE- 76.54 :N 79 :PRED40+ 0.0}</t>
  </si>
  <si>
    <t>{:ACC+ 8.1 :MRE- 71.89 :N 79 :PRED40+ 25.0}</t>
  </si>
  <si>
    <t>{:ACC+ 11.84 :MRE- 76.34 :N 79 :PRED40+ 0.0}</t>
  </si>
  <si>
    <t>{:ACC+ 7.59 :MRE- 73.54 :N 78 :PRED40+ 25.0}</t>
  </si>
  <si>
    <t>{:ACC+ 7.75 :MRE- 73.03 :N 79 :PRED40+ 25.0}</t>
  </si>
  <si>
    <t>{:ACC+ 7.26 :MRE- 74.63 :N 79 :PRED40+ 25.0}</t>
  </si>
  <si>
    <t>{:ACC+ 7.41 :MRE- 74.12 :N 79 :PRED40+ 25.0}</t>
  </si>
  <si>
    <t>{:ACC+ 7.88 :MRE- 72.62 :N 78 :PRED40+ 25.0}</t>
  </si>
  <si>
    <t>{:ACC+ 8.13 :MRE- 71.82 :N 79 :PRED40+ 25.0}</t>
  </si>
  <si>
    <t>{:ACC+ 7.77 :MRE- 72.97 :N 78 :PRED40+ 25.0}</t>
  </si>
  <si>
    <t>{:ACC+ 7.4 :MRE- 74.15 :N 79 :PRED40+ 25.0}</t>
  </si>
  <si>
    <t>{:ACC+ 12.6 :MRE- 71.65 :N 625 :PRED40+ 25.0}</t>
  </si>
  <si>
    <t>{:ACC+ 7.45 :MRE- 74.0 :N 625 :PRED40+ 25.0}</t>
  </si>
  <si>
    <t>{:ACC+ 7.79 :MRE- 72.89 :N 625 :PRED40+ 25.0}</t>
  </si>
  <si>
    <t>{:ACC+ 7.36 :MRE- 74.29 :N 625 :PRED40+ 25.0}</t>
  </si>
  <si>
    <t>{:ACC+ 8.11 :MRE- 73.64 :N 625 :PRED40+ 25.0}</t>
  </si>
  <si>
    <t>{:ACC+ 7.61 :MRE- 73.46 :N 625 :PRED40+ 25.0}</t>
  </si>
  <si>
    <t>{:ACC+ 6.55 :MRE- 65.52 :N 625 :PRED40+ 25.0}</t>
  </si>
  <si>
    <t>{:ACC+ 7.47 :MRE- 73.93 :N 625 :PRED40+ 25.0}</t>
  </si>
  <si>
    <t>{:ACC+ 6.67 :MRE- 76.54 :N 625 :PRED40+ 0.0}</t>
  </si>
  <si>
    <t>{:ACC+ 8.14 :MRE- 71.78 :N 625 :PRED40+ 25.0}</t>
  </si>
  <si>
    <t>{:ACC+ 8.07 :MRE- 77.1 :N 625 :PRED40+ 0.0}</t>
  </si>
  <si>
    <t>{:ACC+ 7.58 :MRE- 73.57 :N 625 :PRED40+ 25.0}</t>
  </si>
  <si>
    <t>{:ACC+ 7.56 :MRE- 73.64 :N 625 :PRED40+ 25.0}</t>
  </si>
  <si>
    <t>{:ACC+ 7.24 :MRE- 74.67 :N 625 :PRED40+ 25.0}</t>
  </si>
  <si>
    <t>{:ACC+ 8.58 :MRE- 70.38 :N 625 :PRED40+ 25.0}</t>
  </si>
  <si>
    <t>{:ACC+ 7.78 :MRE- 72.94 :N 625 :PRED40+ 25.0}</t>
  </si>
  <si>
    <t>{:ACC+ 7.88 :MRE- 72.62 :N 625 :PRED40+ 25.0}</t>
  </si>
  <si>
    <t>{:ACC+ 7.08 :MRE- 75.2 :N 625 :PRED40+ 0.0}</t>
  </si>
  <si>
    <t>{:ACC+ 7.04 :MRE- 75.33 :N 625 :PRED40+ 0.0}</t>
  </si>
  <si>
    <t>{:ACC+ 9.05 :MRE- 68.88 :N 625 :PRED40+ 25.0}</t>
  </si>
  <si>
    <t>{:ACC+ 0.22 :MRE- 99.17 :N 5000 :PRED40+ 0.0}</t>
  </si>
  <si>
    <t>{:ACC+ 9.69 :MRE- 66.89 :N 5000 :PRED40+ 25.0}</t>
  </si>
  <si>
    <t>{:ACC+ 7.89 :MRE- 72.57 :N 5000 :PRED40+ 25.0}</t>
  </si>
  <si>
    <t>{:ACC+ 0.0 :MRE- 100.0 :N 5000 :PRED40+ 37.5}</t>
  </si>
  <si>
    <t>{:ACC+ 7.34 :MRE- 74.37 :N 5000 :PRED40+ 25.0}</t>
  </si>
  <si>
    <t>{:ACC+ 7.32 :MRE- 74.42 :N 5000 :PRED40+ 25.0}</t>
  </si>
  <si>
    <t>{:ACC+ 7.66 :MRE- 73.32 :N 5000 :PRED40+ 25.0}</t>
  </si>
  <si>
    <t>{:ACC+ 8.21 :MRE- 71.56 :N 5000 :PRED40+ 25.0}</t>
  </si>
  <si>
    <t>{:ACC+ 8.57 :MRE- 70.39 :N 5000 :PRED40+ 25.0}</t>
  </si>
  <si>
    <t>{:ACC+ 7.48 :MRE- 73.9 :N 5000 :PRED40+ 25.0}</t>
  </si>
  <si>
    <t>{:ACC+ 6.74 :MRE- 76.33 :N 5000 :PRED40+ 0.0}</t>
  </si>
  <si>
    <t>{:ACC+ 7.5 :MRE- 73.82 :N 5000 :PRED40+ 25.0}</t>
  </si>
  <si>
    <t>{:ACC+ 6.79 :MRE- 76.15 :N 5000 :PRED40+ 0.0}</t>
  </si>
  <si>
    <t>{:ACC+ 7.65 :MRE- 73.37 :N 5000 :PRED40+ 25.0}</t>
  </si>
  <si>
    <t>{:ACC+ 7.43 :MRE- 74.08 :N 5000 :PRED40+ 25.0}</t>
  </si>
  <si>
    <t>{:ACC+ 8.21 :MRE- 71.56 :N 1250 :PRED40+ 25.0}</t>
  </si>
  <si>
    <t>{:ACC+ 7.86 :MRE- 72.66 :N 1250 :PRED40+ 25.0}</t>
  </si>
  <si>
    <t>{:ACC+ 6.9 :MRE- 75.78 :N 1250 :PRED40+ 0.0}</t>
  </si>
  <si>
    <t>{:ACC+ 0.0 :MRE- 100.0 :N 1250 :PRED40+ 37.5}</t>
  </si>
  <si>
    <t>{:ACC+ 7.15 :MRE- 74.97 :N 1250 :PRED40+ 25.0}</t>
  </si>
  <si>
    <t>{:ACC+ 0.11 :MRE- 99.58 :N 1250 :PRED40+ 0.0}</t>
  </si>
  <si>
    <t>{:ACC+ 0.1 :MRE- 99.62 :N 1250 :PRED40+ 0.0}</t>
  </si>
  <si>
    <t>{:ACC+ 7.28 :MRE- 74.54 :N 1250 :PRED40+ 25.0}</t>
  </si>
  <si>
    <t>{:ACC+ 7.16 :MRE- 75.38 :N 1250 :PRED40+ 25.0}</t>
  </si>
  <si>
    <t>{:ACC+ 7.03 :MRE- 75.36 :N 1250 :PRED40+ 0.0}</t>
  </si>
  <si>
    <t>{:ACC+ 8.67 :MRE- 70.07 :N 1250 :PRED40+ 25.0}</t>
  </si>
  <si>
    <t>{:ACC+ 6.86 :MRE- 75.91 :N 1250 :PRED40+ 0.0}</t>
  </si>
  <si>
    <t>{:ACC+ 8.03 :MRE- 71.97 :N 1250 :PRED40+ 25.0}</t>
  </si>
  <si>
    <t>{:ACC+ 9.04 :MRE- 68.91 :N 1250 :PRED40+ 25.0}</t>
  </si>
  <si>
    <t>{:ACC+ 10.11 :MRE- 65.57 :N 1250 :PRED40+ 25.0}</t>
  </si>
  <si>
    <t>{:ACC+ 7.5 :MRE- 73.82 :N 1250 :PRED40+ 25.0}</t>
  </si>
  <si>
    <t>{:ACC+ 7.92 :MRE- 72.48 :N 1250 :PRED40+ 25.0}</t>
  </si>
  <si>
    <t>{:ACC+ 8.27 :MRE- 71.35 :N 1250 :PRED40+ 25.0}</t>
  </si>
  <si>
    <t>{:ACC+ 7.56 :MRE- 73.66 :N 1250 :PRED40+ 25.0}</t>
  </si>
  <si>
    <t>{:ACC+ 6.94 :MRE- 75.67 :N 1250 :PRED40+ 0.0}</t>
  </si>
  <si>
    <t>{:ACC+ 8.41 :MRE- 70.91 :N 1250 :PRED40+ 25.0}</t>
  </si>
  <si>
    <t>{:ACC+ 8.55 :MRE- 70.47 :N 1250 :PRED40+ 25.0}</t>
  </si>
  <si>
    <t>{:ACC+ 7.46 :MRE- 73.96 :N 1250 :PRED40+ 25.0}</t>
  </si>
  <si>
    <t>{:ACC+ 8.39 :MRE- 70.98 :N 1250 :PRED40+ 25.0}</t>
  </si>
  <si>
    <t>{:ACC+ 6.34 :MRE- 77.63 :N 1250 :PRED40+ 0.0}</t>
  </si>
  <si>
    <t>{:ACC+ 7.41 :MRE- 74.14 :N 1250 :PRED40+ 25.0}</t>
  </si>
  <si>
    <t>{:ACC+ 7.76 :MRE- 73.01 :N 1250 :PRED40+ 25.0}</t>
  </si>
  <si>
    <t>{:ACC+ 6.84 :MRE- 76.0 :N 1250 :PRED40+ 0.0}</t>
  </si>
  <si>
    <t>{:ACC+ 7.01 :MRE- 75.44 :N 1250 :PRED40+ 0.0}</t>
  </si>
  <si>
    <t>{:ACC+ 7.59 :MRE- 73.54 :N 1250 :PRED40+ 25.0}</t>
  </si>
  <si>
    <t>{:ACC+ 7.67 :MRE- 73.28 :N 1250 :PRED40+ 25.0}</t>
  </si>
  <si>
    <t>{:ACC+ 8.41 :MRE- 70.91 :N 313 :PRED40+ 25.0}</t>
  </si>
  <si>
    <t>{:ACC+ 7.7 :MRE- 73.2 :N 312 :PRED40+ 25.0}</t>
  </si>
  <si>
    <t>{:ACC+ 7.21 :MRE- 74.78 :N 313 :PRED40+ 25.0}</t>
  </si>
  <si>
    <t>{:ACC+ 7.11 :MRE- 75.11 :N 312 :PRED40+ 0.0}</t>
  </si>
  <si>
    <t>{:ACC+ 7.92 :MRE- 72.47 :N 312 :PRED40+ 25.0}</t>
  </si>
  <si>
    <t>{:ACC+ -0.67 :MRE- 100.0 :N 313 :PRED40+ 12.5}</t>
  </si>
  <si>
    <t>{:ACC+ 11.84 :MRE- 76.34 :N 312 :PRED40+ 0.0}</t>
  </si>
  <si>
    <t>{:ACC+ 5.89 :MRE- 79.13 :N 313 :PRED40+ 0.0}</t>
  </si>
  <si>
    <t>{:ACC+ 7.95 :MRE- 72.37 :N 313 :PRED40+ 25.0}</t>
  </si>
  <si>
    <t>{:ACC+ 7.96 :MRE- 72.34 :N 313 :PRED40+ 25.0}</t>
  </si>
  <si>
    <t>{:ACC+ 7.1 :MRE- 75.15 :N 312 :PRED40+ 0.0}</t>
  </si>
  <si>
    <t>{:ACC+ 9.17 :MRE- 68.5 :N 313 :PRED40+ 25.0}</t>
  </si>
  <si>
    <t>{:ACC+ 8.63 :MRE- 70.22 :N 313 :PRED40+ 25.0}</t>
  </si>
  <si>
    <t>{:ACC+ 6.41 :MRE- 77.41 :N 313 :PRED40+ 0.0}</t>
  </si>
  <si>
    <t>{:ACC+ 6.74 :MRE- 76.32 :N 313 :PRED40+ 0.0}</t>
  </si>
  <si>
    <t>{:ACC+ 4.63 :MRE- 70.45 :N 313 :PRED40+ 25.0}</t>
  </si>
  <si>
    <t>{:ACC+ 8.43 :MRE- 70.83 :N 313 :PRED40+ 25.0}</t>
  </si>
  <si>
    <t>{:ACC+ 7.97 :MRE- 72.33 :N 313 :PRED40+ 25.0}</t>
  </si>
  <si>
    <t>{:ACC+ 7.89 :MRE- 72.56 :N 313 :PRED40+ 25.0}</t>
  </si>
  <si>
    <t>{:ACC+ 5.43 :MRE- 80.7 :N 312 :PRED40+ 0.0}</t>
  </si>
  <si>
    <t>{:ACC+ 0.0 :MRE- 0.0 :N 79 :PRED40+ 83.33}</t>
  </si>
  <si>
    <t>{:ACC+ -0.97 :MRE- 101.0 :N 79 :PRED40+ 0.0}</t>
  </si>
  <si>
    <t>{:ACC+ 0.0 :MRE- 0.0 :N 78 :PRED40+ 83.33}</t>
  </si>
  <si>
    <t>{:ACC+ -0.58 :MRE- 100.59 :N 79 :PRED40+ 0.0}</t>
  </si>
  <si>
    <t>{:ACC+ -0.88 :MRE- 100.91 :N 79 :PRED40+ 0.0}</t>
  </si>
  <si>
    <t>{:ACC+ -1.89 :MRE- 102.0 :N 79 :PRED40+ 0.0}</t>
  </si>
  <si>
    <t>{:ACC+ -0.61 :MRE- 100.63 :N 79 :PRED40+ 0.0}</t>
  </si>
  <si>
    <t>{:ACC+ -7.69 :MRE- 110.0 :N 79 :PRED40+ 0.0}</t>
  </si>
  <si>
    <t>{:ACC+ 0.0 :MRE- 0.0 :N 625 :PRED40+ 83.33}</t>
  </si>
  <si>
    <t>{:ACC+ -0.81 :MRE- 100.83 :N 625 :PRED40+ 0.0}</t>
  </si>
  <si>
    <t>{:ACC+ -0.88 :MRE- 100.91 :N 625 :PRED40+ 0.0}</t>
  </si>
  <si>
    <t>{:ACC+ -13.18 :MRE- 121.81 :N 625 :PRED40+ 0.0}</t>
  </si>
  <si>
    <t>{:ACC+ -12.01 :MRE- 118.78 :N 625 :PRED40+ 0.0}</t>
  </si>
  <si>
    <t>{:ACC+ -12.82 :MRE- 120.84 :N 625 :PRED40+ 0.0}</t>
  </si>
  <si>
    <t>{:ACC+ -1.59 :MRE- 101.67 :N 625 :PRED40+ 0.0}</t>
  </si>
  <si>
    <t>{:ACC+ -0.52 :MRE- 100.53 :N 625 :PRED40+ 0.0}</t>
  </si>
  <si>
    <t>{:ACC+ -0.7 :MRE- 100.71 :N 625 :PRED40+ 0.0}</t>
  </si>
  <si>
    <t>{:ACC+ -12.85 :MRE- 120.92 :N 5000 :PRED40+ 0.0}</t>
  </si>
  <si>
    <t>{:ACC+ 0.0 :MRE- 0.0 :N 5000 :PRED40+ 83.33}</t>
  </si>
  <si>
    <t>{:ACC+ -12.26 :MRE- 119.39 :N 5000 :PRED40+ 0.0}</t>
  </si>
  <si>
    <t>{:ACC+ -11.97 :MRE- 118.67 :N 5000 :PRED40+ 0.0}</t>
  </si>
  <si>
    <t>{:ACC+ -12.05 :MRE- 118.87 :N 5000 :PRED40+ 0.0}</t>
  </si>
  <si>
    <t>{:ACC+ -12.07 :MRE- 118.92 :N 5000 :PRED40+ 0.0}</t>
  </si>
  <si>
    <t>{:ACC+ -13.01 :MRE- 121.33 :N 5000 :PRED40+ 0.0}</t>
  </si>
  <si>
    <t>{:ACC+ -12.86 :MRE- 120.95 :N 5000 :PRED40+ 0.0}</t>
  </si>
  <si>
    <t>{:ACC+ -13.73 :MRE- 123.33 :N 5000 :PRED40+ 0.0}</t>
  </si>
  <si>
    <t>{:ACC+ -12.02 :MRE- 118.79 :N 5000 :PRED40+ 0.0}</t>
  </si>
  <si>
    <t>{:ACC+ -12.44 :MRE- 119.85 :N 5000 :PRED40+ 0.0}</t>
  </si>
  <si>
    <t>{:ACC+ -13.25 :MRE- 122.0 :N 5000 :PRED40+ 0.0}</t>
  </si>
  <si>
    <t xml:space="preserve"> {:ACC+ 0.0 :MRE- 0.0 :N 5000 :PRED40+ 83.33}</t>
  </si>
  <si>
    <t>{:ACC+ -0.65 :MRE- 100.67 :N 1250 :PRED40+ 0.0}</t>
  </si>
  <si>
    <t>{:ACC+ 0.0 :MRE- 0.0 :N 1250 :PRED40+ 83.33}</t>
  </si>
  <si>
    <t>{:ACC+ -12.76 :MRE- 120.67 :N 1250 :PRED40+ 0.0}</t>
  </si>
  <si>
    <t>{:ACC+ -12.31 :MRE- 119.51 :N 1250 :PRED40+ 0.0}</t>
  </si>
  <si>
    <t>{:ACC+ -12.71 :MRE- 120.53 :N 1250 :PRED40+ 0.0}</t>
  </si>
  <si>
    <t>{:ACC+ -12.43 :MRE- 119.83 :N 1250 :PRED40+ 0.0}</t>
  </si>
  <si>
    <t>{:ACC+ -12.32 :MRE- 119.56 :N 1250 :PRED40+ 0.0}</t>
  </si>
  <si>
    <t>{:ACC+ -1.51 :MRE- 101.58 :N 1250 :PRED40+ 0.0}</t>
  </si>
  <si>
    <t>{:ACC+ -13.01 :MRE- 121.33 :N 1250 :PRED40+ 0.0}</t>
  </si>
  <si>
    <t>{:ACC+ -12.89 :MRE- 121.03 :N 1250 :PRED40+ 0.0}</t>
  </si>
  <si>
    <t>{:ACC+ -12.27 :MRE- 119.41 :N 1250 :PRED40+ 0.0}</t>
  </si>
  <si>
    <t>{:ACC+ -12.15 :MRE- 119.12 :N 1250 :PRED40+ 0.0}</t>
  </si>
  <si>
    <t>{:ACC+ -7.69 :MRE- 110.0 :N 1250 :PRED40+ 0.0}</t>
  </si>
  <si>
    <t>{:ACC+ -14.54 :MRE- 126.91 :N 1250 :PRED40+ 0.0}</t>
  </si>
  <si>
    <t>{:ACC+ -1.02 :MRE- 101.05 :N 1250 :PRED40+ 0.0}</t>
  </si>
  <si>
    <t>{:ACC+ -3.03 :MRE- 103.33 :N 1250 :PRED40+ 0.0}</t>
  </si>
  <si>
    <t>{:ACC+ -12.37 :MRE- 119.67 :N 1250 :PRED40+ 0.0}</t>
  </si>
  <si>
    <t>{:ACC+ -11.74 :MRE- 118.11 :N 1250 :PRED40+ 0.0}</t>
  </si>
  <si>
    <t>{:ACC+ -0.88 :MRE- 100.91 :N 1250 :PRED40+ 0.0}</t>
  </si>
  <si>
    <t>{:ACC+ -13.18 :MRE- 121.81 :N 1250 :PRED40+ 0.0}</t>
  </si>
  <si>
    <t>{:ACC+ -12.02 :MRE- 118.8 :N 1250 :PRED40+ 0.0}</t>
  </si>
  <si>
    <t>{:ACC+ -0.81 :MRE- 100.83 :N 1250 :PRED40+ 0.0}</t>
  </si>
  <si>
    <t>{:ACC+ -12.69 :MRE- 120.48 :N 1250 :PRED40+ 0.0}</t>
  </si>
  <si>
    <t>{:ACC+ -7.56 :MRE- 135.5 :N 1250 :PRED40+ 16.67}</t>
  </si>
  <si>
    <t>{:ACC+ -1.89 :MRE- 102.0 :N 1250 :PRED40+ 0.0}</t>
  </si>
  <si>
    <t>{:ACC+ -12.26 :MRE- 119.39 :N 1250 :PRED40+ 0.0}</t>
  </si>
  <si>
    <t>{:ACC+ 0.0 :MRE- 0.0 :N 313 :PRED40+ 83.33}</t>
  </si>
  <si>
    <t>{:ACC+ -1.59 :MRE- 101.67 :N 313 :PRED40+ 0.0}</t>
  </si>
  <si>
    <t>{:ACC+ -2.33 :MRE- 102.5 :N 313 :PRED40+ 0.0}</t>
  </si>
  <si>
    <t>{:ACC+ -0.55 :MRE- 100.56 :N 312 :PRED40+ 0.0}</t>
  </si>
  <si>
    <t>{:ACC+ -0.7 :MRE- 100.71 :N 313 :PRED40+ 0.0}</t>
  </si>
  <si>
    <t>{:ACC+ -1.89 :MRE- 102.0 :N 313 :PRED40+ 0.0}</t>
  </si>
  <si>
    <t>{:ACC+ -1.2 :MRE- 101.25 :N 313 :PRED40+ 0.0}</t>
  </si>
  <si>
    <t>{:ACC+ -12.5 :MRE- 120.0 :N 313 :PRED40+ 0.0}</t>
  </si>
  <si>
    <t>Defects-</t>
  </si>
  <si>
    <t>Kloc+</t>
  </si>
  <si>
    <t>Months-</t>
  </si>
  <si>
    <t>{:Defects- 2832.0 :Effort- 360.0 :Kloc+ 100.0 :Months- 25.2 :N 6}</t>
  </si>
  <si>
    <t>190.0 | 30.3</t>
  </si>
  <si>
    <t>{:Defects- 188.0 :Effort- 24.0 :Kloc+ 6.0 :Months- 9.9 :N 6}</t>
  </si>
  <si>
    <t>{:Defects- 1219.0 :Effort- 150.0 :Kloc+ 40.0 :Months- 18.9 :N 6}</t>
  </si>
  <si>
    <t>{:Defects- 172.0 :Effort- 18.0 :Kloc+ 5.5 :Months- 9.1 :N 5}</t>
  </si>
  <si>
    <t>{:Defects- 420.0 :Effort- 42.0 :Kloc+ 8.0 :Months- 12.5 :N 6}</t>
  </si>
  <si>
    <t>{:Defects- 4868.0 :Effort- 324.0 :Kloc+ 150.0 :Months- 32.5 :N 6}</t>
  </si>
  <si>
    <t>{:Defects- 683.0 :Effort- 60.0 :Kloc+ 13.0 :Months- 14.8 :N 6}</t>
  </si>
  <si>
    <t>{:Defects- 810.0 :Effort- 82.0 :Kloc+ 16.3 :Months- 14.8 :N 6}</t>
  </si>
  <si>
    <t>{:Defects- 109.0 :Effort- 10.8 :Kloc+ 3.5 :Months- 7.8 :N 6}</t>
  </si>
  <si>
    <t>{:Defects- 6293.0 :Effort- 1181.0 :Kloc+ 227.0 :Months- 33.8 :N 6}</t>
  </si>
  <si>
    <t>{:Defects- 2077.0 :Effort- 352.8 :Kloc+ 66.6 :Months- 21.0 :N 6}</t>
  </si>
  <si>
    <t>{:Defects- 324.0 :Effort- 50.0 :Kloc+ 10.4 :Months- 11.2 :N 5}</t>
  </si>
  <si>
    <t>{:Defects- 240.0 :Effort- 31.2 :Kloc+ 7.7 :Months- 10.1 :N 6}</t>
  </si>
  <si>
    <t>{:Defects- 4511.0 :Effort- 600.0 :Kloc+ 111.0 :Months- 23.5 :N 6}</t>
  </si>
  <si>
    <t>{:Defects- 470.0 :Effort- 48.0 :Kloc+ 15.0 :Months- 13.6 :N 6}</t>
  </si>
  <si>
    <t>{:Defects- 1276.0 :Effort- 60.0 :Kloc+ 32.5 :Months- 20.8 :N 6}</t>
  </si>
  <si>
    <t>{:Defects- 2327.0 :Effort- 400.0 :Kloc+ 79.0 :Months- 26.9 :N 6}</t>
  </si>
  <si>
    <t>{:Defects- 8477.0 :Effort- 444.0 :Kloc+ 339.0 :Months- 45.9 :N 24}</t>
  </si>
  <si>
    <t>{:Defects- 810.0 :Effort- 82.0 :Kloc+ 16.3 :Months- 14.8 :N 23}</t>
  </si>
  <si>
    <t>{:Defects- 2077.0 :Effort- 352.8 :Kloc+ 66.6 :Months- 21.0 :N 24}</t>
  </si>
  <si>
    <t>{:Defects- 4815.0 :Effort- 571.4 :Kloc+ 78.0 :Months- 30.5 :N 23}</t>
  </si>
  <si>
    <t>{:Defects- 4256.0 :Effort- 300.0 :Kloc+ 85.0 :Months- 23.2 :N 23}</t>
  </si>
  <si>
    <t>{:Defects- 5434.0 :Effort- 215.0 :Kloc+ 100.0 :Months- 30.1 :N 23}</t>
  </si>
  <si>
    <t>{:Defects- 767.0 :Effort- 117.6 :Kloc+ 24.6 :Months- 15.0 :N 23}</t>
  </si>
  <si>
    <t>{:Defects- 2327.0 :Effort- 400.0 :Kloc+ 79.0 :Months- 26.9 :N 23}</t>
  </si>
  <si>
    <t>{:Defects- 172.0 :Effort- 18.0 :Kloc+ 5.5 :Months- 9.1 :N 24}</t>
  </si>
  <si>
    <t>{:Defects- 614.0 :Effort- 60.0 :Kloc+ 19.7 :Months- 13.9 :N 24}</t>
  </si>
  <si>
    <t>{:Defects- 324.0 :Effort- 50.0 :Kloc+ 10.4 :Months- 11.2 :N 23}</t>
  </si>
  <si>
    <t>{:Defects- 920.0 :Effort- 120.0 :Kloc+ 29.5 :Months- 16.0 :N 23}</t>
  </si>
  <si>
    <t>{:Defects- 420.0 :Effort- 42.0 :Kloc+ 8.0 :Months- 12.5 :N 23}</t>
  </si>
  <si>
    <t>{:Defects- 1763.0 :Effort- 192.0 :Kloc+ 35.5 :Months- 19.3 :N 23}</t>
  </si>
  <si>
    <t>{:Defects- 5434.0 :Effort- 215.0 :Kloc+ 100.0 :Months- 30.1 :N 46}</t>
  </si>
  <si>
    <t>{:Defects- 4840.0 :Effort- 750.0 :Kloc+ 101.0 :Months- 32.4 :N 46}</t>
  </si>
  <si>
    <t>{:Defects- 6136.0 :Effort- 432.0 :Kloc+ 151.0 :Months- 26.2 :N 47}</t>
  </si>
  <si>
    <t>{:Defects- 7553.0 :Effort- 756.0 :Kloc+ 162.0 :Months- 32.4 :N 47}</t>
  </si>
  <si>
    <t>{:Defects- 4907.0 :Effort- 300.0 :Kloc+ 98.0 :Months- 24.4 :N 47}</t>
  </si>
  <si>
    <t>{:Defects- 3340.0 :Effort- 703.0 :Kloc+ 100.0 :Months- 29.6 :N 46}</t>
  </si>
  <si>
    <t>{:Defects- 6266.0 :Effort- 4178.2 :Kloc+ 165.0 :Months- 47.3 :N 47}</t>
  </si>
  <si>
    <t>{:Defects- 226.0 :Effort- 72.0 :Kloc+ 7.5 :Months- 13.6 :N 46}</t>
  </si>
  <si>
    <t>{:Defects- 8477.0 :Effort- 444.0 :Kloc+ 339.0 :Months- 45.9 :N 47}</t>
  </si>
  <si>
    <t>{:Defects- 109.0 :Effort- 10.8 :Kloc+ 3.5 :Months- 7.8 :N 46}</t>
  </si>
  <si>
    <t>{:Defects- 11761.0 :Effort- 2120.0 :Kloc+ 219.0 :Months- 42.8 :N 46}</t>
  </si>
  <si>
    <t>{:Defects- 1619.0 :Effort- 170.0 :Kloc+ 32.6 :Months- 18.7 :N 47}</t>
  </si>
  <si>
    <t>{:Defects- 17597.0 :Effort- 1200.0 :Kloc+ 352.0 :Months- 42.9 :N 47}</t>
  </si>
  <si>
    <t>{:Defects- 240.0 :Effort- 31.2 :Kloc+ 7.7 :Months- 10.1 :N 46}</t>
  </si>
  <si>
    <t>{:Defects- 324.0 :Effort- 50.0 :Kloc+ 10.4 :Months- 11.2 :N 46}</t>
  </si>
  <si>
    <t>{:Defects- 933.0 :Effort- 430.0 :Kloc+ 24.0 :Months- 19.2 :N 47}</t>
  </si>
  <si>
    <t>{:Defects- 240.0 :Effort- 31.2 :Kloc+ 7.7 :Months- 10.1 :N 47}</t>
  </si>
  <si>
    <t>{:Defects- 4210.0 :Effort- 636.0 :Kloc+ 137.0 :Months- 32.2 :N 23}</t>
  </si>
  <si>
    <t>{:Defects- 4868.0 :Effort- 324.0 :Kloc+ 150.0 :Months- 32.5 :N 23}</t>
  </si>
  <si>
    <t>{:Defects- 636.0 :Effort- 62.0 :Kloc+ 12.8 :Months- 13.6 :N 23}</t>
  </si>
  <si>
    <t>{:Defects- 477.0 :Effort- 12.0 :Kloc+ 6.2 :Months- 15.4 :N 24}</t>
  </si>
  <si>
    <t>{:Defects- 813.0 :Effort- 240.0 :Kloc+ 20.0 :Months- 12.8 :N 23}</t>
  </si>
  <si>
    <t>{:Defects- 2950.0 :Effort- 278.0 :Kloc+ 70.0 :Months- 20.2 :N 23}</t>
  </si>
  <si>
    <t>{:Defects- 1555.0 :Effort- 72.0 :Kloc+ 34.0 :Months- 16.2 :N 23}</t>
  </si>
  <si>
    <t>{:Defects- 4511.0 :Effort- 600.0 :Kloc+ 111.0 :Months- 23.5 :N 23}</t>
  </si>
  <si>
    <t>{:Defects- 2984.0 :Effort- 1350.0 :Kloc+ 32.0 :Months- 33.6 :N 23}</t>
  </si>
  <si>
    <t>{:Defects- 1619.0 :Effort- 170.0 :Kloc+ 32.6 :Months- 18.7 :N 23}</t>
  </si>
  <si>
    <t>{:Defects- 18447.0 :Effort- 2400.0 :Kloc+ 423.0 :Months- 41.9 :N 24}</t>
  </si>
  <si>
    <t>{:Defects- 2409.0 :Effort- 239.0 :Kloc+ 48.5 :Months- 21.4 :N 23}</t>
  </si>
  <si>
    <t>{:Defects- 172.0 :Effort- 18.0 :Kloc+ 5.5 :Months- 9.1 :N 23}</t>
  </si>
  <si>
    <t>{:Defects- 2832.0 :Effort- 360.0 :Kloc+ 100.0 :Months- 25.2 :N 24}</t>
  </si>
  <si>
    <t>{:Defects- 456.0 :Effort- 36.0 :Kloc+ 11.3 :Months- 12.8 :N 24}</t>
  </si>
  <si>
    <t>{:Defects- 1553.0 :Effort- 210.0 :Kloc+ 38.0 :Months- 21.3 :N 23}</t>
  </si>
  <si>
    <t>{:Defects- 9820.0 :Effort- 1368.0 :Kloc+ 282.1 :Months- 37.3 :N 23}</t>
  </si>
  <si>
    <t>{:Defects- 2102.0 :Effort- 1924.5 :Kloc+ 50.0 :Months- 34.2 :N 23}</t>
  </si>
  <si>
    <t>{:Defects- 2004.0 :Effort- 409.0 :Kloc+ 60.0 :Months- 24.9 :N 23}</t>
  </si>
  <si>
    <t>{:Defects- 8518.0 :Effort- 973.0 :Kloc+ 284.7 :Months- 38.1 :N 23}</t>
  </si>
  <si>
    <t>{:Defects- 1219.0 :Effort- 150.0 :Kloc+ 40.0 :Months- 18.9 :N 23}</t>
  </si>
  <si>
    <t>{:Defects- 4342.0 :Effort- 360.0 :Kloc+ 100.0 :Months- 28.0 :N 23}</t>
  </si>
  <si>
    <t>{:Defects- 477.0 :Effort- 12.0 :Kloc+ 6.2 :Months- 15.4 :N 23}</t>
  </si>
  <si>
    <t>{:Defects- 256.0 :Effort- 36.0 :Kloc+ 8.2 :Months- 10.4 :N 23}</t>
  </si>
  <si>
    <t>{:Defects- 6136.0 :Effort- 432.0 :Kloc+ 151.0 :Months- 26.2 :N 23}</t>
  </si>
  <si>
    <t>{:Defects- 28.0 :Effort- 8.4 :Kloc+ 0.9 :Months- 4.9 :N 23}</t>
  </si>
  <si>
    <t>{:Defects- 683.0 :Effort- 60.0 :Kloc+ 13.0 :Months- 14.8 :N 23}</t>
  </si>
  <si>
    <t>{:Defects- 8848.0 :Effort- 8211.0 :Kloc+ 233.0 :Months- 53.1 :N 23}</t>
  </si>
  <si>
    <t>{:Defects- 69.0 :Effort- 8.4 :Kloc+ 2.2 :Months- 6.6 :N 12}</t>
  </si>
  <si>
    <t>{:Defects- 1058.0 :Effort- 107.0 :Kloc+ 21.0 :Months- 21.3 :N 11}</t>
  </si>
  <si>
    <t>{:Defects- 2007.0 :Effort- 252.0 :Kloc+ 47.5 :Months- 22.3 :N 12}</t>
  </si>
  <si>
    <t>{:Defects- 1253.0 :Effort- 480.0 :Kloc+ 16.3 :Months- 21.5 :N 11}</t>
  </si>
  <si>
    <t>{:Defects- 302.0 :Effort- 25.2 :Kloc+ 9.7 :Months- 11.0 :N 12}</t>
  </si>
  <si>
    <t>{:Defects- 8477.0 :Effort- 444.0 :Kloc+ 339.0 :Months- 45.9 :N 12}</t>
  </si>
  <si>
    <t>{:Defects- 2832.0 :Effort- 360.0 :Kloc+ 100.0 :Months- 25.2 :N 12}</t>
  </si>
  <si>
    <t>{:Defects- 2743.0 :Effort- 162.0 :Kloc+ 90.0 :Months- 25.0 :N 12}</t>
  </si>
  <si>
    <t>{:Defects- 5092.0 :Effort- 420.0 :Kloc+ 190.0 :Months- 30.3 :N 12}</t>
  </si>
  <si>
    <t>{:Defects- 2007.0 :Effort- 252.0 :Kloc+ 47.5 :Months- 22.3 :N 11}</t>
  </si>
  <si>
    <t>{:Defects- 4342.0 :Effort- 360.0 :Kloc+ 100.0 :Months- 28.0 :N 12}</t>
  </si>
  <si>
    <t>{:Defects- 566.0 :Effort- 72.0 :Kloc+ 20.0 :Months- 14.4 :N 12}</t>
  </si>
  <si>
    <t>{:Defects- 188.0 :Effort- 24.0 :Kloc+ 6.0 :Months- 9.9 :N 12}</t>
  </si>
  <si>
    <t>{:Defects- 683.0 :Effort- 60.0 :Kloc+ 13.0 :Months- 14.8 :N 11}</t>
  </si>
  <si>
    <t>{:Defects- 2327.0 :Effort- 400.0 :Kloc+ 79.0 :Months- 26.9 :N 12}</t>
  </si>
  <si>
    <t>{:Defects- 7998.0 :Effort- 1248.0 :Kloc+ 177.9 :Months- 31.5 :N 12}</t>
  </si>
  <si>
    <t>{:Defects- 17597.0 :Effort- 1200.0 :Kloc+ 352.0 :Months- 42.9 :N 12}</t>
  </si>
  <si>
    <t>{:Defects- 8547.0 :Effort- 720.0 :Kloc+ 350.0 :Months- 35.7 :N 12}</t>
  </si>
  <si>
    <t>{:Defects- 2409.0 :Effort- 239.0 :Kloc+ 48.5 :Months- 21.4 :N 11}</t>
  </si>
  <si>
    <t>sway1 - baseline</t>
  </si>
  <si>
    <t>Completion+</t>
  </si>
  <si>
    <t>Cost-</t>
  </si>
  <si>
    <t>Idle-</t>
  </si>
  <si>
    <t>{:Completion+ 0.9 :Cost- 183.7 :Idle- 0.34 :N 79}</t>
  </si>
  <si>
    <t>{:Completion+ 0.91 :Cost- 225.76 :Idle- 0.0 :N 78}</t>
  </si>
  <si>
    <t>{:Completion+ 1.0 :Cost- 166.08 :Idle- 0.5 :N 79}</t>
  </si>
  <si>
    <t>{:Completion+ 0.85 :Cost- 154.14 :Idle- 0.47 :N 78}</t>
  </si>
  <si>
    <t>{:Completion+ 0.72 :Cost- 163.76 :Idle- 0.0 :N 78}</t>
  </si>
  <si>
    <t>{:Completion+ 0.94 :Cost- 164.58 :Idle- 0.43 :N 79}</t>
  </si>
  <si>
    <t>{:Completion+ 0.84 :Cost- 408.19 :Idle- 0.0 :N 78}</t>
  </si>
  <si>
    <t>{:Completion+ 0.84 :Cost- 170.68 :Idle- 0.0 :N 79}</t>
  </si>
  <si>
    <t>{:Completion+ 0.75 :Cost- 137.68 :Idle- 0.0 :N 79}</t>
  </si>
  <si>
    <t>{:Completion+ 0.98 :Cost- 208.86 :Idle- 0.49 :N 79}</t>
  </si>
  <si>
    <t>{:Completion+ 0.92 :Cost- 218.73 :Idle- 0.54 :N 78}</t>
  </si>
  <si>
    <t>{:Completion+ 0.88 :Cost- 128.13 :Idle- 0.07 :N 78}</t>
  </si>
  <si>
    <t>{:Completion+ 0.94 :Cost- 101.69 :Idle- 0.35 :N 79}</t>
  </si>
  <si>
    <t>{:Completion+ 1.0 :Cost- 147.06 :Idle- 0.43 :N 79}</t>
  </si>
  <si>
    <t>{:Completion+ 0.91 :Cost- 168.43 :Idle- 0.0 :N 79}</t>
  </si>
  <si>
    <t>{:Completion+ 0.92 :Cost- 164.15 :Idle- 0.56 :N 79}</t>
  </si>
  <si>
    <t>{:Completion+ 0.92 :Cost- 127.91 :Idle- 0.47 :N 79}</t>
  </si>
  <si>
    <t>{:Completion+ 0.97 :Cost- 217.37 :Idle- 0.29 :N 79}</t>
  </si>
  <si>
    <t>{:Completion+ 0.97 :Cost- 239.36 :Idle- 0.47 :N 78}</t>
  </si>
  <si>
    <t>{:Completion+ 1.0 :Cost- 139.22 :Idle- 0.46 :N 79}</t>
  </si>
  <si>
    <t>sway2- param1</t>
  </si>
  <si>
    <t>{:Completion+ 6.61 :Cost- 221.47 :Idle- 2.03 :N 625}</t>
  </si>
  <si>
    <t>{:Completion+ 6.72 :Cost- 236.1 :Idle- 2.19 :N 625}</t>
  </si>
  <si>
    <t>{:Completion+ 6.59 :Cost- 69.54 :Idle- 1.94 :N 625}</t>
  </si>
  <si>
    <t>{:Completion+ 6.73 :Cost- 245.76 :Idle- 2.27 :N 625}</t>
  </si>
  <si>
    <t>{:Completion+ 6.76 :Cost- 208.06 :Idle- 2.13 :N 625}</t>
  </si>
  <si>
    <t>{:Completion+ 6.77 :Cost- 87.78 :Idle- 1.91 :N 625}</t>
  </si>
  <si>
    <t>{:Completion+ 6.68 :Cost- 245.15 :Idle- 1.93 :N 625}</t>
  </si>
  <si>
    <t>{:Completion+ 6.64 :Cost- 213.53 :Idle- 2.15 :N 625}</t>
  </si>
  <si>
    <t>{:Completion+ 6.68 :Cost- 247.15 :Idle- 2.29 :N 625}</t>
  </si>
  <si>
    <t>{:Completion+ 6.71 :Cost- 250.04 :Idle- 2.27 :N 625}</t>
  </si>
  <si>
    <t>{:Completion+ 6.6 :Cost- 196.8 :Idle- 2.07 :N 625}</t>
  </si>
  <si>
    <t>{:Completion+ 6.76 :Cost- 108.69 :Idle- 2.02 :N 625}</t>
  </si>
  <si>
    <t>{:Completion+ 6.74 :Cost- 159.76 :Idle- 2.08 :N 625}</t>
  </si>
  <si>
    <t>{:Completion+ 6.77 :Cost- 232.94 :Idle- 2.14 :N 625}</t>
  </si>
  <si>
    <t>{:Completion+ 6.81 :Cost- 238.11 :Idle- 2.14 :N 625}</t>
  </si>
  <si>
    <t>{:Completion+ 6.71 :Cost- 250.63 :Idle- 2.29 :N 625}</t>
  </si>
  <si>
    <t>{:Completion+ 6.53 :Cost- 226.78 :Idle- 1.93 :N 625}</t>
  </si>
  <si>
    <t>{:Completion+ 6.64 :Cost- 238.16 :Idle- 2.13 :N 625}</t>
  </si>
  <si>
    <t>{:Completion+ 6.69 :Cost- 239.91 :Idle- 2.26 :N 625}</t>
  </si>
  <si>
    <t>{:Completion+ 6.87 :Cost- 132.02 :Idle- 2.07 :N 625}</t>
  </si>
  <si>
    <t>{:Completion+ 2.24 :Cost- 272.55 :Idle- 0.67 :N 5000}</t>
  </si>
  <si>
    <t>{:Completion+ 2.24 :Cost- 258.6 :Idle- 0.72 :N 5000}</t>
  </si>
  <si>
    <t>{:Completion+ 2.2 :Cost- 252.81 :Idle- 0.72 :N 5000}</t>
  </si>
  <si>
    <t>{:Completion+ 2.19 :Cost- 221.47 :Idle- 0.67 :N 5000}</t>
  </si>
  <si>
    <t>{:Completion+ 2.23 :Cost- 216.87 :Idle- 0.7 :N 5000}</t>
  </si>
  <si>
    <t>{:Completion+ 2.19 :Cost- 190.86 :Idle- 0.69 :N 5000}</t>
  </si>
  <si>
    <t>{:Completion+ 2.19 :Cost- 199.32 :Idle- 0.69 :N 5000}</t>
  </si>
  <si>
    <t>{:Completion+ 2.21 :Cost- 257.14 :Idle- 0.7 :N 5000}</t>
  </si>
  <si>
    <t>{:Completion+ 2.23 :Cost- 267.98 :Idle- 0.71 :N 5000}</t>
  </si>
  <si>
    <t>{:Completion+ 2.17 :Cost- 220.06 :Idle- 0.66 :N 5000}</t>
  </si>
  <si>
    <t>{:Completion+ 2.17 :Cost- 185.63 :Idle- 0.65 :N 5000}</t>
  </si>
  <si>
    <t>{:Completion+ 2.2 :Cost- 273.08 :Idle- 0.67 :N 5000}</t>
  </si>
  <si>
    <t>{:Completion+ 2.21 :Cost- 259.52 :Idle- 0.67 :N 5000}</t>
  </si>
  <si>
    <t>{:Completion+ 2.19 :Cost- 177.49 :Idle- 0.69 :N 5000}</t>
  </si>
  <si>
    <t>{:Completion+ 2.21 :Cost- 286.84 :Idle- 0.71 :N 5000}</t>
  </si>
  <si>
    <t>{:Completion+ 2.21 :Cost- 300.73 :Idle- 0.68 :N 5000}</t>
  </si>
  <si>
    <t>{:Completion+ 2.2 :Cost- 249.78 :Idle- 0.65 :N 5000}</t>
  </si>
  <si>
    <t>{:Completion+ 2.24 :Cost- 275.84 :Idle- 0.66 :N 5000}</t>
  </si>
  <si>
    <t>{:Completion+ 2.21 :Cost- 268.27 :Idle- 0.68 :N 5000}</t>
  </si>
  <si>
    <t>{:Completion+ 2.22 :Cost- 273.31 :Idle- 0.65 :N 5000}</t>
  </si>
  <si>
    <t>sway4 - param3</t>
  </si>
  <si>
    <t>{:Completion+ 3.66 :Cost- 233.93 :Idle- 1.15 :N 1250}</t>
  </si>
  <si>
    <t>{:Completion+ 3.67 :Cost- 236.06 :Idle- 1.14 :N 1250}</t>
  </si>
  <si>
    <t>{:Completion+ 3.69 :Cost- 240.12 :Idle- 1.15 :N 1250}</t>
  </si>
  <si>
    <t>{:Completion+ 3.71 :Cost- 234.36 :Idle- 1.13 :N 1250}</t>
  </si>
  <si>
    <t>{:Completion+ 3.72 :Cost- 234.68 :Idle- 1.16 :N 1250}</t>
  </si>
  <si>
    <t>{:Completion+ 3.7 :Cost- 235.34 :Idle- 1.19 :N 1250}</t>
  </si>
  <si>
    <t>{:Completion+ 3.72 :Cost- 232.3 :Idle- 1.16 :N 1250}</t>
  </si>
  <si>
    <t>{:Completion+ 3.7 :Cost- 237.43 :Idle- 1.21 :N 1250}</t>
  </si>
  <si>
    <t>{:Completion+ 3.72 :Cost- 231.84 :Idle- 1.2 :N 1250}</t>
  </si>
  <si>
    <t>{:Completion+ 3.71 :Cost- 235.8 :Idle- 1.19 :N 1250}</t>
  </si>
  <si>
    <t>{:Completion+ 3.71 :Cost- 235.08 :Idle- 1.23 :N 1250}</t>
  </si>
  <si>
    <t>{:Completion+ 3.71 :Cost- 238.58 :Idle- 1.15 :N 1250}</t>
  </si>
  <si>
    <t>{:Completion+ 3.74 :Cost- 232.58 :Idle- 1.18 :N 1250}</t>
  </si>
  <si>
    <t>{:Completion+ 3.75 :Cost- 237.78 :Idle- 1.21 :N 1250}</t>
  </si>
  <si>
    <t>{:Completion+ 3.71 :Cost- 236.43 :Idle- 1.16 :N 1250}</t>
  </si>
  <si>
    <t>{:Completion+ 3.73 :Cost- 232.87 :Idle- 1.18 :N 1250}</t>
  </si>
  <si>
    <t>{:Completion+ 3.69 :Cost- 238.61 :Idle- 1.13 :N 1250}</t>
  </si>
  <si>
    <t>{:Completion+ 3.7 :Cost- 239.12 :Idle- 1.16 :N 1250}</t>
  </si>
  <si>
    <t>{:Completion+ 3.72 :Cost- 236.66 :Idle- 1.21 :N 1250}</t>
  </si>
  <si>
    <t>{:Completion+ 3.72 :Cost- 240.64 :Idle- 1.19 :N 1250}</t>
  </si>
  <si>
    <t>sway5- param4</t>
  </si>
  <si>
    <t>{:Completion+ 3.78 :Cost- 244.15 :Idle- 1.18 :N 1250}</t>
  </si>
  <si>
    <t>{:Completion+ 3.82 :Cost- 238.45 :Idle- 1.19 :N 1250}</t>
  </si>
  <si>
    <t>{:Completion+ 3.7 :Cost- 247.22 :Idle- 1.24 :N 1250}</t>
  </si>
  <si>
    <t>{:Completion+ 3.74 :Cost- 226.13 :Idle- 1.23 :N 1250}</t>
  </si>
  <si>
    <t>{:Completion+ 3.81 :Cost- 236.6 :Idle- 1.3 :N 1250}</t>
  </si>
  <si>
    <t>{:Completion+ 3.69 :Cost- 239.55 :Idle- 1.22 :N 1250}</t>
  </si>
  <si>
    <t>{:Completion+ 3.75 :Cost- 214.73 :Idle- 1.14 :N 1250}</t>
  </si>
  <si>
    <t>{:Completion+ 3.76 :Cost- 231.71 :Idle- 1.27 :N 1250}</t>
  </si>
  <si>
    <t>{:Completion+ 3.66 :Cost- 196.56 :Idle- 1.2 :N 1250}</t>
  </si>
  <si>
    <t>{:Completion+ 3.74 :Cost- 240.09 :Idle- 1.25 :N 1250}</t>
  </si>
  <si>
    <t>{:Completion+ 3.66 :Cost- 222.0 :Idle- 1.08 :N 1250}</t>
  </si>
  <si>
    <t>{:Completion+ 3.73 :Cost- 240.46 :Idle- 1.18 :N 1250}</t>
  </si>
  <si>
    <t>{:Completion+ 3.57 :Cost- 210.92 :Idle- 1.01 :N 1250}</t>
  </si>
  <si>
    <t>{:Completion+ 3.73 :Cost- 219.9 :Idle- 1.28 :N 1250}</t>
  </si>
  <si>
    <t>{:Completion+ 3.68 :Cost- 200.32 :Idle- 1.18 :N 1250}</t>
  </si>
  <si>
    <t>{:Completion+ 3.69 :Cost- 214.25 :Idle- 1.19 :N 1250}</t>
  </si>
  <si>
    <t>{:Completion+ 3.71 :Cost- 197.03 :Idle- 1.25 :N 1250}</t>
  </si>
  <si>
    <t>{:Completion+ 3.7 :Cost- 257.06 :Idle- 1.21 :N 1250}</t>
  </si>
  <si>
    <t>{:Completion+ 3.7 :Cost- 244.01 :Idle- 1.14 :N 1250}</t>
  </si>
  <si>
    <t>{:Completion+ 3.74 :Cost- 218.21 :Idle- 1.22 :N 1250}</t>
  </si>
  <si>
    <t>sway6 - param5</t>
  </si>
  <si>
    <t>{:Completion+ 0.88 :Cost- 127.17 :Idle- 0.5 :N 313}</t>
  </si>
  <si>
    <t>{:Completion+ 1.0 :Cost- 569.72 :Idle- 0.44 :N 312}</t>
  </si>
  <si>
    <t>{:Completion+ 7.13 :Cost- 40.21 :Idle- 2.2 :N 313}</t>
  </si>
  <si>
    <t>{:Completion+ 0.92 :Cost- 711.31 :Idle- 0.13 :N 313}</t>
  </si>
  <si>
    <t>{:Completion+ 0.97 :Cost- 594.07 :Idle- 0.57 :N 313}</t>
  </si>
  <si>
    <t>{:Completion+ 0.86 :Cost- 183.13 :Idle- 0.1 :N 313}</t>
  </si>
  <si>
    <t>{:Completion+ 0.8 :Cost- 152.91 :Idle- 0.17 :N 313}</t>
  </si>
  <si>
    <t>{:Completion+ 7.12 :Cost- 43.91 :Idle- 2.47 :N 313}</t>
  </si>
  <si>
    <t>{:Completion+ 0.91 :Cost- 164.68 :Idle- 0.47 :N 312}</t>
  </si>
  <si>
    <t>{:Completion+ 7.3 :Cost- 50.06 :Idle- 2.3 :N 313}</t>
  </si>
  <si>
    <t>{:Completion+ 0.76 :Cost- 163.08 :Idle- 0.0 :N 313}</t>
  </si>
  <si>
    <t>{:Completion+ 7.21 :Cost- 51.1 :Idle- 2.54 :N 313}</t>
  </si>
  <si>
    <t>{:Completion+ 0.72 :Cost- 441.89 :Idle- 0.0 :N 312}</t>
  </si>
  <si>
    <t>{:Completion+ 7.25 :Cost- 65.67 :Idle- 1.97 :N 313}</t>
  </si>
  <si>
    <t>{:Completion+ 0.96 :Cost- 172.67 :Idle- 0.06 :N 313}</t>
  </si>
  <si>
    <t>{:Completion+ 7.41 :Cost- 26.54 :Idle- 2.38 :N 313}</t>
  </si>
  <si>
    <t>{:Completion+ 0.69 :Cost- 138.23 :Idle- 0.0 :N 313}</t>
  </si>
  <si>
    <t>{:Completion+ 7.36 :Cost- 107.7 :Idle- 2.49 :N 313}</t>
  </si>
  <si>
    <t>{:Completion+ 1.0 :Cost- 135.7 :Idle- 0.36 :N 312}</t>
  </si>
  <si>
    <t>{:Completion+ 0.93 :Cost- 228.3 :Idle- 0.33 :N 313}</t>
  </si>
  <si>
    <t>NUMBERITERATIONS-</t>
  </si>
  <si>
    <t>TIMETOSOLUTION-</t>
  </si>
  <si>
    <t>{:N 468 :NUMBERITERATIONS- 5.0 :TIMETOSOLUTION- 118.6}</t>
  </si>
  <si>
    <t>{:N 467 :NUMBERITERATIONS- 6.0 :TIMETOSOLUTION- 118.27}</t>
  </si>
  <si>
    <t>{:N 468 :NUMBERITERATIONS- 4.0 :TIMETOSOLUTION- 101.24}</t>
  </si>
  <si>
    <t>{:N 468 :NUMBERITERATIONS- 5.0 :TIMETOSOLUTION- 109.84}</t>
  </si>
  <si>
    <t>{:N 467 :NUMBERITERATIONS- 6.0 :TIMETOSOLUTION- 120.05}</t>
  </si>
  <si>
    <t>{:N 468 :NUMBERITERATIONS- 6.0 :TIMETOSOLUTION- 164.8}</t>
  </si>
  <si>
    <t>{:N 468 :NUMBERITERATIONS- 8.0 :TIMETOSOLUTION- 133.18}</t>
  </si>
  <si>
    <t>{:N 468 :NUMBERITERATIONS- 4.0 :TIMETOSOLUTION- 75.57}</t>
  </si>
  <si>
    <t>{:N 468 :NUMBERITERATIONS- 4.0 :TIMETOSOLUTION- 79.63}</t>
  </si>
  <si>
    <t>{:N 468 :NUMBERITERATIONS- 5.0 :TIMETOSOLUTION- 164.92}</t>
  </si>
  <si>
    <t>{:N 468 :NUMBERITERATIONS- 4.0 :TIMETOSOLUTION- 113.39}</t>
  </si>
  <si>
    <t>{:N 468 :NUMBERITERATIONS- 6.0 :TIMETOSOLUTION- 103.17}</t>
  </si>
  <si>
    <t>{:N 467 :NUMBERITERATIONS- 6.0 :TIMETOSOLUTION- 67.94}</t>
  </si>
  <si>
    <t>{:N 468 :NUMBERITERATIONS- 6.0 :TIMETOSOLUTION- 108.11}</t>
  </si>
  <si>
    <t>{:N 468 :NUMBERITERATIONS- 5.0 :TIMETOSOLUTION- 74.13}</t>
  </si>
  <si>
    <t>{:N 468 :NUMBERITERATIONS- 4.0 :TIMETOSOLUTION- 90.45}</t>
  </si>
  <si>
    <t>{:N 468 :NUMBERITERATIONS- 4.0 :TIMETOSOLUTION- 105.66}</t>
  </si>
  <si>
    <t>{:N 468 :NUMBERITERATIONS- 5.0 :TIMETOSOLUTION- 80.44}</t>
  </si>
  <si>
    <t>{:N 468 :NUMBERITERATIONS- 4.0 :TIMETOSOLUTION- 148.5}</t>
  </si>
  <si>
    <t>{:N 468 :NUMBERITERATIONS- 4.0 :TIMETOSOLUTION- 152.76}</t>
  </si>
  <si>
    <t>{:N 7480 :NUMBERITERATIONS- 7.68 :TIMETOSOLUTION- 61.28}</t>
  </si>
  <si>
    <t>{:N 7480 :NUMBERITERATIONS- 3.98 :TIMETOSOLUTION- 40.6}</t>
  </si>
  <si>
    <t>{:N 7480 :NUMBERITERATIONS- 5.01 :TIMETOSOLUTION- 70.79}</t>
  </si>
  <si>
    <t>{:N 7480 :NUMBERITERATIONS- 3.69 :TIMETOSOLUTION- 43.13}</t>
  </si>
  <si>
    <t>{:N 7480 :NUMBERITERATIONS- 6.11 :TIMETOSOLUTION- 60.59}</t>
  </si>
  <si>
    <t>{:N 7480 :NUMBERITERATIONS- 3.18 :TIMETOSOLUTION- 57.48}</t>
  </si>
  <si>
    <t>{:N 7480 :NUMBERITERATIONS- 6.21 :TIMETOSOLUTION- 59.7}</t>
  </si>
  <si>
    <t>{:N 7480 :NUMBERITERATIONS- 3.74 :TIMETOSOLUTION- 41.85}</t>
  </si>
  <si>
    <t>{:N 7480 :NUMBERITERATIONS- 4.17 :TIMETOSOLUTION- 45.48}</t>
  </si>
  <si>
    <t>{:N 7480 :NUMBERITERATIONS- 3.22 :TIMETOSOLUTION- 47.33}</t>
  </si>
  <si>
    <t>{:N 7480 :NUMBERITERATIONS- 6.36 :TIMETOSOLUTION- 55.99}</t>
  </si>
  <si>
    <t>{:N 7480 :NUMBERITERATIONS- 5.63 :TIMETOSOLUTION- 34.29}</t>
  </si>
  <si>
    <t>{:N 7480 :NUMBERITERATIONS- 4.05 :TIMETOSOLUTION- 43.09}</t>
  </si>
  <si>
    <t>{:N 7480 :NUMBERITERATIONS- 3.3 :TIMETOSOLUTION- 40.91}</t>
  </si>
  <si>
    <t>{:N 7480 :NUMBERITERATIONS- 4.29 :TIMETOSOLUTION- 32.04}</t>
  </si>
  <si>
    <t>{:N 7480 :NUMBERITERATIONS- 6.55 :TIMETOSOLUTION- 60.21}</t>
  </si>
  <si>
    <t>{:N 7480 :NUMBERITERATIONS- 4.15 :TIMETOSOLUTION- 34.34}</t>
  </si>
  <si>
    <t>{:N 7480 :NUMBERITERATIONS- 3.66 :TIMETOSOLUTION- 47.55}</t>
  </si>
  <si>
    <t>{:N 7480 :NUMBERITERATIONS- 3.26 :TIMETOSOLUTION- 42.3}</t>
  </si>
  <si>
    <t>{:N 7480 :NUMBERITERATIONS- 5.14 :TIMETOSOLUTION- 71.97}</t>
  </si>
  <si>
    <t>{:N 119680 :NUMBERITERATIONS- 4.18 :TIMETOSOLUTION- 32.53}</t>
  </si>
  <si>
    <t>{:N 119680 :NUMBERITERATIONS- 1.72 :TIMETOSOLUTION- 17.21}</t>
  </si>
  <si>
    <t>{:N 119680 :NUMBERITERATIONS- 6.0 :TIMETOSOLUTION- 82.47}</t>
  </si>
  <si>
    <t>{:N 119680 :NUMBERITERATIONS- 4.52 :TIMETOSOLUTION- 46.87}</t>
  </si>
  <si>
    <t>{:N 119680 :NUMBERITERATIONS- 2.33 :TIMETOSOLUTION- 23.21}</t>
  </si>
  <si>
    <t>{:N 119680 :NUMBERITERATIONS- 4.0 :TIMETOSOLUTION- 177.14}</t>
  </si>
  <si>
    <t>{:N 119680 :NUMBERITERATIONS- 1.15 :TIMETOSOLUTION- 12.91}</t>
  </si>
  <si>
    <t>{:N 119680 :NUMBERITERATIONS- 1.34 :TIMETOSOLUTION- 18.2}</t>
  </si>
  <si>
    <t>{:N 119680 :NUMBERITERATIONS- 6.31 :TIMETOSOLUTION- 52.6}</t>
  </si>
  <si>
    <t>{:N 119680 :NUMBERITERATIONS- 1.44 :TIMETOSOLUTION- 14.35}</t>
  </si>
  <si>
    <t>{:N 119680 :NUMBERITERATIONS- 0.77 :TIMETOSOLUTION- 16.75}</t>
  </si>
  <si>
    <t>{:N 119680 :NUMBERITERATIONS- 1.54 :TIMETOSOLUTION- 16.51}</t>
  </si>
  <si>
    <t>{:N 119680 :NUMBERITERATIONS- 0.81 :TIMETOSOLUTION- 12.85}</t>
  </si>
  <si>
    <t>{:N 119680 :NUMBERITERATIONS- 3.96 :TIMETOSOLUTION- 42.12}</t>
  </si>
  <si>
    <t>{:N 119680 :NUMBERITERATIONS- 17.83 :TIMETOSOLUTION- 148.56}</t>
  </si>
  <si>
    <t>{:N 119680 :NUMBERITERATIONS- 7.0 :TIMETOSOLUTION- 69.93}</t>
  </si>
  <si>
    <t>{:N 119680 :NUMBERITERATIONS- 2.08 :TIMETOSOLUTION- 14.11}</t>
  </si>
  <si>
    <t>{:N 119680 :NUMBERITERATIONS- 4.0 :TIMETOSOLUTION- 91.6}</t>
  </si>
  <si>
    <t>{:N 119680 :NUMBERITERATIONS- 0.86 :TIMETOSOLUTION- 20.01}</t>
  </si>
  <si>
    <t>{:N 119680 :NUMBERITERATIONS- 2.17 :TIMETOSOLUTION- 22.88}</t>
  </si>
  <si>
    <t>{:N 14960 :NUMBERITERATIONS- 22.52 :TIMETOSOLUTION- 95.94}</t>
  </si>
  <si>
    <t>{:N 14960 :NUMBERITERATIONS- 4.0 :TIMETOSOLUTION- 82.27}</t>
  </si>
  <si>
    <t>{:N 14960 :NUMBERITERATIONS- 5.33 :TIMETOSOLUTION- 41.71}</t>
  </si>
  <si>
    <t>{:N 14960 :NUMBERITERATIONS- 2.58 :TIMETOSOLUTION- 24.39}</t>
  </si>
  <si>
    <t>{:N 14960 :NUMBERITERATIONS- 3.71 :TIMETOSOLUTION- 33.37}</t>
  </si>
  <si>
    <t>{:N 14960 :NUMBERITERATIONS- 2.31 :TIMETOSOLUTION- 28.07}</t>
  </si>
  <si>
    <t>{:N 14960 :NUMBERITERATIONS- 2.45 :TIMETOSOLUTION- 33.52}</t>
  </si>
  <si>
    <t>{:N 14960 :NUMBERITERATIONS- 2.36 :TIMETOSOLUTION- 28.78}</t>
  </si>
  <si>
    <t>{:N 14960 :NUMBERITERATIONS- 2.9 :TIMETOSOLUTION- 27.25}</t>
  </si>
  <si>
    <t>{:N 14960 :NUMBERITERATIONS- 4.0 :TIMETOSOLUTION- 98.67}</t>
  </si>
  <si>
    <t>{:N 14960 :NUMBERITERATIONS- 3.85 :TIMETOSOLUTION- 45.54}</t>
  </si>
  <si>
    <t>{:N 14960 :NUMBERITERATIONS- 2.32 :TIMETOSOLUTION- 26.17}</t>
  </si>
  <si>
    <t>{:N 14960 :NUMBERITERATIONS- 2.74 :TIMETOSOLUTION- 27.58}</t>
  </si>
  <si>
    <t>{:N 14960 :NUMBERITERATIONS- 2.24 :TIMETOSOLUTION- 26.62}</t>
  </si>
  <si>
    <t>{:N 14960 :NUMBERITERATIONS- 2.41 :TIMETOSOLUTION- 23.85}</t>
  </si>
  <si>
    <t>{:N 14960 :NUMBERITERATIONS- 7.76 :TIMETOSOLUTION- 66.93}</t>
  </si>
  <si>
    <t>{:N 14960 :NUMBERITERATIONS- 2.13 :TIMETOSOLUTION- 29.81}</t>
  </si>
  <si>
    <t>{:N 14960 :NUMBERITERATIONS- 2.68 :TIMETOSOLUTION- 31.6}</t>
  </si>
  <si>
    <t>{:N 14960 :NUMBERITERATIONS- 3.04 :TIMETOSOLUTION- 26.12}</t>
  </si>
  <si>
    <t>{:N 14960 :NUMBERITERATIONS- 19.77 :TIMETOSOLUTION- 59.56}</t>
  </si>
  <si>
    <t>{:N 14960 :NUMBERITERATIONS- 17.72 :TIMETOSOLUTION- 41.39}</t>
  </si>
  <si>
    <t>{:N 14960 :NUMBERITERATIONS- 2.15 :TIMETOSOLUTION- 41.78}</t>
  </si>
  <si>
    <t>{:N 14960 :NUMBERITERATIONS- 2.68 :TIMETOSOLUTION- 36.08}</t>
  </si>
  <si>
    <t>{:N 14960 :NUMBERITERATIONS- 4.09 :TIMETOSOLUTION- 44.32}</t>
  </si>
  <si>
    <t>{:N 14960 :NUMBERITERATIONS- 2.84 :TIMETOSOLUTION- 24.94}</t>
  </si>
  <si>
    <t>{:N 14960 :NUMBERITERATIONS- 2.3 :TIMETOSOLUTION- 35.37}</t>
  </si>
  <si>
    <t>{:N 14960 :NUMBERITERATIONS- 2.4 :TIMETOSOLUTION- 29.16}</t>
  </si>
  <si>
    <t>{:N 14960 :NUMBERITERATIONS- 2.13 :TIMETOSOLUTION- 25.89}</t>
  </si>
  <si>
    <t>{:N 14960 :NUMBERITERATIONS- 3.13 :TIMETOSOLUTION- 30.66}</t>
  </si>
  <si>
    <t>{:N 14960 :NUMBERITERATIONS- 3.56 :TIMETOSOLUTION- 23.23}</t>
  </si>
  <si>
    <t>{:N 14960 :NUMBERITERATIONS- 6.16 :TIMETOSOLUTION- 64.12}</t>
  </si>
  <si>
    <t>{:N 14960 :NUMBERITERATIONS- 4.84 :TIMETOSOLUTION- 43.29}</t>
  </si>
  <si>
    <t>{:N 14960 :NUMBERITERATIONS- 2.49 :TIMETOSOLUTION- 29.96}</t>
  </si>
  <si>
    <t>{:N 14960 :NUMBERITERATIONS- 2.62 :TIMETOSOLUTION- 36.08}</t>
  </si>
  <si>
    <t>{:N 14960 :NUMBERITERATIONS- 5.1 :TIMETOSOLUTION- 33.02}</t>
  </si>
  <si>
    <t>{:N 14960 :NUMBERITERATIONS- 2.13 :TIMETOSOLUTION- 20.15}</t>
  </si>
  <si>
    <t>{:N 14960 :NUMBERITERATIONS- 6.56 :TIMETOSOLUTION- 30.51}</t>
  </si>
  <si>
    <t>{:N 14960 :NUMBERITERATIONS- 4.61 :TIMETOSOLUTION- 48.84}</t>
  </si>
  <si>
    <t>{:N 14960 :NUMBERITERATIONS- 2.65 :TIMETOSOLUTION- 21.78}</t>
  </si>
  <si>
    <t>{:N 14960 :NUMBERITERATIONS- 7.67 :TIMETOSOLUTION- 57.46}</t>
  </si>
  <si>
    <t>{:N 1870 :NUMBERITERATIONS- 5.0 :TIMETOSOLUTION- 89.84}</t>
  </si>
  <si>
    <t>{:N 1870 :NUMBERITERATIONS- 7.0 :TIMETOSOLUTION- 158.56}</t>
  </si>
  <si>
    <t>{:N 1870 :NUMBERITERATIONS- 6.0 :TIMETOSOLUTION- 113.08}</t>
  </si>
  <si>
    <t>{:N 1870 :NUMBERITERATIONS- 6.0 :TIMETOSOLUTION- 89.45}</t>
  </si>
  <si>
    <t>{:N 1870 :NUMBERITERATIONS- 5.0 :TIMETOSOLUTION- 83.0}</t>
  </si>
  <si>
    <t>{:N 1870 :NUMBERITERATIONS- 5.0 :TIMETOSOLUTION- 73.52}</t>
  </si>
  <si>
    <t>{:N 1870 :NUMBERITERATIONS- 5.0 :TIMETOSOLUTION- 100.03}</t>
  </si>
  <si>
    <t>{:N 1870 :NUMBERITERATIONS- 5.0 :TIMETOSOLUTION- 106.06}</t>
  </si>
  <si>
    <t>{:N 1870 :NUMBERITERATIONS- 5.0 :TIMETOSOLUTION- 102.09}</t>
  </si>
  <si>
    <t>{:N 1870 :NUMBERITERATIONS- 10.0 :TIMETOSOLUTION- 186.07}</t>
  </si>
  <si>
    <t>{:N 1870 :NUMBERITERATIONS- 6.0 :TIMETOSOLUTION- 140.46}</t>
  </si>
  <si>
    <t>{:N 1870 :NUMBERITERATIONS- 5.0 :TIMETOSOLUTION- 73.64}</t>
  </si>
  <si>
    <t>{:N 1870 :NUMBERITERATIONS- 5.0 :TIMETOSOLUTION- 80.99}</t>
  </si>
  <si>
    <t>{:N 1870 :NUMBERITERATIONS- 4.0 :TIMETOSOLUTION- 97.19}</t>
  </si>
  <si>
    <t>{:N 1870 :NUMBERITERATIONS- 4.0 :TIMETOSOLUTION- 83.15}</t>
  </si>
  <si>
    <t>{:N 1870 :NUMBERITERATIONS- 16.18 :TIMETOSOLUTION- 141.83}</t>
  </si>
  <si>
    <t>{:N 1870 :NUMBERITERATIONS- 5.0 :TIMETOSOLUTION- 131.98}</t>
  </si>
  <si>
    <t>{:N 1870 :NUMBERITERATIONS- 15.28 :TIMETOSOLUTION- 153.34}</t>
  </si>
  <si>
    <t>{:N 1870 :NUMBERITERATIONS- 12.0 :TIMETOSOLUTION- 164.88}</t>
  </si>
  <si>
    <t>{:N 1870 :NUMBERITERATIONS- 5.0 :TIMETOSOLUTION- 65.8}</t>
  </si>
  <si>
    <t>Energy-</t>
  </si>
  <si>
    <t>PSNR-</t>
  </si>
  <si>
    <t>{:Energy- 1427.21 :N 209 :PSNR- 40.59}</t>
  </si>
  <si>
    <t>{:Energy- 418.16 :N 210 :PSNR- 43.55}</t>
  </si>
  <si>
    <t>{:Energy- 513.64 :N 210 :PSNR- 41.19}</t>
  </si>
  <si>
    <t>{:Energy- 711.6 :N 210 :PSNR- 51.57}</t>
  </si>
  <si>
    <t>{:Energy- 418.9 :N 210 :PSNR- 43.46}</t>
  </si>
  <si>
    <t>{:Energy- 1355.79 :N 210 :PSNR- 38.87}</t>
  </si>
  <si>
    <t>{:Energy- 2014.18 :N 210 :PSNR- 50.16}</t>
  </si>
  <si>
    <t>Model</t>
  </si>
  <si>
    <t>Distance Metrics</t>
  </si>
  <si>
    <t>Distance Coefficient (p)</t>
  </si>
  <si>
    <t>Distance to Distant (Far)</t>
  </si>
  <si>
    <t>Size of Smallest Cluster (min)</t>
  </si>
  <si>
    <t>Number of samples</t>
  </si>
  <si>
    <t xml:space="preserve">Initial number of bins </t>
  </si>
  <si>
    <t>size of smallest cluster (Max)</t>
  </si>
  <si>
    <t>search space for clustering  (Halves)</t>
  </si>
  <si>
    <t>How many of rest to sample (rest)</t>
  </si>
  <si>
    <t>Different is over sd*d (d)</t>
  </si>
  <si>
    <t>{:Energy- 500.26 :N 210 :PSNR- 51.68}</t>
  </si>
  <si>
    <t>Sway 1 (Baseline)</t>
  </si>
  <si>
    <t>Cosine</t>
  </si>
  <si>
    <t>{:Energy- 1395.17 :N 210 :PSNR- 39.16}</t>
  </si>
  <si>
    <t>Sway 2</t>
  </si>
  <si>
    <t>Euclidean</t>
  </si>
  <si>
    <t>{:Energy- 4152.57 :N 210 :PSNR- 48.62}</t>
  </si>
  <si>
    <t>Sway 3</t>
  </si>
  <si>
    <t>Manhattan</t>
  </si>
  <si>
    <t>{:Energy- 1506.87 :N 210 :PSNR- 45.9}</t>
  </si>
  <si>
    <t>Sway 4</t>
  </si>
  <si>
    <t>Hamming</t>
  </si>
  <si>
    <t>{:Energy- 3502.03 :N 210 :PSNR- 48.36}</t>
  </si>
  <si>
    <t>Sway 5</t>
  </si>
  <si>
    <t>{:Energy- 1125.89 :N 209 :PSNR- 39.11}</t>
  </si>
  <si>
    <t>Sway 6</t>
  </si>
  <si>
    <t>{:Energy- 683.49 :N 210 :PSNR- 54.6}</t>
  </si>
  <si>
    <t>{:Energy- 487.58 :N 210 :PSNR- 40.67}</t>
  </si>
  <si>
    <t>{:Energy- 2013.94 :N 210 :PSNR- 47.88}</t>
  </si>
  <si>
    <t>{:Energy- 435.64 :N 210 :PSNR- 37.21}</t>
  </si>
  <si>
    <t>{:Energy- 460.56 :N 210 :PSNR- 39.37}</t>
  </si>
  <si>
    <t>{:Energy- 528.3 :N 210 :PSNR- 40.73}</t>
  </si>
  <si>
    <t>{:Energy- 1234.88 :N 210 :PSNR- 38.81}</t>
  </si>
  <si>
    <t>{:Energy- 253.64 :N 3354 :PSNR- 41.12}</t>
  </si>
  <si>
    <t>{:Energy- 234.76 :N 3354 :PSNR- 42.25}</t>
  </si>
  <si>
    <t>{:Energy- 226.32 :N 3354 :PSNR- 42.55}</t>
  </si>
  <si>
    <t>{:Energy- 222.56 :N 3354 :PSNR- 42.62}</t>
  </si>
  <si>
    <t>{:Energy- 255.79 :N 3354 :PSNR- 42.22}</t>
  </si>
  <si>
    <t>{:Energy- 255.27 :N 3354 :PSNR- 41.15}</t>
  </si>
  <si>
    <t>{:Energy- 1246.17 :N 3354 :PSNR- 56.58}</t>
  </si>
  <si>
    <t>{:Energy- 201.14 :N 3354 :PSNR- 41.51}</t>
  </si>
  <si>
    <t>{:Energy- 246.62 :N 3354 :PSNR- 41.5}</t>
  </si>
  <si>
    <t>{:Energy- 231.3 :N 3354 :PSNR- 41.84}</t>
  </si>
  <si>
    <t>{:Energy- 230.27 :N 3354 :PSNR- 42.33}</t>
  </si>
  <si>
    <t>{:Energy- 250.03 :N 3354 :PSNR- 42.49}</t>
  </si>
  <si>
    <t>{:Energy- 227.76 :N 3354 :PSNR- 42.54}</t>
  </si>
  <si>
    <t>{:Energy- 2634.02 :N 3354 :PSNR- 45.56}</t>
  </si>
  <si>
    <t>{:Energy- 1119.44 :N 3354 :PSNR- 47.87}</t>
  </si>
  <si>
    <t>{:Energy- 243.47 :N 3354 :PSNR- 40.94}</t>
  </si>
  <si>
    <t>{:Energy- 231.34 :N 3354 :PSNR- 42.51}</t>
  </si>
  <si>
    <t>{:Energy- 231.48 :N 3354 :PSNR- 42.5}</t>
  </si>
  <si>
    <t>{:Energy- 252.41 :N 3354 :PSNR- 41.19}</t>
  </si>
  <si>
    <t>{:Energy- 224.85 :N 3354 :PSNR- 42.57}</t>
  </si>
  <si>
    <t>sway3- param2</t>
  </si>
  <si>
    <t>{:Energy- 253.02 :N 26831 :PSNR- 15.58}</t>
  </si>
  <si>
    <t>{:Energy- 223.31 :N 26831 :PSNR- 15.72}</t>
  </si>
  <si>
    <t>{:Energy- 167.95 :N 26831 :PSNR- 15.82}</t>
  </si>
  <si>
    <t>{:Energy- 205.4 :N 26831 :PSNR- 15.76}</t>
  </si>
  <si>
    <t>{:Energy- 202.18 :N 26831 :PSNR- 16.01}</t>
  </si>
  <si>
    <t>{:Energy- 181.66 :N 26831 :PSNR- 16.19}</t>
  </si>
  <si>
    <t>{:Energy- 290.14 :N 26831 :PSNR- 16.48}</t>
  </si>
  <si>
    <t>{:Energy- 228.08 :N 26831 :PSNR- 16.86}</t>
  </si>
  <si>
    <t>{:Energy- 213.26 :N 26831 :PSNR- 15.88}</t>
  </si>
  <si>
    <t>{:Energy- 184.39 :N 26831 :PSNR- 16.58}</t>
  </si>
  <si>
    <t>{:Energy- 189.75 :N 26831 :PSNR- 15.91}</t>
  </si>
  <si>
    <t>{:Energy- 243.75 :N 26831 :PSNR- 15.53}</t>
  </si>
  <si>
    <t>{:Energy- 167.94 :N 26831 :PSNR- 16.52}</t>
  </si>
  <si>
    <t>{:Energy- 229.07 :N 26831 :PSNR- 15.73}</t>
  </si>
  <si>
    <t>{:Energy- 156.74 :N 26831 :PSNR- 16.45}</t>
  </si>
  <si>
    <t>{:Energy- 195.66 :N 26831 :PSNR- 15.72}</t>
  </si>
  <si>
    <t>{:Energy- 254.43 :N 26831 :PSNR- 16.59}</t>
  </si>
  <si>
    <t>{:Energy- 282.0 :N 26831 :PSNR- 15.41}</t>
  </si>
  <si>
    <t>{:Energy- 259.21 :N 26831 :PSNR- 15.95}</t>
  </si>
  <si>
    <t>{:Energy- 270.06 :N 26831 :PSNR- 15.68}</t>
  </si>
  <si>
    <t>sway4- param3</t>
  </si>
  <si>
    <t>{:Energy- 1941.12 :N 3354 :PSNR- 44.17}</t>
  </si>
  <si>
    <t>{:Energy- 236.69 :N 3354 :PSNR- 41.53}</t>
  </si>
  <si>
    <t>{:Energy- 240.3 :N 3354 :PSNR- 42.38}</t>
  </si>
  <si>
    <t>{:Energy- 238.46 :N 3354 :PSNR- 42.14}</t>
  </si>
  <si>
    <t>{:Energy- 236.91 :N 3354 :PSNR- 41.48}</t>
  </si>
  <si>
    <t>{:Energy- 240.83 :N 3354 :PSNR- 41.36}</t>
  </si>
  <si>
    <t>{:Energy- 240.87 :N 3354 :PSNR- 41.29}</t>
  </si>
  <si>
    <t>{:Energy- 240.93 :N 3354 :PSNR- 41.31}</t>
  </si>
  <si>
    <t>{:Energy- 240.79 :N 3354 :PSNR- 41.33}</t>
  </si>
  <si>
    <t>{:Energy- 236.3 :N 3354 :PSNR- 41.33}</t>
  </si>
  <si>
    <t>{:Energy- 72.19 :N 3354 :PSNR- 41.99}</t>
  </si>
  <si>
    <t>{:Energy- 113.5 :N 3354 :PSNR- 43.55}</t>
  </si>
  <si>
    <t>{:Energy- 236.88 :N 3354 :PSNR- 41.5}</t>
  </si>
  <si>
    <t>sway5 - param4</t>
  </si>
  <si>
    <t>{:Energy- 208.66 :N 3354 :PSNR- 43.36}</t>
  </si>
  <si>
    <t>{:Energy- 255.38 :N 3353 :PSNR- 41.11}</t>
  </si>
  <si>
    <t>{:Energy- 170.72 :N 3354 :PSNR- 42.73}</t>
  </si>
  <si>
    <t>{:Energy- 215.07 :N 3354 :PSNR- 41.76}</t>
  </si>
  <si>
    <t>{:Energy- 239.8 :N 3354 :PSNR- 41.67}</t>
  </si>
  <si>
    <t>{:Energy- 253.13 :N 3354 :PSNR- 42.92}</t>
  </si>
  <si>
    <t>{:Energy- 187.86 :N 3354 :PSNR- 42.78}</t>
  </si>
  <si>
    <t>{:Energy- 202.56 :N 3354 :PSNR- 43.76}</t>
  </si>
  <si>
    <t>{:Energy- 202.96 :N 3354 :PSNR- 41.35}</t>
  </si>
  <si>
    <t>{:Energy- 217.83 :N 3354 :PSNR- 42.29}</t>
  </si>
  <si>
    <t>{:Energy- 230.4 :N 3354 :PSNR- 43.29}</t>
  </si>
  <si>
    <t>{:Energy- 242.34 :N 3354 :PSNR- 41.45}</t>
  </si>
  <si>
    <t>{:Energy- 0.0 :N 3354 :PSNR- 69.39}</t>
  </si>
  <si>
    <t>{:Energy- 205.23 :N 3354 :PSNR- 40.6}</t>
  </si>
  <si>
    <t>{:Energy- 254.85 :N 3354 :PSNR- 40.9}</t>
  </si>
  <si>
    <t>{:Energy- 164.6 :N 3354 :PSNR- 46.31}</t>
  </si>
  <si>
    <t>{:Energy- 150.72 :N 3354 :PSNR- 43.53}</t>
  </si>
  <si>
    <t>{:Energy- 193.53 :N 3354 :PSNR- 43.36}</t>
  </si>
  <si>
    <t>{:Energy- 197.51 :N 3354 :PSNR- 44.01}</t>
  </si>
  <si>
    <t>{:Energy- 238.23 :N 3354 :PSNR- 41.85}</t>
  </si>
  <si>
    <t>{:Energy- 91.42 :N 839 :PSNR- 115.13}</t>
  </si>
  <si>
    <t>{:Energy- 1825.06 :N 838 :PSNR- 47.23}</t>
  </si>
  <si>
    <t>{:Energy- 1568.17 :N 838 :PSNR- 47.26}</t>
  </si>
  <si>
    <t>{:Energy- 1597.61 :N 839 :PSNR- 48.13}</t>
  </si>
  <si>
    <t>{:Energy- 19320.07 :N 839 :PSNR- 51.23}</t>
  </si>
  <si>
    <t>{:Energy- 1652.53 :N 839 :PSNR- 48.05}</t>
  </si>
  <si>
    <t>{:Energy- 1511.8 :N 839 :PSNR- 45.94}</t>
  </si>
  <si>
    <t>{:Energy- 1018.75 :N 838 :PSNR- 37.44}</t>
  </si>
  <si>
    <t>{:Energy- 91.07 :N 839 :PSNR- 115.33}</t>
  </si>
  <si>
    <t>{:Energy- 1261.66 :N 839 :PSNR- 45.96}</t>
  </si>
  <si>
    <t>{:Energy- 121.73 :N 839 :PSNR- 115.91}</t>
  </si>
  <si>
    <t>{:Energy- 1326.39 :N 839 :PSNR- 45.92}</t>
  </si>
  <si>
    <t>{:Energy- 466.16 :N 839 :PSNR- 41.46}</t>
  </si>
  <si>
    <t>{:Energy- 444.9 :N 839 :PSNR- 40.61}</t>
  </si>
  <si>
    <t>{:Energy- 1975.79 :N 839 :PSNR- 50.34}</t>
  </si>
  <si>
    <t>{:Energy- 16.6 :N 839 :PSNR- 114.75}</t>
  </si>
  <si>
    <t>{:Energy- 1834.3 :N 839 :PSNR- 47.3}</t>
  </si>
  <si>
    <t>{:Energy- 603.82 :N 838 :PSNR- 50.17}</t>
  </si>
  <si>
    <t>{:Energy- 1456.32 :N 839 :PSNR- 30.34}</t>
  </si>
  <si>
    <t>{:Energy- 28.51 :N 839 :PSNR- 115.12}</t>
  </si>
  <si>
    <t># CONSTS.cohen.name: 0.35,</t>
  </si>
  <si>
    <t># CONSTS.cliff.name: 0.4,</t>
  </si>
  <si>
    <t># CONSTS.bootstrap.name: 512,</t>
  </si>
  <si>
    <t># CONSTS.conf.name: 0.35,</t>
  </si>
  <si>
    <t># CONSTS.width.name: 40,</t>
  </si>
  <si>
    <t># }</t>
  </si>
  <si>
    <t>9473979,</t>
  </si>
  <si>
    <t>2496648,</t>
  </si>
  <si>
    <t>6192962,</t>
  </si>
  <si>
    <t>9907226,</t>
  </si>
  <si>
    <t>6041808,</t>
  </si>
  <si>
    <t>4822213,</t>
  </si>
  <si>
    <t>2573038,</t>
  </si>
  <si>
    <t>1905055,</t>
  </si>
  <si>
    <t>2054574,</t>
  </si>
  <si>
    <t>]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</si>
</sst>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color rgb="FF000000"/>
      <name val="Arial"/>
    </font>
    <font>
      <sz val="9.0"/>
      <color rgb="FF000000"/>
      <name val="&quot;Google Sans Mono&quot;"/>
    </font>
    <font>
      <sz val="12.0"/>
      <color rgb="FF374151"/>
      <name val="Söhne"/>
    </font>
    <font>
      <sz val="9.0"/>
      <color rgb="FF1F2328"/>
      <name val="Ui-monospace"/>
    </font>
    <font>
      <sz val="11.0"/>
      <color rgb="FF1F1F1F"/>
      <name val="&quot;Google Sans&quot;"/>
    </font>
    <font>
      <color rgb="FFA9B7C6"/>
      <name val="&quot;JetBrains Mono&quot;"/>
    </font>
    <font>
      <color rgb="FF000000"/>
      <name val="Arial"/>
      <scheme val="minor"/>
    </font>
    <font>
      <color rgb="FF000000"/>
      <name val="&quot;JetBrains Mono&quot;"/>
    </font>
    <font>
      <color rgb="FFCC7832"/>
      <name val="&quot;JetBrains Mono&quot;"/>
    </font>
    <font>
      <color rgb="FF808080"/>
      <name val="&quot;JetBrains Mono&quot;"/>
    </font>
    <font>
      <color theme="1"/>
      <name val="&quot;JetBrains Mono&quot;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7F7F8"/>
        <bgColor rgb="FFF7F7F8"/>
      </patternFill>
    </fill>
    <fill>
      <patternFill patternType="solid">
        <fgColor rgb="FF2B2B2B"/>
        <bgColor rgb="FF2B2B2B"/>
      </patternFill>
    </fill>
    <fill>
      <patternFill patternType="solid">
        <fgColor rgb="FFE5E5E5"/>
        <bgColor rgb="FFE5E5E5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2" fontId="3" numFmtId="0" xfId="0" applyAlignment="1" applyFill="1" applyFont="1">
      <alignment horizontal="left" readingOrder="0"/>
    </xf>
    <xf borderId="0" fillId="0" fontId="1" numFmtId="0" xfId="0" applyFont="1"/>
    <xf borderId="0" fillId="2" fontId="4" numFmtId="0" xfId="0" applyFont="1"/>
    <xf borderId="0" fillId="2" fontId="1" numFmtId="0" xfId="0" applyFont="1"/>
    <xf borderId="0" fillId="2" fontId="4" numFmtId="0" xfId="0" applyAlignment="1" applyFont="1">
      <alignment readingOrder="0"/>
    </xf>
    <xf quotePrefix="1" borderId="0" fillId="3" fontId="5" numFmtId="0" xfId="0" applyAlignment="1" applyFill="1" applyFont="1">
      <alignment horizontal="left" readingOrder="0"/>
    </xf>
    <xf borderId="0" fillId="2" fontId="6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3" fontId="5" numFmtId="0" xfId="0" applyAlignment="1" applyFont="1">
      <alignment horizontal="left" readingOrder="0"/>
    </xf>
    <xf borderId="0" fillId="2" fontId="7" numFmtId="0" xfId="0" applyAlignment="1" applyFont="1">
      <alignment readingOrder="0"/>
    </xf>
    <xf borderId="0" fillId="0" fontId="8" numFmtId="0" xfId="0" applyAlignment="1" applyFont="1">
      <alignment readingOrder="0"/>
    </xf>
    <xf borderId="0" fillId="0" fontId="9" numFmtId="0" xfId="0" applyAlignment="1" applyFont="1">
      <alignment readingOrder="0"/>
    </xf>
    <xf borderId="0" fillId="0" fontId="10" numFmtId="0" xfId="0" applyAlignment="1" applyFont="1">
      <alignment readingOrder="0"/>
    </xf>
    <xf borderId="0" fillId="0" fontId="9" numFmtId="0" xfId="0" applyFont="1"/>
    <xf borderId="0" fillId="0" fontId="3" numFmtId="0" xfId="0" applyAlignment="1" applyFont="1">
      <alignment readingOrder="0"/>
    </xf>
    <xf borderId="0" fillId="0" fontId="4" numFmtId="0" xfId="0" applyFont="1"/>
    <xf borderId="0" fillId="0" fontId="4" numFmtId="0" xfId="0" applyAlignment="1" applyFont="1">
      <alignment readingOrder="0"/>
    </xf>
    <xf borderId="0" fillId="4" fontId="8" numFmtId="0" xfId="0" applyAlignment="1" applyFill="1" applyFont="1">
      <alignment readingOrder="0"/>
    </xf>
    <xf borderId="0" fillId="5" fontId="4" numFmtId="0" xfId="0" applyFill="1" applyFont="1"/>
    <xf borderId="0" fillId="5" fontId="4" numFmtId="0" xfId="0" applyAlignment="1" applyFont="1">
      <alignment readingOrder="0"/>
    </xf>
    <xf borderId="1" fillId="0" fontId="1" numFmtId="0" xfId="0" applyAlignment="1" applyBorder="1" applyFont="1">
      <alignment horizontal="center"/>
    </xf>
    <xf borderId="1" fillId="0" fontId="1" numFmtId="0" xfId="0" applyAlignment="1" applyBorder="1" applyFont="1">
      <alignment horizontal="center" readingOrder="0"/>
    </xf>
    <xf borderId="0" fillId="2" fontId="4" numFmtId="0" xfId="0" applyFont="1"/>
    <xf borderId="1" fillId="2" fontId="7" numFmtId="0" xfId="0" applyAlignment="1" applyBorder="1" applyFont="1">
      <alignment horizontal="center" readingOrder="0"/>
    </xf>
    <xf quotePrefix="1" borderId="1" fillId="0" fontId="5" numFmtId="0" xfId="0" applyAlignment="1" applyBorder="1" applyFont="1">
      <alignment horizontal="center" readingOrder="0"/>
    </xf>
    <xf borderId="1" fillId="0" fontId="6" numFmtId="0" xfId="0" applyAlignment="1" applyBorder="1" applyFont="1">
      <alignment horizontal="center" readingOrder="0"/>
    </xf>
    <xf borderId="0" fillId="0" fontId="1" numFmtId="0" xfId="0" applyAlignment="1" applyFont="1">
      <alignment horizontal="center" readingOrder="0"/>
    </xf>
    <xf borderId="0" fillId="0" fontId="9" numFmtId="0" xfId="0" applyAlignment="1" applyFont="1">
      <alignment horizontal="center" readingOrder="0"/>
    </xf>
    <xf borderId="0" fillId="2" fontId="11" numFmtId="0" xfId="0" applyAlignment="1" applyFont="1">
      <alignment readingOrder="0"/>
    </xf>
    <xf borderId="0" fillId="0" fontId="2" numFmtId="0" xfId="0" applyAlignment="1" applyFont="1">
      <alignment horizontal="center" readingOrder="0" vertical="bottom"/>
    </xf>
    <xf borderId="0" fillId="2" fontId="10" numFmtId="0" xfId="0" applyAlignment="1" applyFont="1">
      <alignment horizontal="center" readingOrder="0"/>
    </xf>
    <xf borderId="0" fillId="2" fontId="1" numFmtId="0" xfId="0" applyAlignment="1" applyFont="1">
      <alignment horizontal="center" readingOrder="0"/>
    </xf>
    <xf borderId="0" fillId="2" fontId="10" numFmtId="0" xfId="0" applyAlignment="1" applyFont="1">
      <alignment readingOrder="0"/>
    </xf>
    <xf borderId="0" fillId="2" fontId="12" numFmtId="0" xfId="0" applyAlignment="1" applyFont="1">
      <alignment readingOrder="0"/>
    </xf>
    <xf borderId="0" fillId="0" fontId="3" numFmtId="0" xfId="0" applyFont="1"/>
    <xf borderId="0" fillId="2" fontId="1" numFmtId="0" xfId="0" applyAlignment="1" applyFont="1">
      <alignment readingOrder="0"/>
    </xf>
    <xf borderId="0" fillId="2" fontId="13" numFmtId="0" xfId="0" applyFont="1"/>
    <xf borderId="0" fillId="0" fontId="13" numFmtId="0" xfId="0" applyFont="1"/>
    <xf borderId="0" fillId="4" fontId="1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7.0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G1" s="2" t="s">
        <v>1</v>
      </c>
      <c r="H1" s="2" t="s">
        <v>2</v>
      </c>
      <c r="I1" s="2" t="s">
        <v>3</v>
      </c>
    </row>
    <row r="2">
      <c r="A2" s="1" t="s">
        <v>4</v>
      </c>
      <c r="B2" s="1">
        <v>18.8</v>
      </c>
      <c r="C2" s="1">
        <v>1968.0</v>
      </c>
      <c r="D2" s="1">
        <v>40.0</v>
      </c>
      <c r="F2" s="1" t="s">
        <v>5</v>
      </c>
      <c r="G2" s="1">
        <v>23.5</v>
      </c>
      <c r="H2" s="3">
        <v>2254.0</v>
      </c>
      <c r="I2" s="3">
        <v>20.0</v>
      </c>
    </row>
    <row r="3">
      <c r="A3" s="1" t="s">
        <v>6</v>
      </c>
      <c r="B3" s="1">
        <v>16.1</v>
      </c>
      <c r="C3" s="3">
        <v>1760.0</v>
      </c>
      <c r="D3" s="1">
        <v>40.0</v>
      </c>
      <c r="F3" s="1" t="s">
        <v>7</v>
      </c>
      <c r="G3" s="4">
        <f t="shared" ref="G3:I3" si="1">AVERAGE(B2:B19)</f>
        <v>15.97222222</v>
      </c>
      <c r="H3" s="4">
        <f t="shared" si="1"/>
        <v>2115.944444</v>
      </c>
      <c r="I3" s="4">
        <f t="shared" si="1"/>
        <v>33.33333333</v>
      </c>
    </row>
    <row r="4">
      <c r="A4" s="1" t="s">
        <v>8</v>
      </c>
      <c r="B4" s="1">
        <v>15.5</v>
      </c>
      <c r="C4" s="1">
        <v>2265.0</v>
      </c>
      <c r="D4" s="1">
        <v>30.0</v>
      </c>
      <c r="F4" s="1" t="s">
        <v>9</v>
      </c>
      <c r="G4" s="5">
        <f t="shared" ref="G4:I4" si="2">AVERAGE(B24:B43)</f>
        <v>16.445</v>
      </c>
      <c r="H4" s="4">
        <f t="shared" si="2"/>
        <v>2468.85</v>
      </c>
      <c r="I4" s="4">
        <f t="shared" si="2"/>
        <v>29.5</v>
      </c>
    </row>
    <row r="5">
      <c r="A5" s="1" t="s">
        <v>10</v>
      </c>
      <c r="B5" s="1">
        <v>14.9</v>
      </c>
      <c r="C5" s="1">
        <v>2405.0</v>
      </c>
      <c r="D5" s="1">
        <v>20.0</v>
      </c>
      <c r="F5" s="1" t="s">
        <v>11</v>
      </c>
      <c r="G5" s="6">
        <f t="shared" ref="G5:I5" si="3">AVERAGE(B46:B65)</f>
        <v>16.24736842</v>
      </c>
      <c r="H5" s="4">
        <f t="shared" si="3"/>
        <v>2705.9</v>
      </c>
      <c r="I5" s="4">
        <f t="shared" si="3"/>
        <v>26.5</v>
      </c>
    </row>
    <row r="6">
      <c r="A6" s="1" t="s">
        <v>12</v>
      </c>
      <c r="B6" s="1">
        <v>18.0</v>
      </c>
      <c r="C6" s="1">
        <v>2395.0</v>
      </c>
      <c r="D6" s="1">
        <v>30.0</v>
      </c>
      <c r="F6" s="1" t="s">
        <v>13</v>
      </c>
      <c r="G6" s="5">
        <f t="shared" ref="G6:I6" si="4">AVERAGE(B68:B87)</f>
        <v>15.07</v>
      </c>
      <c r="H6" s="4">
        <f t="shared" si="4"/>
        <v>3727.35</v>
      </c>
      <c r="I6" s="4">
        <f t="shared" si="4"/>
        <v>17.5</v>
      </c>
    </row>
    <row r="7">
      <c r="A7" s="1" t="s">
        <v>14</v>
      </c>
      <c r="B7" s="1">
        <v>13.2</v>
      </c>
      <c r="C7" s="1">
        <v>2200.0</v>
      </c>
      <c r="D7" s="1">
        <v>30.0</v>
      </c>
      <c r="F7" s="1" t="s">
        <v>15</v>
      </c>
      <c r="G7" s="5">
        <f t="shared" ref="G7:I7" si="5">AVERAGE(B90:B109)</f>
        <v>15.48</v>
      </c>
      <c r="H7" s="5">
        <f t="shared" si="5"/>
        <v>2510.25</v>
      </c>
      <c r="I7" s="4">
        <f t="shared" si="5"/>
        <v>29</v>
      </c>
    </row>
    <row r="8">
      <c r="A8" s="1" t="s">
        <v>16</v>
      </c>
      <c r="B8" s="1">
        <v>17.9</v>
      </c>
      <c r="C8" s="1">
        <v>2110.0</v>
      </c>
      <c r="D8" s="1">
        <v>50.0</v>
      </c>
      <c r="F8" s="1" t="s">
        <v>17</v>
      </c>
      <c r="G8" s="4">
        <f t="shared" ref="G8:I8" si="6">AVERAGE(B112:B131)</f>
        <v>16.365</v>
      </c>
      <c r="H8" s="4">
        <f t="shared" si="6"/>
        <v>2230.9</v>
      </c>
      <c r="I8" s="4">
        <f t="shared" si="6"/>
        <v>32.5</v>
      </c>
    </row>
    <row r="9">
      <c r="A9" s="1" t="s">
        <v>18</v>
      </c>
      <c r="B9" s="1">
        <v>15.0</v>
      </c>
      <c r="C9" s="1">
        <v>2670.0</v>
      </c>
      <c r="D9" s="1">
        <v>30.0</v>
      </c>
      <c r="F9" s="1" t="s">
        <v>19</v>
      </c>
      <c r="G9" s="1">
        <v>17.5</v>
      </c>
      <c r="H9" s="7">
        <v>2375.0</v>
      </c>
      <c r="I9" s="1">
        <v>30.0</v>
      </c>
    </row>
    <row r="10">
      <c r="A10" s="1" t="s">
        <v>6</v>
      </c>
      <c r="B10" s="1">
        <v>16.1</v>
      </c>
      <c r="C10" s="1">
        <v>1760.0</v>
      </c>
      <c r="D10" s="1">
        <v>40.0</v>
      </c>
      <c r="F10" s="1" t="s">
        <v>20</v>
      </c>
      <c r="G10" s="1">
        <v>14.0</v>
      </c>
      <c r="H10" s="1">
        <v>2246.0</v>
      </c>
      <c r="I10" s="1">
        <v>30.0</v>
      </c>
    </row>
    <row r="11">
      <c r="A11" s="1" t="s">
        <v>21</v>
      </c>
      <c r="B11" s="1">
        <v>13.8</v>
      </c>
      <c r="C11" s="1">
        <v>1850.0</v>
      </c>
      <c r="D11" s="1">
        <v>40.0</v>
      </c>
      <c r="F11" s="1" t="s">
        <v>22</v>
      </c>
      <c r="G11" s="1">
        <v>22.2</v>
      </c>
      <c r="H11" s="1">
        <v>2035.0</v>
      </c>
      <c r="I11" s="1">
        <v>30.0</v>
      </c>
    </row>
    <row r="12">
      <c r="A12" s="1" t="s">
        <v>23</v>
      </c>
      <c r="B12" s="1">
        <v>15.0</v>
      </c>
      <c r="C12" s="1">
        <v>2489.0</v>
      </c>
      <c r="D12" s="1">
        <v>20.0</v>
      </c>
      <c r="F12" s="1" t="s">
        <v>24</v>
      </c>
      <c r="G12" s="1">
        <v>13.5</v>
      </c>
      <c r="H12" s="1">
        <v>2330.0</v>
      </c>
      <c r="I12" s="1">
        <v>20.0</v>
      </c>
    </row>
    <row r="13">
      <c r="A13" s="1" t="s">
        <v>25</v>
      </c>
      <c r="B13" s="1">
        <v>16.9</v>
      </c>
      <c r="C13" s="1">
        <v>1755.0</v>
      </c>
      <c r="D13" s="1">
        <v>40.0</v>
      </c>
      <c r="F13" s="1" t="s">
        <v>26</v>
      </c>
      <c r="G13" s="1">
        <v>13.5</v>
      </c>
      <c r="H13" s="1">
        <v>2330.0</v>
      </c>
      <c r="I13" s="1">
        <v>20.0</v>
      </c>
    </row>
    <row r="14">
      <c r="A14" s="1" t="s">
        <v>27</v>
      </c>
      <c r="B14" s="1">
        <v>12.5</v>
      </c>
      <c r="C14" s="1">
        <v>2420.0</v>
      </c>
      <c r="D14" s="1">
        <v>20.0</v>
      </c>
      <c r="F14" s="1" t="s">
        <v>28</v>
      </c>
      <c r="G14" s="1">
        <v>18.3</v>
      </c>
      <c r="H14" s="1">
        <v>2635.0</v>
      </c>
      <c r="I14" s="1">
        <v>30.0</v>
      </c>
    </row>
    <row r="15">
      <c r="A15" s="1" t="s">
        <v>29</v>
      </c>
      <c r="B15" s="1">
        <v>18.2</v>
      </c>
      <c r="C15" s="1">
        <v>2025.0</v>
      </c>
      <c r="D15" s="1">
        <v>40.0</v>
      </c>
      <c r="F15" s="1" t="s">
        <v>30</v>
      </c>
      <c r="G15" s="1">
        <v>16.4</v>
      </c>
      <c r="H15" s="1">
        <v>2019.0</v>
      </c>
      <c r="I15" s="1">
        <v>40.0</v>
      </c>
    </row>
    <row r="16">
      <c r="A16" s="1" t="s">
        <v>6</v>
      </c>
      <c r="B16" s="1">
        <v>16.1</v>
      </c>
      <c r="C16" s="1">
        <v>1760.0</v>
      </c>
      <c r="D16" s="1">
        <v>40.0</v>
      </c>
    </row>
    <row r="17">
      <c r="A17" s="1" t="s">
        <v>31</v>
      </c>
      <c r="B17" s="1">
        <v>16.2</v>
      </c>
      <c r="C17" s="1">
        <v>2045.0</v>
      </c>
      <c r="D17" s="1">
        <v>30.0</v>
      </c>
      <c r="G17" s="2" t="s">
        <v>1</v>
      </c>
      <c r="H17" s="2" t="s">
        <v>2</v>
      </c>
      <c r="I17" s="2" t="s">
        <v>3</v>
      </c>
    </row>
    <row r="18">
      <c r="A18" s="1" t="s">
        <v>32</v>
      </c>
      <c r="B18" s="1">
        <v>19.2</v>
      </c>
      <c r="C18" s="1">
        <v>2020.0</v>
      </c>
      <c r="D18" s="1">
        <v>30.0</v>
      </c>
      <c r="F18" s="1" t="s">
        <v>33</v>
      </c>
      <c r="G18" s="8" t="s">
        <v>34</v>
      </c>
      <c r="H18" s="8" t="s">
        <v>34</v>
      </c>
      <c r="I18" s="8" t="s">
        <v>34</v>
      </c>
    </row>
    <row r="19">
      <c r="A19" s="1" t="s">
        <v>35</v>
      </c>
      <c r="B19" s="1">
        <v>14.1</v>
      </c>
      <c r="C19" s="1">
        <v>2190.0</v>
      </c>
      <c r="D19" s="1">
        <v>30.0</v>
      </c>
      <c r="F19" s="1" t="s">
        <v>36</v>
      </c>
      <c r="G19" s="9" t="s">
        <v>37</v>
      </c>
      <c r="H19" s="9" t="s">
        <v>37</v>
      </c>
      <c r="I19" s="9" t="s">
        <v>37</v>
      </c>
    </row>
    <row r="20">
      <c r="A20" s="1" t="s">
        <v>38</v>
      </c>
      <c r="B20" s="1">
        <v>15.3</v>
      </c>
      <c r="C20" s="1">
        <v>2202.0</v>
      </c>
      <c r="D20" s="1">
        <v>30.0</v>
      </c>
      <c r="F20" s="1" t="s">
        <v>39</v>
      </c>
      <c r="G20" s="9" t="s">
        <v>37</v>
      </c>
      <c r="H20" s="9" t="s">
        <v>37</v>
      </c>
      <c r="I20" s="9" t="s">
        <v>37</v>
      </c>
    </row>
    <row r="21">
      <c r="A21" s="1" t="s">
        <v>40</v>
      </c>
      <c r="B21" s="1">
        <v>15.7</v>
      </c>
      <c r="C21" s="1">
        <v>1965.0</v>
      </c>
      <c r="D21" s="1">
        <v>30.0</v>
      </c>
      <c r="F21" s="1" t="s">
        <v>41</v>
      </c>
      <c r="G21" s="9" t="s">
        <v>37</v>
      </c>
      <c r="H21" s="9" t="s">
        <v>37</v>
      </c>
      <c r="I21" s="9" t="s">
        <v>37</v>
      </c>
    </row>
    <row r="22">
      <c r="F22" s="1" t="s">
        <v>42</v>
      </c>
      <c r="G22" s="9" t="s">
        <v>37</v>
      </c>
      <c r="H22" s="9" t="s">
        <v>37</v>
      </c>
      <c r="I22" s="9" t="s">
        <v>37</v>
      </c>
    </row>
    <row r="23">
      <c r="A23" s="1" t="s">
        <v>43</v>
      </c>
      <c r="B23" s="1" t="s">
        <v>1</v>
      </c>
      <c r="C23" s="1" t="s">
        <v>2</v>
      </c>
      <c r="D23" s="1" t="s">
        <v>3</v>
      </c>
      <c r="F23" s="1" t="s">
        <v>44</v>
      </c>
      <c r="G23" s="9" t="s">
        <v>37</v>
      </c>
      <c r="H23" s="9" t="s">
        <v>37</v>
      </c>
      <c r="I23" s="9" t="s">
        <v>37</v>
      </c>
    </row>
    <row r="24">
      <c r="A24" s="1" t="s">
        <v>45</v>
      </c>
      <c r="B24" s="1">
        <f t="shared" ref="B24:B43" si="7">VALUE(MID(A24,FIND("Acc+",A24)+5,5))</f>
        <v>18.8</v>
      </c>
      <c r="C24" s="1">
        <f t="shared" ref="C24:C43" si="8">VALUE(MID(A24,FIND("Lbs-",A24)+5,4))</f>
        <v>1968</v>
      </c>
      <c r="D24" s="1">
        <f t="shared" ref="D24:D43" si="9">INT(MID(A24,FIND("Mpg+",A24)+5,5))</f>
        <v>40</v>
      </c>
      <c r="F24" s="1" t="s">
        <v>46</v>
      </c>
      <c r="G24" s="9" t="s">
        <v>37</v>
      </c>
      <c r="H24" s="9" t="s">
        <v>37</v>
      </c>
      <c r="I24" s="9" t="s">
        <v>37</v>
      </c>
    </row>
    <row r="25">
      <c r="A25" s="1" t="s">
        <v>47</v>
      </c>
      <c r="B25" s="1">
        <f t="shared" si="7"/>
        <v>16</v>
      </c>
      <c r="C25" s="1">
        <f t="shared" si="8"/>
        <v>2395</v>
      </c>
      <c r="D25" s="1">
        <f t="shared" si="9"/>
        <v>20</v>
      </c>
      <c r="F25" s="1" t="s">
        <v>48</v>
      </c>
      <c r="G25" s="9" t="s">
        <v>37</v>
      </c>
      <c r="H25" s="9" t="s">
        <v>37</v>
      </c>
      <c r="I25" s="9" t="s">
        <v>37</v>
      </c>
    </row>
    <row r="26">
      <c r="A26" s="1" t="s">
        <v>49</v>
      </c>
      <c r="B26" s="1">
        <f t="shared" si="7"/>
        <v>14.4</v>
      </c>
      <c r="C26" s="1">
        <f t="shared" si="8"/>
        <v>2620</v>
      </c>
      <c r="D26" s="1">
        <f t="shared" si="9"/>
        <v>30</v>
      </c>
      <c r="F26" s="1" t="s">
        <v>50</v>
      </c>
      <c r="G26" s="9" t="s">
        <v>37</v>
      </c>
      <c r="H26" s="9" t="s">
        <v>37</v>
      </c>
      <c r="I26" s="9" t="s">
        <v>37</v>
      </c>
    </row>
    <row r="27">
      <c r="A27" s="1" t="s">
        <v>51</v>
      </c>
      <c r="B27" s="1">
        <f t="shared" si="7"/>
        <v>12.8</v>
      </c>
      <c r="C27" s="1">
        <f t="shared" si="8"/>
        <v>2600</v>
      </c>
      <c r="D27" s="1">
        <f t="shared" si="9"/>
        <v>20</v>
      </c>
      <c r="F27" s="1" t="s">
        <v>52</v>
      </c>
      <c r="G27" s="9" t="s">
        <v>37</v>
      </c>
      <c r="H27" s="9" t="s">
        <v>37</v>
      </c>
      <c r="I27" s="9" t="s">
        <v>37</v>
      </c>
    </row>
    <row r="28">
      <c r="A28" s="1" t="s">
        <v>53</v>
      </c>
      <c r="B28" s="1">
        <f t="shared" si="7"/>
        <v>17</v>
      </c>
      <c r="C28" s="1">
        <f t="shared" si="8"/>
        <v>2957</v>
      </c>
      <c r="D28" s="1">
        <f t="shared" si="9"/>
        <v>20</v>
      </c>
      <c r="F28" s="1" t="s">
        <v>54</v>
      </c>
      <c r="G28" s="9" t="s">
        <v>37</v>
      </c>
      <c r="H28" s="9" t="s">
        <v>37</v>
      </c>
      <c r="I28" s="9" t="s">
        <v>37</v>
      </c>
    </row>
    <row r="29">
      <c r="A29" s="1" t="s">
        <v>51</v>
      </c>
      <c r="B29" s="1">
        <f t="shared" si="7"/>
        <v>12.8</v>
      </c>
      <c r="C29" s="1">
        <f t="shared" si="8"/>
        <v>2600</v>
      </c>
      <c r="D29" s="1">
        <f t="shared" si="9"/>
        <v>20</v>
      </c>
      <c r="F29" s="1" t="s">
        <v>55</v>
      </c>
      <c r="G29" s="9" t="s">
        <v>37</v>
      </c>
      <c r="H29" s="9" t="s">
        <v>37</v>
      </c>
      <c r="I29" s="9" t="s">
        <v>37</v>
      </c>
    </row>
    <row r="30">
      <c r="A30" s="1" t="s">
        <v>56</v>
      </c>
      <c r="B30" s="1">
        <f t="shared" si="7"/>
        <v>16.4</v>
      </c>
      <c r="C30" s="1">
        <f t="shared" si="8"/>
        <v>2945</v>
      </c>
      <c r="D30" s="1">
        <f t="shared" si="9"/>
        <v>30</v>
      </c>
      <c r="F30" s="1" t="s">
        <v>57</v>
      </c>
      <c r="G30" s="9" t="s">
        <v>37</v>
      </c>
      <c r="H30" s="9" t="s">
        <v>37</v>
      </c>
      <c r="I30" s="9" t="s">
        <v>37</v>
      </c>
    </row>
    <row r="31">
      <c r="A31" s="1" t="s">
        <v>58</v>
      </c>
      <c r="B31" s="1">
        <f t="shared" si="7"/>
        <v>18</v>
      </c>
      <c r="C31" s="1">
        <f t="shared" si="8"/>
        <v>1613</v>
      </c>
      <c r="D31" s="1">
        <f t="shared" si="9"/>
        <v>40</v>
      </c>
      <c r="F31" s="1" t="s">
        <v>59</v>
      </c>
      <c r="G31" s="9" t="s">
        <v>37</v>
      </c>
      <c r="H31" s="9" t="s">
        <v>37</v>
      </c>
      <c r="I31" s="9" t="s">
        <v>37</v>
      </c>
    </row>
    <row r="32">
      <c r="A32" s="1" t="s">
        <v>60</v>
      </c>
      <c r="B32" s="1">
        <f t="shared" si="7"/>
        <v>18</v>
      </c>
      <c r="C32" s="1">
        <f t="shared" si="8"/>
        <v>2735</v>
      </c>
      <c r="D32" s="1">
        <f t="shared" si="9"/>
        <v>30</v>
      </c>
    </row>
    <row r="33">
      <c r="A33" s="1" t="s">
        <v>61</v>
      </c>
      <c r="B33" s="1">
        <f t="shared" si="7"/>
        <v>20.1</v>
      </c>
      <c r="C33" s="1">
        <f t="shared" si="8"/>
        <v>3530</v>
      </c>
      <c r="D33" s="1">
        <f t="shared" si="9"/>
        <v>30</v>
      </c>
    </row>
    <row r="34">
      <c r="A34" s="1" t="s">
        <v>62</v>
      </c>
      <c r="B34" s="1">
        <f t="shared" si="7"/>
        <v>15.5</v>
      </c>
      <c r="C34" s="1">
        <f t="shared" si="8"/>
        <v>2464</v>
      </c>
      <c r="D34" s="1">
        <f t="shared" si="9"/>
        <v>30</v>
      </c>
    </row>
    <row r="35">
      <c r="A35" s="1" t="s">
        <v>63</v>
      </c>
      <c r="B35" s="1">
        <f t="shared" si="7"/>
        <v>13.5</v>
      </c>
      <c r="C35" s="1">
        <f t="shared" si="8"/>
        <v>2807</v>
      </c>
      <c r="D35" s="1">
        <f t="shared" si="9"/>
        <v>20</v>
      </c>
    </row>
    <row r="36">
      <c r="A36" s="1" t="s">
        <v>62</v>
      </c>
      <c r="B36" s="1">
        <f t="shared" si="7"/>
        <v>15.5</v>
      </c>
      <c r="C36" s="1">
        <f t="shared" si="8"/>
        <v>2464</v>
      </c>
      <c r="D36" s="1">
        <f t="shared" si="9"/>
        <v>30</v>
      </c>
    </row>
    <row r="37">
      <c r="A37" s="1" t="s">
        <v>64</v>
      </c>
      <c r="B37" s="1">
        <f t="shared" si="7"/>
        <v>20.1</v>
      </c>
      <c r="C37" s="1">
        <f t="shared" si="8"/>
        <v>3003</v>
      </c>
      <c r="D37" s="1">
        <f t="shared" si="9"/>
        <v>20</v>
      </c>
    </row>
    <row r="38">
      <c r="A38" s="1" t="s">
        <v>65</v>
      </c>
      <c r="B38" s="1">
        <f t="shared" si="7"/>
        <v>16.2</v>
      </c>
      <c r="C38" s="1">
        <f t="shared" si="8"/>
        <v>1995</v>
      </c>
      <c r="D38" s="1">
        <f t="shared" si="9"/>
        <v>40</v>
      </c>
    </row>
    <row r="39">
      <c r="A39" s="1" t="s">
        <v>66</v>
      </c>
      <c r="B39" s="1">
        <f t="shared" si="7"/>
        <v>16.5</v>
      </c>
      <c r="C39" s="1">
        <f t="shared" si="8"/>
        <v>2226</v>
      </c>
      <c r="D39" s="1">
        <f t="shared" si="9"/>
        <v>20</v>
      </c>
    </row>
    <row r="40">
      <c r="A40" s="1" t="s">
        <v>67</v>
      </c>
      <c r="B40" s="1">
        <f t="shared" si="7"/>
        <v>17.9</v>
      </c>
      <c r="C40" s="1">
        <f t="shared" si="8"/>
        <v>2110</v>
      </c>
      <c r="D40" s="1">
        <f t="shared" si="9"/>
        <v>50</v>
      </c>
    </row>
    <row r="41">
      <c r="A41" s="1" t="s">
        <v>68</v>
      </c>
      <c r="B41" s="1">
        <f t="shared" si="7"/>
        <v>15.2</v>
      </c>
      <c r="C41" s="1">
        <f t="shared" si="8"/>
        <v>2265</v>
      </c>
      <c r="D41" s="1">
        <f t="shared" si="9"/>
        <v>30</v>
      </c>
    </row>
    <row r="42">
      <c r="A42" s="1" t="s">
        <v>69</v>
      </c>
      <c r="B42" s="1">
        <f t="shared" si="7"/>
        <v>16.9</v>
      </c>
      <c r="C42" s="1">
        <f t="shared" si="8"/>
        <v>2245</v>
      </c>
      <c r="D42" s="1">
        <f t="shared" si="9"/>
        <v>30</v>
      </c>
    </row>
    <row r="43">
      <c r="A43" s="1" t="s">
        <v>70</v>
      </c>
      <c r="B43" s="1">
        <f t="shared" si="7"/>
        <v>17.3</v>
      </c>
      <c r="C43" s="1">
        <f t="shared" si="8"/>
        <v>1835</v>
      </c>
      <c r="D43" s="1">
        <f t="shared" si="9"/>
        <v>40</v>
      </c>
    </row>
    <row r="45">
      <c r="A45" s="1" t="s">
        <v>71</v>
      </c>
      <c r="B45" s="2" t="s">
        <v>1</v>
      </c>
      <c r="C45" s="10" t="s">
        <v>2</v>
      </c>
      <c r="D45" s="2" t="s">
        <v>3</v>
      </c>
    </row>
    <row r="46">
      <c r="A46" s="1" t="s">
        <v>72</v>
      </c>
      <c r="B46" s="1" t="s">
        <v>72</v>
      </c>
      <c r="C46" s="1">
        <f t="shared" ref="C46:C65" si="10">VALUE(MID(A46,FIND("Lbs-",A46)+5,4))</f>
        <v>3761</v>
      </c>
      <c r="D46" s="1">
        <f t="shared" ref="D46:D65" si="11">INT(MID(A46,FIND("Mpg+",A46)+5,5))</f>
        <v>20</v>
      </c>
    </row>
    <row r="47">
      <c r="A47" s="1" t="s">
        <v>72</v>
      </c>
      <c r="B47" s="1">
        <v>9.5</v>
      </c>
      <c r="C47" s="1">
        <f t="shared" si="10"/>
        <v>3761</v>
      </c>
      <c r="D47" s="1">
        <f t="shared" si="11"/>
        <v>20</v>
      </c>
    </row>
    <row r="48">
      <c r="A48" s="1" t="s">
        <v>73</v>
      </c>
      <c r="B48" s="1">
        <f t="shared" ref="B48:B65" si="12">VALUE(MID(A48,FIND("Acc+",A48)+5,5))</f>
        <v>17</v>
      </c>
      <c r="C48" s="1">
        <f t="shared" si="10"/>
        <v>2639</v>
      </c>
      <c r="D48" s="1">
        <f t="shared" si="11"/>
        <v>20</v>
      </c>
    </row>
    <row r="49">
      <c r="A49" s="1" t="s">
        <v>74</v>
      </c>
      <c r="B49" s="1">
        <f t="shared" si="12"/>
        <v>20.5</v>
      </c>
      <c r="C49" s="1">
        <f t="shared" si="10"/>
        <v>3035</v>
      </c>
      <c r="D49" s="1">
        <f t="shared" si="11"/>
        <v>20</v>
      </c>
    </row>
    <row r="50">
      <c r="A50" s="1" t="s">
        <v>75</v>
      </c>
      <c r="B50" s="1">
        <f t="shared" si="12"/>
        <v>16.4</v>
      </c>
      <c r="C50" s="1">
        <f t="shared" si="10"/>
        <v>2019</v>
      </c>
      <c r="D50" s="1">
        <f t="shared" si="11"/>
        <v>40</v>
      </c>
    </row>
    <row r="51">
      <c r="A51" s="1" t="s">
        <v>76</v>
      </c>
      <c r="B51" s="1">
        <f t="shared" si="12"/>
        <v>18</v>
      </c>
      <c r="C51" s="1">
        <f t="shared" si="10"/>
        <v>2395</v>
      </c>
      <c r="D51" s="1">
        <f t="shared" si="11"/>
        <v>30</v>
      </c>
    </row>
    <row r="52">
      <c r="A52" s="1" t="s">
        <v>77</v>
      </c>
      <c r="B52" s="1">
        <f t="shared" si="12"/>
        <v>17.3</v>
      </c>
      <c r="C52" s="1">
        <f t="shared" si="10"/>
        <v>2050</v>
      </c>
      <c r="D52" s="1">
        <f t="shared" si="11"/>
        <v>40</v>
      </c>
    </row>
    <row r="53">
      <c r="A53" s="1" t="s">
        <v>78</v>
      </c>
      <c r="B53" s="1">
        <f t="shared" si="12"/>
        <v>18</v>
      </c>
      <c r="C53" s="1">
        <f t="shared" si="10"/>
        <v>2511</v>
      </c>
      <c r="D53" s="1">
        <f t="shared" si="11"/>
        <v>20</v>
      </c>
    </row>
    <row r="54">
      <c r="A54" s="1" t="s">
        <v>79</v>
      </c>
      <c r="B54" s="1">
        <f t="shared" si="12"/>
        <v>13.4</v>
      </c>
      <c r="C54" s="1">
        <f t="shared" si="10"/>
        <v>3445</v>
      </c>
      <c r="D54" s="1">
        <f t="shared" si="11"/>
        <v>20</v>
      </c>
    </row>
    <row r="55">
      <c r="A55" s="1" t="s">
        <v>80</v>
      </c>
      <c r="B55" s="1">
        <f t="shared" si="12"/>
        <v>14.5</v>
      </c>
      <c r="C55" s="1">
        <f t="shared" si="10"/>
        <v>2506</v>
      </c>
      <c r="D55" s="1">
        <f t="shared" si="11"/>
        <v>20</v>
      </c>
    </row>
    <row r="56">
      <c r="A56" s="1" t="s">
        <v>81</v>
      </c>
      <c r="B56" s="1">
        <f t="shared" si="12"/>
        <v>13</v>
      </c>
      <c r="C56" s="1">
        <f t="shared" si="10"/>
        <v>2370</v>
      </c>
      <c r="D56" s="1">
        <f t="shared" si="11"/>
        <v>40</v>
      </c>
    </row>
    <row r="57">
      <c r="A57" s="1" t="s">
        <v>74</v>
      </c>
      <c r="B57" s="1">
        <f t="shared" si="12"/>
        <v>20.5</v>
      </c>
      <c r="C57" s="1">
        <f t="shared" si="10"/>
        <v>3035</v>
      </c>
      <c r="D57" s="1">
        <f t="shared" si="11"/>
        <v>20</v>
      </c>
    </row>
    <row r="58">
      <c r="A58" s="1" t="s">
        <v>82</v>
      </c>
      <c r="B58" s="1">
        <f t="shared" si="12"/>
        <v>14</v>
      </c>
      <c r="C58" s="1">
        <f t="shared" si="10"/>
        <v>2123</v>
      </c>
      <c r="D58" s="1">
        <f t="shared" si="11"/>
        <v>30</v>
      </c>
    </row>
    <row r="59">
      <c r="A59" s="1" t="s">
        <v>83</v>
      </c>
      <c r="B59" s="1">
        <f t="shared" si="12"/>
        <v>16.4</v>
      </c>
      <c r="C59" s="1">
        <f t="shared" si="10"/>
        <v>2865</v>
      </c>
      <c r="D59" s="1">
        <f t="shared" si="11"/>
        <v>20</v>
      </c>
    </row>
    <row r="60">
      <c r="A60" s="1" t="s">
        <v>84</v>
      </c>
      <c r="B60" s="1">
        <f t="shared" si="12"/>
        <v>19</v>
      </c>
      <c r="C60" s="1">
        <f t="shared" si="10"/>
        <v>3785</v>
      </c>
      <c r="D60" s="1">
        <f t="shared" si="11"/>
        <v>20</v>
      </c>
    </row>
    <row r="61">
      <c r="A61" s="1" t="s">
        <v>85</v>
      </c>
      <c r="B61" s="1">
        <f t="shared" si="12"/>
        <v>20.7</v>
      </c>
      <c r="C61" s="1">
        <f t="shared" si="10"/>
        <v>2380</v>
      </c>
      <c r="D61" s="1">
        <f t="shared" si="11"/>
        <v>30</v>
      </c>
    </row>
    <row r="62">
      <c r="A62" s="1" t="s">
        <v>86</v>
      </c>
      <c r="B62" s="1">
        <f t="shared" si="12"/>
        <v>14.1</v>
      </c>
      <c r="C62" s="1">
        <f t="shared" si="10"/>
        <v>2190</v>
      </c>
      <c r="D62" s="1">
        <f t="shared" si="11"/>
        <v>30</v>
      </c>
    </row>
    <row r="63">
      <c r="A63" s="1" t="s">
        <v>87</v>
      </c>
      <c r="B63" s="1">
        <f t="shared" si="12"/>
        <v>17</v>
      </c>
      <c r="C63" s="1">
        <f t="shared" si="10"/>
        <v>2288</v>
      </c>
      <c r="D63" s="1">
        <f t="shared" si="11"/>
        <v>30</v>
      </c>
    </row>
    <row r="64">
      <c r="A64" s="1" t="s">
        <v>88</v>
      </c>
      <c r="B64" s="1">
        <f t="shared" si="12"/>
        <v>14.7</v>
      </c>
      <c r="C64" s="1">
        <f t="shared" si="10"/>
        <v>2125</v>
      </c>
      <c r="D64" s="1">
        <f t="shared" si="11"/>
        <v>40</v>
      </c>
    </row>
    <row r="65">
      <c r="A65" s="1" t="s">
        <v>89</v>
      </c>
      <c r="B65" s="1">
        <f t="shared" si="12"/>
        <v>14.7</v>
      </c>
      <c r="C65" s="1">
        <f t="shared" si="10"/>
        <v>2835</v>
      </c>
      <c r="D65" s="1">
        <f t="shared" si="11"/>
        <v>20</v>
      </c>
    </row>
    <row r="67">
      <c r="A67" s="1" t="s">
        <v>90</v>
      </c>
      <c r="B67" s="2" t="s">
        <v>1</v>
      </c>
      <c r="C67" s="2" t="s">
        <v>2</v>
      </c>
      <c r="D67" s="2" t="s">
        <v>3</v>
      </c>
    </row>
    <row r="68">
      <c r="A68" s="1" t="s">
        <v>91</v>
      </c>
      <c r="B68" s="1">
        <f t="shared" ref="B68:B86" si="13">VALUE(MID(A68,FIND("Acc+",A68)+5,5))</f>
        <v>16</v>
      </c>
      <c r="C68" s="1">
        <f t="shared" ref="C68:C87" si="14">VALUE(MID(A68,FIND("Lbs-",A68)+5,4))</f>
        <v>4638</v>
      </c>
      <c r="D68" s="1">
        <f t="shared" ref="D68:D87" si="15">VALUE(MID(A68,FIND("Mpg+",A68)+5,5))</f>
        <v>10</v>
      </c>
    </row>
    <row r="69">
      <c r="A69" s="1" t="s">
        <v>92</v>
      </c>
      <c r="B69" s="1">
        <f t="shared" si="13"/>
        <v>12.5</v>
      </c>
      <c r="C69" s="1">
        <f t="shared" si="14"/>
        <v>4499</v>
      </c>
      <c r="D69" s="1">
        <f t="shared" si="15"/>
        <v>10</v>
      </c>
    </row>
    <row r="70">
      <c r="A70" s="1" t="s">
        <v>91</v>
      </c>
      <c r="B70" s="1">
        <f t="shared" si="13"/>
        <v>16</v>
      </c>
      <c r="C70" s="1">
        <f t="shared" si="14"/>
        <v>4638</v>
      </c>
      <c r="D70" s="1">
        <f t="shared" si="15"/>
        <v>10</v>
      </c>
    </row>
    <row r="71">
      <c r="A71" s="1" t="s">
        <v>93</v>
      </c>
      <c r="B71" s="1">
        <f t="shared" si="13"/>
        <v>13.9</v>
      </c>
      <c r="C71" s="1">
        <f t="shared" si="14"/>
        <v>2665</v>
      </c>
      <c r="D71" s="1">
        <f t="shared" si="15"/>
        <v>30</v>
      </c>
    </row>
    <row r="72">
      <c r="A72" s="1" t="s">
        <v>94</v>
      </c>
      <c r="B72" s="1">
        <f t="shared" si="13"/>
        <v>17.7</v>
      </c>
      <c r="C72" s="1">
        <f t="shared" si="14"/>
        <v>3651</v>
      </c>
      <c r="D72" s="1">
        <f t="shared" si="15"/>
        <v>20</v>
      </c>
    </row>
    <row r="73">
      <c r="A73" s="1" t="s">
        <v>95</v>
      </c>
      <c r="B73" s="1">
        <f t="shared" si="13"/>
        <v>14</v>
      </c>
      <c r="C73" s="1">
        <f t="shared" si="14"/>
        <v>3755</v>
      </c>
      <c r="D73" s="1">
        <f t="shared" si="15"/>
        <v>10</v>
      </c>
    </row>
    <row r="74">
      <c r="A74" s="1" t="s">
        <v>96</v>
      </c>
      <c r="B74" s="1">
        <f t="shared" si="13"/>
        <v>19.5</v>
      </c>
      <c r="C74" s="1">
        <f t="shared" si="14"/>
        <v>3158</v>
      </c>
      <c r="D74" s="1">
        <f t="shared" si="15"/>
        <v>20</v>
      </c>
    </row>
    <row r="75">
      <c r="A75" s="1" t="s">
        <v>97</v>
      </c>
      <c r="B75" s="1">
        <f t="shared" si="13"/>
        <v>12</v>
      </c>
      <c r="C75" s="1">
        <f t="shared" si="14"/>
        <v>5140</v>
      </c>
      <c r="D75" s="1">
        <f t="shared" si="15"/>
        <v>10</v>
      </c>
    </row>
    <row r="76">
      <c r="A76" s="1" t="s">
        <v>98</v>
      </c>
      <c r="B76" s="1">
        <f t="shared" si="13"/>
        <v>16</v>
      </c>
      <c r="C76" s="1">
        <f t="shared" si="14"/>
        <v>4294</v>
      </c>
      <c r="D76" s="1">
        <f t="shared" si="15"/>
        <v>10</v>
      </c>
    </row>
    <row r="77">
      <c r="A77" s="1" t="s">
        <v>99</v>
      </c>
      <c r="B77" s="1">
        <f t="shared" si="13"/>
        <v>15.8</v>
      </c>
      <c r="C77" s="1">
        <f t="shared" si="14"/>
        <v>2188</v>
      </c>
      <c r="D77" s="1">
        <f t="shared" si="15"/>
        <v>30</v>
      </c>
    </row>
    <row r="78">
      <c r="A78" s="1" t="s">
        <v>100</v>
      </c>
      <c r="B78" s="1">
        <f t="shared" si="13"/>
        <v>16.5</v>
      </c>
      <c r="C78" s="1">
        <f t="shared" si="14"/>
        <v>3021</v>
      </c>
      <c r="D78" s="1">
        <f t="shared" si="15"/>
        <v>20</v>
      </c>
    </row>
    <row r="79">
      <c r="A79" s="1" t="s">
        <v>101</v>
      </c>
      <c r="B79" s="1">
        <f t="shared" si="13"/>
        <v>13</v>
      </c>
      <c r="C79" s="1">
        <f t="shared" si="14"/>
        <v>4654</v>
      </c>
      <c r="D79" s="1">
        <f t="shared" si="15"/>
        <v>10</v>
      </c>
    </row>
    <row r="80">
      <c r="A80" s="1" t="s">
        <v>102</v>
      </c>
      <c r="B80" s="1">
        <f t="shared" si="13"/>
        <v>11</v>
      </c>
      <c r="C80" s="1">
        <f t="shared" si="14"/>
        <v>4735</v>
      </c>
      <c r="D80" s="1">
        <f t="shared" si="15"/>
        <v>10</v>
      </c>
    </row>
    <row r="81">
      <c r="A81" s="1" t="s">
        <v>98</v>
      </c>
      <c r="B81" s="1">
        <f t="shared" si="13"/>
        <v>16</v>
      </c>
      <c r="C81" s="1">
        <f t="shared" si="14"/>
        <v>4294</v>
      </c>
      <c r="D81" s="1">
        <f t="shared" si="15"/>
        <v>10</v>
      </c>
    </row>
    <row r="82">
      <c r="A82" s="1" t="s">
        <v>103</v>
      </c>
      <c r="B82" s="1">
        <f t="shared" si="13"/>
        <v>17</v>
      </c>
      <c r="C82" s="1">
        <f t="shared" si="14"/>
        <v>1990</v>
      </c>
      <c r="D82" s="1">
        <f t="shared" si="15"/>
        <v>30</v>
      </c>
    </row>
    <row r="83">
      <c r="A83" s="1" t="s">
        <v>104</v>
      </c>
      <c r="B83" s="1">
        <f t="shared" si="13"/>
        <v>19</v>
      </c>
      <c r="C83" s="1">
        <f t="shared" si="14"/>
        <v>3525</v>
      </c>
      <c r="D83" s="1">
        <f t="shared" si="15"/>
        <v>20</v>
      </c>
    </row>
    <row r="84">
      <c r="A84" s="1" t="s">
        <v>105</v>
      </c>
      <c r="B84" s="1">
        <f t="shared" si="13"/>
        <v>15.8</v>
      </c>
      <c r="C84" s="1">
        <f t="shared" si="14"/>
        <v>3410</v>
      </c>
      <c r="D84" s="1">
        <f t="shared" si="15"/>
        <v>20</v>
      </c>
    </row>
    <row r="85">
      <c r="A85" s="1" t="s">
        <v>106</v>
      </c>
      <c r="B85" s="1">
        <f t="shared" si="13"/>
        <v>14.5</v>
      </c>
      <c r="C85" s="1">
        <f t="shared" si="14"/>
        <v>2160</v>
      </c>
      <c r="D85" s="1">
        <f t="shared" si="15"/>
        <v>40</v>
      </c>
    </row>
    <row r="86">
      <c r="A86" s="1" t="s">
        <v>107</v>
      </c>
      <c r="B86" s="1">
        <f t="shared" si="13"/>
        <v>16.7</v>
      </c>
      <c r="C86" s="1">
        <f t="shared" si="14"/>
        <v>3820</v>
      </c>
      <c r="D86" s="1">
        <f t="shared" si="15"/>
        <v>20</v>
      </c>
    </row>
    <row r="87">
      <c r="A87" s="1" t="s">
        <v>108</v>
      </c>
      <c r="B87" s="1">
        <v>8.5</v>
      </c>
      <c r="C87" s="1">
        <f t="shared" si="14"/>
        <v>4312</v>
      </c>
      <c r="D87" s="1">
        <f t="shared" si="15"/>
        <v>10</v>
      </c>
    </row>
    <row r="89">
      <c r="A89" s="1" t="s">
        <v>109</v>
      </c>
      <c r="B89" s="2" t="s">
        <v>1</v>
      </c>
      <c r="C89" s="2" t="s">
        <v>2</v>
      </c>
      <c r="D89" s="2" t="s">
        <v>3</v>
      </c>
    </row>
    <row r="90">
      <c r="A90" s="1" t="s">
        <v>110</v>
      </c>
      <c r="B90" s="1">
        <f t="shared" ref="B90:B109" si="16">VALUE(MID(A90,FIND("Acc+",A90)+5,5))</f>
        <v>12.2</v>
      </c>
      <c r="C90" s="1">
        <f t="shared" ref="C90:C108" si="17">VALUE(MID(A90,FIND("Lbs-",A90)+5,4))</f>
        <v>1825</v>
      </c>
      <c r="D90" s="1">
        <f t="shared" ref="D90:D109" si="18">VALUE(MID(A90,FIND("Mpg+",A90)+5,5))</f>
        <v>30</v>
      </c>
    </row>
    <row r="91">
      <c r="A91" s="1" t="s">
        <v>111</v>
      </c>
      <c r="B91" s="1">
        <f t="shared" si="16"/>
        <v>20.1</v>
      </c>
      <c r="C91" s="1">
        <f t="shared" si="17"/>
        <v>3003</v>
      </c>
      <c r="D91" s="1">
        <f t="shared" si="18"/>
        <v>20</v>
      </c>
    </row>
    <row r="92">
      <c r="A92" s="1" t="s">
        <v>112</v>
      </c>
      <c r="B92" s="1">
        <f t="shared" si="16"/>
        <v>16</v>
      </c>
      <c r="C92" s="1">
        <f t="shared" si="17"/>
        <v>2525</v>
      </c>
      <c r="D92" s="1">
        <f t="shared" si="18"/>
        <v>30</v>
      </c>
    </row>
    <row r="93">
      <c r="A93" s="1" t="s">
        <v>113</v>
      </c>
      <c r="B93" s="1">
        <f t="shared" si="16"/>
        <v>16.5</v>
      </c>
      <c r="C93" s="1">
        <f t="shared" si="17"/>
        <v>3613</v>
      </c>
      <c r="D93" s="1">
        <f t="shared" si="18"/>
        <v>20</v>
      </c>
    </row>
    <row r="94">
      <c r="A94" s="1" t="s">
        <v>114</v>
      </c>
      <c r="B94" s="1">
        <f t="shared" si="16"/>
        <v>12</v>
      </c>
      <c r="C94" s="1">
        <f t="shared" si="17"/>
        <v>3169</v>
      </c>
      <c r="D94" s="1">
        <f t="shared" si="18"/>
        <v>10</v>
      </c>
    </row>
    <row r="95">
      <c r="A95" s="1" t="s">
        <v>115</v>
      </c>
      <c r="B95" s="1">
        <f t="shared" si="16"/>
        <v>15.4</v>
      </c>
      <c r="C95" s="1">
        <f t="shared" si="17"/>
        <v>2720</v>
      </c>
      <c r="D95" s="1">
        <f t="shared" si="18"/>
        <v>30</v>
      </c>
    </row>
    <row r="96">
      <c r="A96" s="1" t="s">
        <v>116</v>
      </c>
      <c r="B96" s="1">
        <f t="shared" si="16"/>
        <v>14.9</v>
      </c>
      <c r="C96" s="1">
        <f t="shared" si="17"/>
        <v>2572</v>
      </c>
      <c r="D96" s="1">
        <f t="shared" si="18"/>
        <v>30</v>
      </c>
    </row>
    <row r="97">
      <c r="A97" s="1" t="s">
        <v>117</v>
      </c>
      <c r="B97" s="1">
        <f t="shared" si="16"/>
        <v>16.5</v>
      </c>
      <c r="C97" s="1">
        <f t="shared" si="17"/>
        <v>2155</v>
      </c>
      <c r="D97" s="1">
        <f t="shared" si="18"/>
        <v>30</v>
      </c>
    </row>
    <row r="98">
      <c r="A98" s="1" t="s">
        <v>118</v>
      </c>
      <c r="B98" s="1">
        <f t="shared" si="16"/>
        <v>17.9</v>
      </c>
      <c r="C98" s="1">
        <f t="shared" si="17"/>
        <v>2110</v>
      </c>
      <c r="D98" s="1">
        <f t="shared" si="18"/>
        <v>50</v>
      </c>
    </row>
    <row r="99">
      <c r="A99" s="1" t="s">
        <v>119</v>
      </c>
      <c r="B99" s="1">
        <f t="shared" si="16"/>
        <v>13.2</v>
      </c>
      <c r="C99" s="1">
        <f t="shared" si="17"/>
        <v>2556</v>
      </c>
      <c r="D99" s="1">
        <f t="shared" si="18"/>
        <v>30</v>
      </c>
    </row>
    <row r="100">
      <c r="A100" s="1" t="s">
        <v>120</v>
      </c>
      <c r="B100" s="1">
        <f t="shared" si="16"/>
        <v>18.8</v>
      </c>
      <c r="C100" s="1">
        <f t="shared" si="17"/>
        <v>1968</v>
      </c>
      <c r="D100" s="1">
        <f t="shared" si="18"/>
        <v>40</v>
      </c>
    </row>
    <row r="101">
      <c r="A101" s="1" t="s">
        <v>121</v>
      </c>
      <c r="B101" s="1">
        <f t="shared" si="16"/>
        <v>15.9</v>
      </c>
      <c r="C101" s="1">
        <f t="shared" si="17"/>
        <v>2075</v>
      </c>
      <c r="D101" s="1">
        <f t="shared" si="18"/>
        <v>30</v>
      </c>
    </row>
    <row r="102">
      <c r="A102" s="1" t="s">
        <v>122</v>
      </c>
      <c r="B102" s="1">
        <f t="shared" si="16"/>
        <v>19.5</v>
      </c>
      <c r="C102" s="1">
        <f t="shared" si="17"/>
        <v>2074</v>
      </c>
      <c r="D102" s="1">
        <f t="shared" si="18"/>
        <v>30</v>
      </c>
    </row>
    <row r="103">
      <c r="A103" s="1" t="s">
        <v>123</v>
      </c>
      <c r="B103" s="1">
        <f t="shared" si="16"/>
        <v>14.5</v>
      </c>
      <c r="C103" s="1">
        <f t="shared" si="17"/>
        <v>2815</v>
      </c>
      <c r="D103" s="1">
        <f t="shared" si="18"/>
        <v>20</v>
      </c>
    </row>
    <row r="104">
      <c r="A104" s="1" t="s">
        <v>124</v>
      </c>
      <c r="B104" s="1">
        <f t="shared" si="16"/>
        <v>12.6</v>
      </c>
      <c r="C104" s="1">
        <f t="shared" si="17"/>
        <v>2900</v>
      </c>
      <c r="D104" s="1">
        <f t="shared" si="18"/>
        <v>30</v>
      </c>
    </row>
    <row r="105">
      <c r="A105" s="1" t="s">
        <v>125</v>
      </c>
      <c r="B105" s="1">
        <f t="shared" si="16"/>
        <v>15.6</v>
      </c>
      <c r="C105" s="1">
        <f t="shared" si="17"/>
        <v>2790</v>
      </c>
      <c r="D105" s="1">
        <f t="shared" si="18"/>
        <v>30</v>
      </c>
    </row>
    <row r="106">
      <c r="A106" s="1" t="s">
        <v>126</v>
      </c>
      <c r="B106" s="1">
        <f t="shared" si="16"/>
        <v>14.7</v>
      </c>
      <c r="C106" s="1">
        <f t="shared" si="17"/>
        <v>2130</v>
      </c>
      <c r="D106" s="1">
        <f t="shared" si="18"/>
        <v>40</v>
      </c>
    </row>
    <row r="107">
      <c r="A107" s="1" t="s">
        <v>127</v>
      </c>
      <c r="B107" s="1">
        <f t="shared" si="16"/>
        <v>14.5</v>
      </c>
      <c r="C107" s="1">
        <f t="shared" si="17"/>
        <v>2430</v>
      </c>
      <c r="D107" s="1">
        <f t="shared" si="18"/>
        <v>20</v>
      </c>
    </row>
    <row r="108">
      <c r="A108" s="1" t="s">
        <v>128</v>
      </c>
      <c r="B108" s="1">
        <f t="shared" si="16"/>
        <v>15.9</v>
      </c>
      <c r="C108" s="1">
        <f t="shared" si="17"/>
        <v>2075</v>
      </c>
      <c r="D108" s="1">
        <f t="shared" si="18"/>
        <v>30</v>
      </c>
    </row>
    <row r="109">
      <c r="A109" s="1" t="s">
        <v>129</v>
      </c>
      <c r="B109" s="1">
        <f t="shared" si="16"/>
        <v>12.9</v>
      </c>
      <c r="C109" s="1">
        <f>INT(MID(A109,FIND("Lbs-",A109)+5,4))</f>
        <v>2700</v>
      </c>
      <c r="D109" s="1">
        <f t="shared" si="18"/>
        <v>30</v>
      </c>
    </row>
    <row r="111">
      <c r="A111" s="1" t="s">
        <v>130</v>
      </c>
      <c r="B111" s="2" t="s">
        <v>1</v>
      </c>
      <c r="C111" s="2" t="s">
        <v>2</v>
      </c>
      <c r="D111" s="2" t="s">
        <v>3</v>
      </c>
    </row>
    <row r="112">
      <c r="A112" s="1" t="s">
        <v>131</v>
      </c>
      <c r="B112" s="1">
        <f t="shared" ref="B112:B131" si="19">VALUE(MID(A112,FIND("Acc+",A112)+5,5))</f>
        <v>16.5</v>
      </c>
      <c r="C112" s="1">
        <f t="shared" ref="C112:C131" si="20">VALUE(MID(A112,FIND("Lbs-",A112)+5,4))</f>
        <v>2219</v>
      </c>
      <c r="D112" s="1">
        <f>INT(MID(A112,FIND("Mpg+",A112)+5,5))</f>
        <v>30</v>
      </c>
    </row>
    <row r="113">
      <c r="A113" s="1" t="s">
        <v>132</v>
      </c>
      <c r="B113" s="1">
        <f t="shared" si="19"/>
        <v>17.3</v>
      </c>
      <c r="C113" s="1">
        <f t="shared" si="20"/>
        <v>1835</v>
      </c>
      <c r="D113" s="1">
        <f t="shared" ref="D113:D131" si="21">VALUE(MID(A113,FIND("Mpg+",A113)+5,5))</f>
        <v>40</v>
      </c>
    </row>
    <row r="114">
      <c r="A114" s="1" t="s">
        <v>133</v>
      </c>
      <c r="B114" s="1">
        <f t="shared" si="19"/>
        <v>16.5</v>
      </c>
      <c r="C114" s="1">
        <f t="shared" si="20"/>
        <v>2100</v>
      </c>
      <c r="D114" s="1">
        <f t="shared" si="21"/>
        <v>30</v>
      </c>
    </row>
    <row r="115">
      <c r="A115" s="1" t="s">
        <v>134</v>
      </c>
      <c r="B115" s="1">
        <f t="shared" si="19"/>
        <v>17.5</v>
      </c>
      <c r="C115" s="1">
        <f t="shared" si="20"/>
        <v>2542</v>
      </c>
      <c r="D115" s="1">
        <f t="shared" si="21"/>
        <v>30</v>
      </c>
    </row>
    <row r="116">
      <c r="A116" s="1" t="s">
        <v>135</v>
      </c>
      <c r="B116" s="1">
        <f t="shared" si="19"/>
        <v>14</v>
      </c>
      <c r="C116" s="1">
        <f t="shared" si="20"/>
        <v>1925</v>
      </c>
      <c r="D116" s="1">
        <f t="shared" si="21"/>
        <v>30</v>
      </c>
    </row>
    <row r="117">
      <c r="A117" s="1" t="s">
        <v>136</v>
      </c>
      <c r="B117" s="1">
        <f t="shared" si="19"/>
        <v>14.7</v>
      </c>
      <c r="C117" s="1">
        <f t="shared" si="20"/>
        <v>2130</v>
      </c>
      <c r="D117" s="1">
        <f t="shared" si="21"/>
        <v>40</v>
      </c>
    </row>
    <row r="118">
      <c r="A118" s="1" t="s">
        <v>137</v>
      </c>
      <c r="B118" s="1">
        <f t="shared" si="19"/>
        <v>15.3</v>
      </c>
      <c r="C118" s="1">
        <f t="shared" si="20"/>
        <v>1980</v>
      </c>
      <c r="D118" s="1">
        <f t="shared" si="21"/>
        <v>40</v>
      </c>
    </row>
    <row r="119">
      <c r="A119" s="1" t="s">
        <v>138</v>
      </c>
      <c r="B119" s="1">
        <f t="shared" si="19"/>
        <v>14.5</v>
      </c>
      <c r="C119" s="1">
        <f t="shared" si="20"/>
        <v>2933</v>
      </c>
      <c r="D119" s="1">
        <f t="shared" si="21"/>
        <v>20</v>
      </c>
    </row>
    <row r="120">
      <c r="A120" s="1" t="s">
        <v>138</v>
      </c>
      <c r="B120" s="1">
        <f t="shared" si="19"/>
        <v>14.5</v>
      </c>
      <c r="C120" s="1">
        <f t="shared" si="20"/>
        <v>2933</v>
      </c>
      <c r="D120" s="1">
        <f t="shared" si="21"/>
        <v>20</v>
      </c>
    </row>
    <row r="121">
      <c r="A121" s="1" t="s">
        <v>139</v>
      </c>
      <c r="B121" s="1">
        <f t="shared" si="19"/>
        <v>20.4</v>
      </c>
      <c r="C121" s="1">
        <f t="shared" si="20"/>
        <v>3230</v>
      </c>
      <c r="D121" s="1">
        <f t="shared" si="21"/>
        <v>30</v>
      </c>
    </row>
    <row r="122">
      <c r="A122" s="1" t="s">
        <v>140</v>
      </c>
      <c r="B122" s="1">
        <f t="shared" si="19"/>
        <v>15</v>
      </c>
      <c r="C122" s="1">
        <f t="shared" si="20"/>
        <v>2489</v>
      </c>
      <c r="D122" s="1">
        <f t="shared" si="21"/>
        <v>20</v>
      </c>
    </row>
    <row r="123">
      <c r="A123" s="1" t="s">
        <v>141</v>
      </c>
      <c r="B123" s="1">
        <f t="shared" si="19"/>
        <v>15.5</v>
      </c>
      <c r="C123" s="1">
        <f t="shared" si="20"/>
        <v>2264</v>
      </c>
      <c r="D123" s="1">
        <f t="shared" si="21"/>
        <v>30</v>
      </c>
    </row>
    <row r="124">
      <c r="A124" s="1" t="s">
        <v>142</v>
      </c>
      <c r="B124" s="1">
        <f t="shared" si="19"/>
        <v>21.5</v>
      </c>
      <c r="C124" s="1">
        <f t="shared" si="20"/>
        <v>1985</v>
      </c>
      <c r="D124" s="1">
        <f t="shared" si="21"/>
        <v>40</v>
      </c>
    </row>
    <row r="125">
      <c r="A125" s="1" t="s">
        <v>135</v>
      </c>
      <c r="B125" s="1">
        <f t="shared" si="19"/>
        <v>14</v>
      </c>
      <c r="C125" s="1">
        <f t="shared" si="20"/>
        <v>1925</v>
      </c>
      <c r="D125" s="1">
        <f t="shared" si="21"/>
        <v>30</v>
      </c>
    </row>
    <row r="126">
      <c r="A126" s="1" t="s">
        <v>143</v>
      </c>
      <c r="B126" s="1">
        <f t="shared" si="19"/>
        <v>19.4</v>
      </c>
      <c r="C126" s="1">
        <f t="shared" si="20"/>
        <v>1975</v>
      </c>
      <c r="D126" s="1">
        <f t="shared" si="21"/>
        <v>40</v>
      </c>
    </row>
    <row r="127">
      <c r="A127" s="1" t="s">
        <v>144</v>
      </c>
      <c r="B127" s="1">
        <f t="shared" si="19"/>
        <v>16</v>
      </c>
      <c r="C127" s="1">
        <f t="shared" si="20"/>
        <v>2000</v>
      </c>
      <c r="D127" s="1">
        <f t="shared" si="21"/>
        <v>30</v>
      </c>
    </row>
    <row r="128">
      <c r="A128" s="1" t="s">
        <v>136</v>
      </c>
      <c r="B128" s="1">
        <f t="shared" si="19"/>
        <v>14.7</v>
      </c>
      <c r="C128" s="1">
        <f t="shared" si="20"/>
        <v>2130</v>
      </c>
      <c r="D128" s="1">
        <f t="shared" si="21"/>
        <v>40</v>
      </c>
    </row>
    <row r="129">
      <c r="A129" s="1" t="s">
        <v>145</v>
      </c>
      <c r="B129" s="1">
        <f t="shared" si="19"/>
        <v>15.9</v>
      </c>
      <c r="C129" s="1">
        <f t="shared" si="20"/>
        <v>2075</v>
      </c>
      <c r="D129" s="1">
        <f t="shared" si="21"/>
        <v>30</v>
      </c>
    </row>
    <row r="130">
      <c r="A130" s="1" t="s">
        <v>146</v>
      </c>
      <c r="B130" s="1">
        <f t="shared" si="19"/>
        <v>18.8</v>
      </c>
      <c r="C130" s="1">
        <f t="shared" si="20"/>
        <v>1968</v>
      </c>
      <c r="D130" s="1">
        <f t="shared" si="21"/>
        <v>40</v>
      </c>
    </row>
    <row r="131">
      <c r="A131" s="1" t="s">
        <v>137</v>
      </c>
      <c r="B131" s="1">
        <f t="shared" si="19"/>
        <v>15.3</v>
      </c>
      <c r="C131" s="1">
        <f t="shared" si="20"/>
        <v>1980</v>
      </c>
      <c r="D131" s="1">
        <f t="shared" si="21"/>
        <v>40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2.88"/>
    <col customWidth="1" min="6" max="6" width="18.63"/>
    <col customWidth="1" min="7" max="7" width="16.38"/>
  </cols>
  <sheetData>
    <row r="1">
      <c r="A1" s="1" t="s">
        <v>0</v>
      </c>
      <c r="B1" s="1" t="s">
        <v>987</v>
      </c>
      <c r="C1" s="1" t="s">
        <v>988</v>
      </c>
      <c r="E1" s="24"/>
      <c r="F1" s="25" t="s">
        <v>987</v>
      </c>
      <c r="G1" s="25" t="s">
        <v>988</v>
      </c>
    </row>
    <row r="2">
      <c r="A2" s="21" t="s">
        <v>989</v>
      </c>
      <c r="B2" s="26">
        <f t="shared" ref="B2:B21" si="1">VALUE(MID(A2,FIND("NUMBERITERATIONS-",A2)+LEN("NUMBERITERATIONS-"),5))</f>
        <v>5</v>
      </c>
      <c r="C2" s="7">
        <f>VALUE(MID(A2,FIND("TIMETOSOLUTION-",A2)+LEN("TIMETOSOLUTION-"),6))</f>
        <v>118.6</v>
      </c>
      <c r="E2" s="25" t="s">
        <v>5</v>
      </c>
      <c r="F2" s="25">
        <v>4.0</v>
      </c>
      <c r="G2" s="25">
        <v>77.04</v>
      </c>
    </row>
    <row r="3">
      <c r="A3" s="21" t="s">
        <v>990</v>
      </c>
      <c r="B3" s="26">
        <f t="shared" si="1"/>
        <v>6</v>
      </c>
      <c r="C3" s="7">
        <f t="shared" ref="C3:C6" si="3">VALUE(MID(A3,FIND("TIMETOSOLUTION-",A3)+LEN("TIMETOSOLUTION-"),7))</f>
        <v>118.27</v>
      </c>
      <c r="E3" s="25" t="s">
        <v>7</v>
      </c>
      <c r="F3" s="24">
        <f t="shared" ref="F3:G3" si="2">AVERAGE(B2:B21)</f>
        <v>5.05</v>
      </c>
      <c r="G3" s="24">
        <f t="shared" si="2"/>
        <v>113.2315</v>
      </c>
    </row>
    <row r="4">
      <c r="A4" s="21" t="s">
        <v>991</v>
      </c>
      <c r="B4" s="26">
        <f t="shared" si="1"/>
        <v>4</v>
      </c>
      <c r="C4" s="7">
        <f t="shared" si="3"/>
        <v>101.24</v>
      </c>
      <c r="E4" s="25" t="s">
        <v>9</v>
      </c>
      <c r="F4" s="24">
        <f t="shared" ref="F4:G4" si="4">AVERAGE(B24:B43)</f>
        <v>4.669</v>
      </c>
      <c r="G4" s="24">
        <f t="shared" si="4"/>
        <v>49.546</v>
      </c>
      <c r="I4" s="5"/>
      <c r="J4" s="5"/>
    </row>
    <row r="5">
      <c r="A5" s="21" t="s">
        <v>992</v>
      </c>
      <c r="B5" s="26">
        <f t="shared" si="1"/>
        <v>5</v>
      </c>
      <c r="C5" s="7">
        <f t="shared" si="3"/>
        <v>109.84</v>
      </c>
      <c r="E5" s="25" t="s">
        <v>11</v>
      </c>
      <c r="F5" s="24">
        <f t="shared" ref="F5:G5" si="5">AVERAGE(B46:B65)</f>
        <v>3.699</v>
      </c>
      <c r="G5" s="24">
        <f t="shared" si="5"/>
        <v>46.6405</v>
      </c>
    </row>
    <row r="6">
      <c r="A6" s="1" t="s">
        <v>993</v>
      </c>
      <c r="B6" s="26">
        <f t="shared" si="1"/>
        <v>6</v>
      </c>
      <c r="C6" s="7">
        <f t="shared" si="3"/>
        <v>120.05</v>
      </c>
      <c r="E6" s="25" t="s">
        <v>13</v>
      </c>
      <c r="F6" s="24">
        <f t="shared" ref="F6:G6" si="6">AVERAGE(B68:B87)</f>
        <v>5.0505</v>
      </c>
      <c r="G6" s="24">
        <f t="shared" si="6"/>
        <v>42.8875</v>
      </c>
    </row>
    <row r="7">
      <c r="A7" s="1" t="s">
        <v>994</v>
      </c>
      <c r="B7" s="26">
        <f t="shared" si="1"/>
        <v>6</v>
      </c>
      <c r="C7" s="7">
        <v>164.8</v>
      </c>
      <c r="E7" s="25" t="s">
        <v>15</v>
      </c>
      <c r="F7" s="24">
        <f t="shared" ref="F7:G7" si="7">AVERAGE(B90:B109)</f>
        <v>4.3905</v>
      </c>
      <c r="G7" s="24">
        <f t="shared" si="7"/>
        <v>35.9015</v>
      </c>
    </row>
    <row r="8">
      <c r="A8" s="21" t="s">
        <v>995</v>
      </c>
      <c r="B8" s="26">
        <f t="shared" si="1"/>
        <v>8</v>
      </c>
      <c r="C8" s="7">
        <f>VALUE(MID(A8,FIND("TIMETOSOLUTION-",A8)+LEN("TIMETOSOLUTION-"),7))</f>
        <v>133.18</v>
      </c>
      <c r="E8" s="25" t="s">
        <v>17</v>
      </c>
      <c r="F8" s="24">
        <f t="shared" ref="F8:G8" si="8">AVERAGE(B112:B131)</f>
        <v>6.815</v>
      </c>
      <c r="G8" s="24">
        <f t="shared" si="8"/>
        <v>111.748</v>
      </c>
    </row>
    <row r="9">
      <c r="A9" s="1" t="s">
        <v>996</v>
      </c>
      <c r="B9" s="26">
        <f t="shared" si="1"/>
        <v>4</v>
      </c>
      <c r="C9" s="7">
        <v>75.57</v>
      </c>
      <c r="E9" s="25" t="s">
        <v>19</v>
      </c>
      <c r="F9" s="25">
        <v>4.0</v>
      </c>
      <c r="G9" s="27">
        <v>88.17</v>
      </c>
    </row>
    <row r="10">
      <c r="A10" s="21" t="s">
        <v>997</v>
      </c>
      <c r="B10" s="26">
        <f t="shared" si="1"/>
        <v>4</v>
      </c>
      <c r="C10" s="7">
        <v>79.63</v>
      </c>
      <c r="E10" s="25" t="s">
        <v>20</v>
      </c>
      <c r="F10" s="27">
        <v>1.95</v>
      </c>
      <c r="G10" s="27">
        <v>22.97</v>
      </c>
    </row>
    <row r="11">
      <c r="A11" s="21" t="s">
        <v>998</v>
      </c>
      <c r="B11" s="26">
        <f t="shared" si="1"/>
        <v>5</v>
      </c>
      <c r="C11" s="7">
        <f t="shared" ref="C11:C13" si="9">VALUE(MID(A11,FIND("TIMETOSOLUTION-",A11)+LEN("TIMETOSOLUTION-"),7))</f>
        <v>164.92</v>
      </c>
      <c r="E11" s="25" t="s">
        <v>22</v>
      </c>
      <c r="F11" s="27">
        <v>0.58</v>
      </c>
      <c r="G11" s="27">
        <v>8.46</v>
      </c>
    </row>
    <row r="12">
      <c r="A12" s="21" t="s">
        <v>999</v>
      </c>
      <c r="B12" s="26">
        <f t="shared" si="1"/>
        <v>4</v>
      </c>
      <c r="C12" s="7">
        <f t="shared" si="9"/>
        <v>113.39</v>
      </c>
      <c r="E12" s="25" t="s">
        <v>24</v>
      </c>
      <c r="F12" s="25">
        <v>5.07</v>
      </c>
      <c r="G12" s="25">
        <v>36.27</v>
      </c>
    </row>
    <row r="13">
      <c r="A13" s="21" t="s">
        <v>1000</v>
      </c>
      <c r="B13" s="26">
        <f t="shared" si="1"/>
        <v>6</v>
      </c>
      <c r="C13" s="7">
        <f t="shared" si="9"/>
        <v>103.17</v>
      </c>
      <c r="E13" s="25" t="s">
        <v>26</v>
      </c>
      <c r="F13" s="27">
        <v>1.02</v>
      </c>
      <c r="G13" s="27">
        <v>14.5</v>
      </c>
    </row>
    <row r="14">
      <c r="A14" s="1" t="s">
        <v>1001</v>
      </c>
      <c r="B14" s="26">
        <f t="shared" si="1"/>
        <v>6</v>
      </c>
      <c r="C14" s="7">
        <v>67.94</v>
      </c>
      <c r="E14" s="25" t="s">
        <v>28</v>
      </c>
      <c r="F14" s="27">
        <v>1.87</v>
      </c>
      <c r="G14" s="27">
        <v>28.16</v>
      </c>
    </row>
    <row r="15">
      <c r="A15" s="21" t="s">
        <v>1002</v>
      </c>
      <c r="B15" s="26">
        <f t="shared" si="1"/>
        <v>6</v>
      </c>
      <c r="C15" s="7">
        <f>VALUE(MID(A15,FIND("TIMETOSOLUTION-",A15)+LEN("TIMETOSOLUTION-"),7))</f>
        <v>108.11</v>
      </c>
      <c r="E15" s="25" t="s">
        <v>30</v>
      </c>
      <c r="F15" s="25">
        <v>4.0</v>
      </c>
      <c r="G15" s="25">
        <v>57.16</v>
      </c>
    </row>
    <row r="16">
      <c r="A16" s="1" t="s">
        <v>1003</v>
      </c>
      <c r="B16" s="26">
        <f t="shared" si="1"/>
        <v>5</v>
      </c>
      <c r="C16" s="7">
        <v>108.11</v>
      </c>
    </row>
    <row r="17">
      <c r="A17" s="21" t="s">
        <v>1004</v>
      </c>
      <c r="B17" s="26">
        <f t="shared" si="1"/>
        <v>4</v>
      </c>
      <c r="C17" s="7">
        <v>90.45</v>
      </c>
      <c r="E17" s="24"/>
      <c r="F17" s="25" t="s">
        <v>987</v>
      </c>
      <c r="G17" s="25" t="s">
        <v>988</v>
      </c>
      <c r="H17" s="2"/>
      <c r="I17" s="2"/>
    </row>
    <row r="18">
      <c r="A18" s="1" t="s">
        <v>1005</v>
      </c>
      <c r="B18" s="26">
        <f t="shared" si="1"/>
        <v>4</v>
      </c>
      <c r="C18" s="7">
        <f>VALUE(MID(A18,FIND("TIMETOSOLUTION-",A18)+LEN("TIMETOSOLUTION-"),7))</f>
        <v>105.66</v>
      </c>
      <c r="E18" s="25" t="s">
        <v>33</v>
      </c>
      <c r="F18" s="28" t="s">
        <v>34</v>
      </c>
      <c r="G18" s="28" t="s">
        <v>34</v>
      </c>
      <c r="H18" s="12"/>
      <c r="I18" s="12"/>
    </row>
    <row r="19">
      <c r="A19" s="1" t="s">
        <v>1006</v>
      </c>
      <c r="B19" s="26">
        <f t="shared" si="1"/>
        <v>5</v>
      </c>
      <c r="C19" s="7">
        <v>80.44</v>
      </c>
      <c r="E19" s="25" t="s">
        <v>36</v>
      </c>
      <c r="F19" s="29" t="s">
        <v>37</v>
      </c>
      <c r="G19" s="29" t="s">
        <v>37</v>
      </c>
      <c r="H19" s="9"/>
      <c r="I19" s="9"/>
    </row>
    <row r="20">
      <c r="A20" s="21" t="s">
        <v>1007</v>
      </c>
      <c r="B20" s="26">
        <f t="shared" si="1"/>
        <v>4</v>
      </c>
      <c r="C20" s="7">
        <v>148.5</v>
      </c>
      <c r="E20" s="25" t="s">
        <v>39</v>
      </c>
      <c r="F20" s="29" t="s">
        <v>37</v>
      </c>
      <c r="G20" s="29" t="s">
        <v>37</v>
      </c>
      <c r="H20" s="9"/>
      <c r="I20" s="9"/>
    </row>
    <row r="21">
      <c r="A21" s="1" t="s">
        <v>1008</v>
      </c>
      <c r="B21" s="26">
        <f t="shared" si="1"/>
        <v>4</v>
      </c>
      <c r="C21" s="7">
        <f>VALUE(MID(A21,FIND("TIMETOSOLUTION-",A21)+LEN("TIMETOSOLUTION-"),7))</f>
        <v>152.76</v>
      </c>
      <c r="E21" s="25" t="s">
        <v>41</v>
      </c>
      <c r="F21" s="29" t="s">
        <v>37</v>
      </c>
      <c r="G21" s="29" t="s">
        <v>37</v>
      </c>
      <c r="H21" s="9"/>
      <c r="I21" s="9"/>
    </row>
    <row r="22">
      <c r="B22" s="26"/>
      <c r="C22" s="7"/>
      <c r="E22" s="25" t="s">
        <v>42</v>
      </c>
      <c r="F22" s="29" t="s">
        <v>37</v>
      </c>
      <c r="G22" s="29" t="s">
        <v>37</v>
      </c>
      <c r="H22" s="9"/>
      <c r="I22" s="9"/>
    </row>
    <row r="23">
      <c r="A23" s="1" t="s">
        <v>43</v>
      </c>
      <c r="B23" s="26"/>
      <c r="C23" s="7"/>
      <c r="E23" s="25" t="s">
        <v>44</v>
      </c>
      <c r="F23" s="29" t="s">
        <v>37</v>
      </c>
      <c r="G23" s="29" t="s">
        <v>37</v>
      </c>
      <c r="H23" s="9"/>
      <c r="I23" s="9"/>
    </row>
    <row r="24">
      <c r="A24" s="21" t="s">
        <v>1009</v>
      </c>
      <c r="B24" s="26">
        <f t="shared" ref="B24:B43" si="10">VALUE(MID(A24,FIND("NUMBERITERATIONS-",A24)+LEN("NUMBERITERATIONS-"),5))</f>
        <v>7.68</v>
      </c>
      <c r="C24" s="7">
        <f>VALUE(MID(A24,FIND("TIMETOSOLUTION-",A24)+LEN("TIMETOSOLUTION-"),6))</f>
        <v>61.28</v>
      </c>
      <c r="E24" s="25" t="s">
        <v>46</v>
      </c>
      <c r="F24" s="29" t="s">
        <v>37</v>
      </c>
      <c r="G24" s="29" t="s">
        <v>37</v>
      </c>
      <c r="H24" s="9"/>
      <c r="I24" s="9"/>
    </row>
    <row r="25">
      <c r="A25" s="21" t="s">
        <v>1010</v>
      </c>
      <c r="B25" s="26">
        <f t="shared" si="10"/>
        <v>3.98</v>
      </c>
      <c r="C25" s="7">
        <v>40.6</v>
      </c>
      <c r="E25" s="25" t="s">
        <v>48</v>
      </c>
      <c r="F25" s="29" t="s">
        <v>37</v>
      </c>
      <c r="G25" s="29" t="s">
        <v>37</v>
      </c>
      <c r="H25" s="9"/>
      <c r="I25" s="9"/>
    </row>
    <row r="26">
      <c r="A26" s="21" t="s">
        <v>1011</v>
      </c>
      <c r="B26" s="26">
        <f t="shared" si="10"/>
        <v>5.01</v>
      </c>
      <c r="C26" s="7">
        <f t="shared" ref="C26:C29" si="11">VALUE(MID(A26,FIND("TIMETOSOLUTION-",A26)+LEN("TIMETOSOLUTION-"),6))</f>
        <v>70.79</v>
      </c>
      <c r="E26" s="25" t="s">
        <v>50</v>
      </c>
      <c r="F26" s="29" t="s">
        <v>37</v>
      </c>
      <c r="G26" s="29" t="s">
        <v>37</v>
      </c>
      <c r="H26" s="9"/>
      <c r="I26" s="9"/>
    </row>
    <row r="27">
      <c r="A27" s="21" t="s">
        <v>1012</v>
      </c>
      <c r="B27" s="26">
        <f t="shared" si="10"/>
        <v>3.69</v>
      </c>
      <c r="C27" s="7">
        <f t="shared" si="11"/>
        <v>43.13</v>
      </c>
      <c r="E27" s="25" t="s">
        <v>52</v>
      </c>
      <c r="F27" s="29" t="s">
        <v>37</v>
      </c>
      <c r="G27" s="29" t="s">
        <v>37</v>
      </c>
      <c r="H27" s="9"/>
      <c r="I27" s="9"/>
    </row>
    <row r="28">
      <c r="A28" s="21" t="s">
        <v>1013</v>
      </c>
      <c r="B28" s="26">
        <f t="shared" si="10"/>
        <v>6.11</v>
      </c>
      <c r="C28" s="7">
        <f t="shared" si="11"/>
        <v>60.59</v>
      </c>
      <c r="E28" s="25" t="s">
        <v>54</v>
      </c>
      <c r="F28" s="29" t="s">
        <v>37</v>
      </c>
      <c r="G28" s="29" t="s">
        <v>37</v>
      </c>
      <c r="H28" s="9"/>
      <c r="I28" s="9"/>
    </row>
    <row r="29">
      <c r="A29" s="1" t="s">
        <v>1014</v>
      </c>
      <c r="B29" s="26">
        <f t="shared" si="10"/>
        <v>3.18</v>
      </c>
      <c r="C29" s="7">
        <f t="shared" si="11"/>
        <v>57.48</v>
      </c>
      <c r="E29" s="25" t="s">
        <v>55</v>
      </c>
      <c r="F29" s="29" t="s">
        <v>37</v>
      </c>
      <c r="G29" s="29" t="s">
        <v>37</v>
      </c>
      <c r="H29" s="9"/>
      <c r="I29" s="9"/>
    </row>
    <row r="30">
      <c r="A30" s="21" t="s">
        <v>1015</v>
      </c>
      <c r="B30" s="26">
        <f t="shared" si="10"/>
        <v>6.21</v>
      </c>
      <c r="C30" s="7">
        <v>59.7</v>
      </c>
      <c r="E30" s="25" t="s">
        <v>57</v>
      </c>
      <c r="F30" s="29" t="s">
        <v>37</v>
      </c>
      <c r="G30" s="29" t="s">
        <v>37</v>
      </c>
      <c r="H30" s="9"/>
      <c r="I30" s="9"/>
    </row>
    <row r="31">
      <c r="A31" s="1" t="s">
        <v>1016</v>
      </c>
      <c r="B31" s="26">
        <f t="shared" si="10"/>
        <v>3.74</v>
      </c>
      <c r="C31" s="7">
        <f t="shared" ref="C31:C41" si="12">VALUE(MID(A31,FIND("TIMETOSOLUTION-",A31)+LEN("TIMETOSOLUTION-"),6))</f>
        <v>41.85</v>
      </c>
      <c r="E31" s="25" t="s">
        <v>59</v>
      </c>
      <c r="F31" s="29" t="s">
        <v>37</v>
      </c>
      <c r="G31" s="29" t="s">
        <v>37</v>
      </c>
      <c r="H31" s="9"/>
      <c r="I31" s="9"/>
    </row>
    <row r="32">
      <c r="A32" s="21" t="s">
        <v>1017</v>
      </c>
      <c r="B32" s="26">
        <f t="shared" si="10"/>
        <v>4.17</v>
      </c>
      <c r="C32" s="7">
        <f t="shared" si="12"/>
        <v>45.48</v>
      </c>
    </row>
    <row r="33">
      <c r="A33" s="1" t="s">
        <v>1018</v>
      </c>
      <c r="B33" s="26">
        <f t="shared" si="10"/>
        <v>3.22</v>
      </c>
      <c r="C33" s="7">
        <f t="shared" si="12"/>
        <v>47.33</v>
      </c>
    </row>
    <row r="34">
      <c r="A34" s="21" t="s">
        <v>1019</v>
      </c>
      <c r="B34" s="26">
        <f t="shared" si="10"/>
        <v>6.36</v>
      </c>
      <c r="C34" s="7">
        <f t="shared" si="12"/>
        <v>55.99</v>
      </c>
    </row>
    <row r="35">
      <c r="A35" s="21" t="s">
        <v>1020</v>
      </c>
      <c r="B35" s="26">
        <f t="shared" si="10"/>
        <v>5.63</v>
      </c>
      <c r="C35" s="7">
        <f t="shared" si="12"/>
        <v>34.29</v>
      </c>
    </row>
    <row r="36">
      <c r="A36" s="1" t="s">
        <v>1021</v>
      </c>
      <c r="B36" s="26">
        <f t="shared" si="10"/>
        <v>4.05</v>
      </c>
      <c r="C36" s="7">
        <f t="shared" si="12"/>
        <v>43.09</v>
      </c>
    </row>
    <row r="37">
      <c r="A37" s="21" t="s">
        <v>1022</v>
      </c>
      <c r="B37" s="26">
        <f t="shared" si="10"/>
        <v>3.3</v>
      </c>
      <c r="C37" s="7">
        <f t="shared" si="12"/>
        <v>40.91</v>
      </c>
    </row>
    <row r="38">
      <c r="A38" s="21" t="s">
        <v>1023</v>
      </c>
      <c r="B38" s="26">
        <f t="shared" si="10"/>
        <v>4.29</v>
      </c>
      <c r="C38" s="7">
        <f t="shared" si="12"/>
        <v>32.04</v>
      </c>
    </row>
    <row r="39">
      <c r="A39" s="1" t="s">
        <v>1024</v>
      </c>
      <c r="B39" s="26">
        <f t="shared" si="10"/>
        <v>6.55</v>
      </c>
      <c r="C39" s="7">
        <f t="shared" si="12"/>
        <v>60.21</v>
      </c>
    </row>
    <row r="40">
      <c r="A40" s="1" t="s">
        <v>1025</v>
      </c>
      <c r="B40" s="26">
        <f t="shared" si="10"/>
        <v>4.15</v>
      </c>
      <c r="C40" s="7">
        <f t="shared" si="12"/>
        <v>34.34</v>
      </c>
    </row>
    <row r="41">
      <c r="A41" s="21" t="s">
        <v>1026</v>
      </c>
      <c r="B41" s="26">
        <f t="shared" si="10"/>
        <v>3.66</v>
      </c>
      <c r="C41" s="7">
        <f t="shared" si="12"/>
        <v>47.55</v>
      </c>
    </row>
    <row r="42">
      <c r="A42" s="1" t="s">
        <v>1027</v>
      </c>
      <c r="B42" s="26">
        <f t="shared" si="10"/>
        <v>3.26</v>
      </c>
      <c r="C42" s="7">
        <v>42.3</v>
      </c>
    </row>
    <row r="43">
      <c r="A43" s="1" t="s">
        <v>1028</v>
      </c>
      <c r="B43" s="26">
        <f t="shared" si="10"/>
        <v>5.14</v>
      </c>
      <c r="C43" s="7">
        <f>VALUE(MID(A43,FIND("TIMETOSOLUTION-",A43)+LEN("TIMETOSOLUTION-"),6))</f>
        <v>71.97</v>
      </c>
    </row>
    <row r="44">
      <c r="B44" s="26"/>
      <c r="C44" s="7"/>
    </row>
    <row r="45">
      <c r="A45" s="1" t="s">
        <v>71</v>
      </c>
      <c r="B45" s="26"/>
      <c r="C45" s="7"/>
    </row>
    <row r="46">
      <c r="A46" s="21" t="s">
        <v>1029</v>
      </c>
      <c r="B46" s="26">
        <f t="shared" ref="B46:B87" si="13">VALUE(MID(A46,FIND("NUMBERITERATIONS-",A46)+LEN("NUMBERITERATIONS-"),5))</f>
        <v>4.18</v>
      </c>
      <c r="C46" s="7">
        <f t="shared" ref="C46:C48" si="14">VALUE(MID(A46,FIND("TIMETOSOLUTION-",A46)+LEN("TIMETOSOLUTION-"),6))</f>
        <v>32.53</v>
      </c>
    </row>
    <row r="47">
      <c r="A47" s="21" t="s">
        <v>1030</v>
      </c>
      <c r="B47" s="26">
        <f t="shared" si="13"/>
        <v>1.72</v>
      </c>
      <c r="C47" s="7">
        <f t="shared" si="14"/>
        <v>17.21</v>
      </c>
    </row>
    <row r="48">
      <c r="A48" s="21" t="s">
        <v>1031</v>
      </c>
      <c r="B48" s="26">
        <f t="shared" si="13"/>
        <v>6</v>
      </c>
      <c r="C48" s="7">
        <f t="shared" si="14"/>
        <v>82.47</v>
      </c>
    </row>
    <row r="49">
      <c r="A49" s="21" t="s">
        <v>1032</v>
      </c>
      <c r="B49" s="26">
        <f t="shared" si="13"/>
        <v>4.52</v>
      </c>
      <c r="C49" s="7">
        <v>46.87</v>
      </c>
    </row>
    <row r="50">
      <c r="A50" s="1" t="s">
        <v>1033</v>
      </c>
      <c r="B50" s="26">
        <f t="shared" si="13"/>
        <v>2.33</v>
      </c>
      <c r="C50" s="7">
        <f>VALUE(MID(A50,FIND("TIMETOSOLUTION-",A50)+LEN("TIMETOSOLUTION-"),6))</f>
        <v>23.21</v>
      </c>
    </row>
    <row r="51">
      <c r="A51" s="21" t="s">
        <v>1034</v>
      </c>
      <c r="B51" s="26">
        <f t="shared" si="13"/>
        <v>4</v>
      </c>
      <c r="C51" s="7">
        <v>177.14</v>
      </c>
    </row>
    <row r="52">
      <c r="A52" s="1" t="s">
        <v>1035</v>
      </c>
      <c r="B52" s="26">
        <f t="shared" si="13"/>
        <v>1.15</v>
      </c>
      <c r="C52" s="7">
        <f>VALUE(MID(A52,FIND("TIMETOSOLUTION-",A52)+LEN("TIMETOSOLUTION-"),6))</f>
        <v>12.91</v>
      </c>
    </row>
    <row r="53">
      <c r="A53" s="21" t="s">
        <v>1036</v>
      </c>
      <c r="B53" s="26">
        <f t="shared" si="13"/>
        <v>1.34</v>
      </c>
      <c r="C53" s="7">
        <v>18.2</v>
      </c>
    </row>
    <row r="54">
      <c r="A54" s="21" t="s">
        <v>1037</v>
      </c>
      <c r="B54" s="26">
        <f t="shared" si="13"/>
        <v>6.31</v>
      </c>
      <c r="C54" s="7">
        <v>52.6</v>
      </c>
    </row>
    <row r="55">
      <c r="A55" s="21" t="s">
        <v>1038</v>
      </c>
      <c r="B55" s="26">
        <f t="shared" si="13"/>
        <v>1.44</v>
      </c>
      <c r="C55" s="7">
        <f>VALUE(MID(A55,FIND("TIMETOSOLUTION-",A55)+LEN("TIMETOSOLUTION-"),6))</f>
        <v>14.35</v>
      </c>
    </row>
    <row r="56">
      <c r="A56" s="21" t="s">
        <v>1039</v>
      </c>
      <c r="B56" s="26">
        <f t="shared" si="13"/>
        <v>0.77</v>
      </c>
      <c r="C56" s="7">
        <v>16.75</v>
      </c>
    </row>
    <row r="57">
      <c r="A57" s="21" t="s">
        <v>1040</v>
      </c>
      <c r="B57" s="26">
        <f t="shared" si="13"/>
        <v>1.54</v>
      </c>
      <c r="C57" s="7">
        <f t="shared" ref="C57:C59" si="15">VALUE(MID(A57,FIND("TIMETOSOLUTION-",A57)+LEN("TIMETOSOLUTION-"),6))</f>
        <v>16.51</v>
      </c>
    </row>
    <row r="58">
      <c r="A58" s="21" t="s">
        <v>1041</v>
      </c>
      <c r="B58" s="26">
        <f t="shared" si="13"/>
        <v>0.81</v>
      </c>
      <c r="C58" s="7">
        <f t="shared" si="15"/>
        <v>12.85</v>
      </c>
    </row>
    <row r="59">
      <c r="A59" s="1" t="s">
        <v>1042</v>
      </c>
      <c r="B59" s="26">
        <f t="shared" si="13"/>
        <v>3.96</v>
      </c>
      <c r="C59" s="7">
        <f t="shared" si="15"/>
        <v>42.12</v>
      </c>
    </row>
    <row r="60">
      <c r="A60" s="21" t="s">
        <v>1043</v>
      </c>
      <c r="B60" s="26">
        <f t="shared" si="13"/>
        <v>17.8</v>
      </c>
      <c r="C60" s="7">
        <v>148.56</v>
      </c>
    </row>
    <row r="61">
      <c r="A61" s="1" t="s">
        <v>1044</v>
      </c>
      <c r="B61" s="26">
        <f t="shared" si="13"/>
        <v>7</v>
      </c>
      <c r="C61" s="7">
        <f t="shared" ref="C61:C62" si="16">VALUE(MID(A61,FIND("TIMETOSOLUTION-",A61)+LEN("TIMETOSOLUTION-"),6))</f>
        <v>69.93</v>
      </c>
    </row>
    <row r="62">
      <c r="A62" s="21" t="s">
        <v>1045</v>
      </c>
      <c r="B62" s="26">
        <f t="shared" si="13"/>
        <v>2.08</v>
      </c>
      <c r="C62" s="7">
        <f t="shared" si="16"/>
        <v>14.11</v>
      </c>
    </row>
    <row r="63">
      <c r="A63" s="21" t="s">
        <v>1046</v>
      </c>
      <c r="B63" s="26">
        <f t="shared" si="13"/>
        <v>4</v>
      </c>
      <c r="C63" s="7">
        <v>91.6</v>
      </c>
    </row>
    <row r="64">
      <c r="A64" s="1" t="s">
        <v>1047</v>
      </c>
      <c r="B64" s="26">
        <f t="shared" si="13"/>
        <v>0.86</v>
      </c>
      <c r="C64" s="7">
        <f t="shared" ref="C64:C67" si="17">VALUE(MID(A64,FIND("TIMETOSOLUTION-",A64)+LEN("TIMETOSOLUTION-"),6))</f>
        <v>20.01</v>
      </c>
    </row>
    <row r="65">
      <c r="A65" s="21" t="s">
        <v>1048</v>
      </c>
      <c r="B65" s="26">
        <f t="shared" si="13"/>
        <v>2.17</v>
      </c>
      <c r="C65" s="7">
        <f t="shared" si="17"/>
        <v>22.88</v>
      </c>
    </row>
    <row r="66">
      <c r="B66" s="26" t="str">
        <f t="shared" si="13"/>
        <v>#VALUE!</v>
      </c>
      <c r="C66" s="7" t="str">
        <f t="shared" si="17"/>
        <v>#VALUE!</v>
      </c>
    </row>
    <row r="67">
      <c r="A67" s="1" t="s">
        <v>90</v>
      </c>
      <c r="B67" s="26" t="str">
        <f t="shared" si="13"/>
        <v>#VALUE!</v>
      </c>
      <c r="C67" s="7" t="str">
        <f t="shared" si="17"/>
        <v>#VALUE!</v>
      </c>
    </row>
    <row r="68">
      <c r="A68" s="21" t="s">
        <v>1049</v>
      </c>
      <c r="B68" s="26">
        <f t="shared" si="13"/>
        <v>22.5</v>
      </c>
      <c r="C68" s="7">
        <v>95.94</v>
      </c>
    </row>
    <row r="69">
      <c r="A69" s="21" t="s">
        <v>1050</v>
      </c>
      <c r="B69" s="26">
        <f t="shared" si="13"/>
        <v>4</v>
      </c>
      <c r="C69" s="7">
        <f t="shared" ref="C69:C72" si="18">VALUE(MID(A69,FIND("TIMETOSOLUTION-",A69)+LEN("TIMETOSOLUTION-"),6))</f>
        <v>82.27</v>
      </c>
    </row>
    <row r="70">
      <c r="A70" s="21" t="s">
        <v>1051</v>
      </c>
      <c r="B70" s="26">
        <f t="shared" si="13"/>
        <v>5.33</v>
      </c>
      <c r="C70" s="7">
        <f t="shared" si="18"/>
        <v>41.71</v>
      </c>
    </row>
    <row r="71">
      <c r="A71" s="21" t="s">
        <v>1052</v>
      </c>
      <c r="B71" s="26">
        <f t="shared" si="13"/>
        <v>2.58</v>
      </c>
      <c r="C71" s="7">
        <f t="shared" si="18"/>
        <v>24.39</v>
      </c>
    </row>
    <row r="72">
      <c r="A72" s="1" t="s">
        <v>1053</v>
      </c>
      <c r="B72" s="26">
        <f t="shared" si="13"/>
        <v>3.71</v>
      </c>
      <c r="C72" s="7">
        <f t="shared" si="18"/>
        <v>33.37</v>
      </c>
    </row>
    <row r="73">
      <c r="A73" s="21" t="s">
        <v>1054</v>
      </c>
      <c r="B73" s="26">
        <f t="shared" si="13"/>
        <v>2.31</v>
      </c>
      <c r="C73" s="7">
        <v>28.07</v>
      </c>
    </row>
    <row r="74">
      <c r="A74" s="21" t="s">
        <v>1055</v>
      </c>
      <c r="B74" s="26">
        <f t="shared" si="13"/>
        <v>2.45</v>
      </c>
      <c r="C74" s="7">
        <f t="shared" ref="C74:C77" si="19">VALUE(MID(A74,FIND("TIMETOSOLUTION-",A74)+LEN("TIMETOSOLUTION-"),6))</f>
        <v>33.52</v>
      </c>
    </row>
    <row r="75">
      <c r="A75" s="21" t="s">
        <v>1056</v>
      </c>
      <c r="B75" s="26">
        <f t="shared" si="13"/>
        <v>2.36</v>
      </c>
      <c r="C75" s="7">
        <f t="shared" si="19"/>
        <v>28.78</v>
      </c>
    </row>
    <row r="76">
      <c r="A76" s="21" t="s">
        <v>1057</v>
      </c>
      <c r="B76" s="26">
        <f t="shared" si="13"/>
        <v>2.9</v>
      </c>
      <c r="C76" s="7">
        <f t="shared" si="19"/>
        <v>27.25</v>
      </c>
    </row>
    <row r="77">
      <c r="A77" s="21" t="s">
        <v>1058</v>
      </c>
      <c r="B77" s="26">
        <f t="shared" si="13"/>
        <v>4</v>
      </c>
      <c r="C77" s="7">
        <f t="shared" si="19"/>
        <v>98.67</v>
      </c>
    </row>
    <row r="78">
      <c r="A78" s="1" t="s">
        <v>1059</v>
      </c>
      <c r="B78" s="26">
        <f t="shared" si="13"/>
        <v>3.85</v>
      </c>
      <c r="C78" s="7">
        <v>45.54</v>
      </c>
    </row>
    <row r="79">
      <c r="A79" s="21" t="s">
        <v>1060</v>
      </c>
      <c r="B79" s="26">
        <f t="shared" si="13"/>
        <v>2.32</v>
      </c>
      <c r="C79" s="7">
        <f t="shared" ref="C79:C82" si="20">VALUE(MID(A79,FIND("TIMETOSOLUTION-",A79)+LEN("TIMETOSOLUTION-"),6))</f>
        <v>26.17</v>
      </c>
    </row>
    <row r="80">
      <c r="A80" s="1" t="s">
        <v>1061</v>
      </c>
      <c r="B80" s="26">
        <f t="shared" si="13"/>
        <v>2.74</v>
      </c>
      <c r="C80" s="7">
        <f t="shared" si="20"/>
        <v>27.58</v>
      </c>
    </row>
    <row r="81">
      <c r="A81" s="21" t="s">
        <v>1062</v>
      </c>
      <c r="B81" s="26">
        <f t="shared" si="13"/>
        <v>2.24</v>
      </c>
      <c r="C81" s="7">
        <f t="shared" si="20"/>
        <v>26.62</v>
      </c>
    </row>
    <row r="82">
      <c r="A82" s="21" t="s">
        <v>1063</v>
      </c>
      <c r="B82" s="26">
        <f t="shared" si="13"/>
        <v>2.41</v>
      </c>
      <c r="C82" s="7">
        <f t="shared" si="20"/>
        <v>23.85</v>
      </c>
    </row>
    <row r="83">
      <c r="A83" s="1" t="s">
        <v>1064</v>
      </c>
      <c r="B83" s="26">
        <f t="shared" si="13"/>
        <v>7.76</v>
      </c>
      <c r="C83" s="7">
        <v>66.93</v>
      </c>
    </row>
    <row r="84">
      <c r="A84" s="1" t="s">
        <v>1065</v>
      </c>
      <c r="B84" s="26">
        <f t="shared" si="13"/>
        <v>2.13</v>
      </c>
      <c r="C84" s="7">
        <f>VALUE(MID(A84,FIND("TIMETOSOLUTION-",A84)+LEN("TIMETOSOLUTION-"),6))</f>
        <v>29.81</v>
      </c>
    </row>
    <row r="85">
      <c r="A85" s="21" t="s">
        <v>1066</v>
      </c>
      <c r="B85" s="26">
        <f t="shared" si="13"/>
        <v>2.68</v>
      </c>
      <c r="C85" s="7">
        <v>31.6</v>
      </c>
    </row>
    <row r="86">
      <c r="A86" s="1" t="s">
        <v>1067</v>
      </c>
      <c r="B86" s="26">
        <f t="shared" si="13"/>
        <v>3.04</v>
      </c>
      <c r="C86" s="7">
        <f t="shared" ref="C86:C87" si="21">VALUE(MID(A86,FIND("TIMETOSOLUTION-",A86)+LEN("TIMETOSOLUTION-"),6))</f>
        <v>26.12</v>
      </c>
    </row>
    <row r="87">
      <c r="A87" s="21" t="s">
        <v>1068</v>
      </c>
      <c r="B87" s="26">
        <f t="shared" si="13"/>
        <v>19.7</v>
      </c>
      <c r="C87" s="7">
        <f t="shared" si="21"/>
        <v>59.56</v>
      </c>
    </row>
    <row r="88">
      <c r="B88" s="26"/>
      <c r="C88" s="7"/>
    </row>
    <row r="89">
      <c r="A89" s="1" t="s">
        <v>109</v>
      </c>
      <c r="B89" s="26"/>
      <c r="C89" s="7"/>
    </row>
    <row r="90">
      <c r="A90" s="21" t="s">
        <v>1069</v>
      </c>
      <c r="B90" s="26">
        <f t="shared" ref="B90:B109" si="22">VALUE(MID(A90,FIND("NUMBERITERATIONS-",A90)+LEN("NUMBERITERATIONS-"),5))</f>
        <v>17.7</v>
      </c>
      <c r="C90" s="7">
        <f>VALUE(MID(A90,FIND("TIMETOSOLUTION-",A90)+LEN("TIMETOSOLUTION-"),6))</f>
        <v>41.39</v>
      </c>
    </row>
    <row r="91">
      <c r="A91" s="21" t="s">
        <v>1070</v>
      </c>
      <c r="B91" s="26">
        <f t="shared" si="22"/>
        <v>2.15</v>
      </c>
      <c r="C91" s="7">
        <v>41.78</v>
      </c>
    </row>
    <row r="92">
      <c r="A92" s="21" t="s">
        <v>1071</v>
      </c>
      <c r="B92" s="26">
        <f t="shared" si="22"/>
        <v>2.68</v>
      </c>
      <c r="C92" s="7">
        <f t="shared" ref="C92:C94" si="23">VALUE(MID(A92,FIND("TIMETOSOLUTION-",A92)+LEN("TIMETOSOLUTION-"),6))</f>
        <v>36.08</v>
      </c>
    </row>
    <row r="93">
      <c r="A93" s="21" t="s">
        <v>1072</v>
      </c>
      <c r="B93" s="26">
        <f t="shared" si="22"/>
        <v>4.09</v>
      </c>
      <c r="C93" s="7">
        <f t="shared" si="23"/>
        <v>44.32</v>
      </c>
    </row>
    <row r="94">
      <c r="A94" s="1" t="s">
        <v>1073</v>
      </c>
      <c r="B94" s="26">
        <f t="shared" si="22"/>
        <v>2.84</v>
      </c>
      <c r="C94" s="7">
        <f t="shared" si="23"/>
        <v>24.94</v>
      </c>
    </row>
    <row r="95">
      <c r="A95" s="21" t="s">
        <v>1074</v>
      </c>
      <c r="B95" s="26">
        <f t="shared" si="22"/>
        <v>2.3</v>
      </c>
      <c r="C95" s="7">
        <v>35.37</v>
      </c>
    </row>
    <row r="96">
      <c r="A96" s="1" t="s">
        <v>1075</v>
      </c>
      <c r="B96" s="26">
        <f t="shared" si="22"/>
        <v>2.4</v>
      </c>
      <c r="C96" s="7">
        <f>VALUE(MID(A96,FIND("TIMETOSOLUTION-",A96)+LEN("TIMETOSOLUTION-"),6))</f>
        <v>29.16</v>
      </c>
    </row>
    <row r="97">
      <c r="A97" s="21" t="s">
        <v>1076</v>
      </c>
      <c r="B97" s="26">
        <f t="shared" si="22"/>
        <v>2.13</v>
      </c>
      <c r="C97" s="7">
        <v>25.89</v>
      </c>
    </row>
    <row r="98">
      <c r="A98" s="21" t="s">
        <v>1077</v>
      </c>
      <c r="B98" s="26">
        <f t="shared" si="22"/>
        <v>3.13</v>
      </c>
      <c r="C98" s="7">
        <f t="shared" ref="C98:C100" si="24">VALUE(MID(A98,FIND("TIMETOSOLUTION-",A98)+LEN("TIMETOSOLUTION-"),6))</f>
        <v>30.66</v>
      </c>
    </row>
    <row r="99">
      <c r="A99" s="21" t="s">
        <v>1078</v>
      </c>
      <c r="B99" s="26">
        <f t="shared" si="22"/>
        <v>3.56</v>
      </c>
      <c r="C99" s="7">
        <f t="shared" si="24"/>
        <v>23.23</v>
      </c>
    </row>
    <row r="100">
      <c r="A100" s="1" t="s">
        <v>1079</v>
      </c>
      <c r="B100" s="26">
        <f t="shared" si="22"/>
        <v>6.16</v>
      </c>
      <c r="C100" s="7">
        <f t="shared" si="24"/>
        <v>64.12</v>
      </c>
    </row>
    <row r="101">
      <c r="A101" s="1" t="s">
        <v>1080</v>
      </c>
      <c r="B101" s="26">
        <f t="shared" si="22"/>
        <v>4.84</v>
      </c>
      <c r="C101" s="7">
        <v>43.29</v>
      </c>
    </row>
    <row r="102">
      <c r="A102" s="21" t="s">
        <v>1081</v>
      </c>
      <c r="B102" s="26">
        <f t="shared" si="22"/>
        <v>2.49</v>
      </c>
      <c r="C102" s="7">
        <f>VALUE(MID(A102,FIND("TIMETOSOLUTION-",A102)+LEN("TIMETOSOLUTION-"),6))</f>
        <v>29.96</v>
      </c>
    </row>
    <row r="103">
      <c r="A103" s="1" t="s">
        <v>1082</v>
      </c>
      <c r="B103" s="26">
        <f t="shared" si="22"/>
        <v>2.62</v>
      </c>
      <c r="C103" s="7">
        <v>36.08</v>
      </c>
    </row>
    <row r="104">
      <c r="A104" s="21" t="s">
        <v>1083</v>
      </c>
      <c r="B104" s="26">
        <f t="shared" si="22"/>
        <v>5.1</v>
      </c>
      <c r="C104" s="7">
        <f t="shared" ref="C104:C106" si="25">VALUE(MID(A104,FIND("TIMETOSOLUTION-",A104)+LEN("TIMETOSOLUTION-"),6))</f>
        <v>33.02</v>
      </c>
    </row>
    <row r="105">
      <c r="A105" s="1" t="s">
        <v>1084</v>
      </c>
      <c r="B105" s="26">
        <f t="shared" si="22"/>
        <v>2.13</v>
      </c>
      <c r="C105" s="7">
        <f t="shared" si="25"/>
        <v>20.15</v>
      </c>
    </row>
    <row r="106">
      <c r="A106" s="21" t="s">
        <v>1085</v>
      </c>
      <c r="B106" s="26">
        <f t="shared" si="22"/>
        <v>6.56</v>
      </c>
      <c r="C106" s="7">
        <f t="shared" si="25"/>
        <v>30.51</v>
      </c>
    </row>
    <row r="107">
      <c r="A107" s="1" t="s">
        <v>1086</v>
      </c>
      <c r="B107" s="26">
        <f t="shared" si="22"/>
        <v>4.61</v>
      </c>
      <c r="C107" s="7">
        <v>48.84</v>
      </c>
    </row>
    <row r="108">
      <c r="A108" s="21" t="s">
        <v>1087</v>
      </c>
      <c r="B108" s="26">
        <f t="shared" si="22"/>
        <v>2.65</v>
      </c>
      <c r="C108" s="7">
        <f>VALUE(MID(A108,FIND("TIMETOSOLUTION-",A108)+LEN("TIMETOSOLUTION-"),6))</f>
        <v>21.78</v>
      </c>
    </row>
    <row r="109">
      <c r="A109" s="21" t="s">
        <v>1088</v>
      </c>
      <c r="B109" s="26">
        <f t="shared" si="22"/>
        <v>7.67</v>
      </c>
      <c r="C109" s="7">
        <v>57.46</v>
      </c>
    </row>
    <row r="110">
      <c r="B110" s="26"/>
      <c r="C110" s="7"/>
    </row>
    <row r="111">
      <c r="A111" s="1" t="s">
        <v>130</v>
      </c>
      <c r="B111" s="26"/>
      <c r="C111" s="7"/>
    </row>
    <row r="112">
      <c r="A112" s="21" t="s">
        <v>1089</v>
      </c>
      <c r="B112" s="26">
        <f t="shared" ref="B112:B131" si="26">VALUE(MID(A112,FIND("NUMBERITERATIONS-",A112)+LEN("NUMBERITERATIONS-"),5))</f>
        <v>5</v>
      </c>
      <c r="C112" s="7">
        <f>VALUE(MID(A112,FIND("TIMETOSOLUTION-",A112)+LEN("TIMETOSOLUTION-"),6))</f>
        <v>89.84</v>
      </c>
    </row>
    <row r="113">
      <c r="A113" s="21" t="s">
        <v>1090</v>
      </c>
      <c r="B113" s="26">
        <f t="shared" si="26"/>
        <v>7</v>
      </c>
      <c r="C113" s="7">
        <f t="shared" ref="C113:C114" si="27">VALUE(MID(A113,FIND("TIMETOSOLUTION-",A113)+LEN("TIMETOSOLUTION-"),7))</f>
        <v>158.56</v>
      </c>
    </row>
    <row r="114">
      <c r="A114" s="21" t="s">
        <v>1091</v>
      </c>
      <c r="B114" s="26">
        <f t="shared" si="26"/>
        <v>6</v>
      </c>
      <c r="C114" s="7">
        <f t="shared" si="27"/>
        <v>113.08</v>
      </c>
    </row>
    <row r="115">
      <c r="A115" s="21" t="s">
        <v>1092</v>
      </c>
      <c r="B115" s="26">
        <f t="shared" si="26"/>
        <v>6</v>
      </c>
      <c r="C115" s="7">
        <f>VALUE(MID(A115,FIND("TIMETOSOLUTION-",A115)+LEN("TIMETOSOLUTION-"),6))</f>
        <v>89.45</v>
      </c>
    </row>
    <row r="116">
      <c r="A116" s="1" t="s">
        <v>1093</v>
      </c>
      <c r="B116" s="26">
        <f t="shared" si="26"/>
        <v>5</v>
      </c>
      <c r="C116" s="7">
        <v>83.0</v>
      </c>
    </row>
    <row r="117">
      <c r="A117" s="21" t="s">
        <v>1094</v>
      </c>
      <c r="B117" s="26">
        <f t="shared" si="26"/>
        <v>5</v>
      </c>
      <c r="C117" s="7">
        <v>73.52</v>
      </c>
    </row>
    <row r="118">
      <c r="A118" s="1" t="s">
        <v>1095</v>
      </c>
      <c r="B118" s="26">
        <f t="shared" si="26"/>
        <v>5</v>
      </c>
      <c r="C118" s="7">
        <f t="shared" ref="C118:C122" si="28">VALUE(MID(A118,FIND("TIMETOSOLUTION-",A118)+LEN("TIMETOSOLUTION-"),7))</f>
        <v>100.03</v>
      </c>
    </row>
    <row r="119">
      <c r="A119" s="21" t="s">
        <v>1096</v>
      </c>
      <c r="B119" s="26">
        <f t="shared" si="26"/>
        <v>5</v>
      </c>
      <c r="C119" s="7">
        <f t="shared" si="28"/>
        <v>106.06</v>
      </c>
    </row>
    <row r="120">
      <c r="A120" s="1" t="s">
        <v>1097</v>
      </c>
      <c r="B120" s="26">
        <f t="shared" si="26"/>
        <v>5</v>
      </c>
      <c r="C120" s="7">
        <f t="shared" si="28"/>
        <v>102.09</v>
      </c>
    </row>
    <row r="121">
      <c r="A121" s="1" t="s">
        <v>1098</v>
      </c>
      <c r="B121" s="26">
        <f t="shared" si="26"/>
        <v>10</v>
      </c>
      <c r="C121" s="7">
        <f t="shared" si="28"/>
        <v>186.07</v>
      </c>
    </row>
    <row r="122">
      <c r="A122" s="21" t="s">
        <v>1099</v>
      </c>
      <c r="B122" s="26">
        <f t="shared" si="26"/>
        <v>6</v>
      </c>
      <c r="C122" s="7">
        <f t="shared" si="28"/>
        <v>140.46</v>
      </c>
    </row>
    <row r="123">
      <c r="A123" s="1" t="s">
        <v>1100</v>
      </c>
      <c r="B123" s="26">
        <f t="shared" si="26"/>
        <v>5</v>
      </c>
      <c r="C123" s="7">
        <v>73.64</v>
      </c>
    </row>
    <row r="124">
      <c r="A124" s="21" t="s">
        <v>1101</v>
      </c>
      <c r="B124" s="26">
        <f t="shared" si="26"/>
        <v>5</v>
      </c>
      <c r="C124" s="7">
        <v>80.99</v>
      </c>
    </row>
    <row r="125">
      <c r="A125" s="1" t="s">
        <v>1102</v>
      </c>
      <c r="B125" s="26">
        <f t="shared" si="26"/>
        <v>4</v>
      </c>
      <c r="C125" s="7">
        <v>97.19</v>
      </c>
    </row>
    <row r="126">
      <c r="A126" s="1" t="s">
        <v>1103</v>
      </c>
      <c r="B126" s="26">
        <f t="shared" si="26"/>
        <v>4</v>
      </c>
      <c r="C126" s="7">
        <v>83.15</v>
      </c>
    </row>
    <row r="127">
      <c r="A127" s="21" t="s">
        <v>1104</v>
      </c>
      <c r="B127" s="26">
        <f t="shared" si="26"/>
        <v>16.1</v>
      </c>
      <c r="C127" s="7">
        <f t="shared" ref="C127:C130" si="29">VALUE(MID(A127,FIND("TIMETOSOLUTION-",A127)+LEN("TIMETOSOLUTION-"),7))</f>
        <v>141.83</v>
      </c>
    </row>
    <row r="128">
      <c r="A128" s="1" t="s">
        <v>1105</v>
      </c>
      <c r="B128" s="26">
        <f t="shared" si="26"/>
        <v>5</v>
      </c>
      <c r="C128" s="7">
        <f t="shared" si="29"/>
        <v>131.98</v>
      </c>
    </row>
    <row r="129">
      <c r="A129" s="21" t="s">
        <v>1106</v>
      </c>
      <c r="B129" s="26">
        <f t="shared" si="26"/>
        <v>15.2</v>
      </c>
      <c r="C129" s="7">
        <f t="shared" si="29"/>
        <v>153.34</v>
      </c>
    </row>
    <row r="130">
      <c r="A130" s="1" t="s">
        <v>1107</v>
      </c>
      <c r="B130" s="26">
        <f t="shared" si="26"/>
        <v>12</v>
      </c>
      <c r="C130" s="7">
        <f t="shared" si="29"/>
        <v>164.88</v>
      </c>
    </row>
    <row r="131">
      <c r="A131" s="21" t="s">
        <v>1108</v>
      </c>
      <c r="B131" s="26">
        <f t="shared" si="26"/>
        <v>5</v>
      </c>
      <c r="C131" s="7">
        <v>65.8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9.13"/>
    <col customWidth="1" min="9" max="9" width="17.0"/>
    <col customWidth="1" min="11" max="11" width="20.0"/>
    <col customWidth="1" min="12" max="12" width="21.13"/>
    <col customWidth="1" min="13" max="13" width="17.0"/>
    <col customWidth="1" min="14" max="14" width="17.75"/>
    <col customWidth="1" min="15" max="15" width="17.38"/>
    <col customWidth="1" min="16" max="16" width="19.63"/>
  </cols>
  <sheetData>
    <row r="1">
      <c r="A1" s="18" t="s">
        <v>0</v>
      </c>
      <c r="B1" s="1" t="s">
        <v>1109</v>
      </c>
      <c r="C1" s="1" t="s">
        <v>1110</v>
      </c>
      <c r="E1" s="24"/>
      <c r="F1" s="25" t="s">
        <v>1109</v>
      </c>
      <c r="G1" s="25" t="s">
        <v>1110</v>
      </c>
    </row>
    <row r="2">
      <c r="A2" s="18" t="s">
        <v>1111</v>
      </c>
      <c r="B2" s="4">
        <f t="shared" ref="B2:B4" si="1">VALUE(MID(A2,FIND("Energy-",A2)+LEN("Energy-"),8))</f>
        <v>1427.21</v>
      </c>
      <c r="C2" s="4">
        <f t="shared" ref="C2:C11" si="2">VALUE(MID(A2,FIND("PSNR-",A2)+LEN("PSNR-"),6))</f>
        <v>40.59</v>
      </c>
      <c r="E2" s="25" t="s">
        <v>5</v>
      </c>
      <c r="F2" s="25">
        <v>135.09</v>
      </c>
      <c r="G2" s="25">
        <v>4.41</v>
      </c>
    </row>
    <row r="3">
      <c r="A3" s="18" t="s">
        <v>1112</v>
      </c>
      <c r="B3" s="4">
        <f t="shared" si="1"/>
        <v>418.16</v>
      </c>
      <c r="C3" s="4">
        <f t="shared" si="2"/>
        <v>43.55</v>
      </c>
      <c r="E3" s="25" t="s">
        <v>7</v>
      </c>
      <c r="F3" s="24">
        <f t="shared" ref="F3:G3" si="3">AVERAGE(B2:B21)</f>
        <v>1244.333</v>
      </c>
      <c r="G3" s="24">
        <f t="shared" si="3"/>
        <v>43.3</v>
      </c>
    </row>
    <row r="4">
      <c r="A4" s="18" t="s">
        <v>1113</v>
      </c>
      <c r="B4" s="4">
        <f t="shared" si="1"/>
        <v>513.64</v>
      </c>
      <c r="C4" s="4">
        <f t="shared" si="2"/>
        <v>41.19</v>
      </c>
      <c r="E4" s="25" t="s">
        <v>9</v>
      </c>
      <c r="F4" s="24">
        <f t="shared" ref="F4:G4" si="4">AVERAGE(B24:B43)</f>
        <v>450.932</v>
      </c>
      <c r="G4" s="24">
        <f t="shared" si="4"/>
        <v>43.192</v>
      </c>
    </row>
    <row r="5">
      <c r="A5" s="18" t="s">
        <v>1114</v>
      </c>
      <c r="B5" s="1">
        <v>711.6</v>
      </c>
      <c r="C5" s="4">
        <f t="shared" si="2"/>
        <v>51.57</v>
      </c>
      <c r="E5" s="25" t="s">
        <v>11</v>
      </c>
      <c r="F5" s="24">
        <f t="shared" ref="F5:G5" si="5">AVERAGE(B46:B65)</f>
        <v>219.9</v>
      </c>
      <c r="G5" s="24">
        <f t="shared" si="5"/>
        <v>17.4555</v>
      </c>
    </row>
    <row r="6">
      <c r="A6" s="18" t="s">
        <v>1115</v>
      </c>
      <c r="B6" s="1">
        <v>418.9</v>
      </c>
      <c r="C6" s="4">
        <f t="shared" si="2"/>
        <v>43.46</v>
      </c>
      <c r="E6" s="25" t="s">
        <v>13</v>
      </c>
      <c r="F6" s="24">
        <f t="shared" ref="F6:G6" si="6">AVERAGE(B68:B87)</f>
        <v>905.1805</v>
      </c>
      <c r="G6" s="24">
        <f t="shared" si="6"/>
        <v>42.7275</v>
      </c>
    </row>
    <row r="7">
      <c r="A7" s="18" t="s">
        <v>1116</v>
      </c>
      <c r="B7" s="4">
        <f t="shared" ref="B7:B19" si="8">VALUE(MID(A7,FIND("Energy-",A7)+LEN("Energy-"),8))</f>
        <v>1355.79</v>
      </c>
      <c r="C7" s="4">
        <f t="shared" si="2"/>
        <v>38.87</v>
      </c>
      <c r="E7" s="25" t="s">
        <v>15</v>
      </c>
      <c r="F7" s="24">
        <f t="shared" ref="F7:G7" si="7">AVERAGE(B90:B109)</f>
        <v>201.569</v>
      </c>
      <c r="G7" s="24">
        <f t="shared" si="7"/>
        <v>43.921</v>
      </c>
      <c r="M7" s="17"/>
    </row>
    <row r="8">
      <c r="A8" s="18" t="s">
        <v>1117</v>
      </c>
      <c r="B8" s="4">
        <f t="shared" si="8"/>
        <v>2014.18</v>
      </c>
      <c r="C8" s="4">
        <f t="shared" si="2"/>
        <v>50.16</v>
      </c>
      <c r="E8" s="25" t="s">
        <v>17</v>
      </c>
      <c r="F8" s="24">
        <f t="shared" ref="F8:G8" si="9">AVERAGE(B112:B131)</f>
        <v>1910.633</v>
      </c>
      <c r="G8" s="24">
        <f t="shared" si="9"/>
        <v>62.679</v>
      </c>
      <c r="I8" s="30" t="s">
        <v>1118</v>
      </c>
      <c r="J8" s="30" t="s">
        <v>1119</v>
      </c>
      <c r="K8" s="30" t="s">
        <v>1120</v>
      </c>
      <c r="L8" s="30" t="s">
        <v>1121</v>
      </c>
      <c r="M8" s="31" t="s">
        <v>1122</v>
      </c>
      <c r="N8" s="30" t="s">
        <v>1123</v>
      </c>
      <c r="O8" s="30" t="s">
        <v>1124</v>
      </c>
      <c r="P8" s="30" t="s">
        <v>1125</v>
      </c>
      <c r="Q8" s="30" t="s">
        <v>1126</v>
      </c>
      <c r="R8" s="30" t="s">
        <v>1127</v>
      </c>
      <c r="S8" s="30" t="s">
        <v>1128</v>
      </c>
    </row>
    <row r="9">
      <c r="A9" s="18" t="s">
        <v>1129</v>
      </c>
      <c r="B9" s="4">
        <f t="shared" si="8"/>
        <v>500.26</v>
      </c>
      <c r="C9" s="4">
        <f t="shared" si="2"/>
        <v>51.68</v>
      </c>
      <c r="E9" s="25" t="s">
        <v>19</v>
      </c>
      <c r="F9" s="27">
        <v>211.64</v>
      </c>
      <c r="G9" s="27">
        <v>14.96</v>
      </c>
      <c r="I9" s="30" t="s">
        <v>1130</v>
      </c>
      <c r="J9" s="30" t="s">
        <v>1131</v>
      </c>
      <c r="K9" s="30">
        <v>2.0</v>
      </c>
      <c r="L9" s="30">
        <v>0.95</v>
      </c>
      <c r="M9" s="31">
        <v>0.5</v>
      </c>
      <c r="N9" s="30">
        <v>512.0</v>
      </c>
      <c r="O9" s="30">
        <v>16.0</v>
      </c>
      <c r="P9" s="30">
        <v>512.0</v>
      </c>
      <c r="Q9" s="30">
        <v>512.0</v>
      </c>
      <c r="R9" s="30">
        <v>4.0</v>
      </c>
      <c r="S9" s="30">
        <v>0.35</v>
      </c>
      <c r="T9" s="32"/>
    </row>
    <row r="10">
      <c r="A10" s="18" t="s">
        <v>1132</v>
      </c>
      <c r="B10" s="4">
        <f t="shared" si="8"/>
        <v>1395.17</v>
      </c>
      <c r="C10" s="4">
        <f t="shared" si="2"/>
        <v>39.16</v>
      </c>
      <c r="E10" s="25" t="s">
        <v>20</v>
      </c>
      <c r="F10" s="27">
        <v>139.05</v>
      </c>
      <c r="G10" s="27">
        <v>7.2</v>
      </c>
      <c r="I10" s="30" t="s">
        <v>1133</v>
      </c>
      <c r="J10" s="30" t="s">
        <v>1134</v>
      </c>
      <c r="K10" s="30">
        <v>3.0</v>
      </c>
      <c r="L10" s="30">
        <v>0.75</v>
      </c>
      <c r="M10" s="31">
        <v>0.75</v>
      </c>
      <c r="N10" s="30">
        <v>256.0</v>
      </c>
      <c r="O10" s="30">
        <v>32.0</v>
      </c>
      <c r="P10" s="30">
        <v>512.0</v>
      </c>
      <c r="Q10" s="30">
        <v>512.0</v>
      </c>
      <c r="R10" s="30">
        <v>3.0</v>
      </c>
      <c r="S10" s="30">
        <v>0.45</v>
      </c>
      <c r="T10" s="32"/>
    </row>
    <row r="11">
      <c r="A11" s="18" t="s">
        <v>1135</v>
      </c>
      <c r="B11" s="4">
        <f t="shared" si="8"/>
        <v>4152.57</v>
      </c>
      <c r="C11" s="4">
        <f t="shared" si="2"/>
        <v>48.62</v>
      </c>
      <c r="E11" s="25" t="s">
        <v>22</v>
      </c>
      <c r="F11" s="27">
        <v>299.03</v>
      </c>
      <c r="G11" s="27">
        <v>11.1</v>
      </c>
      <c r="I11" s="30" t="s">
        <v>1136</v>
      </c>
      <c r="J11" s="30" t="s">
        <v>1137</v>
      </c>
      <c r="K11" s="30">
        <v>4.0</v>
      </c>
      <c r="L11" s="30">
        <v>0.9</v>
      </c>
      <c r="M11" s="31">
        <v>0.95</v>
      </c>
      <c r="N11" s="30">
        <v>1024.0</v>
      </c>
      <c r="O11" s="30">
        <v>48.0</v>
      </c>
      <c r="P11" s="30">
        <v>1024.0</v>
      </c>
      <c r="Q11" s="30">
        <v>1024.0</v>
      </c>
      <c r="R11" s="30">
        <v>4.0</v>
      </c>
      <c r="S11" s="30">
        <v>0.65</v>
      </c>
      <c r="T11" s="32"/>
    </row>
    <row r="12">
      <c r="A12" s="18" t="s">
        <v>1138</v>
      </c>
      <c r="B12" s="4">
        <f t="shared" si="8"/>
        <v>1506.87</v>
      </c>
      <c r="C12" s="1">
        <v>45.9</v>
      </c>
      <c r="E12" s="25" t="s">
        <v>24</v>
      </c>
      <c r="F12" s="27">
        <v>159.88</v>
      </c>
      <c r="G12" s="27">
        <v>11.24</v>
      </c>
      <c r="I12" s="30" t="s">
        <v>1139</v>
      </c>
      <c r="J12" s="30" t="s">
        <v>1140</v>
      </c>
      <c r="K12" s="30">
        <v>2.0</v>
      </c>
      <c r="L12" s="30">
        <v>0.5</v>
      </c>
      <c r="M12" s="31">
        <v>0.8</v>
      </c>
      <c r="N12" s="30">
        <v>512.0</v>
      </c>
      <c r="O12" s="30">
        <v>16.0</v>
      </c>
      <c r="P12" s="30">
        <v>512.0</v>
      </c>
      <c r="Q12" s="30">
        <v>512.0</v>
      </c>
      <c r="R12" s="30">
        <v>2.0</v>
      </c>
      <c r="S12" s="30">
        <v>0.5</v>
      </c>
      <c r="T12" s="32"/>
    </row>
    <row r="13">
      <c r="A13" s="18" t="s">
        <v>1141</v>
      </c>
      <c r="B13" s="4">
        <f t="shared" si="8"/>
        <v>3502.03</v>
      </c>
      <c r="C13" s="4">
        <f t="shared" ref="C13:C14" si="10">VALUE(MID(A13,FIND("PSNR-",A13)+LEN("PSNR-"),6))</f>
        <v>48.36</v>
      </c>
      <c r="E13" s="25" t="s">
        <v>26</v>
      </c>
      <c r="F13" s="27">
        <v>156.6</v>
      </c>
      <c r="G13" s="27">
        <v>5.54</v>
      </c>
      <c r="I13" s="33" t="s">
        <v>1142</v>
      </c>
      <c r="J13" s="30" t="s">
        <v>1131</v>
      </c>
      <c r="K13" s="30">
        <v>4.0</v>
      </c>
      <c r="L13" s="30">
        <v>0.35</v>
      </c>
      <c r="M13" s="34">
        <v>0.8</v>
      </c>
      <c r="N13" s="35">
        <v>512.0</v>
      </c>
      <c r="O13" s="35">
        <v>64.0</v>
      </c>
      <c r="P13" s="35">
        <v>512.0</v>
      </c>
      <c r="Q13" s="35">
        <v>512.0</v>
      </c>
      <c r="R13" s="35">
        <v>5.0</v>
      </c>
      <c r="S13" s="35">
        <v>0.95</v>
      </c>
      <c r="T13" s="32"/>
    </row>
    <row r="14">
      <c r="A14" s="18" t="s">
        <v>1143</v>
      </c>
      <c r="B14" s="4">
        <f t="shared" si="8"/>
        <v>1125.89</v>
      </c>
      <c r="C14" s="4">
        <f t="shared" si="10"/>
        <v>39.11</v>
      </c>
      <c r="E14" s="25" t="s">
        <v>28</v>
      </c>
      <c r="F14" s="27">
        <v>146.76</v>
      </c>
      <c r="G14" s="27">
        <v>18.63</v>
      </c>
      <c r="I14" s="30" t="s">
        <v>1144</v>
      </c>
      <c r="J14" s="30" t="s">
        <v>1134</v>
      </c>
      <c r="K14" s="30">
        <v>1.0</v>
      </c>
      <c r="L14" s="30">
        <v>0.85</v>
      </c>
      <c r="M14" s="34">
        <v>0.65</v>
      </c>
      <c r="N14" s="35">
        <v>512.0</v>
      </c>
      <c r="O14" s="35">
        <v>128.0</v>
      </c>
      <c r="P14" s="35">
        <v>512.0</v>
      </c>
      <c r="Q14" s="35">
        <v>512.0</v>
      </c>
      <c r="R14" s="35">
        <v>4.0</v>
      </c>
      <c r="S14" s="35">
        <v>0.85</v>
      </c>
      <c r="T14" s="32"/>
    </row>
    <row r="15">
      <c r="A15" s="18" t="s">
        <v>1145</v>
      </c>
      <c r="B15" s="4">
        <f t="shared" si="8"/>
        <v>683.49</v>
      </c>
      <c r="C15" s="1">
        <v>39.11</v>
      </c>
      <c r="E15" s="25" t="s">
        <v>30</v>
      </c>
      <c r="F15" s="25">
        <v>205.72</v>
      </c>
      <c r="G15" s="25">
        <v>29.26</v>
      </c>
      <c r="M15" s="36"/>
      <c r="N15" s="6"/>
      <c r="O15" s="6"/>
      <c r="P15" s="6"/>
      <c r="Q15" s="6"/>
      <c r="R15" s="6"/>
      <c r="S15" s="6"/>
      <c r="T15" s="32"/>
    </row>
    <row r="16">
      <c r="A16" s="18" t="s">
        <v>1146</v>
      </c>
      <c r="B16" s="4">
        <f t="shared" si="8"/>
        <v>487.58</v>
      </c>
      <c r="C16" s="4">
        <f t="shared" ref="C16:C21" si="11">VALUE(MID(A16,FIND("PSNR-",A16)+LEN("PSNR-"),6))</f>
        <v>40.67</v>
      </c>
      <c r="M16" s="32"/>
      <c r="N16" s="6"/>
      <c r="O16" s="6"/>
      <c r="P16" s="6"/>
      <c r="Q16" s="6"/>
      <c r="R16" s="6"/>
      <c r="S16" s="6"/>
      <c r="T16" s="32"/>
    </row>
    <row r="17">
      <c r="A17" s="18" t="s">
        <v>1147</v>
      </c>
      <c r="B17" s="4">
        <f t="shared" si="8"/>
        <v>2013.94</v>
      </c>
      <c r="C17" s="4">
        <f t="shared" si="11"/>
        <v>47.88</v>
      </c>
      <c r="F17" s="1" t="s">
        <v>1109</v>
      </c>
      <c r="G17" s="1" t="s">
        <v>1110</v>
      </c>
      <c r="H17" s="2"/>
      <c r="K17" s="6"/>
      <c r="L17" s="6"/>
      <c r="M17" s="32"/>
      <c r="N17" s="6"/>
      <c r="O17" s="6"/>
      <c r="P17" s="6"/>
      <c r="Q17" s="6"/>
      <c r="R17" s="6"/>
      <c r="S17" s="6"/>
      <c r="T17" s="32"/>
    </row>
    <row r="18">
      <c r="A18" s="18" t="s">
        <v>1148</v>
      </c>
      <c r="B18" s="4">
        <f t="shared" si="8"/>
        <v>435.64</v>
      </c>
      <c r="C18" s="4">
        <f t="shared" si="11"/>
        <v>37.21</v>
      </c>
      <c r="E18" s="1" t="s">
        <v>33</v>
      </c>
      <c r="F18" s="8" t="s">
        <v>34</v>
      </c>
      <c r="G18" s="8" t="s">
        <v>34</v>
      </c>
      <c r="H18" s="12"/>
      <c r="I18" s="12"/>
      <c r="K18" s="6"/>
      <c r="L18" s="6"/>
      <c r="M18" s="32"/>
      <c r="N18" s="37"/>
      <c r="O18" s="37"/>
      <c r="P18" s="6"/>
      <c r="Q18" s="6"/>
      <c r="R18" s="6"/>
      <c r="S18" s="6"/>
      <c r="T18" s="37"/>
    </row>
    <row r="19">
      <c r="A19" s="18" t="s">
        <v>1149</v>
      </c>
      <c r="B19" s="4">
        <f t="shared" si="8"/>
        <v>460.56</v>
      </c>
      <c r="C19" s="4">
        <f t="shared" si="11"/>
        <v>39.37</v>
      </c>
      <c r="E19" s="1" t="s">
        <v>36</v>
      </c>
      <c r="F19" s="9" t="s">
        <v>37</v>
      </c>
      <c r="G19" s="9" t="s">
        <v>37</v>
      </c>
      <c r="H19" s="9"/>
      <c r="I19" s="9"/>
      <c r="K19" s="6"/>
      <c r="L19" s="6"/>
      <c r="M19" s="32"/>
      <c r="N19" s="37"/>
      <c r="O19" s="37"/>
      <c r="P19" s="6"/>
      <c r="Q19" s="6"/>
      <c r="R19" s="6"/>
      <c r="S19" s="6"/>
      <c r="T19" s="37"/>
    </row>
    <row r="20">
      <c r="A20" s="18" t="s">
        <v>1150</v>
      </c>
      <c r="B20" s="1">
        <v>528.3</v>
      </c>
      <c r="C20" s="4">
        <f t="shared" si="11"/>
        <v>40.73</v>
      </c>
      <c r="E20" s="1" t="s">
        <v>39</v>
      </c>
      <c r="F20" s="9" t="s">
        <v>37</v>
      </c>
      <c r="G20" s="9" t="s">
        <v>37</v>
      </c>
      <c r="H20" s="9"/>
      <c r="I20" s="9"/>
      <c r="K20" s="6"/>
      <c r="L20" s="6"/>
      <c r="M20" s="32"/>
      <c r="N20" s="37"/>
      <c r="O20" s="37"/>
      <c r="P20" s="37"/>
      <c r="Q20" s="6"/>
      <c r="R20" s="6"/>
      <c r="S20" s="6"/>
      <c r="T20" s="37"/>
    </row>
    <row r="21">
      <c r="A21" s="18" t="s">
        <v>1151</v>
      </c>
      <c r="B21" s="4">
        <f>VALUE(MID(A21,FIND("Energy-",A21)+LEN("Energy-"),8))</f>
        <v>1234.88</v>
      </c>
      <c r="C21" s="4">
        <f t="shared" si="11"/>
        <v>38.81</v>
      </c>
      <c r="E21" s="1" t="s">
        <v>41</v>
      </c>
      <c r="F21" s="9" t="s">
        <v>37</v>
      </c>
      <c r="G21" s="9" t="s">
        <v>37</v>
      </c>
      <c r="H21" s="9"/>
      <c r="I21" s="9"/>
      <c r="K21" s="6"/>
      <c r="L21" s="6"/>
      <c r="M21" s="32"/>
      <c r="N21" s="37"/>
      <c r="O21" s="37"/>
      <c r="P21" s="37"/>
      <c r="Q21" s="6"/>
      <c r="R21" s="6"/>
      <c r="S21" s="6"/>
      <c r="T21" s="37"/>
    </row>
    <row r="22">
      <c r="A22" s="38"/>
      <c r="E22" s="1" t="s">
        <v>42</v>
      </c>
      <c r="F22" s="9" t="s">
        <v>37</v>
      </c>
      <c r="G22" s="9" t="s">
        <v>37</v>
      </c>
      <c r="H22" s="9"/>
      <c r="I22" s="9"/>
      <c r="K22" s="6"/>
      <c r="L22" s="6"/>
      <c r="M22" s="32"/>
      <c r="N22" s="37"/>
      <c r="O22" s="37"/>
      <c r="P22" s="37"/>
      <c r="Q22" s="6"/>
      <c r="R22" s="6"/>
      <c r="S22" s="6"/>
      <c r="T22" s="37"/>
    </row>
    <row r="23">
      <c r="A23" s="18" t="s">
        <v>883</v>
      </c>
      <c r="E23" s="1" t="s">
        <v>44</v>
      </c>
      <c r="F23" s="9" t="s">
        <v>37</v>
      </c>
      <c r="G23" s="9" t="s">
        <v>37</v>
      </c>
      <c r="H23" s="9"/>
      <c r="I23" s="9"/>
      <c r="K23" s="6"/>
      <c r="L23" s="6"/>
      <c r="M23" s="32"/>
      <c r="N23" s="37"/>
      <c r="O23" s="37"/>
      <c r="P23" s="37"/>
      <c r="Q23" s="6"/>
      <c r="R23" s="6"/>
      <c r="S23" s="6"/>
      <c r="T23" s="37"/>
    </row>
    <row r="24">
      <c r="A24" s="18" t="s">
        <v>1152</v>
      </c>
      <c r="B24" s="4">
        <f t="shared" ref="B24:B32" si="12">VALUE(MID(A24,FIND("Energy-",A24)+LEN("Energy-"),8))</f>
        <v>253.64</v>
      </c>
      <c r="C24" s="4">
        <f t="shared" ref="C24:C31" si="13">VALUE(MID(A24,FIND("PSNR-",A24)+LEN("PSNR-"),6))</f>
        <v>41.12</v>
      </c>
      <c r="E24" s="1" t="s">
        <v>46</v>
      </c>
      <c r="F24" s="9" t="s">
        <v>37</v>
      </c>
      <c r="G24" s="9" t="s">
        <v>37</v>
      </c>
      <c r="H24" s="9"/>
      <c r="I24" s="9"/>
      <c r="K24" s="39"/>
      <c r="L24" s="6"/>
      <c r="M24" s="32"/>
      <c r="N24" s="37"/>
      <c r="O24" s="37"/>
      <c r="P24" s="37"/>
      <c r="Q24" s="6"/>
      <c r="R24" s="6"/>
      <c r="S24" s="6"/>
      <c r="T24" s="37"/>
    </row>
    <row r="25">
      <c r="A25" s="18" t="s">
        <v>1153</v>
      </c>
      <c r="B25" s="4">
        <f t="shared" si="12"/>
        <v>234.76</v>
      </c>
      <c r="C25" s="4">
        <f t="shared" si="13"/>
        <v>42.25</v>
      </c>
      <c r="E25" s="1" t="s">
        <v>48</v>
      </c>
      <c r="F25" s="9" t="s">
        <v>37</v>
      </c>
      <c r="G25" s="9" t="s">
        <v>37</v>
      </c>
      <c r="H25" s="9"/>
      <c r="I25" s="9"/>
      <c r="K25" s="39"/>
      <c r="L25" s="37"/>
      <c r="M25" s="32"/>
      <c r="N25" s="37"/>
      <c r="O25" s="37"/>
      <c r="P25" s="37"/>
      <c r="Q25" s="6"/>
      <c r="R25" s="6"/>
      <c r="S25" s="6"/>
      <c r="T25" s="37"/>
    </row>
    <row r="26">
      <c r="A26" s="18" t="s">
        <v>1154</v>
      </c>
      <c r="B26" s="4">
        <f t="shared" si="12"/>
        <v>226.32</v>
      </c>
      <c r="C26" s="4">
        <f t="shared" si="13"/>
        <v>42.55</v>
      </c>
      <c r="E26" s="1" t="s">
        <v>50</v>
      </c>
      <c r="F26" s="9" t="s">
        <v>37</v>
      </c>
      <c r="G26" s="9" t="s">
        <v>37</v>
      </c>
      <c r="H26" s="9"/>
      <c r="I26" s="9"/>
      <c r="K26" s="39"/>
      <c r="L26" s="37"/>
      <c r="M26" s="32"/>
      <c r="N26" s="37"/>
      <c r="O26" s="37"/>
      <c r="P26" s="37"/>
      <c r="Q26" s="6"/>
      <c r="R26" s="6"/>
      <c r="S26" s="6"/>
      <c r="T26" s="37"/>
    </row>
    <row r="27">
      <c r="A27" s="18" t="s">
        <v>1155</v>
      </c>
      <c r="B27" s="4">
        <f t="shared" si="12"/>
        <v>222.56</v>
      </c>
      <c r="C27" s="4">
        <f t="shared" si="13"/>
        <v>42.62</v>
      </c>
      <c r="E27" s="1" t="s">
        <v>52</v>
      </c>
      <c r="F27" s="9" t="s">
        <v>37</v>
      </c>
      <c r="G27" s="9" t="s">
        <v>37</v>
      </c>
      <c r="H27" s="9"/>
      <c r="I27" s="9"/>
      <c r="K27" s="39"/>
      <c r="L27" s="37"/>
      <c r="M27" s="32"/>
      <c r="N27" s="37"/>
      <c r="O27" s="37"/>
      <c r="P27" s="37"/>
      <c r="Q27" s="6"/>
      <c r="R27" s="6"/>
      <c r="S27" s="6"/>
      <c r="T27" s="37"/>
    </row>
    <row r="28">
      <c r="A28" s="18" t="s">
        <v>1156</v>
      </c>
      <c r="B28" s="4">
        <f t="shared" si="12"/>
        <v>255.79</v>
      </c>
      <c r="C28" s="4">
        <f t="shared" si="13"/>
        <v>42.22</v>
      </c>
      <c r="E28" s="1" t="s">
        <v>54</v>
      </c>
      <c r="F28" s="9" t="s">
        <v>37</v>
      </c>
      <c r="G28" s="9" t="s">
        <v>37</v>
      </c>
      <c r="H28" s="9"/>
      <c r="I28" s="9"/>
      <c r="K28" s="39"/>
      <c r="L28" s="37"/>
      <c r="M28" s="32"/>
      <c r="N28" s="37"/>
      <c r="O28" s="37"/>
      <c r="P28" s="37"/>
      <c r="Q28" s="6"/>
      <c r="R28" s="6"/>
      <c r="S28" s="6"/>
      <c r="T28" s="37"/>
    </row>
    <row r="29">
      <c r="A29" s="18" t="s">
        <v>1157</v>
      </c>
      <c r="B29" s="4">
        <f t="shared" si="12"/>
        <v>255.27</v>
      </c>
      <c r="C29" s="4">
        <f t="shared" si="13"/>
        <v>41.15</v>
      </c>
      <c r="E29" s="1" t="s">
        <v>55</v>
      </c>
      <c r="F29" s="9" t="s">
        <v>37</v>
      </c>
      <c r="G29" s="9" t="s">
        <v>37</v>
      </c>
      <c r="H29" s="9"/>
      <c r="I29" s="9"/>
      <c r="K29" s="39"/>
      <c r="L29" s="37"/>
      <c r="M29" s="32"/>
      <c r="N29" s="6"/>
      <c r="O29" s="6"/>
      <c r="P29" s="37"/>
      <c r="Q29" s="6"/>
      <c r="R29" s="6"/>
      <c r="S29" s="6"/>
      <c r="T29" s="6"/>
    </row>
    <row r="30">
      <c r="A30" s="18" t="s">
        <v>1158</v>
      </c>
      <c r="B30" s="4">
        <f t="shared" si="12"/>
        <v>1246.17</v>
      </c>
      <c r="C30" s="4">
        <f t="shared" si="13"/>
        <v>56.58</v>
      </c>
      <c r="E30" s="1" t="s">
        <v>57</v>
      </c>
      <c r="F30" s="9" t="s">
        <v>37</v>
      </c>
      <c r="G30" s="9" t="s">
        <v>37</v>
      </c>
      <c r="H30" s="9"/>
      <c r="I30" s="9"/>
      <c r="K30" s="39"/>
      <c r="L30" s="37"/>
      <c r="M30" s="32"/>
      <c r="N30" s="6"/>
      <c r="O30" s="6"/>
      <c r="P30" s="37"/>
      <c r="Q30" s="6"/>
      <c r="R30" s="6"/>
      <c r="S30" s="6"/>
      <c r="T30" s="6"/>
    </row>
    <row r="31">
      <c r="A31" s="18" t="s">
        <v>1159</v>
      </c>
      <c r="B31" s="4">
        <f t="shared" si="12"/>
        <v>201.14</v>
      </c>
      <c r="C31" s="4">
        <f t="shared" si="13"/>
        <v>41.51</v>
      </c>
      <c r="E31" s="1" t="s">
        <v>59</v>
      </c>
      <c r="F31" s="9" t="s">
        <v>37</v>
      </c>
      <c r="G31" s="9" t="s">
        <v>37</v>
      </c>
      <c r="H31" s="9"/>
      <c r="I31" s="9"/>
      <c r="K31" s="39"/>
      <c r="L31" s="37"/>
      <c r="M31" s="6"/>
      <c r="N31" s="6"/>
      <c r="O31" s="6"/>
      <c r="P31" s="6"/>
      <c r="Q31" s="6"/>
      <c r="R31" s="6"/>
      <c r="S31" s="6"/>
    </row>
    <row r="32">
      <c r="A32" s="18" t="s">
        <v>1160</v>
      </c>
      <c r="B32" s="4">
        <f t="shared" si="12"/>
        <v>246.62</v>
      </c>
      <c r="C32" s="1">
        <v>41.5</v>
      </c>
      <c r="K32" s="39"/>
      <c r="L32" s="37"/>
      <c r="M32" s="6"/>
      <c r="N32" s="6"/>
      <c r="O32" s="6"/>
      <c r="P32" s="6"/>
      <c r="Q32" s="6"/>
      <c r="R32" s="6"/>
      <c r="S32" s="6"/>
    </row>
    <row r="33">
      <c r="A33" s="18" t="s">
        <v>1161</v>
      </c>
      <c r="B33" s="1">
        <v>231.3</v>
      </c>
      <c r="C33" s="4">
        <f t="shared" ref="C33:C40" si="14">VALUE(MID(A33,FIND("PSNR-",A33)+LEN("PSNR-"),6))</f>
        <v>41.84</v>
      </c>
      <c r="K33" s="39"/>
      <c r="L33" s="37"/>
      <c r="M33" s="6"/>
      <c r="N33" s="6"/>
      <c r="O33" s="6"/>
      <c r="P33" s="6"/>
      <c r="Q33" s="6"/>
      <c r="R33" s="6"/>
      <c r="S33" s="6"/>
    </row>
    <row r="34">
      <c r="A34" s="18" t="s">
        <v>1162</v>
      </c>
      <c r="B34" s="4">
        <f t="shared" ref="B34:B43" si="15">VALUE(MID(A34,FIND("Energy-",A34)+LEN("Energy-"),8))</f>
        <v>230.27</v>
      </c>
      <c r="C34" s="4">
        <f t="shared" si="14"/>
        <v>42.33</v>
      </c>
      <c r="K34" s="39"/>
      <c r="L34" s="37"/>
      <c r="M34" s="6"/>
      <c r="N34" s="6"/>
      <c r="O34" s="6"/>
      <c r="P34" s="6"/>
      <c r="Q34" s="6"/>
      <c r="R34" s="6"/>
      <c r="S34" s="6"/>
    </row>
    <row r="35">
      <c r="A35" s="18" t="s">
        <v>1163</v>
      </c>
      <c r="B35" s="4">
        <f t="shared" si="15"/>
        <v>250.03</v>
      </c>
      <c r="C35" s="4">
        <f t="shared" si="14"/>
        <v>42.49</v>
      </c>
      <c r="K35" s="39"/>
      <c r="L35" s="37"/>
      <c r="M35" s="6"/>
      <c r="N35" s="6"/>
      <c r="O35" s="6"/>
      <c r="P35" s="6"/>
      <c r="Q35" s="6"/>
      <c r="R35" s="6"/>
      <c r="S35" s="6"/>
    </row>
    <row r="36">
      <c r="A36" s="18" t="s">
        <v>1164</v>
      </c>
      <c r="B36" s="4">
        <f t="shared" si="15"/>
        <v>227.76</v>
      </c>
      <c r="C36" s="4">
        <f t="shared" si="14"/>
        <v>42.54</v>
      </c>
      <c r="K36" s="39"/>
      <c r="L36" s="6"/>
      <c r="M36" s="6"/>
      <c r="N36" s="6"/>
      <c r="O36" s="6"/>
      <c r="P36" s="6"/>
      <c r="Q36" s="6"/>
      <c r="R36" s="6"/>
      <c r="S36" s="6"/>
    </row>
    <row r="37">
      <c r="A37" s="18" t="s">
        <v>1165</v>
      </c>
      <c r="B37" s="4">
        <f t="shared" si="15"/>
        <v>2634.02</v>
      </c>
      <c r="C37" s="4">
        <f t="shared" si="14"/>
        <v>45.56</v>
      </c>
      <c r="K37" s="39"/>
      <c r="L37" s="6"/>
      <c r="M37" s="6"/>
      <c r="N37" s="6"/>
      <c r="O37" s="6"/>
      <c r="P37" s="6"/>
      <c r="Q37" s="6"/>
      <c r="R37" s="6"/>
      <c r="S37" s="6"/>
    </row>
    <row r="38">
      <c r="A38" s="18" t="s">
        <v>1166</v>
      </c>
      <c r="B38" s="4">
        <f t="shared" si="15"/>
        <v>1119.44</v>
      </c>
      <c r="C38" s="4">
        <f t="shared" si="14"/>
        <v>47.87</v>
      </c>
      <c r="K38" s="6"/>
      <c r="L38" s="6"/>
      <c r="M38" s="6"/>
      <c r="N38" s="6"/>
      <c r="O38" s="6"/>
      <c r="P38" s="6"/>
      <c r="Q38" s="6"/>
      <c r="R38" s="6"/>
      <c r="S38" s="6"/>
    </row>
    <row r="39">
      <c r="A39" s="18" t="s">
        <v>1167</v>
      </c>
      <c r="B39" s="4">
        <f t="shared" si="15"/>
        <v>243.47</v>
      </c>
      <c r="C39" s="4">
        <f t="shared" si="14"/>
        <v>40.94</v>
      </c>
      <c r="K39" s="6"/>
      <c r="L39" s="6"/>
      <c r="M39" s="6"/>
      <c r="N39" s="6"/>
      <c r="O39" s="6"/>
      <c r="P39" s="6"/>
      <c r="Q39" s="6"/>
      <c r="R39" s="6"/>
      <c r="S39" s="6"/>
    </row>
    <row r="40">
      <c r="A40" s="18" t="s">
        <v>1168</v>
      </c>
      <c r="B40" s="4">
        <f t="shared" si="15"/>
        <v>231.34</v>
      </c>
      <c r="C40" s="4">
        <f t="shared" si="14"/>
        <v>42.51</v>
      </c>
      <c r="K40" s="6"/>
      <c r="L40" s="6"/>
      <c r="M40" s="6"/>
      <c r="N40" s="6"/>
      <c r="O40" s="6"/>
      <c r="P40" s="6"/>
      <c r="Q40" s="6"/>
      <c r="R40" s="6"/>
      <c r="S40" s="6"/>
    </row>
    <row r="41">
      <c r="A41" s="18" t="s">
        <v>1169</v>
      </c>
      <c r="B41" s="4">
        <f t="shared" si="15"/>
        <v>231.48</v>
      </c>
      <c r="C41" s="1">
        <v>42.5</v>
      </c>
      <c r="K41" s="6"/>
      <c r="L41" s="6"/>
      <c r="M41" s="6"/>
      <c r="N41" s="6"/>
      <c r="O41" s="6"/>
      <c r="P41" s="6"/>
      <c r="Q41" s="6"/>
      <c r="R41" s="6"/>
      <c r="S41" s="6"/>
    </row>
    <row r="42">
      <c r="A42" s="18" t="s">
        <v>1170</v>
      </c>
      <c r="B42" s="4">
        <f t="shared" si="15"/>
        <v>252.41</v>
      </c>
      <c r="C42" s="4">
        <f t="shared" ref="C42:C43" si="16">VALUE(MID(A42,FIND("PSNR-",A42)+LEN("PSNR-"),6))</f>
        <v>41.19</v>
      </c>
      <c r="K42" s="6"/>
      <c r="L42" s="6"/>
      <c r="M42" s="6"/>
      <c r="N42" s="6"/>
      <c r="O42" s="6"/>
      <c r="P42" s="6"/>
      <c r="Q42" s="6"/>
      <c r="R42" s="6"/>
      <c r="S42" s="6"/>
    </row>
    <row r="43">
      <c r="A43" s="18" t="s">
        <v>1171</v>
      </c>
      <c r="B43" s="4">
        <f t="shared" si="15"/>
        <v>224.85</v>
      </c>
      <c r="C43" s="4">
        <f t="shared" si="16"/>
        <v>42.57</v>
      </c>
      <c r="K43" s="6"/>
      <c r="L43" s="6"/>
      <c r="M43" s="6"/>
      <c r="N43" s="6"/>
      <c r="O43" s="6"/>
      <c r="P43" s="6"/>
      <c r="Q43" s="6"/>
      <c r="R43" s="6"/>
      <c r="S43" s="6"/>
    </row>
    <row r="44">
      <c r="A44" s="38"/>
      <c r="K44" s="6"/>
      <c r="L44" s="6"/>
      <c r="M44" s="6"/>
      <c r="N44" s="6"/>
      <c r="O44" s="6"/>
      <c r="P44" s="6"/>
      <c r="Q44" s="6"/>
      <c r="R44" s="6"/>
      <c r="S44" s="6"/>
    </row>
    <row r="45">
      <c r="A45" s="18" t="s">
        <v>1172</v>
      </c>
      <c r="K45" s="6"/>
      <c r="L45" s="6"/>
      <c r="M45" s="6"/>
      <c r="N45" s="6"/>
      <c r="O45" s="6"/>
      <c r="P45" s="6"/>
      <c r="Q45" s="6"/>
      <c r="R45" s="6"/>
      <c r="S45" s="6"/>
    </row>
    <row r="46">
      <c r="A46" s="18" t="s">
        <v>1173</v>
      </c>
      <c r="B46" s="4">
        <f t="shared" ref="B46:B48" si="17">VALUE(MID(A46,FIND("Energy-",A46)+LEN("Energy-"),8))</f>
        <v>253.02</v>
      </c>
      <c r="C46" s="4">
        <f t="shared" ref="C46:C48" si="18">VALUE(MID(A46,FIND("PSNR-",A46)+LEN("PSNR-"),6))</f>
        <v>15.58</v>
      </c>
      <c r="K46" s="6"/>
      <c r="L46" s="6"/>
      <c r="M46" s="6"/>
      <c r="N46" s="6"/>
      <c r="O46" s="6"/>
      <c r="P46" s="6"/>
      <c r="Q46" s="6"/>
      <c r="R46" s="6"/>
      <c r="S46" s="6"/>
    </row>
    <row r="47">
      <c r="A47" s="18" t="s">
        <v>1174</v>
      </c>
      <c r="B47" s="4">
        <f t="shared" si="17"/>
        <v>223.31</v>
      </c>
      <c r="C47" s="4">
        <f t="shared" si="18"/>
        <v>15.72</v>
      </c>
      <c r="K47" s="6"/>
      <c r="L47" s="6"/>
      <c r="M47" s="6"/>
      <c r="N47" s="6"/>
      <c r="O47" s="6"/>
      <c r="P47" s="6"/>
      <c r="Q47" s="6"/>
      <c r="R47" s="6"/>
      <c r="S47" s="6"/>
    </row>
    <row r="48">
      <c r="A48" s="18" t="s">
        <v>1175</v>
      </c>
      <c r="B48" s="4">
        <f t="shared" si="17"/>
        <v>167.95</v>
      </c>
      <c r="C48" s="4">
        <f t="shared" si="18"/>
        <v>15.82</v>
      </c>
      <c r="K48" s="6"/>
      <c r="L48" s="6"/>
      <c r="M48" s="40"/>
      <c r="N48" s="6"/>
      <c r="O48" s="6"/>
      <c r="P48" s="6"/>
      <c r="Q48" s="6"/>
      <c r="R48" s="6"/>
      <c r="S48" s="6"/>
    </row>
    <row r="49">
      <c r="A49" s="18" t="s">
        <v>1176</v>
      </c>
      <c r="B49" s="1">
        <v>205.4</v>
      </c>
      <c r="C49" s="1">
        <v>44.5</v>
      </c>
      <c r="K49" s="6"/>
      <c r="L49" s="6"/>
      <c r="M49" s="37"/>
      <c r="N49" s="6"/>
      <c r="O49" s="6"/>
      <c r="P49" s="6"/>
      <c r="Q49" s="6"/>
      <c r="R49" s="6"/>
      <c r="S49" s="6"/>
    </row>
    <row r="50">
      <c r="A50" s="18" t="s">
        <v>1177</v>
      </c>
      <c r="B50" s="4">
        <f t="shared" ref="B50:B62" si="19">VALUE(MID(A50,FIND("Energy-",A50)+LEN("Energy-"),8))</f>
        <v>202.18</v>
      </c>
      <c r="C50" s="4">
        <f t="shared" ref="C50:C65" si="20">VALUE(MID(A50,FIND("PSNR-",A50)+LEN("PSNR-"),6))</f>
        <v>16.01</v>
      </c>
      <c r="K50" s="6"/>
      <c r="L50" s="6"/>
      <c r="M50" s="37"/>
      <c r="N50" s="6"/>
      <c r="O50" s="6"/>
      <c r="P50" s="6"/>
      <c r="Q50" s="6"/>
      <c r="R50" s="6"/>
      <c r="S50" s="6"/>
    </row>
    <row r="51">
      <c r="A51" s="18" t="s">
        <v>1178</v>
      </c>
      <c r="B51" s="4">
        <f t="shared" si="19"/>
        <v>181.66</v>
      </c>
      <c r="C51" s="4">
        <f t="shared" si="20"/>
        <v>16.19</v>
      </c>
      <c r="K51" s="6"/>
      <c r="L51" s="6"/>
      <c r="M51" s="37"/>
      <c r="N51" s="6"/>
      <c r="O51" s="6"/>
      <c r="P51" s="6"/>
      <c r="Q51" s="6"/>
      <c r="R51" s="6"/>
      <c r="S51" s="6"/>
    </row>
    <row r="52">
      <c r="A52" s="18" t="s">
        <v>1179</v>
      </c>
      <c r="B52" s="4">
        <f t="shared" si="19"/>
        <v>290.14</v>
      </c>
      <c r="C52" s="4">
        <f t="shared" si="20"/>
        <v>16.48</v>
      </c>
      <c r="K52" s="6"/>
      <c r="L52" s="6"/>
      <c r="M52" s="37"/>
      <c r="N52" s="6"/>
      <c r="O52" s="6"/>
      <c r="P52" s="6"/>
      <c r="Q52" s="6"/>
      <c r="R52" s="6"/>
      <c r="S52" s="6"/>
    </row>
    <row r="53">
      <c r="A53" s="18" t="s">
        <v>1180</v>
      </c>
      <c r="B53" s="4">
        <f t="shared" si="19"/>
        <v>228.08</v>
      </c>
      <c r="C53" s="4">
        <f t="shared" si="20"/>
        <v>16.86</v>
      </c>
      <c r="K53" s="6"/>
      <c r="L53" s="6"/>
      <c r="M53" s="37"/>
      <c r="N53" s="6"/>
      <c r="O53" s="6"/>
      <c r="P53" s="6"/>
      <c r="Q53" s="6"/>
      <c r="R53" s="6"/>
      <c r="S53" s="6"/>
    </row>
    <row r="54">
      <c r="A54" s="18" t="s">
        <v>1181</v>
      </c>
      <c r="B54" s="4">
        <f t="shared" si="19"/>
        <v>213.26</v>
      </c>
      <c r="C54" s="4">
        <f t="shared" si="20"/>
        <v>15.88</v>
      </c>
      <c r="K54" s="6"/>
      <c r="L54" s="6"/>
      <c r="M54" s="37"/>
      <c r="N54" s="6"/>
      <c r="O54" s="6"/>
      <c r="P54" s="6"/>
      <c r="Q54" s="6"/>
      <c r="R54" s="6"/>
      <c r="S54" s="6"/>
    </row>
    <row r="55">
      <c r="A55" s="18" t="s">
        <v>1182</v>
      </c>
      <c r="B55" s="4">
        <f t="shared" si="19"/>
        <v>184.39</v>
      </c>
      <c r="C55" s="4">
        <f t="shared" si="20"/>
        <v>16.58</v>
      </c>
      <c r="K55" s="6"/>
      <c r="L55" s="6"/>
      <c r="M55" s="37"/>
      <c r="N55" s="6"/>
      <c r="O55" s="6"/>
      <c r="P55" s="6"/>
      <c r="Q55" s="6"/>
      <c r="R55" s="6"/>
      <c r="S55" s="6"/>
    </row>
    <row r="56">
      <c r="A56" s="18" t="s">
        <v>1183</v>
      </c>
      <c r="B56" s="4">
        <f t="shared" si="19"/>
        <v>189.75</v>
      </c>
      <c r="C56" s="4">
        <f t="shared" si="20"/>
        <v>15.91</v>
      </c>
      <c r="K56" s="6"/>
      <c r="L56" s="6"/>
      <c r="M56" s="37"/>
      <c r="N56" s="6"/>
      <c r="O56" s="6"/>
      <c r="P56" s="6"/>
      <c r="Q56" s="6"/>
      <c r="R56" s="6"/>
      <c r="S56" s="6"/>
    </row>
    <row r="57">
      <c r="A57" s="18" t="s">
        <v>1184</v>
      </c>
      <c r="B57" s="4">
        <f t="shared" si="19"/>
        <v>243.75</v>
      </c>
      <c r="C57" s="4">
        <f t="shared" si="20"/>
        <v>15.53</v>
      </c>
      <c r="K57" s="6"/>
      <c r="L57" s="6"/>
      <c r="M57" s="37"/>
      <c r="N57" s="6"/>
      <c r="O57" s="6"/>
      <c r="P57" s="6"/>
      <c r="Q57" s="6"/>
      <c r="R57" s="6"/>
      <c r="S57" s="6"/>
    </row>
    <row r="58">
      <c r="A58" s="18" t="s">
        <v>1185</v>
      </c>
      <c r="B58" s="4">
        <f t="shared" si="19"/>
        <v>167.94</v>
      </c>
      <c r="C58" s="4">
        <f t="shared" si="20"/>
        <v>16.52</v>
      </c>
      <c r="K58" s="6"/>
      <c r="L58" s="6"/>
      <c r="M58" s="37"/>
      <c r="N58" s="6"/>
      <c r="O58" s="6"/>
      <c r="P58" s="6"/>
      <c r="Q58" s="6"/>
      <c r="R58" s="6"/>
      <c r="S58" s="6"/>
    </row>
    <row r="59">
      <c r="A59" s="18" t="s">
        <v>1186</v>
      </c>
      <c r="B59" s="4">
        <f t="shared" si="19"/>
        <v>229.07</v>
      </c>
      <c r="C59" s="4">
        <f t="shared" si="20"/>
        <v>15.73</v>
      </c>
      <c r="K59" s="6"/>
      <c r="L59" s="6"/>
      <c r="M59" s="37"/>
      <c r="N59" s="6"/>
      <c r="O59" s="6"/>
      <c r="P59" s="6"/>
      <c r="Q59" s="6"/>
      <c r="R59" s="6"/>
      <c r="S59" s="6"/>
    </row>
    <row r="60">
      <c r="A60" s="18" t="s">
        <v>1187</v>
      </c>
      <c r="B60" s="4">
        <f t="shared" si="19"/>
        <v>156.74</v>
      </c>
      <c r="C60" s="4">
        <f t="shared" si="20"/>
        <v>16.45</v>
      </c>
      <c r="K60" s="6"/>
      <c r="L60" s="6"/>
      <c r="M60" s="37"/>
      <c r="N60" s="6"/>
      <c r="O60" s="6"/>
      <c r="P60" s="6"/>
      <c r="Q60" s="6"/>
      <c r="R60" s="6"/>
      <c r="S60" s="6"/>
    </row>
    <row r="61">
      <c r="A61" s="18" t="s">
        <v>1188</v>
      </c>
      <c r="B61" s="4">
        <f t="shared" si="19"/>
        <v>195.66</v>
      </c>
      <c r="C61" s="4">
        <f t="shared" si="20"/>
        <v>15.72</v>
      </c>
      <c r="K61" s="6"/>
      <c r="L61" s="6"/>
      <c r="M61" s="37"/>
      <c r="N61" s="6"/>
      <c r="O61" s="6"/>
      <c r="P61" s="6"/>
      <c r="Q61" s="6"/>
      <c r="R61" s="6"/>
      <c r="S61" s="6"/>
    </row>
    <row r="62">
      <c r="A62" s="18" t="s">
        <v>1189</v>
      </c>
      <c r="B62" s="4">
        <f t="shared" si="19"/>
        <v>254.43</v>
      </c>
      <c r="C62" s="4">
        <f t="shared" si="20"/>
        <v>16.59</v>
      </c>
      <c r="K62" s="6"/>
      <c r="L62" s="6"/>
      <c r="M62" s="37"/>
      <c r="N62" s="6"/>
      <c r="O62" s="6"/>
      <c r="P62" s="6"/>
      <c r="Q62" s="6"/>
      <c r="R62" s="6"/>
      <c r="S62" s="6"/>
    </row>
    <row r="63">
      <c r="A63" s="18" t="s">
        <v>1190</v>
      </c>
      <c r="B63" s="1">
        <v>282.0</v>
      </c>
      <c r="C63" s="4">
        <f t="shared" si="20"/>
        <v>15.41</v>
      </c>
      <c r="K63" s="6"/>
      <c r="L63" s="6"/>
      <c r="M63" s="37"/>
      <c r="N63" s="6"/>
      <c r="O63" s="6"/>
      <c r="P63" s="6"/>
      <c r="Q63" s="6"/>
      <c r="R63" s="6"/>
      <c r="S63" s="6"/>
    </row>
    <row r="64">
      <c r="A64" s="18" t="s">
        <v>1191</v>
      </c>
      <c r="B64" s="4">
        <f t="shared" ref="B64:B65" si="21">VALUE(MID(A64,FIND("Energy-",A64)+LEN("Energy-"),8))</f>
        <v>259.21</v>
      </c>
      <c r="C64" s="4">
        <f t="shared" si="20"/>
        <v>15.95</v>
      </c>
      <c r="K64" s="6"/>
      <c r="L64" s="6"/>
      <c r="M64" s="37"/>
      <c r="N64" s="6"/>
      <c r="O64" s="6"/>
      <c r="P64" s="6"/>
      <c r="Q64" s="6"/>
      <c r="R64" s="6"/>
      <c r="S64" s="6"/>
    </row>
    <row r="65">
      <c r="A65" s="18" t="s">
        <v>1192</v>
      </c>
      <c r="B65" s="4">
        <f t="shared" si="21"/>
        <v>270.06</v>
      </c>
      <c r="C65" s="4">
        <f t="shared" si="20"/>
        <v>15.68</v>
      </c>
      <c r="K65" s="6"/>
      <c r="L65" s="6"/>
      <c r="M65" s="37"/>
      <c r="N65" s="6"/>
      <c r="O65" s="6"/>
      <c r="P65" s="6"/>
      <c r="Q65" s="6"/>
      <c r="R65" s="6"/>
      <c r="S65" s="6"/>
    </row>
    <row r="66">
      <c r="A66" s="38"/>
      <c r="K66" s="6"/>
      <c r="L66" s="6"/>
      <c r="M66" s="37"/>
      <c r="N66" s="6"/>
      <c r="O66" s="6"/>
      <c r="P66" s="6"/>
      <c r="Q66" s="6"/>
      <c r="R66" s="6"/>
      <c r="S66" s="6"/>
    </row>
    <row r="67">
      <c r="A67" s="18" t="s">
        <v>1193</v>
      </c>
      <c r="K67" s="6"/>
      <c r="L67" s="6"/>
      <c r="M67" s="37"/>
      <c r="N67" s="6"/>
      <c r="O67" s="6"/>
      <c r="P67" s="6"/>
      <c r="Q67" s="6"/>
      <c r="R67" s="6"/>
      <c r="S67" s="6"/>
    </row>
    <row r="68">
      <c r="A68" s="18" t="s">
        <v>1194</v>
      </c>
      <c r="B68" s="4">
        <f t="shared" ref="B68:B69" si="22">VALUE(MID(A68,FIND("Energy-",A68)+LEN("Energy-"),8))</f>
        <v>1941.12</v>
      </c>
      <c r="C68" s="4">
        <f t="shared" ref="C68:C86" si="23">VALUE(MID(A68,FIND("PSNR-",A68)+LEN("PSNR-"),6))</f>
        <v>44.17</v>
      </c>
      <c r="K68" s="6"/>
      <c r="L68" s="6"/>
      <c r="M68" s="6"/>
      <c r="N68" s="6"/>
      <c r="O68" s="6"/>
      <c r="P68" s="6"/>
      <c r="Q68" s="6"/>
      <c r="R68" s="6"/>
      <c r="S68" s="6"/>
    </row>
    <row r="69">
      <c r="A69" s="18" t="s">
        <v>1195</v>
      </c>
      <c r="B69" s="4">
        <f t="shared" si="22"/>
        <v>236.69</v>
      </c>
      <c r="C69" s="4">
        <f t="shared" si="23"/>
        <v>41.53</v>
      </c>
      <c r="K69" s="6"/>
      <c r="L69" s="6"/>
      <c r="M69" s="6"/>
      <c r="N69" s="6"/>
      <c r="O69" s="6"/>
      <c r="P69" s="6"/>
      <c r="Q69" s="6"/>
      <c r="R69" s="6"/>
      <c r="S69" s="6"/>
    </row>
    <row r="70">
      <c r="A70" s="18" t="s">
        <v>1196</v>
      </c>
      <c r="B70" s="4">
        <f>VALUE(MID(A70,FIND("Energy-",A70)+LEN("Energy-"),7))</f>
        <v>240.3</v>
      </c>
      <c r="C70" s="4">
        <f t="shared" si="23"/>
        <v>42.38</v>
      </c>
      <c r="K70" s="6"/>
      <c r="L70" s="6"/>
      <c r="M70" s="6"/>
      <c r="N70" s="6"/>
      <c r="O70" s="6"/>
      <c r="P70" s="6"/>
      <c r="Q70" s="6"/>
      <c r="R70" s="6"/>
      <c r="S70" s="6"/>
    </row>
    <row r="71">
      <c r="A71" s="18" t="s">
        <v>1194</v>
      </c>
      <c r="B71" s="4">
        <f t="shared" ref="B71:B81" si="24">VALUE(MID(A71,FIND("Energy-",A71)+LEN("Energy-"),8))</f>
        <v>1941.12</v>
      </c>
      <c r="C71" s="4">
        <f t="shared" si="23"/>
        <v>44.17</v>
      </c>
      <c r="K71" s="6"/>
      <c r="L71" s="6"/>
      <c r="M71" s="6"/>
      <c r="N71" s="6"/>
      <c r="O71" s="6"/>
      <c r="P71" s="6"/>
      <c r="Q71" s="6"/>
      <c r="R71" s="6"/>
      <c r="S71" s="6"/>
    </row>
    <row r="72">
      <c r="A72" s="18" t="s">
        <v>1194</v>
      </c>
      <c r="B72" s="4">
        <f t="shared" si="24"/>
        <v>1941.12</v>
      </c>
      <c r="C72" s="4">
        <f t="shared" si="23"/>
        <v>44.17</v>
      </c>
      <c r="K72" s="6"/>
      <c r="L72" s="6"/>
      <c r="M72" s="6"/>
      <c r="N72" s="6"/>
      <c r="O72" s="6"/>
      <c r="P72" s="6"/>
      <c r="Q72" s="6"/>
      <c r="R72" s="6"/>
      <c r="S72" s="6"/>
    </row>
    <row r="73">
      <c r="A73" s="18" t="s">
        <v>1197</v>
      </c>
      <c r="B73" s="4">
        <f t="shared" si="24"/>
        <v>238.46</v>
      </c>
      <c r="C73" s="4">
        <f t="shared" si="23"/>
        <v>42.14</v>
      </c>
      <c r="K73" s="6"/>
      <c r="L73" s="6"/>
      <c r="M73" s="6"/>
      <c r="N73" s="6"/>
      <c r="O73" s="6"/>
      <c r="P73" s="6"/>
      <c r="Q73" s="6"/>
      <c r="R73" s="6"/>
      <c r="S73" s="6"/>
    </row>
    <row r="74">
      <c r="A74" s="18" t="s">
        <v>1198</v>
      </c>
      <c r="B74" s="4">
        <f t="shared" si="24"/>
        <v>236.91</v>
      </c>
      <c r="C74" s="4">
        <f t="shared" si="23"/>
        <v>41.48</v>
      </c>
      <c r="K74" s="6"/>
      <c r="L74" s="6"/>
      <c r="M74" s="6"/>
      <c r="N74" s="6"/>
      <c r="O74" s="6"/>
      <c r="P74" s="6"/>
      <c r="Q74" s="6"/>
      <c r="R74" s="6"/>
      <c r="S74" s="6"/>
    </row>
    <row r="75">
      <c r="A75" s="18" t="s">
        <v>1194</v>
      </c>
      <c r="B75" s="4">
        <f t="shared" si="24"/>
        <v>1941.12</v>
      </c>
      <c r="C75" s="4">
        <f t="shared" si="23"/>
        <v>44.17</v>
      </c>
      <c r="K75" s="6"/>
      <c r="L75" s="6"/>
      <c r="M75" s="6"/>
      <c r="N75" s="6"/>
      <c r="O75" s="6"/>
      <c r="P75" s="6"/>
      <c r="Q75" s="6"/>
      <c r="R75" s="6"/>
      <c r="S75" s="6"/>
    </row>
    <row r="76">
      <c r="A76" s="18" t="s">
        <v>1194</v>
      </c>
      <c r="B76" s="4">
        <f t="shared" si="24"/>
        <v>1941.12</v>
      </c>
      <c r="C76" s="4">
        <f t="shared" si="23"/>
        <v>44.17</v>
      </c>
      <c r="K76" s="6"/>
      <c r="L76" s="6"/>
      <c r="M76" s="6"/>
      <c r="N76" s="6"/>
      <c r="O76" s="6"/>
      <c r="P76" s="6"/>
      <c r="Q76" s="6"/>
      <c r="R76" s="6"/>
      <c r="S76" s="6"/>
    </row>
    <row r="77">
      <c r="A77" s="18" t="s">
        <v>1199</v>
      </c>
      <c r="B77" s="4">
        <f t="shared" si="24"/>
        <v>240.83</v>
      </c>
      <c r="C77" s="4">
        <f t="shared" si="23"/>
        <v>41.36</v>
      </c>
      <c r="K77" s="6"/>
      <c r="L77" s="6"/>
      <c r="M77" s="6"/>
      <c r="N77" s="6"/>
      <c r="O77" s="6"/>
      <c r="P77" s="6"/>
      <c r="Q77" s="6"/>
      <c r="R77" s="6"/>
      <c r="S77" s="6"/>
    </row>
    <row r="78">
      <c r="A78" s="18" t="s">
        <v>1200</v>
      </c>
      <c r="B78" s="4">
        <f t="shared" si="24"/>
        <v>240.87</v>
      </c>
      <c r="C78" s="4">
        <f t="shared" si="23"/>
        <v>41.29</v>
      </c>
      <c r="K78" s="6"/>
      <c r="L78" s="6"/>
      <c r="M78" s="6"/>
      <c r="N78" s="6"/>
      <c r="O78" s="6"/>
      <c r="P78" s="6"/>
      <c r="Q78" s="6"/>
      <c r="R78" s="6"/>
      <c r="S78" s="6"/>
    </row>
    <row r="79">
      <c r="A79" s="18" t="s">
        <v>1194</v>
      </c>
      <c r="B79" s="4">
        <f t="shared" si="24"/>
        <v>1941.12</v>
      </c>
      <c r="C79" s="4">
        <f t="shared" si="23"/>
        <v>44.17</v>
      </c>
      <c r="K79" s="6"/>
      <c r="L79" s="6"/>
      <c r="M79" s="37"/>
      <c r="N79" s="6"/>
      <c r="O79" s="6"/>
      <c r="P79" s="6"/>
      <c r="Q79" s="6"/>
      <c r="R79" s="6"/>
      <c r="S79" s="6"/>
    </row>
    <row r="80">
      <c r="A80" s="18" t="s">
        <v>1201</v>
      </c>
      <c r="B80" s="4">
        <f t="shared" si="24"/>
        <v>240.93</v>
      </c>
      <c r="C80" s="4">
        <f t="shared" si="23"/>
        <v>41.31</v>
      </c>
      <c r="K80" s="6"/>
      <c r="L80" s="6"/>
      <c r="M80" s="37"/>
      <c r="N80" s="6"/>
      <c r="O80" s="6"/>
      <c r="P80" s="6"/>
      <c r="Q80" s="6"/>
      <c r="R80" s="6"/>
      <c r="S80" s="6"/>
    </row>
    <row r="81">
      <c r="A81" s="18" t="s">
        <v>1202</v>
      </c>
      <c r="B81" s="4">
        <f t="shared" si="24"/>
        <v>240.79</v>
      </c>
      <c r="C81" s="4">
        <f t="shared" si="23"/>
        <v>41.33</v>
      </c>
      <c r="K81" s="6"/>
      <c r="L81" s="6"/>
      <c r="M81" s="37"/>
      <c r="N81" s="6"/>
      <c r="O81" s="6"/>
      <c r="P81" s="6"/>
      <c r="Q81" s="6"/>
      <c r="R81" s="6"/>
      <c r="S81" s="6"/>
    </row>
    <row r="82">
      <c r="A82" s="18" t="s">
        <v>1203</v>
      </c>
      <c r="B82" s="4">
        <f>VALUE(MID(A82,FIND("Energy-",A82)+LEN("Energy-"),7))</f>
        <v>236.3</v>
      </c>
      <c r="C82" s="4">
        <f t="shared" si="23"/>
        <v>41.33</v>
      </c>
      <c r="K82" s="6"/>
      <c r="L82" s="6"/>
      <c r="M82" s="37"/>
      <c r="N82" s="6"/>
      <c r="O82" s="6"/>
      <c r="P82" s="6"/>
      <c r="Q82" s="6"/>
      <c r="R82" s="6"/>
      <c r="S82" s="6"/>
    </row>
    <row r="83">
      <c r="A83" s="18" t="s">
        <v>1194</v>
      </c>
      <c r="B83" s="4">
        <f>VALUE(MID(A83,FIND("Energy-",A83)+LEN("Energy-"),8))</f>
        <v>1941.12</v>
      </c>
      <c r="C83" s="4">
        <f t="shared" si="23"/>
        <v>44.17</v>
      </c>
      <c r="K83" s="6"/>
      <c r="L83" s="6"/>
      <c r="M83" s="37"/>
      <c r="N83" s="6"/>
      <c r="O83" s="6"/>
      <c r="P83" s="6"/>
      <c r="Q83" s="6"/>
      <c r="R83" s="6"/>
      <c r="S83" s="6"/>
    </row>
    <row r="84">
      <c r="A84" s="18" t="s">
        <v>1204</v>
      </c>
      <c r="B84" s="4">
        <f t="shared" ref="B84:B85" si="25">VALUE(MID(A84,FIND("Energy-",A84)+LEN("Energy-"),7))</f>
        <v>72.19</v>
      </c>
      <c r="C84" s="4">
        <f t="shared" si="23"/>
        <v>41.99</v>
      </c>
      <c r="K84" s="6"/>
      <c r="L84" s="6"/>
      <c r="M84" s="37"/>
      <c r="N84" s="6"/>
      <c r="O84" s="6"/>
      <c r="P84" s="6"/>
      <c r="Q84" s="6"/>
      <c r="R84" s="6"/>
      <c r="S84" s="6"/>
    </row>
    <row r="85">
      <c r="A85" s="18" t="s">
        <v>1205</v>
      </c>
      <c r="B85" s="4">
        <f t="shared" si="25"/>
        <v>113.5</v>
      </c>
      <c r="C85" s="4">
        <f t="shared" si="23"/>
        <v>43.55</v>
      </c>
      <c r="K85" s="6"/>
      <c r="L85" s="6"/>
      <c r="M85" s="40"/>
      <c r="N85" s="6"/>
      <c r="O85" s="6"/>
      <c r="P85" s="6"/>
      <c r="Q85" s="6"/>
      <c r="R85" s="6"/>
      <c r="S85" s="6"/>
    </row>
    <row r="86">
      <c r="A86" s="18" t="s">
        <v>1194</v>
      </c>
      <c r="B86" s="4">
        <f t="shared" ref="B86:B87" si="26">VALUE(MID(A86,FIND("Energy-",A86)+LEN("Energy-"),8))</f>
        <v>1941.12</v>
      </c>
      <c r="C86" s="4">
        <f t="shared" si="23"/>
        <v>44.17</v>
      </c>
      <c r="K86" s="6"/>
      <c r="L86" s="6"/>
      <c r="M86" s="37"/>
      <c r="N86" s="6"/>
      <c r="O86" s="6"/>
      <c r="P86" s="6"/>
      <c r="Q86" s="6"/>
      <c r="R86" s="6"/>
      <c r="S86" s="6"/>
    </row>
    <row r="87">
      <c r="A87" s="18" t="s">
        <v>1206</v>
      </c>
      <c r="B87" s="4">
        <f t="shared" si="26"/>
        <v>236.88</v>
      </c>
      <c r="C87" s="4">
        <f>VALUE(MID(A87,FIND("PSNR-",A87)+LEN("PSNR-"),5))</f>
        <v>41.5</v>
      </c>
      <c r="K87" s="6"/>
      <c r="L87" s="6"/>
      <c r="M87" s="37"/>
      <c r="N87" s="6"/>
      <c r="O87" s="6"/>
      <c r="P87" s="6"/>
      <c r="Q87" s="6"/>
      <c r="R87" s="6"/>
      <c r="S87" s="6"/>
    </row>
    <row r="88">
      <c r="A88" s="38"/>
      <c r="K88" s="6"/>
      <c r="L88" s="6"/>
      <c r="M88" s="37"/>
      <c r="N88" s="6"/>
      <c r="O88" s="6"/>
      <c r="P88" s="6"/>
      <c r="Q88" s="6"/>
      <c r="R88" s="6"/>
      <c r="S88" s="6"/>
    </row>
    <row r="89">
      <c r="A89" s="18" t="s">
        <v>1207</v>
      </c>
      <c r="K89" s="6"/>
      <c r="L89" s="6"/>
      <c r="M89" s="37"/>
      <c r="N89" s="6"/>
      <c r="O89" s="6"/>
      <c r="P89" s="6"/>
      <c r="Q89" s="6"/>
      <c r="R89" s="6"/>
      <c r="S89" s="6"/>
    </row>
    <row r="90">
      <c r="A90" s="18" t="s">
        <v>1208</v>
      </c>
      <c r="B90" s="4">
        <f>VALUE(MID(A90,FIND("Energy-",A90)+LEN("Energy-"),8))</f>
        <v>208.66</v>
      </c>
      <c r="C90" s="4">
        <f t="shared" ref="C90:C102" si="27">VALUE(MID(A90,FIND("PSNR-",A90)+LEN("PSNR-"),6))</f>
        <v>43.36</v>
      </c>
      <c r="K90" s="6"/>
      <c r="L90" s="6"/>
      <c r="M90" s="37"/>
      <c r="N90" s="6"/>
      <c r="O90" s="6"/>
      <c r="P90" s="6"/>
      <c r="Q90" s="6"/>
      <c r="R90" s="6"/>
      <c r="S90" s="6"/>
    </row>
    <row r="91">
      <c r="A91" s="18" t="s">
        <v>1209</v>
      </c>
      <c r="B91" s="4">
        <f>VALUE(MID(A91,FIND("Energy-",A91)+LEN("Energy-"),7))</f>
        <v>255.38</v>
      </c>
      <c r="C91" s="4">
        <f t="shared" si="27"/>
        <v>41.11</v>
      </c>
      <c r="K91" s="6"/>
      <c r="L91" s="6"/>
      <c r="M91" s="37"/>
      <c r="N91" s="6"/>
      <c r="O91" s="6"/>
      <c r="P91" s="6"/>
      <c r="Q91" s="6"/>
      <c r="R91" s="6"/>
      <c r="S91" s="6"/>
    </row>
    <row r="92">
      <c r="A92" s="18" t="s">
        <v>1210</v>
      </c>
      <c r="B92" s="4">
        <f t="shared" ref="B92:B93" si="28">VALUE(MID(A92,FIND("Energy-",A92)+LEN("Energy-"),8))</f>
        <v>170.72</v>
      </c>
      <c r="C92" s="4">
        <f t="shared" si="27"/>
        <v>42.73</v>
      </c>
      <c r="K92" s="6"/>
      <c r="L92" s="6"/>
      <c r="M92" s="37"/>
      <c r="N92" s="6"/>
      <c r="O92" s="6"/>
      <c r="P92" s="6"/>
      <c r="Q92" s="6"/>
      <c r="R92" s="6"/>
      <c r="S92" s="6"/>
    </row>
    <row r="93">
      <c r="A93" s="18" t="s">
        <v>1211</v>
      </c>
      <c r="B93" s="4">
        <f t="shared" si="28"/>
        <v>215.07</v>
      </c>
      <c r="C93" s="4">
        <f t="shared" si="27"/>
        <v>41.76</v>
      </c>
      <c r="K93" s="6"/>
      <c r="L93" s="6"/>
      <c r="M93" s="37"/>
      <c r="N93" s="6"/>
      <c r="O93" s="6"/>
      <c r="P93" s="6"/>
      <c r="Q93" s="6"/>
      <c r="R93" s="6"/>
      <c r="S93" s="6"/>
    </row>
    <row r="94">
      <c r="A94" s="18" t="s">
        <v>1212</v>
      </c>
      <c r="B94" s="4">
        <f>VALUE(MID(A94,FIND("Energy-",A94)+LEN("Energy-"),7))</f>
        <v>239.8</v>
      </c>
      <c r="C94" s="4">
        <f t="shared" si="27"/>
        <v>41.67</v>
      </c>
      <c r="K94" s="6"/>
      <c r="L94" s="6"/>
      <c r="M94" s="37"/>
      <c r="N94" s="6"/>
      <c r="O94" s="6"/>
      <c r="P94" s="6"/>
      <c r="Q94" s="6"/>
      <c r="R94" s="6"/>
      <c r="S94" s="6"/>
    </row>
    <row r="95">
      <c r="A95" s="18" t="s">
        <v>1213</v>
      </c>
      <c r="B95" s="4">
        <f t="shared" ref="B95:B96" si="29">VALUE(MID(A95,FIND("Energy-",A95)+LEN("Energy-"),8))</f>
        <v>253.13</v>
      </c>
      <c r="C95" s="4">
        <f t="shared" si="27"/>
        <v>42.92</v>
      </c>
      <c r="K95" s="6"/>
      <c r="L95" s="6"/>
      <c r="M95" s="37"/>
      <c r="N95" s="6"/>
      <c r="O95" s="6"/>
      <c r="P95" s="6"/>
      <c r="Q95" s="6"/>
      <c r="R95" s="6"/>
      <c r="S95" s="6"/>
    </row>
    <row r="96">
      <c r="A96" s="18" t="s">
        <v>1214</v>
      </c>
      <c r="B96" s="4">
        <f t="shared" si="29"/>
        <v>187.86</v>
      </c>
      <c r="C96" s="4">
        <f t="shared" si="27"/>
        <v>42.78</v>
      </c>
      <c r="K96" s="6"/>
      <c r="L96" s="6"/>
      <c r="M96" s="37"/>
      <c r="N96" s="6"/>
      <c r="O96" s="6"/>
      <c r="P96" s="6"/>
      <c r="Q96" s="6"/>
      <c r="R96" s="6"/>
      <c r="S96" s="6"/>
    </row>
    <row r="97">
      <c r="A97" s="18" t="s">
        <v>1215</v>
      </c>
      <c r="B97" s="4">
        <f>VALUE(MID(A97,FIND("Energy-",A97)+LEN("Energy-"),7))</f>
        <v>202.56</v>
      </c>
      <c r="C97" s="4">
        <f t="shared" si="27"/>
        <v>43.76</v>
      </c>
      <c r="K97" s="6"/>
      <c r="L97" s="6"/>
      <c r="M97" s="37"/>
      <c r="N97" s="6"/>
      <c r="O97" s="6"/>
      <c r="P97" s="6"/>
      <c r="Q97" s="6"/>
      <c r="R97" s="6"/>
      <c r="S97" s="6"/>
    </row>
    <row r="98">
      <c r="A98" s="18" t="s">
        <v>1216</v>
      </c>
      <c r="B98" s="4">
        <f t="shared" ref="B98:B99" si="30">VALUE(MID(A98,FIND("Energy-",A98)+LEN("Energy-"),8))</f>
        <v>202.96</v>
      </c>
      <c r="C98" s="4">
        <f t="shared" si="27"/>
        <v>41.35</v>
      </c>
      <c r="K98" s="6"/>
      <c r="L98" s="6"/>
      <c r="M98" s="37"/>
      <c r="N98" s="6"/>
      <c r="O98" s="6"/>
      <c r="P98" s="6"/>
      <c r="Q98" s="6"/>
      <c r="R98" s="6"/>
      <c r="S98" s="6"/>
    </row>
    <row r="99">
      <c r="A99" s="18" t="s">
        <v>1217</v>
      </c>
      <c r="B99" s="4">
        <f t="shared" si="30"/>
        <v>217.83</v>
      </c>
      <c r="C99" s="4">
        <f t="shared" si="27"/>
        <v>42.29</v>
      </c>
      <c r="K99" s="6"/>
      <c r="L99" s="6"/>
      <c r="M99" s="37"/>
      <c r="N99" s="6"/>
      <c r="O99" s="6"/>
      <c r="P99" s="6"/>
      <c r="Q99" s="6"/>
      <c r="R99" s="6"/>
      <c r="S99" s="6"/>
    </row>
    <row r="100">
      <c r="A100" s="18" t="s">
        <v>1218</v>
      </c>
      <c r="B100" s="4">
        <f>VALUE(MID(A100,FIND("Energy-",A100)+LEN("Energy-"),7))</f>
        <v>230.4</v>
      </c>
      <c r="C100" s="4">
        <f t="shared" si="27"/>
        <v>43.29</v>
      </c>
      <c r="K100" s="6"/>
      <c r="L100" s="6"/>
      <c r="M100" s="37"/>
      <c r="N100" s="6"/>
      <c r="O100" s="6"/>
      <c r="P100" s="6"/>
      <c r="Q100" s="6"/>
      <c r="R100" s="6"/>
      <c r="S100" s="6"/>
    </row>
    <row r="101">
      <c r="A101" s="18" t="s">
        <v>1219</v>
      </c>
      <c r="B101" s="4">
        <f>VALUE(MID(A101,FIND("Energy-",A101)+LEN("Energy-"),8))</f>
        <v>242.34</v>
      </c>
      <c r="C101" s="4">
        <f t="shared" si="27"/>
        <v>41.45</v>
      </c>
      <c r="K101" s="6"/>
      <c r="L101" s="6"/>
      <c r="M101" s="37"/>
      <c r="N101" s="6"/>
      <c r="O101" s="6"/>
      <c r="P101" s="6"/>
      <c r="Q101" s="6"/>
      <c r="R101" s="6"/>
      <c r="S101" s="6"/>
    </row>
    <row r="102">
      <c r="A102" s="18" t="s">
        <v>1220</v>
      </c>
      <c r="B102" s="1">
        <v>0.0</v>
      </c>
      <c r="C102" s="4">
        <f t="shared" si="27"/>
        <v>69.39</v>
      </c>
      <c r="K102" s="6"/>
      <c r="L102" s="6"/>
      <c r="M102" s="37"/>
      <c r="N102" s="6"/>
      <c r="O102" s="6"/>
      <c r="P102" s="6"/>
      <c r="Q102" s="6"/>
      <c r="R102" s="6"/>
      <c r="S102" s="6"/>
    </row>
    <row r="103">
      <c r="A103" s="18" t="s">
        <v>1221</v>
      </c>
      <c r="B103" s="4">
        <f>VALUE(MID(A103,FIND("Energy-",A103)+LEN("Energy-"),7))</f>
        <v>205.23</v>
      </c>
      <c r="C103" s="4">
        <f t="shared" ref="C103:C104" si="31">VALUE(MID(A103,FIND("PSNR-",A103)+LEN("PSNR-"),5))</f>
        <v>40.6</v>
      </c>
      <c r="K103" s="6"/>
      <c r="L103" s="6"/>
      <c r="M103" s="37"/>
      <c r="N103" s="6"/>
      <c r="O103" s="6"/>
      <c r="P103" s="6"/>
      <c r="Q103" s="6"/>
      <c r="R103" s="6"/>
      <c r="S103" s="6"/>
    </row>
    <row r="104">
      <c r="A104" s="18" t="s">
        <v>1222</v>
      </c>
      <c r="B104" s="4">
        <f>VALUE(MID(A104,FIND("Energy-",A104)+LEN("Energy-"),8))</f>
        <v>254.85</v>
      </c>
      <c r="C104" s="4">
        <f t="shared" si="31"/>
        <v>40.9</v>
      </c>
      <c r="K104" s="6"/>
      <c r="L104" s="6"/>
      <c r="M104" s="37"/>
      <c r="N104" s="6"/>
      <c r="O104" s="6"/>
      <c r="P104" s="6"/>
      <c r="Q104" s="6"/>
      <c r="R104" s="6"/>
      <c r="S104" s="6"/>
    </row>
    <row r="105">
      <c r="A105" s="18" t="s">
        <v>1223</v>
      </c>
      <c r="B105" s="4">
        <f t="shared" ref="B105:B106" si="32">VALUE(MID(A105,FIND("Energy-",A105)+LEN("Energy-"),7))</f>
        <v>164.6</v>
      </c>
      <c r="C105" s="4">
        <f t="shared" ref="C105:C109" si="33">VALUE(MID(A105,FIND("PSNR-",A105)+LEN("PSNR-"),6))</f>
        <v>46.31</v>
      </c>
      <c r="K105" s="6"/>
      <c r="L105" s="6"/>
      <c r="M105" s="6"/>
      <c r="N105" s="6"/>
      <c r="O105" s="6"/>
      <c r="P105" s="6"/>
      <c r="Q105" s="6"/>
      <c r="R105" s="6"/>
      <c r="S105" s="6"/>
    </row>
    <row r="106">
      <c r="A106" s="18" t="s">
        <v>1224</v>
      </c>
      <c r="B106" s="4">
        <f t="shared" si="32"/>
        <v>150.72</v>
      </c>
      <c r="C106" s="4">
        <f t="shared" si="33"/>
        <v>43.53</v>
      </c>
      <c r="K106" s="6"/>
      <c r="L106" s="6"/>
      <c r="M106" s="6"/>
      <c r="N106" s="6"/>
      <c r="O106" s="6"/>
      <c r="P106" s="6"/>
      <c r="Q106" s="6"/>
      <c r="R106" s="6"/>
      <c r="S106" s="6"/>
    </row>
    <row r="107">
      <c r="A107" s="18" t="s">
        <v>1225</v>
      </c>
      <c r="B107" s="4">
        <f t="shared" ref="B107:B109" si="34">VALUE(MID(A107,FIND("Energy-",A107)+LEN("Energy-"),8))</f>
        <v>193.53</v>
      </c>
      <c r="C107" s="4">
        <f t="shared" si="33"/>
        <v>43.36</v>
      </c>
      <c r="K107" s="6"/>
      <c r="L107" s="6"/>
      <c r="M107" s="6"/>
      <c r="N107" s="6"/>
      <c r="O107" s="6"/>
      <c r="P107" s="6"/>
      <c r="Q107" s="6"/>
      <c r="R107" s="6"/>
      <c r="S107" s="6"/>
    </row>
    <row r="108">
      <c r="A108" s="18" t="s">
        <v>1226</v>
      </c>
      <c r="B108" s="4">
        <f t="shared" si="34"/>
        <v>197.51</v>
      </c>
      <c r="C108" s="4">
        <f t="shared" si="33"/>
        <v>44.01</v>
      </c>
      <c r="K108" s="6"/>
      <c r="L108" s="6"/>
      <c r="M108" s="6"/>
      <c r="N108" s="6"/>
      <c r="O108" s="6"/>
      <c r="P108" s="6"/>
      <c r="Q108" s="6"/>
      <c r="R108" s="6"/>
      <c r="S108" s="6"/>
    </row>
    <row r="109">
      <c r="A109" s="18" t="s">
        <v>1227</v>
      </c>
      <c r="B109" s="4">
        <f t="shared" si="34"/>
        <v>238.23</v>
      </c>
      <c r="C109" s="4">
        <f t="shared" si="33"/>
        <v>41.85</v>
      </c>
      <c r="K109" s="6"/>
      <c r="L109" s="6"/>
      <c r="M109" s="6"/>
      <c r="N109" s="6"/>
      <c r="O109" s="6"/>
      <c r="P109" s="6"/>
      <c r="Q109" s="6"/>
      <c r="R109" s="6"/>
      <c r="S109" s="6"/>
    </row>
    <row r="110">
      <c r="A110" s="38"/>
      <c r="K110" s="6"/>
      <c r="L110" s="6"/>
      <c r="M110" s="6"/>
      <c r="N110" s="6"/>
      <c r="O110" s="6"/>
      <c r="P110" s="6"/>
      <c r="Q110" s="6"/>
      <c r="R110" s="6"/>
      <c r="S110" s="6"/>
    </row>
    <row r="111">
      <c r="A111" s="18" t="s">
        <v>966</v>
      </c>
      <c r="K111" s="6"/>
      <c r="L111" s="6"/>
      <c r="M111" s="6"/>
      <c r="N111" s="6"/>
      <c r="O111" s="6"/>
      <c r="P111" s="6"/>
      <c r="Q111" s="6"/>
      <c r="R111" s="6"/>
      <c r="S111" s="6"/>
    </row>
    <row r="112">
      <c r="A112" s="18" t="s">
        <v>1228</v>
      </c>
      <c r="B112" s="4">
        <f>VALUE(MID(A112,FIND("Energy-",A112)+LEN("Energy-"),7))</f>
        <v>91.42</v>
      </c>
      <c r="C112" s="4">
        <f>VALUE(MID(A112,FIND("PSNR-",A112)+LEN("PSNR-"),7))</f>
        <v>115.13</v>
      </c>
      <c r="K112" s="6"/>
      <c r="L112" s="6"/>
      <c r="M112" s="6"/>
      <c r="N112" s="6"/>
      <c r="O112" s="6"/>
      <c r="P112" s="6"/>
      <c r="Q112" s="6"/>
      <c r="R112" s="6"/>
      <c r="S112" s="6"/>
    </row>
    <row r="113">
      <c r="A113" s="18" t="s">
        <v>1229</v>
      </c>
      <c r="B113" s="4">
        <f t="shared" ref="B113:B115" si="35">VALUE(MID(A113,FIND("Energy-",A113)+LEN("Energy-"),8))</f>
        <v>1825.06</v>
      </c>
      <c r="C113" s="4">
        <f t="shared" ref="C113:C118" si="36">VALUE(MID(A113,FIND("PSNR-",A113)+LEN("PSNR-"),6))</f>
        <v>47.23</v>
      </c>
      <c r="K113" s="6"/>
      <c r="L113" s="6"/>
      <c r="M113" s="6"/>
      <c r="N113" s="6"/>
      <c r="O113" s="6"/>
      <c r="P113" s="6"/>
      <c r="Q113" s="6"/>
      <c r="R113" s="6"/>
      <c r="S113" s="6"/>
    </row>
    <row r="114">
      <c r="A114" s="18" t="s">
        <v>1230</v>
      </c>
      <c r="B114" s="4">
        <f t="shared" si="35"/>
        <v>1568.17</v>
      </c>
      <c r="C114" s="4">
        <f t="shared" si="36"/>
        <v>47.26</v>
      </c>
      <c r="K114" s="6"/>
      <c r="L114" s="6"/>
      <c r="M114" s="6"/>
      <c r="N114" s="6"/>
      <c r="O114" s="6"/>
      <c r="P114" s="6"/>
      <c r="Q114" s="6"/>
      <c r="R114" s="6"/>
      <c r="S114" s="6"/>
    </row>
    <row r="115">
      <c r="A115" s="18" t="s">
        <v>1231</v>
      </c>
      <c r="B115" s="4">
        <f t="shared" si="35"/>
        <v>1597.61</v>
      </c>
      <c r="C115" s="4">
        <f t="shared" si="36"/>
        <v>48.13</v>
      </c>
      <c r="K115" s="6"/>
      <c r="L115" s="6"/>
      <c r="M115" s="6"/>
      <c r="N115" s="6"/>
      <c r="O115" s="6"/>
      <c r="P115" s="6"/>
      <c r="Q115" s="6"/>
      <c r="R115" s="6"/>
      <c r="S115" s="6"/>
    </row>
    <row r="116">
      <c r="A116" s="18" t="s">
        <v>1232</v>
      </c>
      <c r="B116" s="4">
        <f>VALUE(MID(A116,FIND("Energy-",A116)+LEN("Energy-"),10))</f>
        <v>19320.07</v>
      </c>
      <c r="C116" s="4">
        <f t="shared" si="36"/>
        <v>51.23</v>
      </c>
      <c r="K116" s="6"/>
      <c r="L116" s="6"/>
      <c r="M116" s="37"/>
      <c r="N116" s="6"/>
      <c r="O116" s="6"/>
      <c r="P116" s="6"/>
      <c r="Q116" s="6"/>
      <c r="R116" s="6"/>
      <c r="S116" s="6"/>
    </row>
    <row r="117">
      <c r="A117" s="18" t="s">
        <v>1233</v>
      </c>
      <c r="B117" s="4">
        <f t="shared" ref="B117:B119" si="37">VALUE(MID(A117,FIND("Energy-",A117)+LEN("Energy-"),8))</f>
        <v>1652.53</v>
      </c>
      <c r="C117" s="4">
        <f t="shared" si="36"/>
        <v>48.05</v>
      </c>
      <c r="K117" s="6"/>
      <c r="L117" s="6"/>
      <c r="M117" s="37"/>
      <c r="N117" s="6"/>
      <c r="O117" s="6"/>
      <c r="P117" s="6"/>
      <c r="Q117" s="6"/>
      <c r="R117" s="6"/>
      <c r="S117" s="6"/>
    </row>
    <row r="118">
      <c r="A118" s="18" t="s">
        <v>1234</v>
      </c>
      <c r="B118" s="4">
        <f t="shared" si="37"/>
        <v>1511.8</v>
      </c>
      <c r="C118" s="4">
        <f t="shared" si="36"/>
        <v>45.94</v>
      </c>
      <c r="K118" s="6"/>
      <c r="L118" s="6"/>
      <c r="M118" s="37"/>
      <c r="N118" s="6"/>
      <c r="O118" s="6"/>
      <c r="P118" s="6"/>
      <c r="Q118" s="6"/>
      <c r="R118" s="6"/>
      <c r="S118" s="6"/>
    </row>
    <row r="119">
      <c r="A119" s="18" t="s">
        <v>1235</v>
      </c>
      <c r="B119" s="4">
        <f t="shared" si="37"/>
        <v>1018.75</v>
      </c>
      <c r="C119" s="4">
        <f>VALUE(MID(A119,FIND("PSNR-",A119)+LEN("PSNR-"),5))</f>
        <v>37.4</v>
      </c>
      <c r="K119" s="6"/>
      <c r="L119" s="6"/>
      <c r="M119" s="37"/>
      <c r="N119" s="6"/>
      <c r="O119" s="6"/>
      <c r="P119" s="6"/>
      <c r="Q119" s="6"/>
      <c r="R119" s="6"/>
      <c r="S119" s="6"/>
    </row>
    <row r="120">
      <c r="A120" s="18" t="s">
        <v>1236</v>
      </c>
      <c r="B120" s="1">
        <v>91.07</v>
      </c>
      <c r="C120" s="4">
        <f>VALUE(MID(A120,FIND("PSNR-",A120)+LEN("PSNR-"),7))</f>
        <v>115.33</v>
      </c>
      <c r="K120" s="6"/>
      <c r="L120" s="6"/>
      <c r="M120" s="37"/>
      <c r="N120" s="6"/>
      <c r="O120" s="6"/>
      <c r="P120" s="6"/>
      <c r="Q120" s="6"/>
      <c r="R120" s="6"/>
      <c r="S120" s="6"/>
    </row>
    <row r="121">
      <c r="A121" s="18" t="s">
        <v>1237</v>
      </c>
      <c r="B121" s="4">
        <f t="shared" ref="B121:B124" si="38">VALUE(MID(A121,FIND("Energy-",A121)+LEN("Energy-"),8))</f>
        <v>1261.66</v>
      </c>
      <c r="C121" s="4">
        <f>VALUE(MID(A121,FIND("PSNR-",A121)+LEN("PSNR-"),6))</f>
        <v>45.96</v>
      </c>
      <c r="K121" s="6"/>
      <c r="L121" s="6"/>
      <c r="M121" s="37"/>
      <c r="N121" s="6"/>
      <c r="O121" s="6"/>
      <c r="P121" s="6"/>
      <c r="Q121" s="6"/>
      <c r="R121" s="6"/>
      <c r="S121" s="6"/>
    </row>
    <row r="122">
      <c r="A122" s="18" t="s">
        <v>1238</v>
      </c>
      <c r="B122" s="4">
        <f t="shared" si="38"/>
        <v>121.73</v>
      </c>
      <c r="C122" s="4">
        <f>VALUE(MID(A122,FIND("PSNR-",A122)+LEN("PSNR-"),7))</f>
        <v>115.91</v>
      </c>
      <c r="M122" s="41"/>
    </row>
    <row r="123">
      <c r="A123" s="18" t="s">
        <v>1239</v>
      </c>
      <c r="B123" s="4">
        <f t="shared" si="38"/>
        <v>1326.39</v>
      </c>
      <c r="C123" s="4">
        <f t="shared" ref="C123:C126" si="39">VALUE(MID(A123,FIND("PSNR-",A123)+LEN("PSNR-"),6))</f>
        <v>45.92</v>
      </c>
      <c r="K123" s="6"/>
      <c r="L123" s="6"/>
      <c r="M123" s="37"/>
      <c r="N123" s="6"/>
      <c r="O123" s="6"/>
      <c r="P123" s="6"/>
    </row>
    <row r="124">
      <c r="A124" s="18" t="s">
        <v>1240</v>
      </c>
      <c r="B124" s="4">
        <f t="shared" si="38"/>
        <v>466.16</v>
      </c>
      <c r="C124" s="4">
        <f t="shared" si="39"/>
        <v>41.46</v>
      </c>
      <c r="K124" s="6"/>
      <c r="L124" s="6"/>
      <c r="M124" s="37"/>
      <c r="N124" s="6"/>
      <c r="O124" s="6"/>
      <c r="P124" s="6"/>
    </row>
    <row r="125">
      <c r="A125" s="18" t="s">
        <v>1241</v>
      </c>
      <c r="B125" s="1">
        <v>444.9</v>
      </c>
      <c r="C125" s="4">
        <f t="shared" si="39"/>
        <v>40.61</v>
      </c>
      <c r="K125" s="6"/>
      <c r="L125" s="6"/>
      <c r="M125" s="37"/>
      <c r="N125" s="6"/>
      <c r="O125" s="6"/>
      <c r="P125" s="6"/>
    </row>
    <row r="126">
      <c r="A126" s="18" t="s">
        <v>1242</v>
      </c>
      <c r="B126" s="4">
        <f>VALUE(MID(A126,FIND("Energy-",A126)+LEN("Energy-"),8))</f>
        <v>1975.79</v>
      </c>
      <c r="C126" s="4">
        <f t="shared" si="39"/>
        <v>50.34</v>
      </c>
      <c r="K126" s="6"/>
      <c r="L126" s="6"/>
      <c r="M126" s="37"/>
      <c r="N126" s="6"/>
      <c r="O126" s="6"/>
      <c r="P126" s="6"/>
    </row>
    <row r="127">
      <c r="A127" s="18" t="s">
        <v>1243</v>
      </c>
      <c r="B127" s="1">
        <v>16.6</v>
      </c>
      <c r="C127" s="4">
        <f>VALUE(MID(A127,FIND("PSNR-",A127)+LEN("PSNR-"),7))</f>
        <v>114.75</v>
      </c>
      <c r="K127" s="6"/>
      <c r="L127" s="6"/>
      <c r="M127" s="37"/>
      <c r="N127" s="6"/>
      <c r="O127" s="6"/>
      <c r="P127" s="6"/>
    </row>
    <row r="128">
      <c r="A128" s="18" t="s">
        <v>1244</v>
      </c>
      <c r="B128" s="4">
        <f t="shared" ref="B128:B130" si="40">VALUE(MID(A128,FIND("Energy-",A128)+LEN("Energy-"),8))</f>
        <v>1834.3</v>
      </c>
      <c r="C128" s="4">
        <f>VALUE(MID(A128,FIND("PSNR-",A128)+LEN("PSNR-"),5))</f>
        <v>47.3</v>
      </c>
      <c r="K128" s="6"/>
      <c r="L128" s="6"/>
      <c r="M128" s="37"/>
      <c r="N128" s="6"/>
      <c r="O128" s="6"/>
      <c r="P128" s="6"/>
    </row>
    <row r="129">
      <c r="A129" s="18" t="s">
        <v>1245</v>
      </c>
      <c r="B129" s="4">
        <f t="shared" si="40"/>
        <v>603.82</v>
      </c>
      <c r="C129" s="4">
        <f t="shared" ref="C129:C130" si="41">VALUE(MID(A129,FIND("PSNR-",A129)+LEN("PSNR-"),6))</f>
        <v>50.17</v>
      </c>
      <c r="K129" s="6"/>
      <c r="L129" s="6"/>
      <c r="M129" s="37"/>
      <c r="N129" s="6"/>
      <c r="O129" s="6"/>
      <c r="P129" s="6"/>
    </row>
    <row r="130">
      <c r="A130" s="18" t="s">
        <v>1246</v>
      </c>
      <c r="B130" s="4">
        <f t="shared" si="40"/>
        <v>1456.32</v>
      </c>
      <c r="C130" s="4">
        <f t="shared" si="41"/>
        <v>30.34</v>
      </c>
      <c r="K130" s="6"/>
      <c r="L130" s="6"/>
      <c r="M130" s="37"/>
      <c r="N130" s="6"/>
      <c r="O130" s="6"/>
      <c r="P130" s="6"/>
    </row>
    <row r="131">
      <c r="A131" s="18" t="s">
        <v>1247</v>
      </c>
      <c r="B131" s="1">
        <v>28.51</v>
      </c>
      <c r="C131" s="4">
        <f>VALUE(MID(A131,FIND("PSNR-",A131)+LEN("PSNR-"),7))</f>
        <v>115.12</v>
      </c>
      <c r="K131" s="6"/>
      <c r="L131" s="6"/>
      <c r="M131" s="37"/>
      <c r="N131" s="6"/>
      <c r="O131" s="6"/>
      <c r="P131" s="6"/>
    </row>
    <row r="132">
      <c r="A132" s="38"/>
      <c r="K132" s="6"/>
      <c r="L132" s="6"/>
      <c r="M132" s="37"/>
      <c r="N132" s="6"/>
      <c r="O132" s="6"/>
      <c r="P132" s="6"/>
    </row>
    <row r="133">
      <c r="A133" s="38"/>
      <c r="K133" s="6"/>
      <c r="L133" s="6"/>
      <c r="M133" s="37"/>
      <c r="N133" s="6"/>
      <c r="O133" s="6"/>
      <c r="P133" s="6"/>
    </row>
    <row r="134">
      <c r="A134" s="38"/>
      <c r="K134" s="6"/>
      <c r="L134" s="6"/>
      <c r="M134" s="37"/>
      <c r="N134" s="6"/>
      <c r="O134" s="6"/>
      <c r="P134" s="6"/>
    </row>
    <row r="135">
      <c r="A135" s="38"/>
      <c r="K135" s="6"/>
      <c r="L135" s="6"/>
      <c r="M135" s="37"/>
      <c r="N135" s="6"/>
      <c r="O135" s="6"/>
      <c r="P135" s="6"/>
    </row>
    <row r="136">
      <c r="A136" s="38"/>
      <c r="K136" s="6"/>
      <c r="L136" s="6"/>
      <c r="M136" s="37"/>
      <c r="N136" s="6"/>
      <c r="O136" s="6"/>
      <c r="P136" s="6"/>
    </row>
    <row r="137">
      <c r="A137" s="38"/>
      <c r="K137" s="6"/>
      <c r="L137" s="6"/>
      <c r="M137" s="37"/>
      <c r="N137" s="6"/>
      <c r="O137" s="6"/>
      <c r="P137" s="6"/>
    </row>
    <row r="138">
      <c r="A138" s="38"/>
      <c r="K138" s="6"/>
      <c r="L138" s="6"/>
      <c r="M138" s="37"/>
      <c r="N138" s="6"/>
      <c r="O138" s="6"/>
      <c r="P138" s="6"/>
    </row>
    <row r="139">
      <c r="A139" s="38"/>
      <c r="K139" s="6"/>
      <c r="L139" s="6"/>
      <c r="M139" s="37"/>
      <c r="N139" s="6"/>
      <c r="O139" s="6"/>
      <c r="P139" s="6"/>
    </row>
    <row r="140">
      <c r="A140" s="38"/>
      <c r="K140" s="6"/>
      <c r="L140" s="6"/>
      <c r="M140" s="37"/>
      <c r="N140" s="6"/>
      <c r="O140" s="6"/>
      <c r="P140" s="6"/>
    </row>
    <row r="141">
      <c r="A141" s="38"/>
      <c r="K141" s="6"/>
      <c r="L141" s="6"/>
      <c r="M141" s="37"/>
      <c r="N141" s="6"/>
      <c r="O141" s="6"/>
      <c r="P141" s="6"/>
    </row>
    <row r="142">
      <c r="A142" s="38"/>
      <c r="K142" s="6"/>
      <c r="L142" s="6"/>
      <c r="M142" s="6"/>
      <c r="N142" s="6"/>
      <c r="O142" s="6"/>
      <c r="P142" s="6"/>
    </row>
    <row r="143">
      <c r="A143" s="38"/>
      <c r="K143" s="6"/>
      <c r="L143" s="6"/>
      <c r="M143" s="6"/>
      <c r="N143" s="6"/>
      <c r="O143" s="6"/>
      <c r="P143" s="6"/>
    </row>
    <row r="144">
      <c r="A144" s="38"/>
    </row>
    <row r="145">
      <c r="A145" s="38"/>
    </row>
    <row r="146">
      <c r="A146" s="38"/>
    </row>
    <row r="147">
      <c r="A147" s="38"/>
    </row>
    <row r="148">
      <c r="A148" s="38"/>
    </row>
    <row r="149">
      <c r="A149" s="38"/>
    </row>
    <row r="150">
      <c r="A150" s="38"/>
    </row>
    <row r="151">
      <c r="A151" s="38"/>
    </row>
    <row r="152">
      <c r="A152" s="38"/>
    </row>
    <row r="153">
      <c r="A153" s="38"/>
      <c r="K153" s="6"/>
      <c r="L153" s="6"/>
      <c r="M153" s="37"/>
      <c r="N153" s="6"/>
      <c r="O153" s="6"/>
      <c r="P153" s="6"/>
    </row>
    <row r="154">
      <c r="A154" s="38"/>
      <c r="K154" s="6"/>
      <c r="L154" s="6"/>
      <c r="M154" s="37"/>
      <c r="N154" s="6"/>
      <c r="O154" s="6"/>
      <c r="P154" s="6"/>
    </row>
    <row r="155">
      <c r="A155" s="38"/>
      <c r="K155" s="6"/>
      <c r="L155" s="6"/>
      <c r="M155" s="37"/>
      <c r="N155" s="6"/>
      <c r="O155" s="6"/>
      <c r="P155" s="6"/>
    </row>
    <row r="156">
      <c r="A156" s="38"/>
      <c r="K156" s="6"/>
      <c r="L156" s="6"/>
      <c r="M156" s="37"/>
      <c r="N156" s="6"/>
      <c r="O156" s="6"/>
      <c r="P156" s="6"/>
    </row>
    <row r="157">
      <c r="A157" s="38"/>
      <c r="K157" s="6"/>
      <c r="L157" s="6"/>
      <c r="M157" s="37"/>
      <c r="N157" s="6"/>
      <c r="O157" s="6"/>
      <c r="P157" s="6"/>
    </row>
    <row r="158">
      <c r="A158" s="38"/>
      <c r="K158" s="6"/>
      <c r="L158" s="6"/>
      <c r="M158" s="37"/>
      <c r="N158" s="6"/>
      <c r="O158" s="6"/>
      <c r="P158" s="6"/>
    </row>
    <row r="159">
      <c r="A159" s="38"/>
      <c r="K159" s="6"/>
      <c r="L159" s="6"/>
      <c r="M159" s="40"/>
      <c r="N159" s="6"/>
      <c r="O159" s="6"/>
      <c r="P159" s="6"/>
    </row>
    <row r="160">
      <c r="A160" s="38"/>
      <c r="K160" s="6"/>
      <c r="L160" s="6"/>
      <c r="M160" s="37"/>
      <c r="N160" s="6"/>
      <c r="O160" s="6"/>
      <c r="P160" s="6"/>
    </row>
    <row r="161">
      <c r="A161" s="38"/>
      <c r="K161" s="6"/>
      <c r="L161" s="6"/>
      <c r="M161" s="37"/>
      <c r="N161" s="6"/>
      <c r="O161" s="6"/>
      <c r="P161" s="6"/>
    </row>
    <row r="162">
      <c r="A162" s="38"/>
      <c r="K162" s="6"/>
      <c r="L162" s="6"/>
      <c r="M162" s="37"/>
      <c r="N162" s="6"/>
      <c r="O162" s="6"/>
      <c r="P162" s="6"/>
    </row>
    <row r="163">
      <c r="A163" s="38"/>
      <c r="K163" s="6"/>
      <c r="L163" s="6"/>
      <c r="M163" s="37"/>
      <c r="N163" s="6"/>
      <c r="O163" s="6"/>
      <c r="P163" s="6"/>
    </row>
    <row r="164">
      <c r="A164" s="38"/>
      <c r="K164" s="6"/>
      <c r="L164" s="6"/>
      <c r="M164" s="37"/>
      <c r="N164" s="6"/>
      <c r="O164" s="6"/>
      <c r="P164" s="6"/>
    </row>
    <row r="165">
      <c r="A165" s="38"/>
      <c r="K165" s="6"/>
      <c r="L165" s="6"/>
      <c r="M165" s="37"/>
      <c r="N165" s="6"/>
      <c r="O165" s="6"/>
      <c r="P165" s="6"/>
    </row>
    <row r="166">
      <c r="A166" s="38"/>
      <c r="K166" s="6"/>
      <c r="L166" s="6"/>
      <c r="M166" s="37"/>
      <c r="N166" s="6"/>
      <c r="O166" s="6"/>
      <c r="P166" s="6"/>
    </row>
    <row r="167">
      <c r="A167" s="38"/>
      <c r="K167" s="6"/>
      <c r="L167" s="6"/>
      <c r="M167" s="37"/>
      <c r="N167" s="6"/>
      <c r="O167" s="6"/>
      <c r="P167" s="6"/>
    </row>
    <row r="168">
      <c r="A168" s="38"/>
      <c r="K168" s="6"/>
      <c r="L168" s="6"/>
      <c r="M168" s="37"/>
      <c r="N168" s="6"/>
      <c r="O168" s="6"/>
      <c r="P168" s="6"/>
    </row>
    <row r="169">
      <c r="A169" s="38"/>
      <c r="K169" s="6"/>
      <c r="L169" s="6"/>
      <c r="M169" s="37"/>
      <c r="N169" s="6"/>
      <c r="O169" s="6"/>
      <c r="P169" s="6"/>
    </row>
    <row r="170">
      <c r="A170" s="38"/>
      <c r="K170" s="6"/>
      <c r="L170" s="6"/>
      <c r="M170" s="37"/>
      <c r="N170" s="6"/>
      <c r="O170" s="6"/>
      <c r="P170" s="6"/>
    </row>
    <row r="171">
      <c r="A171" s="38"/>
      <c r="K171" s="6"/>
      <c r="L171" s="6"/>
      <c r="M171" s="37"/>
      <c r="N171" s="6"/>
      <c r="O171" s="6"/>
      <c r="P171" s="6"/>
    </row>
    <row r="172">
      <c r="A172" s="38"/>
      <c r="K172" s="6"/>
      <c r="L172" s="6"/>
      <c r="M172" s="37"/>
      <c r="N172" s="6"/>
      <c r="O172" s="6"/>
      <c r="P172" s="6"/>
    </row>
    <row r="173">
      <c r="A173" s="38"/>
      <c r="K173" s="6"/>
      <c r="L173" s="6"/>
      <c r="M173" s="37"/>
      <c r="N173" s="6"/>
      <c r="O173" s="6"/>
      <c r="P173" s="6"/>
    </row>
    <row r="174">
      <c r="A174" s="38"/>
      <c r="K174" s="6"/>
      <c r="L174" s="6"/>
      <c r="M174" s="37"/>
      <c r="N174" s="6"/>
      <c r="O174" s="6"/>
      <c r="P174" s="6"/>
    </row>
    <row r="175">
      <c r="A175" s="38"/>
      <c r="K175" s="6"/>
      <c r="L175" s="6"/>
      <c r="M175" s="37"/>
      <c r="N175" s="6"/>
      <c r="O175" s="6"/>
      <c r="P175" s="6"/>
    </row>
    <row r="176">
      <c r="A176" s="38"/>
      <c r="K176" s="6"/>
      <c r="L176" s="6"/>
      <c r="M176" s="37"/>
      <c r="N176" s="6"/>
      <c r="O176" s="6"/>
      <c r="P176" s="6"/>
    </row>
    <row r="177">
      <c r="A177" s="38"/>
      <c r="K177" s="6"/>
      <c r="L177" s="6"/>
      <c r="M177" s="37"/>
      <c r="N177" s="6"/>
      <c r="O177" s="6"/>
      <c r="P177" s="6"/>
    </row>
    <row r="178">
      <c r="A178" s="38"/>
      <c r="K178" s="6"/>
      <c r="L178" s="6"/>
      <c r="M178" s="37"/>
      <c r="N178" s="6"/>
      <c r="O178" s="6"/>
      <c r="P178" s="6"/>
    </row>
    <row r="179">
      <c r="A179" s="38"/>
      <c r="K179" s="6"/>
      <c r="L179" s="6"/>
      <c r="M179" s="6"/>
      <c r="N179" s="6"/>
      <c r="O179" s="6"/>
      <c r="P179" s="6"/>
    </row>
    <row r="180">
      <c r="A180" s="38"/>
      <c r="K180" s="6"/>
      <c r="L180" s="6"/>
      <c r="M180" s="6"/>
      <c r="N180" s="6"/>
      <c r="O180" s="6"/>
      <c r="P180" s="6"/>
    </row>
    <row r="181">
      <c r="A181" s="38"/>
      <c r="K181" s="6"/>
      <c r="L181" s="6"/>
      <c r="M181" s="6"/>
      <c r="N181" s="6"/>
      <c r="O181" s="6"/>
      <c r="P181" s="6"/>
    </row>
    <row r="182">
      <c r="A182" s="38"/>
      <c r="K182" s="6"/>
      <c r="L182" s="6"/>
      <c r="M182" s="6"/>
      <c r="N182" s="6"/>
      <c r="O182" s="6"/>
      <c r="P182" s="6"/>
    </row>
    <row r="183">
      <c r="A183" s="38"/>
      <c r="K183" s="6"/>
      <c r="L183" s="6"/>
      <c r="M183" s="6"/>
      <c r="N183" s="6"/>
      <c r="O183" s="6"/>
      <c r="P183" s="6"/>
    </row>
    <row r="184">
      <c r="A184" s="38"/>
      <c r="K184" s="6"/>
      <c r="L184" s="6"/>
      <c r="M184" s="6"/>
      <c r="N184" s="6"/>
      <c r="O184" s="6"/>
      <c r="P184" s="6"/>
    </row>
    <row r="185">
      <c r="A185" s="38"/>
      <c r="K185" s="6"/>
      <c r="L185" s="6"/>
      <c r="M185" s="6"/>
      <c r="N185" s="6"/>
      <c r="O185" s="6"/>
      <c r="P185" s="6"/>
    </row>
    <row r="186">
      <c r="A186" s="38"/>
      <c r="K186" s="6"/>
      <c r="L186" s="6"/>
      <c r="M186" s="6"/>
      <c r="N186" s="6"/>
      <c r="O186" s="6"/>
      <c r="P186" s="6"/>
    </row>
    <row r="187">
      <c r="A187" s="38"/>
      <c r="K187" s="6"/>
      <c r="L187" s="6"/>
      <c r="M187" s="6"/>
      <c r="N187" s="6"/>
      <c r="O187" s="6"/>
      <c r="P187" s="6"/>
    </row>
    <row r="188">
      <c r="A188" s="38"/>
      <c r="K188" s="6"/>
      <c r="L188" s="6"/>
      <c r="M188" s="6"/>
      <c r="N188" s="6"/>
      <c r="O188" s="6"/>
      <c r="P188" s="6"/>
    </row>
    <row r="189">
      <c r="A189" s="38"/>
      <c r="K189" s="6"/>
      <c r="L189" s="6"/>
      <c r="M189" s="6"/>
      <c r="N189" s="6"/>
      <c r="O189" s="6"/>
      <c r="P189" s="6"/>
    </row>
    <row r="190">
      <c r="A190" s="38"/>
      <c r="M190" s="42" t="s">
        <v>1248</v>
      </c>
    </row>
    <row r="191">
      <c r="A191" s="38"/>
      <c r="M191" s="42" t="s">
        <v>1249</v>
      </c>
    </row>
    <row r="192">
      <c r="A192" s="38"/>
      <c r="M192" s="42" t="s">
        <v>1250</v>
      </c>
    </row>
    <row r="193">
      <c r="A193" s="38"/>
      <c r="M193" s="42" t="s">
        <v>1251</v>
      </c>
    </row>
    <row r="194">
      <c r="A194" s="38"/>
      <c r="M194" s="42" t="s">
        <v>1252</v>
      </c>
    </row>
    <row r="195">
      <c r="A195" s="38"/>
      <c r="M195" s="42" t="s">
        <v>1253</v>
      </c>
    </row>
    <row r="196">
      <c r="A196" s="38"/>
    </row>
    <row r="197">
      <c r="A197" s="38"/>
    </row>
    <row r="198">
      <c r="A198" s="38"/>
    </row>
    <row r="199">
      <c r="A199" s="38"/>
    </row>
    <row r="200">
      <c r="A200" s="38"/>
    </row>
    <row r="201">
      <c r="A201" s="38"/>
    </row>
    <row r="202">
      <c r="A202" s="38"/>
    </row>
    <row r="203">
      <c r="A203" s="38"/>
    </row>
    <row r="204">
      <c r="A204" s="38"/>
    </row>
    <row r="205">
      <c r="A205" s="38"/>
    </row>
    <row r="206">
      <c r="A206" s="38"/>
    </row>
    <row r="207">
      <c r="A207" s="38"/>
    </row>
    <row r="208">
      <c r="A208" s="38"/>
    </row>
    <row r="209">
      <c r="A209" s="38"/>
    </row>
    <row r="210">
      <c r="A210" s="38"/>
    </row>
    <row r="211">
      <c r="A211" s="38"/>
    </row>
    <row r="212">
      <c r="A212" s="38"/>
    </row>
    <row r="213">
      <c r="A213" s="38"/>
    </row>
    <row r="214">
      <c r="A214" s="38"/>
    </row>
    <row r="215">
      <c r="A215" s="38"/>
    </row>
    <row r="216">
      <c r="A216" s="38"/>
    </row>
    <row r="217">
      <c r="A217" s="38"/>
    </row>
    <row r="218">
      <c r="A218" s="38"/>
    </row>
    <row r="219">
      <c r="A219" s="38"/>
    </row>
    <row r="220">
      <c r="A220" s="38"/>
    </row>
    <row r="221">
      <c r="A221" s="38"/>
    </row>
    <row r="222">
      <c r="A222" s="38"/>
    </row>
    <row r="223">
      <c r="A223" s="38"/>
    </row>
    <row r="224">
      <c r="A224" s="38"/>
    </row>
    <row r="225">
      <c r="A225" s="38"/>
    </row>
    <row r="226">
      <c r="A226" s="38"/>
    </row>
    <row r="227">
      <c r="A227" s="38"/>
    </row>
    <row r="228">
      <c r="A228" s="38"/>
    </row>
    <row r="229">
      <c r="A229" s="38"/>
    </row>
    <row r="230">
      <c r="A230" s="38"/>
    </row>
    <row r="231">
      <c r="A231" s="38"/>
    </row>
    <row r="232">
      <c r="A232" s="38"/>
    </row>
    <row r="233">
      <c r="A233" s="38"/>
    </row>
    <row r="234">
      <c r="A234" s="38"/>
    </row>
    <row r="235">
      <c r="A235" s="38"/>
    </row>
    <row r="236">
      <c r="A236" s="38"/>
    </row>
    <row r="237">
      <c r="A237" s="38"/>
    </row>
    <row r="238">
      <c r="A238" s="38"/>
    </row>
    <row r="239">
      <c r="A239" s="38"/>
    </row>
    <row r="240">
      <c r="A240" s="38"/>
    </row>
    <row r="241">
      <c r="A241" s="38"/>
    </row>
    <row r="242">
      <c r="A242" s="38"/>
    </row>
    <row r="243">
      <c r="A243" s="38"/>
    </row>
    <row r="244">
      <c r="A244" s="38"/>
    </row>
    <row r="245">
      <c r="A245" s="38"/>
    </row>
    <row r="246">
      <c r="A246" s="38"/>
    </row>
    <row r="247">
      <c r="A247" s="38"/>
    </row>
    <row r="248">
      <c r="A248" s="38"/>
    </row>
    <row r="249">
      <c r="A249" s="38"/>
    </row>
    <row r="250">
      <c r="A250" s="38"/>
    </row>
    <row r="251">
      <c r="A251" s="38"/>
    </row>
    <row r="252">
      <c r="A252" s="38"/>
    </row>
    <row r="253">
      <c r="A253" s="38"/>
    </row>
    <row r="254">
      <c r="A254" s="38"/>
    </row>
    <row r="255">
      <c r="A255" s="38"/>
    </row>
    <row r="256">
      <c r="A256" s="38"/>
    </row>
    <row r="257">
      <c r="A257" s="38"/>
    </row>
    <row r="258">
      <c r="A258" s="38"/>
    </row>
    <row r="259">
      <c r="A259" s="38"/>
    </row>
    <row r="260">
      <c r="A260" s="38"/>
    </row>
    <row r="261">
      <c r="A261" s="38"/>
    </row>
    <row r="262">
      <c r="A262" s="38"/>
    </row>
    <row r="263">
      <c r="A263" s="38"/>
    </row>
    <row r="264">
      <c r="A264" s="38"/>
    </row>
    <row r="265">
      <c r="A265" s="38"/>
    </row>
    <row r="266">
      <c r="A266" s="38"/>
    </row>
    <row r="267">
      <c r="A267" s="38"/>
    </row>
    <row r="268">
      <c r="A268" s="38"/>
    </row>
    <row r="269">
      <c r="A269" s="38"/>
    </row>
    <row r="270">
      <c r="A270" s="38"/>
    </row>
    <row r="271">
      <c r="A271" s="38"/>
    </row>
    <row r="272">
      <c r="A272" s="38"/>
    </row>
    <row r="273">
      <c r="A273" s="38"/>
    </row>
    <row r="274">
      <c r="A274" s="38"/>
    </row>
    <row r="275">
      <c r="A275" s="38"/>
    </row>
    <row r="276">
      <c r="A276" s="38"/>
    </row>
    <row r="277">
      <c r="A277" s="38"/>
    </row>
    <row r="278">
      <c r="A278" s="38"/>
    </row>
    <row r="279">
      <c r="A279" s="38"/>
    </row>
    <row r="280">
      <c r="A280" s="38"/>
    </row>
    <row r="281">
      <c r="A281" s="38"/>
    </row>
    <row r="282">
      <c r="A282" s="38"/>
    </row>
    <row r="283">
      <c r="A283" s="38"/>
    </row>
    <row r="284">
      <c r="A284" s="38"/>
    </row>
    <row r="285">
      <c r="A285" s="38"/>
    </row>
    <row r="286">
      <c r="A286" s="38"/>
    </row>
    <row r="287">
      <c r="A287" s="38"/>
    </row>
    <row r="288">
      <c r="A288" s="38"/>
    </row>
    <row r="289">
      <c r="A289" s="38"/>
    </row>
    <row r="290">
      <c r="A290" s="38"/>
    </row>
    <row r="291">
      <c r="A291" s="38"/>
    </row>
    <row r="292">
      <c r="A292" s="38"/>
    </row>
    <row r="293">
      <c r="A293" s="38"/>
    </row>
    <row r="294">
      <c r="A294" s="38"/>
    </row>
    <row r="295">
      <c r="A295" s="38"/>
    </row>
    <row r="296">
      <c r="A296" s="38"/>
    </row>
    <row r="297">
      <c r="A297" s="38"/>
    </row>
    <row r="298">
      <c r="A298" s="38"/>
    </row>
    <row r="299">
      <c r="A299" s="38"/>
    </row>
    <row r="300">
      <c r="A300" s="38"/>
    </row>
    <row r="301">
      <c r="A301" s="38"/>
    </row>
    <row r="302">
      <c r="A302" s="38"/>
    </row>
    <row r="303">
      <c r="A303" s="38"/>
    </row>
    <row r="304">
      <c r="A304" s="38"/>
    </row>
    <row r="305">
      <c r="A305" s="38"/>
    </row>
    <row r="306">
      <c r="A306" s="38"/>
    </row>
    <row r="307">
      <c r="A307" s="38"/>
    </row>
    <row r="308">
      <c r="A308" s="38"/>
    </row>
    <row r="309">
      <c r="A309" s="38"/>
    </row>
    <row r="310">
      <c r="A310" s="38"/>
    </row>
    <row r="311">
      <c r="A311" s="38"/>
    </row>
    <row r="312">
      <c r="A312" s="38"/>
    </row>
    <row r="313">
      <c r="A313" s="38"/>
    </row>
    <row r="314">
      <c r="A314" s="38"/>
    </row>
    <row r="315">
      <c r="A315" s="38"/>
    </row>
    <row r="316">
      <c r="A316" s="38"/>
    </row>
    <row r="317">
      <c r="A317" s="38"/>
    </row>
    <row r="318">
      <c r="A318" s="38"/>
    </row>
    <row r="319">
      <c r="A319" s="38"/>
    </row>
    <row r="320">
      <c r="A320" s="38"/>
    </row>
    <row r="321">
      <c r="A321" s="38"/>
    </row>
    <row r="322">
      <c r="A322" s="38"/>
    </row>
    <row r="323">
      <c r="A323" s="38"/>
    </row>
    <row r="324">
      <c r="A324" s="38"/>
    </row>
    <row r="325">
      <c r="A325" s="38"/>
    </row>
    <row r="326">
      <c r="A326" s="38"/>
    </row>
    <row r="327">
      <c r="A327" s="38"/>
    </row>
    <row r="328">
      <c r="A328" s="38"/>
    </row>
    <row r="329">
      <c r="A329" s="38"/>
    </row>
    <row r="330">
      <c r="A330" s="38"/>
    </row>
    <row r="331">
      <c r="A331" s="38"/>
    </row>
    <row r="332">
      <c r="A332" s="38"/>
    </row>
    <row r="333">
      <c r="A333" s="38"/>
    </row>
    <row r="334">
      <c r="A334" s="38"/>
    </row>
    <row r="335">
      <c r="A335" s="38"/>
    </row>
    <row r="336">
      <c r="A336" s="38"/>
    </row>
    <row r="337">
      <c r="A337" s="38"/>
    </row>
    <row r="338">
      <c r="A338" s="38"/>
    </row>
    <row r="339">
      <c r="A339" s="38"/>
    </row>
    <row r="340">
      <c r="A340" s="38"/>
    </row>
    <row r="341">
      <c r="A341" s="38"/>
    </row>
    <row r="342">
      <c r="A342" s="38"/>
    </row>
    <row r="343">
      <c r="A343" s="38"/>
    </row>
    <row r="344">
      <c r="A344" s="38"/>
    </row>
    <row r="345">
      <c r="A345" s="38"/>
    </row>
    <row r="346">
      <c r="A346" s="38"/>
    </row>
    <row r="347">
      <c r="A347" s="38"/>
    </row>
    <row r="348">
      <c r="A348" s="38"/>
    </row>
    <row r="349">
      <c r="A349" s="38"/>
    </row>
    <row r="350">
      <c r="A350" s="38"/>
    </row>
    <row r="351">
      <c r="A351" s="38"/>
    </row>
    <row r="352">
      <c r="A352" s="38"/>
    </row>
    <row r="353">
      <c r="A353" s="38"/>
    </row>
    <row r="354">
      <c r="A354" s="38"/>
    </row>
    <row r="355">
      <c r="A355" s="38"/>
    </row>
    <row r="356">
      <c r="A356" s="38"/>
    </row>
    <row r="357">
      <c r="A357" s="38"/>
    </row>
    <row r="358">
      <c r="A358" s="38"/>
    </row>
    <row r="359">
      <c r="A359" s="38"/>
    </row>
    <row r="360">
      <c r="A360" s="38"/>
    </row>
    <row r="361">
      <c r="A361" s="38"/>
    </row>
    <row r="362">
      <c r="A362" s="38"/>
    </row>
    <row r="363">
      <c r="A363" s="38"/>
    </row>
    <row r="364">
      <c r="A364" s="38"/>
    </row>
    <row r="365">
      <c r="A365" s="38"/>
    </row>
    <row r="366">
      <c r="A366" s="38"/>
    </row>
    <row r="367">
      <c r="A367" s="38"/>
    </row>
    <row r="368">
      <c r="A368" s="38"/>
    </row>
    <row r="369">
      <c r="A369" s="38"/>
    </row>
    <row r="370">
      <c r="A370" s="38"/>
    </row>
    <row r="371">
      <c r="A371" s="38"/>
    </row>
    <row r="372">
      <c r="A372" s="38"/>
    </row>
    <row r="373">
      <c r="A373" s="38"/>
    </row>
    <row r="374">
      <c r="A374" s="38"/>
    </row>
    <row r="375">
      <c r="A375" s="38"/>
    </row>
    <row r="376">
      <c r="A376" s="38"/>
    </row>
    <row r="377">
      <c r="A377" s="38"/>
    </row>
    <row r="378">
      <c r="A378" s="38"/>
    </row>
    <row r="379">
      <c r="A379" s="38"/>
    </row>
    <row r="380">
      <c r="A380" s="38"/>
    </row>
    <row r="381">
      <c r="A381" s="38"/>
    </row>
    <row r="382">
      <c r="A382" s="38"/>
    </row>
    <row r="383">
      <c r="A383" s="38"/>
    </row>
    <row r="384">
      <c r="A384" s="38"/>
    </row>
    <row r="385">
      <c r="A385" s="38"/>
    </row>
    <row r="386">
      <c r="A386" s="38"/>
    </row>
    <row r="387">
      <c r="A387" s="38"/>
    </row>
    <row r="388">
      <c r="A388" s="38"/>
    </row>
    <row r="389">
      <c r="A389" s="38"/>
    </row>
    <row r="390">
      <c r="A390" s="38"/>
    </row>
    <row r="391">
      <c r="A391" s="38"/>
    </row>
    <row r="392">
      <c r="A392" s="38"/>
    </row>
    <row r="393">
      <c r="A393" s="38"/>
    </row>
    <row r="394">
      <c r="A394" s="38"/>
    </row>
    <row r="395">
      <c r="A395" s="38"/>
    </row>
    <row r="396">
      <c r="A396" s="38"/>
    </row>
    <row r="397">
      <c r="A397" s="38"/>
    </row>
    <row r="398">
      <c r="A398" s="38"/>
    </row>
    <row r="399">
      <c r="A399" s="38"/>
    </row>
    <row r="400">
      <c r="A400" s="38"/>
    </row>
    <row r="401">
      <c r="A401" s="38"/>
    </row>
    <row r="402">
      <c r="A402" s="38"/>
    </row>
    <row r="403">
      <c r="A403" s="38"/>
    </row>
    <row r="404">
      <c r="A404" s="38"/>
    </row>
    <row r="405">
      <c r="A405" s="38"/>
    </row>
    <row r="406">
      <c r="A406" s="38"/>
    </row>
    <row r="407">
      <c r="A407" s="38"/>
    </row>
    <row r="408">
      <c r="A408" s="38"/>
    </row>
    <row r="409">
      <c r="A409" s="38"/>
    </row>
    <row r="410">
      <c r="A410" s="38"/>
    </row>
    <row r="411">
      <c r="A411" s="38"/>
    </row>
    <row r="412">
      <c r="A412" s="38"/>
    </row>
    <row r="413">
      <c r="A413" s="38"/>
    </row>
    <row r="414">
      <c r="A414" s="38"/>
    </row>
    <row r="415">
      <c r="A415" s="38"/>
    </row>
    <row r="416">
      <c r="A416" s="38"/>
    </row>
    <row r="417">
      <c r="A417" s="38"/>
    </row>
    <row r="418">
      <c r="A418" s="38"/>
    </row>
    <row r="419">
      <c r="A419" s="38"/>
    </row>
    <row r="420">
      <c r="A420" s="38"/>
    </row>
    <row r="421">
      <c r="A421" s="38"/>
    </row>
    <row r="422">
      <c r="A422" s="38"/>
    </row>
    <row r="423">
      <c r="A423" s="38"/>
    </row>
    <row r="424">
      <c r="A424" s="38"/>
    </row>
    <row r="425">
      <c r="A425" s="38"/>
    </row>
    <row r="426">
      <c r="A426" s="38"/>
    </row>
    <row r="427">
      <c r="A427" s="38"/>
    </row>
    <row r="428">
      <c r="A428" s="38"/>
    </row>
    <row r="429">
      <c r="A429" s="38"/>
    </row>
    <row r="430">
      <c r="A430" s="38"/>
    </row>
    <row r="431">
      <c r="A431" s="38"/>
    </row>
    <row r="432">
      <c r="A432" s="38"/>
    </row>
    <row r="433">
      <c r="A433" s="38"/>
    </row>
    <row r="434">
      <c r="A434" s="38"/>
    </row>
    <row r="435">
      <c r="A435" s="38"/>
    </row>
    <row r="436">
      <c r="A436" s="38"/>
    </row>
    <row r="437">
      <c r="A437" s="38"/>
    </row>
    <row r="438">
      <c r="A438" s="38"/>
    </row>
    <row r="439">
      <c r="A439" s="38"/>
    </row>
    <row r="440">
      <c r="A440" s="38"/>
    </row>
    <row r="441">
      <c r="A441" s="38"/>
    </row>
    <row r="442">
      <c r="A442" s="38"/>
    </row>
    <row r="443">
      <c r="A443" s="38"/>
    </row>
    <row r="444">
      <c r="A444" s="38"/>
    </row>
    <row r="445">
      <c r="A445" s="38"/>
    </row>
    <row r="446">
      <c r="A446" s="38"/>
    </row>
    <row r="447">
      <c r="A447" s="38"/>
    </row>
    <row r="448">
      <c r="A448" s="38"/>
    </row>
    <row r="449">
      <c r="A449" s="38"/>
    </row>
    <row r="450">
      <c r="A450" s="38"/>
    </row>
    <row r="451">
      <c r="A451" s="38"/>
    </row>
    <row r="452">
      <c r="A452" s="38"/>
    </row>
    <row r="453">
      <c r="A453" s="38"/>
    </row>
    <row r="454">
      <c r="A454" s="38"/>
    </row>
    <row r="455">
      <c r="A455" s="38"/>
    </row>
    <row r="456">
      <c r="A456" s="38"/>
    </row>
    <row r="457">
      <c r="A457" s="38"/>
    </row>
    <row r="458">
      <c r="A458" s="38"/>
    </row>
    <row r="459">
      <c r="A459" s="38"/>
    </row>
    <row r="460">
      <c r="A460" s="38"/>
    </row>
    <row r="461">
      <c r="A461" s="38"/>
    </row>
    <row r="462">
      <c r="A462" s="38"/>
    </row>
    <row r="463">
      <c r="A463" s="38"/>
    </row>
    <row r="464">
      <c r="A464" s="38"/>
    </row>
    <row r="465">
      <c r="A465" s="38"/>
    </row>
    <row r="466">
      <c r="A466" s="38"/>
    </row>
    <row r="467">
      <c r="A467" s="38"/>
    </row>
    <row r="468">
      <c r="A468" s="38"/>
    </row>
    <row r="469">
      <c r="A469" s="38"/>
    </row>
    <row r="470">
      <c r="A470" s="38"/>
    </row>
    <row r="471">
      <c r="A471" s="38"/>
    </row>
    <row r="472">
      <c r="A472" s="38"/>
    </row>
    <row r="473">
      <c r="A473" s="38"/>
    </row>
    <row r="474">
      <c r="A474" s="38"/>
    </row>
    <row r="475">
      <c r="A475" s="38"/>
    </row>
    <row r="476">
      <c r="A476" s="38"/>
    </row>
    <row r="477">
      <c r="A477" s="38"/>
    </row>
    <row r="478">
      <c r="A478" s="38"/>
    </row>
    <row r="479">
      <c r="A479" s="38"/>
    </row>
    <row r="480">
      <c r="A480" s="38"/>
    </row>
    <row r="481">
      <c r="A481" s="38"/>
    </row>
    <row r="482">
      <c r="A482" s="38"/>
    </row>
    <row r="483">
      <c r="A483" s="38"/>
    </row>
    <row r="484">
      <c r="A484" s="38"/>
    </row>
    <row r="485">
      <c r="A485" s="38"/>
    </row>
    <row r="486">
      <c r="A486" s="38"/>
    </row>
    <row r="487">
      <c r="A487" s="38"/>
    </row>
    <row r="488">
      <c r="A488" s="38"/>
    </row>
    <row r="489">
      <c r="A489" s="38"/>
    </row>
    <row r="490">
      <c r="A490" s="38"/>
    </row>
    <row r="491">
      <c r="A491" s="38"/>
    </row>
    <row r="492">
      <c r="A492" s="38"/>
    </row>
    <row r="493">
      <c r="A493" s="38"/>
    </row>
    <row r="494">
      <c r="A494" s="38"/>
    </row>
    <row r="495">
      <c r="A495" s="38"/>
    </row>
    <row r="496">
      <c r="A496" s="38"/>
    </row>
    <row r="497">
      <c r="A497" s="38"/>
    </row>
    <row r="498">
      <c r="A498" s="38"/>
    </row>
    <row r="499">
      <c r="A499" s="38"/>
    </row>
    <row r="500">
      <c r="A500" s="38"/>
    </row>
    <row r="501">
      <c r="A501" s="38"/>
    </row>
    <row r="502">
      <c r="A502" s="38"/>
    </row>
    <row r="503">
      <c r="A503" s="38"/>
    </row>
    <row r="504">
      <c r="A504" s="38"/>
    </row>
    <row r="505">
      <c r="A505" s="38"/>
    </row>
    <row r="506">
      <c r="A506" s="38"/>
    </row>
    <row r="507">
      <c r="A507" s="38"/>
    </row>
    <row r="508">
      <c r="A508" s="38"/>
    </row>
    <row r="509">
      <c r="A509" s="38"/>
    </row>
    <row r="510">
      <c r="A510" s="38"/>
    </row>
    <row r="511">
      <c r="A511" s="38"/>
    </row>
    <row r="512">
      <c r="A512" s="38"/>
    </row>
    <row r="513">
      <c r="A513" s="38"/>
    </row>
    <row r="514">
      <c r="A514" s="38"/>
    </row>
    <row r="515">
      <c r="A515" s="38"/>
    </row>
    <row r="516">
      <c r="A516" s="38"/>
    </row>
    <row r="517">
      <c r="A517" s="38"/>
    </row>
    <row r="518">
      <c r="A518" s="38"/>
    </row>
    <row r="519">
      <c r="A519" s="38"/>
    </row>
    <row r="520">
      <c r="A520" s="38"/>
    </row>
    <row r="521">
      <c r="A521" s="38"/>
    </row>
    <row r="522">
      <c r="A522" s="38"/>
    </row>
    <row r="523">
      <c r="A523" s="38"/>
    </row>
    <row r="524">
      <c r="A524" s="38"/>
    </row>
    <row r="525">
      <c r="A525" s="38"/>
    </row>
    <row r="526">
      <c r="A526" s="38"/>
    </row>
    <row r="527">
      <c r="A527" s="38"/>
    </row>
    <row r="528">
      <c r="A528" s="38"/>
    </row>
    <row r="529">
      <c r="A529" s="38"/>
    </row>
    <row r="530">
      <c r="A530" s="38"/>
    </row>
    <row r="531">
      <c r="A531" s="38"/>
    </row>
    <row r="532">
      <c r="A532" s="38"/>
    </row>
    <row r="533">
      <c r="A533" s="38"/>
    </row>
    <row r="534">
      <c r="A534" s="38"/>
    </row>
    <row r="535">
      <c r="A535" s="38"/>
    </row>
    <row r="536">
      <c r="A536" s="38"/>
    </row>
    <row r="537">
      <c r="A537" s="38"/>
    </row>
    <row r="538">
      <c r="A538" s="38"/>
    </row>
    <row r="539">
      <c r="A539" s="38"/>
    </row>
    <row r="540">
      <c r="A540" s="38"/>
    </row>
    <row r="541">
      <c r="A541" s="38"/>
    </row>
    <row r="542">
      <c r="A542" s="38"/>
    </row>
    <row r="543">
      <c r="A543" s="38"/>
    </row>
    <row r="544">
      <c r="A544" s="38"/>
    </row>
    <row r="545">
      <c r="A545" s="38"/>
    </row>
    <row r="546">
      <c r="A546" s="38"/>
    </row>
    <row r="547">
      <c r="A547" s="38"/>
    </row>
    <row r="548">
      <c r="A548" s="38"/>
    </row>
    <row r="549">
      <c r="A549" s="38"/>
    </row>
    <row r="550">
      <c r="A550" s="38"/>
    </row>
    <row r="551">
      <c r="A551" s="38"/>
    </row>
    <row r="552">
      <c r="A552" s="38"/>
    </row>
    <row r="553">
      <c r="A553" s="38"/>
    </row>
    <row r="554">
      <c r="A554" s="38"/>
    </row>
    <row r="555">
      <c r="A555" s="38"/>
    </row>
    <row r="556">
      <c r="A556" s="38"/>
    </row>
    <row r="557">
      <c r="A557" s="38"/>
    </row>
    <row r="558">
      <c r="A558" s="38"/>
    </row>
    <row r="559">
      <c r="A559" s="38"/>
    </row>
    <row r="560">
      <c r="A560" s="38"/>
    </row>
    <row r="561">
      <c r="A561" s="38"/>
    </row>
    <row r="562">
      <c r="A562" s="38"/>
    </row>
    <row r="563">
      <c r="A563" s="38"/>
    </row>
    <row r="564">
      <c r="A564" s="38"/>
    </row>
    <row r="565">
      <c r="A565" s="38"/>
    </row>
    <row r="566">
      <c r="A566" s="38"/>
    </row>
    <row r="567">
      <c r="A567" s="38"/>
    </row>
    <row r="568">
      <c r="A568" s="38"/>
    </row>
    <row r="569">
      <c r="A569" s="38"/>
    </row>
    <row r="570">
      <c r="A570" s="38"/>
    </row>
    <row r="571">
      <c r="A571" s="38"/>
    </row>
    <row r="572">
      <c r="A572" s="38"/>
    </row>
    <row r="573">
      <c r="A573" s="38"/>
    </row>
    <row r="574">
      <c r="A574" s="38"/>
    </row>
    <row r="575">
      <c r="A575" s="38"/>
    </row>
    <row r="576">
      <c r="A576" s="38"/>
    </row>
    <row r="577">
      <c r="A577" s="38"/>
    </row>
    <row r="578">
      <c r="A578" s="38"/>
    </row>
    <row r="579">
      <c r="A579" s="38"/>
    </row>
    <row r="580">
      <c r="A580" s="38"/>
    </row>
    <row r="581">
      <c r="A581" s="38"/>
    </row>
    <row r="582">
      <c r="A582" s="38"/>
    </row>
    <row r="583">
      <c r="A583" s="38"/>
    </row>
    <row r="584">
      <c r="A584" s="38"/>
    </row>
    <row r="585">
      <c r="A585" s="38"/>
    </row>
    <row r="586">
      <c r="A586" s="38"/>
    </row>
    <row r="587">
      <c r="A587" s="38"/>
    </row>
    <row r="588">
      <c r="A588" s="38"/>
    </row>
    <row r="589">
      <c r="A589" s="38"/>
    </row>
    <row r="590">
      <c r="A590" s="38"/>
    </row>
    <row r="591">
      <c r="A591" s="38"/>
    </row>
    <row r="592">
      <c r="A592" s="38"/>
    </row>
    <row r="593">
      <c r="A593" s="38"/>
    </row>
    <row r="594">
      <c r="A594" s="38"/>
    </row>
    <row r="595">
      <c r="A595" s="38"/>
    </row>
    <row r="596">
      <c r="A596" s="38"/>
    </row>
    <row r="597">
      <c r="A597" s="38"/>
    </row>
    <row r="598">
      <c r="A598" s="38"/>
    </row>
    <row r="599">
      <c r="A599" s="38"/>
    </row>
    <row r="600">
      <c r="A600" s="38"/>
    </row>
    <row r="601">
      <c r="A601" s="38"/>
    </row>
    <row r="602">
      <c r="A602" s="38"/>
    </row>
    <row r="603">
      <c r="A603" s="38"/>
    </row>
    <row r="604">
      <c r="A604" s="38"/>
    </row>
    <row r="605">
      <c r="A605" s="38"/>
    </row>
    <row r="606">
      <c r="A606" s="38"/>
    </row>
    <row r="607">
      <c r="A607" s="38"/>
    </row>
    <row r="608">
      <c r="A608" s="38"/>
    </row>
    <row r="609">
      <c r="A609" s="38"/>
    </row>
    <row r="610">
      <c r="A610" s="38"/>
    </row>
    <row r="611">
      <c r="A611" s="38"/>
    </row>
    <row r="612">
      <c r="A612" s="38"/>
    </row>
    <row r="613">
      <c r="A613" s="38"/>
    </row>
    <row r="614">
      <c r="A614" s="38"/>
    </row>
    <row r="615">
      <c r="A615" s="38"/>
    </row>
    <row r="616">
      <c r="A616" s="38"/>
    </row>
    <row r="617">
      <c r="A617" s="38"/>
    </row>
    <row r="618">
      <c r="A618" s="38"/>
    </row>
    <row r="619">
      <c r="A619" s="38"/>
    </row>
    <row r="620">
      <c r="A620" s="38"/>
    </row>
    <row r="621">
      <c r="A621" s="38"/>
    </row>
    <row r="622">
      <c r="A622" s="38"/>
    </row>
    <row r="623">
      <c r="A623" s="38"/>
    </row>
    <row r="624">
      <c r="A624" s="38"/>
    </row>
    <row r="625">
      <c r="A625" s="38"/>
    </row>
    <row r="626">
      <c r="A626" s="38"/>
    </row>
    <row r="627">
      <c r="A627" s="38"/>
    </row>
    <row r="628">
      <c r="A628" s="38"/>
    </row>
    <row r="629">
      <c r="A629" s="38"/>
    </row>
    <row r="630">
      <c r="A630" s="38"/>
    </row>
    <row r="631">
      <c r="A631" s="38"/>
    </row>
    <row r="632">
      <c r="A632" s="38"/>
    </row>
    <row r="633">
      <c r="A633" s="38"/>
    </row>
    <row r="634">
      <c r="A634" s="38"/>
    </row>
    <row r="635">
      <c r="A635" s="38"/>
    </row>
    <row r="636">
      <c r="A636" s="38"/>
    </row>
    <row r="637">
      <c r="A637" s="38"/>
    </row>
    <row r="638">
      <c r="A638" s="38"/>
    </row>
    <row r="639">
      <c r="A639" s="38"/>
    </row>
    <row r="640">
      <c r="A640" s="38"/>
    </row>
    <row r="641">
      <c r="A641" s="38"/>
    </row>
    <row r="642">
      <c r="A642" s="38"/>
    </row>
    <row r="643">
      <c r="A643" s="38"/>
    </row>
    <row r="644">
      <c r="A644" s="38"/>
    </row>
    <row r="645">
      <c r="A645" s="38"/>
    </row>
    <row r="646">
      <c r="A646" s="38"/>
    </row>
    <row r="647">
      <c r="A647" s="38"/>
    </row>
    <row r="648">
      <c r="A648" s="38"/>
    </row>
    <row r="649">
      <c r="A649" s="38"/>
    </row>
    <row r="650">
      <c r="A650" s="38"/>
    </row>
    <row r="651">
      <c r="A651" s="38"/>
    </row>
    <row r="652">
      <c r="A652" s="38"/>
    </row>
    <row r="653">
      <c r="A653" s="38"/>
    </row>
    <row r="654">
      <c r="A654" s="38"/>
    </row>
    <row r="655">
      <c r="A655" s="38"/>
    </row>
    <row r="656">
      <c r="A656" s="38"/>
    </row>
    <row r="657">
      <c r="A657" s="38"/>
    </row>
    <row r="658">
      <c r="A658" s="38"/>
    </row>
    <row r="659">
      <c r="A659" s="38"/>
    </row>
    <row r="660">
      <c r="A660" s="38"/>
    </row>
    <row r="661">
      <c r="A661" s="38"/>
    </row>
    <row r="662">
      <c r="A662" s="38"/>
    </row>
    <row r="663">
      <c r="A663" s="38"/>
    </row>
    <row r="664">
      <c r="A664" s="38"/>
    </row>
    <row r="665">
      <c r="A665" s="38"/>
    </row>
    <row r="666">
      <c r="A666" s="38"/>
    </row>
    <row r="667">
      <c r="A667" s="38"/>
    </row>
    <row r="668">
      <c r="A668" s="38"/>
    </row>
    <row r="669">
      <c r="A669" s="38"/>
    </row>
    <row r="670">
      <c r="A670" s="38"/>
    </row>
    <row r="671">
      <c r="A671" s="38"/>
    </row>
    <row r="672">
      <c r="A672" s="38"/>
    </row>
    <row r="673">
      <c r="A673" s="38"/>
    </row>
    <row r="674">
      <c r="A674" s="38"/>
    </row>
    <row r="675">
      <c r="A675" s="38"/>
    </row>
    <row r="676">
      <c r="A676" s="38"/>
    </row>
    <row r="677">
      <c r="A677" s="38"/>
    </row>
    <row r="678">
      <c r="A678" s="38"/>
    </row>
    <row r="679">
      <c r="A679" s="38"/>
    </row>
    <row r="680">
      <c r="A680" s="38"/>
    </row>
    <row r="681">
      <c r="A681" s="38"/>
    </row>
    <row r="682">
      <c r="A682" s="38"/>
    </row>
    <row r="683">
      <c r="A683" s="38"/>
    </row>
    <row r="684">
      <c r="A684" s="38"/>
    </row>
    <row r="685">
      <c r="A685" s="38"/>
    </row>
    <row r="686">
      <c r="A686" s="38"/>
    </row>
    <row r="687">
      <c r="A687" s="38"/>
    </row>
    <row r="688">
      <c r="A688" s="38"/>
    </row>
    <row r="689">
      <c r="A689" s="38"/>
    </row>
    <row r="690">
      <c r="A690" s="38"/>
    </row>
    <row r="691">
      <c r="A691" s="38"/>
    </row>
    <row r="692">
      <c r="A692" s="38"/>
    </row>
    <row r="693">
      <c r="A693" s="38"/>
    </row>
    <row r="694">
      <c r="A694" s="38"/>
    </row>
    <row r="695">
      <c r="A695" s="38"/>
    </row>
    <row r="696">
      <c r="A696" s="38"/>
    </row>
    <row r="697">
      <c r="A697" s="38"/>
    </row>
    <row r="698">
      <c r="A698" s="38"/>
    </row>
    <row r="699">
      <c r="A699" s="38"/>
    </row>
    <row r="700">
      <c r="A700" s="38"/>
    </row>
    <row r="701">
      <c r="A701" s="38"/>
    </row>
    <row r="702">
      <c r="A702" s="38"/>
    </row>
    <row r="703">
      <c r="A703" s="38"/>
    </row>
    <row r="704">
      <c r="A704" s="38"/>
    </row>
    <row r="705">
      <c r="A705" s="38"/>
    </row>
    <row r="706">
      <c r="A706" s="38"/>
    </row>
    <row r="707">
      <c r="A707" s="38"/>
    </row>
    <row r="708">
      <c r="A708" s="38"/>
    </row>
    <row r="709">
      <c r="A709" s="38"/>
    </row>
    <row r="710">
      <c r="A710" s="38"/>
    </row>
    <row r="711">
      <c r="A711" s="38"/>
    </row>
    <row r="712">
      <c r="A712" s="38"/>
    </row>
    <row r="713">
      <c r="A713" s="38"/>
    </row>
    <row r="714">
      <c r="A714" s="38"/>
    </row>
    <row r="715">
      <c r="A715" s="38"/>
    </row>
    <row r="716">
      <c r="A716" s="38"/>
    </row>
    <row r="717">
      <c r="A717" s="38"/>
    </row>
    <row r="718">
      <c r="A718" s="38"/>
    </row>
    <row r="719">
      <c r="A719" s="38"/>
    </row>
    <row r="720">
      <c r="A720" s="38"/>
    </row>
    <row r="721">
      <c r="A721" s="38"/>
    </row>
    <row r="722">
      <c r="A722" s="38"/>
    </row>
    <row r="723">
      <c r="A723" s="38"/>
    </row>
    <row r="724">
      <c r="A724" s="38"/>
    </row>
    <row r="725">
      <c r="A725" s="38"/>
    </row>
    <row r="726">
      <c r="A726" s="38"/>
    </row>
    <row r="727">
      <c r="A727" s="38"/>
    </row>
    <row r="728">
      <c r="A728" s="38"/>
    </row>
    <row r="729">
      <c r="A729" s="38"/>
    </row>
    <row r="730">
      <c r="A730" s="38"/>
    </row>
    <row r="731">
      <c r="A731" s="38"/>
    </row>
    <row r="732">
      <c r="A732" s="38"/>
    </row>
    <row r="733">
      <c r="A733" s="38"/>
    </row>
    <row r="734">
      <c r="A734" s="38"/>
    </row>
    <row r="735">
      <c r="A735" s="38"/>
    </row>
    <row r="736">
      <c r="A736" s="38"/>
    </row>
    <row r="737">
      <c r="A737" s="38"/>
    </row>
    <row r="738">
      <c r="A738" s="38"/>
    </row>
    <row r="739">
      <c r="A739" s="38"/>
    </row>
    <row r="740">
      <c r="A740" s="38"/>
    </row>
    <row r="741">
      <c r="A741" s="38"/>
    </row>
    <row r="742">
      <c r="A742" s="38"/>
    </row>
    <row r="743">
      <c r="A743" s="38"/>
    </row>
    <row r="744">
      <c r="A744" s="38"/>
    </row>
    <row r="745">
      <c r="A745" s="38"/>
    </row>
    <row r="746">
      <c r="A746" s="38"/>
    </row>
    <row r="747">
      <c r="A747" s="38"/>
    </row>
    <row r="748">
      <c r="A748" s="38"/>
    </row>
    <row r="749">
      <c r="A749" s="38"/>
    </row>
    <row r="750">
      <c r="A750" s="38"/>
    </row>
    <row r="751">
      <c r="A751" s="38"/>
    </row>
    <row r="752">
      <c r="A752" s="38"/>
    </row>
    <row r="753">
      <c r="A753" s="38"/>
    </row>
    <row r="754">
      <c r="A754" s="38"/>
    </row>
    <row r="755">
      <c r="A755" s="38"/>
    </row>
    <row r="756">
      <c r="A756" s="38"/>
    </row>
    <row r="757">
      <c r="A757" s="38"/>
    </row>
    <row r="758">
      <c r="A758" s="38"/>
    </row>
    <row r="759">
      <c r="A759" s="38"/>
    </row>
    <row r="760">
      <c r="A760" s="38"/>
    </row>
    <row r="761">
      <c r="A761" s="38"/>
    </row>
    <row r="762">
      <c r="A762" s="38"/>
    </row>
    <row r="763">
      <c r="A763" s="38"/>
    </row>
    <row r="764">
      <c r="A764" s="38"/>
    </row>
    <row r="765">
      <c r="A765" s="38"/>
    </row>
    <row r="766">
      <c r="A766" s="38"/>
    </row>
    <row r="767">
      <c r="A767" s="38"/>
    </row>
    <row r="768">
      <c r="A768" s="38"/>
    </row>
    <row r="769">
      <c r="A769" s="38"/>
    </row>
    <row r="770">
      <c r="A770" s="38"/>
    </row>
    <row r="771">
      <c r="A771" s="38"/>
    </row>
    <row r="772">
      <c r="A772" s="38"/>
    </row>
    <row r="773">
      <c r="A773" s="38"/>
    </row>
    <row r="774">
      <c r="A774" s="38"/>
    </row>
    <row r="775">
      <c r="A775" s="38"/>
    </row>
    <row r="776">
      <c r="A776" s="38"/>
    </row>
    <row r="777">
      <c r="A777" s="38"/>
    </row>
    <row r="778">
      <c r="A778" s="38"/>
    </row>
    <row r="779">
      <c r="A779" s="38"/>
    </row>
    <row r="780">
      <c r="A780" s="38"/>
    </row>
    <row r="781">
      <c r="A781" s="38"/>
    </row>
    <row r="782">
      <c r="A782" s="38"/>
    </row>
    <row r="783">
      <c r="A783" s="38"/>
    </row>
    <row r="784">
      <c r="A784" s="38"/>
    </row>
    <row r="785">
      <c r="A785" s="38"/>
    </row>
    <row r="786">
      <c r="A786" s="38"/>
    </row>
    <row r="787">
      <c r="A787" s="38"/>
    </row>
    <row r="788">
      <c r="A788" s="38"/>
    </row>
    <row r="789">
      <c r="A789" s="38"/>
    </row>
    <row r="790">
      <c r="A790" s="38"/>
    </row>
    <row r="791">
      <c r="A791" s="38"/>
    </row>
    <row r="792">
      <c r="A792" s="38"/>
    </row>
    <row r="793">
      <c r="A793" s="38"/>
    </row>
    <row r="794">
      <c r="A794" s="38"/>
    </row>
    <row r="795">
      <c r="A795" s="38"/>
    </row>
    <row r="796">
      <c r="A796" s="38"/>
    </row>
    <row r="797">
      <c r="A797" s="38"/>
    </row>
    <row r="798">
      <c r="A798" s="38"/>
    </row>
    <row r="799">
      <c r="A799" s="38"/>
    </row>
    <row r="800">
      <c r="A800" s="38"/>
    </row>
    <row r="801">
      <c r="A801" s="38"/>
    </row>
    <row r="802">
      <c r="A802" s="38"/>
    </row>
    <row r="803">
      <c r="A803" s="38"/>
    </row>
    <row r="804">
      <c r="A804" s="38"/>
    </row>
    <row r="805">
      <c r="A805" s="38"/>
    </row>
    <row r="806">
      <c r="A806" s="38"/>
    </row>
    <row r="807">
      <c r="A807" s="38"/>
    </row>
    <row r="808">
      <c r="A808" s="38"/>
    </row>
    <row r="809">
      <c r="A809" s="38"/>
    </row>
    <row r="810">
      <c r="A810" s="38"/>
    </row>
    <row r="811">
      <c r="A811" s="38"/>
    </row>
    <row r="812">
      <c r="A812" s="38"/>
    </row>
    <row r="813">
      <c r="A813" s="38"/>
    </row>
    <row r="814">
      <c r="A814" s="38"/>
    </row>
    <row r="815">
      <c r="A815" s="38"/>
    </row>
    <row r="816">
      <c r="A816" s="38"/>
    </row>
    <row r="817">
      <c r="A817" s="38"/>
    </row>
    <row r="818">
      <c r="A818" s="38"/>
    </row>
    <row r="819">
      <c r="A819" s="38"/>
    </row>
    <row r="820">
      <c r="A820" s="38"/>
    </row>
    <row r="821">
      <c r="A821" s="38"/>
    </row>
    <row r="822">
      <c r="A822" s="38"/>
    </row>
    <row r="823">
      <c r="A823" s="38"/>
    </row>
    <row r="824">
      <c r="A824" s="38"/>
    </row>
    <row r="825">
      <c r="A825" s="38"/>
    </row>
    <row r="826">
      <c r="A826" s="38"/>
    </row>
    <row r="827">
      <c r="A827" s="38"/>
    </row>
    <row r="828">
      <c r="A828" s="38"/>
    </row>
    <row r="829">
      <c r="A829" s="38"/>
    </row>
    <row r="830">
      <c r="A830" s="38"/>
    </row>
    <row r="831">
      <c r="A831" s="38"/>
    </row>
    <row r="832">
      <c r="A832" s="38"/>
    </row>
    <row r="833">
      <c r="A833" s="38"/>
    </row>
    <row r="834">
      <c r="A834" s="38"/>
    </row>
    <row r="835">
      <c r="A835" s="38"/>
    </row>
    <row r="836">
      <c r="A836" s="38"/>
    </row>
    <row r="837">
      <c r="A837" s="38"/>
    </row>
    <row r="838">
      <c r="A838" s="38"/>
    </row>
    <row r="839">
      <c r="A839" s="38"/>
    </row>
    <row r="840">
      <c r="A840" s="38"/>
    </row>
    <row r="841">
      <c r="A841" s="38"/>
    </row>
    <row r="842">
      <c r="A842" s="38"/>
    </row>
    <row r="843">
      <c r="A843" s="38"/>
    </row>
    <row r="844">
      <c r="A844" s="38"/>
    </row>
    <row r="845">
      <c r="A845" s="38"/>
    </row>
    <row r="846">
      <c r="A846" s="38"/>
    </row>
    <row r="847">
      <c r="A847" s="38"/>
    </row>
    <row r="848">
      <c r="A848" s="38"/>
    </row>
    <row r="849">
      <c r="A849" s="38"/>
    </row>
    <row r="850">
      <c r="A850" s="38"/>
    </row>
    <row r="851">
      <c r="A851" s="38"/>
    </row>
    <row r="852">
      <c r="A852" s="38"/>
    </row>
    <row r="853">
      <c r="A853" s="38"/>
    </row>
    <row r="854">
      <c r="A854" s="38"/>
    </row>
    <row r="855">
      <c r="A855" s="38"/>
    </row>
    <row r="856">
      <c r="A856" s="38"/>
    </row>
    <row r="857">
      <c r="A857" s="38"/>
    </row>
    <row r="858">
      <c r="A858" s="38"/>
    </row>
    <row r="859">
      <c r="A859" s="38"/>
    </row>
    <row r="860">
      <c r="A860" s="38"/>
    </row>
    <row r="861">
      <c r="A861" s="38"/>
    </row>
    <row r="862">
      <c r="A862" s="38"/>
    </row>
    <row r="863">
      <c r="A863" s="38"/>
    </row>
    <row r="864">
      <c r="A864" s="38"/>
    </row>
    <row r="865">
      <c r="A865" s="38"/>
    </row>
    <row r="866">
      <c r="A866" s="38"/>
    </row>
    <row r="867">
      <c r="A867" s="38"/>
    </row>
    <row r="868">
      <c r="A868" s="38"/>
    </row>
    <row r="869">
      <c r="A869" s="38"/>
    </row>
    <row r="870">
      <c r="A870" s="38"/>
    </row>
    <row r="871">
      <c r="A871" s="38"/>
    </row>
    <row r="872">
      <c r="A872" s="38"/>
    </row>
    <row r="873">
      <c r="A873" s="38"/>
    </row>
    <row r="874">
      <c r="A874" s="38"/>
    </row>
    <row r="875">
      <c r="A875" s="38"/>
    </row>
    <row r="876">
      <c r="A876" s="38"/>
    </row>
    <row r="877">
      <c r="A877" s="38"/>
    </row>
    <row r="878">
      <c r="A878" s="38"/>
    </row>
    <row r="879">
      <c r="A879" s="38"/>
    </row>
    <row r="880">
      <c r="A880" s="38"/>
    </row>
    <row r="881">
      <c r="A881" s="38"/>
    </row>
    <row r="882">
      <c r="A882" s="38"/>
    </row>
    <row r="883">
      <c r="A883" s="38"/>
    </row>
    <row r="884">
      <c r="A884" s="38"/>
    </row>
    <row r="885">
      <c r="A885" s="38"/>
    </row>
    <row r="886">
      <c r="A886" s="38"/>
    </row>
    <row r="887">
      <c r="A887" s="38"/>
    </row>
    <row r="888">
      <c r="A888" s="38"/>
    </row>
    <row r="889">
      <c r="A889" s="38"/>
    </row>
    <row r="890">
      <c r="A890" s="38"/>
    </row>
    <row r="891">
      <c r="A891" s="38"/>
    </row>
    <row r="892">
      <c r="A892" s="38"/>
    </row>
    <row r="893">
      <c r="A893" s="38"/>
    </row>
    <row r="894">
      <c r="A894" s="38"/>
    </row>
    <row r="895">
      <c r="A895" s="38"/>
    </row>
    <row r="896">
      <c r="A896" s="38"/>
    </row>
    <row r="897">
      <c r="A897" s="38"/>
    </row>
    <row r="898">
      <c r="A898" s="38"/>
    </row>
    <row r="899">
      <c r="A899" s="38"/>
    </row>
    <row r="900">
      <c r="A900" s="38"/>
    </row>
    <row r="901">
      <c r="A901" s="38"/>
    </row>
    <row r="902">
      <c r="A902" s="38"/>
    </row>
    <row r="903">
      <c r="A903" s="38"/>
    </row>
    <row r="904">
      <c r="A904" s="38"/>
    </row>
    <row r="905">
      <c r="A905" s="38"/>
    </row>
    <row r="906">
      <c r="A906" s="38"/>
    </row>
    <row r="907">
      <c r="A907" s="38"/>
    </row>
    <row r="908">
      <c r="A908" s="38"/>
    </row>
    <row r="909">
      <c r="A909" s="38"/>
    </row>
    <row r="910">
      <c r="A910" s="38"/>
    </row>
    <row r="911">
      <c r="A911" s="38"/>
    </row>
    <row r="912">
      <c r="A912" s="38"/>
    </row>
    <row r="913">
      <c r="A913" s="38"/>
    </row>
    <row r="914">
      <c r="A914" s="38"/>
    </row>
    <row r="915">
      <c r="A915" s="38"/>
    </row>
    <row r="916">
      <c r="A916" s="38"/>
    </row>
    <row r="917">
      <c r="A917" s="38"/>
    </row>
    <row r="918">
      <c r="A918" s="38"/>
    </row>
    <row r="919">
      <c r="A919" s="38"/>
    </row>
    <row r="920">
      <c r="A920" s="38"/>
    </row>
    <row r="921">
      <c r="A921" s="38"/>
    </row>
    <row r="922">
      <c r="A922" s="38"/>
    </row>
    <row r="923">
      <c r="A923" s="38"/>
    </row>
    <row r="924">
      <c r="A924" s="38"/>
    </row>
    <row r="925">
      <c r="A925" s="38"/>
    </row>
    <row r="926">
      <c r="A926" s="38"/>
    </row>
    <row r="927">
      <c r="A927" s="38"/>
    </row>
    <row r="928">
      <c r="A928" s="38"/>
    </row>
    <row r="929">
      <c r="A929" s="38"/>
    </row>
    <row r="930">
      <c r="A930" s="38"/>
    </row>
    <row r="931">
      <c r="A931" s="38"/>
    </row>
    <row r="932">
      <c r="A932" s="38"/>
    </row>
    <row r="933">
      <c r="A933" s="38"/>
    </row>
    <row r="934">
      <c r="A934" s="38"/>
    </row>
    <row r="935">
      <c r="A935" s="38"/>
    </row>
    <row r="936">
      <c r="A936" s="38"/>
    </row>
    <row r="937">
      <c r="A937" s="38"/>
    </row>
    <row r="938">
      <c r="A938" s="38"/>
    </row>
    <row r="939">
      <c r="A939" s="38"/>
    </row>
    <row r="940">
      <c r="A940" s="38"/>
    </row>
    <row r="941">
      <c r="A941" s="38"/>
    </row>
    <row r="942">
      <c r="A942" s="38"/>
    </row>
    <row r="943">
      <c r="A943" s="38"/>
    </row>
    <row r="944">
      <c r="A944" s="38"/>
    </row>
    <row r="945">
      <c r="A945" s="38"/>
    </row>
    <row r="946">
      <c r="A946" s="38"/>
    </row>
    <row r="947">
      <c r="A947" s="38"/>
    </row>
    <row r="948">
      <c r="A948" s="38"/>
    </row>
    <row r="949">
      <c r="A949" s="38"/>
    </row>
    <row r="950">
      <c r="A950" s="38"/>
    </row>
    <row r="951">
      <c r="A951" s="38"/>
    </row>
    <row r="952">
      <c r="A952" s="38"/>
    </row>
    <row r="953">
      <c r="A953" s="38"/>
    </row>
    <row r="954">
      <c r="A954" s="38"/>
    </row>
    <row r="955">
      <c r="A955" s="38"/>
    </row>
    <row r="956">
      <c r="A956" s="38"/>
    </row>
    <row r="957">
      <c r="A957" s="38"/>
    </row>
    <row r="958">
      <c r="A958" s="38"/>
    </row>
    <row r="959">
      <c r="A959" s="38"/>
    </row>
    <row r="960">
      <c r="A960" s="38"/>
    </row>
    <row r="961">
      <c r="A961" s="38"/>
    </row>
    <row r="962">
      <c r="A962" s="38"/>
    </row>
    <row r="963">
      <c r="A963" s="38"/>
    </row>
    <row r="964">
      <c r="A964" s="38"/>
    </row>
    <row r="965">
      <c r="A965" s="38"/>
    </row>
    <row r="966">
      <c r="A966" s="38"/>
    </row>
    <row r="967">
      <c r="A967" s="38"/>
    </row>
    <row r="968">
      <c r="A968" s="38"/>
    </row>
    <row r="969">
      <c r="A969" s="38"/>
    </row>
    <row r="970">
      <c r="A970" s="38"/>
    </row>
    <row r="971">
      <c r="A971" s="38"/>
    </row>
    <row r="972">
      <c r="A972" s="38"/>
    </row>
    <row r="973">
      <c r="A973" s="38"/>
    </row>
    <row r="974">
      <c r="A974" s="38"/>
    </row>
    <row r="975">
      <c r="A975" s="38"/>
    </row>
    <row r="976">
      <c r="A976" s="38"/>
    </row>
    <row r="977">
      <c r="A977" s="38"/>
    </row>
    <row r="978">
      <c r="A978" s="38"/>
    </row>
    <row r="979">
      <c r="A979" s="38"/>
    </row>
    <row r="980">
      <c r="A980" s="38"/>
    </row>
    <row r="981">
      <c r="A981" s="38"/>
    </row>
    <row r="982">
      <c r="A982" s="38"/>
    </row>
    <row r="983">
      <c r="A983" s="38"/>
    </row>
    <row r="984">
      <c r="A984" s="38"/>
    </row>
    <row r="985">
      <c r="A985" s="38"/>
    </row>
    <row r="986">
      <c r="A986" s="38"/>
    </row>
    <row r="987">
      <c r="A987" s="38"/>
    </row>
    <row r="988">
      <c r="A988" s="38"/>
    </row>
    <row r="989">
      <c r="A989" s="38"/>
    </row>
    <row r="990">
      <c r="A990" s="38"/>
    </row>
    <row r="991">
      <c r="A991" s="38"/>
    </row>
    <row r="992">
      <c r="A992" s="38"/>
    </row>
    <row r="993">
      <c r="A993" s="38"/>
    </row>
    <row r="994">
      <c r="A994" s="38"/>
    </row>
    <row r="995">
      <c r="A995" s="38"/>
    </row>
    <row r="996">
      <c r="A996" s="38"/>
    </row>
    <row r="997">
      <c r="A997" s="38"/>
    </row>
    <row r="998">
      <c r="A998" s="38"/>
    </row>
    <row r="999">
      <c r="A999" s="38"/>
    </row>
    <row r="1000">
      <c r="A1000" s="38"/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8"/>
    </row>
    <row r="2">
      <c r="A2" s="38"/>
    </row>
    <row r="3">
      <c r="A3" s="38"/>
    </row>
    <row r="4">
      <c r="A4" s="38"/>
    </row>
    <row r="5">
      <c r="A5" s="18"/>
    </row>
    <row r="6">
      <c r="A6" s="18">
        <v>1861316.0</v>
      </c>
    </row>
    <row r="7">
      <c r="A7" s="18">
        <v>5558115.0</v>
      </c>
    </row>
    <row r="8">
      <c r="A8" s="18">
        <v>6602314.0</v>
      </c>
    </row>
    <row r="9">
      <c r="A9" s="18">
        <v>1705199.0</v>
      </c>
    </row>
    <row r="10">
      <c r="A10" s="18">
        <v>143077.0</v>
      </c>
    </row>
    <row r="11">
      <c r="A11" s="18">
        <v>3794878.0</v>
      </c>
    </row>
    <row r="12">
      <c r="A12" s="18">
        <v>6905227.0</v>
      </c>
    </row>
    <row r="13">
      <c r="A13" s="18">
        <v>7624225.0</v>
      </c>
    </row>
    <row r="14">
      <c r="A14" s="18">
        <v>211415.0</v>
      </c>
    </row>
    <row r="15">
      <c r="A15" s="18">
        <v>3982231.0</v>
      </c>
    </row>
    <row r="16">
      <c r="A16" s="18">
        <v>380543.0</v>
      </c>
    </row>
    <row r="17">
      <c r="A17" s="18" t="s">
        <v>1254</v>
      </c>
    </row>
    <row r="18">
      <c r="A18" s="18" t="s">
        <v>1255</v>
      </c>
    </row>
    <row r="19">
      <c r="A19" s="18" t="s">
        <v>1256</v>
      </c>
    </row>
    <row r="20">
      <c r="A20" s="18" t="s">
        <v>1257</v>
      </c>
    </row>
    <row r="21">
      <c r="A21" s="18" t="s">
        <v>1258</v>
      </c>
    </row>
    <row r="22">
      <c r="A22" s="18" t="s">
        <v>1259</v>
      </c>
    </row>
    <row r="23">
      <c r="A23" s="18" t="s">
        <v>1260</v>
      </c>
    </row>
    <row r="24">
      <c r="A24" s="18" t="s">
        <v>1261</v>
      </c>
    </row>
    <row r="25">
      <c r="A25" s="18" t="s">
        <v>1262</v>
      </c>
    </row>
    <row r="26">
      <c r="A26" s="18" t="s">
        <v>1263</v>
      </c>
    </row>
    <row r="27">
      <c r="A27" s="38"/>
    </row>
    <row r="28">
      <c r="A28" s="38"/>
    </row>
    <row r="29">
      <c r="A29" s="38"/>
    </row>
    <row r="30">
      <c r="A30" s="38"/>
    </row>
    <row r="31">
      <c r="A31" s="38"/>
    </row>
    <row r="32">
      <c r="A32" s="38"/>
    </row>
    <row r="33">
      <c r="A33" s="38"/>
    </row>
    <row r="34">
      <c r="A34" s="38"/>
    </row>
    <row r="35">
      <c r="A35" s="38"/>
    </row>
    <row r="36">
      <c r="A36" s="38"/>
    </row>
    <row r="37">
      <c r="A37" s="38"/>
    </row>
    <row r="38">
      <c r="A38" s="38"/>
    </row>
    <row r="39">
      <c r="A39" s="38"/>
    </row>
    <row r="40">
      <c r="A40" s="38"/>
    </row>
    <row r="41">
      <c r="A41" s="38"/>
    </row>
    <row r="42">
      <c r="A42" s="38"/>
    </row>
    <row r="43">
      <c r="A43" s="38"/>
    </row>
    <row r="44">
      <c r="A44" s="38"/>
    </row>
    <row r="45">
      <c r="A45" s="38"/>
    </row>
    <row r="46">
      <c r="A46" s="38"/>
    </row>
    <row r="47">
      <c r="A47" s="38"/>
    </row>
    <row r="48">
      <c r="A48" s="38"/>
    </row>
    <row r="49">
      <c r="A49" s="38"/>
    </row>
    <row r="50">
      <c r="A50" s="38"/>
    </row>
    <row r="51">
      <c r="A51" s="38"/>
    </row>
    <row r="52">
      <c r="A52" s="38"/>
    </row>
    <row r="53">
      <c r="A53" s="38"/>
    </row>
    <row r="54">
      <c r="A54" s="38"/>
    </row>
    <row r="55">
      <c r="A55" s="38"/>
    </row>
    <row r="56">
      <c r="A56" s="38"/>
    </row>
    <row r="57">
      <c r="A57" s="38"/>
    </row>
    <row r="58">
      <c r="A58" s="38"/>
    </row>
    <row r="59">
      <c r="A59" s="38"/>
    </row>
    <row r="60">
      <c r="A60" s="38"/>
    </row>
    <row r="61">
      <c r="A61" s="38"/>
    </row>
    <row r="62">
      <c r="A62" s="38"/>
    </row>
    <row r="63">
      <c r="A63" s="38"/>
    </row>
    <row r="64">
      <c r="A64" s="38"/>
    </row>
    <row r="65">
      <c r="A65" s="38"/>
    </row>
    <row r="66">
      <c r="A66" s="38"/>
    </row>
    <row r="67">
      <c r="A67" s="38"/>
    </row>
    <row r="68">
      <c r="A68" s="38"/>
    </row>
    <row r="69">
      <c r="A69" s="38"/>
    </row>
    <row r="70">
      <c r="A70" s="38"/>
    </row>
    <row r="71">
      <c r="A71" s="38"/>
    </row>
    <row r="72">
      <c r="A72" s="38"/>
    </row>
    <row r="73">
      <c r="A73" s="38"/>
    </row>
    <row r="74">
      <c r="A74" s="38"/>
    </row>
    <row r="75">
      <c r="A75" s="38"/>
    </row>
    <row r="76">
      <c r="A76" s="38"/>
    </row>
    <row r="77">
      <c r="A77" s="38"/>
    </row>
    <row r="78">
      <c r="A78" s="38"/>
    </row>
    <row r="79">
      <c r="A79" s="38"/>
    </row>
    <row r="80">
      <c r="A80" s="38"/>
    </row>
    <row r="81">
      <c r="A81" s="38"/>
    </row>
    <row r="82">
      <c r="A82" s="38"/>
    </row>
    <row r="83">
      <c r="A83" s="38"/>
    </row>
    <row r="84">
      <c r="A84" s="38"/>
    </row>
    <row r="85">
      <c r="A85" s="38"/>
    </row>
    <row r="86">
      <c r="A86" s="38"/>
    </row>
    <row r="87">
      <c r="A87" s="38"/>
    </row>
    <row r="88">
      <c r="A88" s="38"/>
    </row>
    <row r="89">
      <c r="A89" s="38"/>
    </row>
    <row r="90">
      <c r="A90" s="38"/>
    </row>
    <row r="91">
      <c r="A91" s="38"/>
    </row>
    <row r="92">
      <c r="A92" s="38"/>
    </row>
    <row r="93">
      <c r="A93" s="38"/>
    </row>
    <row r="94">
      <c r="A94" s="38"/>
    </row>
    <row r="95">
      <c r="A95" s="38"/>
    </row>
    <row r="96">
      <c r="A96" s="38"/>
    </row>
    <row r="97">
      <c r="A97" s="38"/>
    </row>
    <row r="98">
      <c r="A98" s="38"/>
    </row>
    <row r="99">
      <c r="A99" s="38"/>
    </row>
    <row r="100">
      <c r="A100" s="38"/>
    </row>
    <row r="101">
      <c r="A101" s="38"/>
    </row>
    <row r="102">
      <c r="A102" s="38"/>
    </row>
    <row r="103">
      <c r="A103" s="38"/>
    </row>
    <row r="104">
      <c r="A104" s="38"/>
    </row>
    <row r="105">
      <c r="A105" s="38"/>
    </row>
    <row r="106">
      <c r="A106" s="38"/>
    </row>
    <row r="107">
      <c r="A107" s="38"/>
    </row>
    <row r="108">
      <c r="A108" s="38"/>
    </row>
    <row r="109">
      <c r="A109" s="38"/>
    </row>
    <row r="110">
      <c r="A110" s="38"/>
    </row>
    <row r="111">
      <c r="A111" s="38"/>
    </row>
    <row r="112">
      <c r="A112" s="38"/>
    </row>
    <row r="113">
      <c r="A113" s="38"/>
    </row>
    <row r="114">
      <c r="A114" s="38"/>
    </row>
    <row r="115">
      <c r="A115" s="38"/>
    </row>
    <row r="116">
      <c r="A116" s="38"/>
    </row>
    <row r="117">
      <c r="A117" s="38"/>
    </row>
    <row r="118">
      <c r="A118" s="38"/>
    </row>
    <row r="119">
      <c r="A119" s="38"/>
    </row>
    <row r="120">
      <c r="A120" s="38"/>
    </row>
    <row r="121">
      <c r="A121" s="38"/>
    </row>
    <row r="122">
      <c r="A122" s="38"/>
    </row>
    <row r="123">
      <c r="A123" s="38"/>
    </row>
    <row r="124">
      <c r="A124" s="38"/>
    </row>
    <row r="125">
      <c r="A125" s="38"/>
    </row>
    <row r="126">
      <c r="A126" s="38"/>
    </row>
    <row r="127">
      <c r="A127" s="38"/>
    </row>
    <row r="128">
      <c r="A128" s="38"/>
    </row>
    <row r="129">
      <c r="A129" s="38"/>
    </row>
    <row r="130">
      <c r="A130" s="38"/>
    </row>
    <row r="131">
      <c r="A131" s="38"/>
    </row>
    <row r="132">
      <c r="A132" s="38"/>
    </row>
    <row r="133">
      <c r="A133" s="38"/>
    </row>
    <row r="134">
      <c r="A134" s="38"/>
    </row>
    <row r="135">
      <c r="A135" s="38"/>
    </row>
    <row r="136">
      <c r="A136" s="38"/>
    </row>
    <row r="137">
      <c r="A137" s="38"/>
    </row>
    <row r="138">
      <c r="A138" s="38"/>
    </row>
    <row r="139">
      <c r="A139" s="38"/>
    </row>
    <row r="140">
      <c r="A140" s="38"/>
    </row>
    <row r="141">
      <c r="A141" s="38"/>
    </row>
    <row r="142">
      <c r="A142" s="38"/>
    </row>
    <row r="143">
      <c r="A143" s="38"/>
    </row>
    <row r="144">
      <c r="A144" s="38"/>
    </row>
    <row r="145">
      <c r="A145" s="38"/>
    </row>
    <row r="146">
      <c r="A146" s="38"/>
    </row>
    <row r="147">
      <c r="A147" s="38"/>
    </row>
    <row r="148">
      <c r="A148" s="38"/>
    </row>
    <row r="149">
      <c r="A149" s="38"/>
    </row>
    <row r="150">
      <c r="A150" s="38"/>
    </row>
    <row r="151">
      <c r="A151" s="38"/>
    </row>
    <row r="152">
      <c r="A152" s="38"/>
    </row>
    <row r="153">
      <c r="A153" s="38"/>
    </row>
    <row r="154">
      <c r="A154" s="38"/>
    </row>
    <row r="155">
      <c r="A155" s="38"/>
    </row>
    <row r="156">
      <c r="A156" s="38"/>
    </row>
    <row r="157">
      <c r="A157" s="38"/>
    </row>
    <row r="158">
      <c r="A158" s="38"/>
    </row>
    <row r="159">
      <c r="A159" s="38"/>
    </row>
    <row r="160">
      <c r="A160" s="38"/>
    </row>
    <row r="161">
      <c r="A161" s="38"/>
    </row>
    <row r="162">
      <c r="A162" s="38"/>
    </row>
    <row r="163">
      <c r="A163" s="38"/>
    </row>
    <row r="164">
      <c r="A164" s="38"/>
    </row>
    <row r="165">
      <c r="A165" s="38"/>
    </row>
    <row r="166">
      <c r="A166" s="38"/>
    </row>
    <row r="167">
      <c r="A167" s="38"/>
    </row>
    <row r="168">
      <c r="A168" s="38"/>
    </row>
    <row r="169">
      <c r="A169" s="38"/>
    </row>
    <row r="170">
      <c r="A170" s="38"/>
    </row>
    <row r="171">
      <c r="A171" s="38"/>
    </row>
    <row r="172">
      <c r="A172" s="38"/>
    </row>
    <row r="173">
      <c r="A173" s="38"/>
    </row>
    <row r="174">
      <c r="A174" s="38"/>
    </row>
    <row r="175">
      <c r="A175" s="38"/>
    </row>
    <row r="176">
      <c r="A176" s="38"/>
    </row>
    <row r="177">
      <c r="A177" s="38"/>
    </row>
    <row r="178">
      <c r="A178" s="38"/>
    </row>
    <row r="179">
      <c r="A179" s="38"/>
    </row>
    <row r="180">
      <c r="A180" s="38"/>
    </row>
    <row r="181">
      <c r="A181" s="38"/>
    </row>
    <row r="182">
      <c r="A182" s="38"/>
    </row>
    <row r="183">
      <c r="A183" s="38"/>
    </row>
    <row r="184">
      <c r="A184" s="38"/>
    </row>
    <row r="185">
      <c r="A185" s="38"/>
    </row>
    <row r="186">
      <c r="A186" s="38"/>
    </row>
    <row r="187">
      <c r="A187" s="38"/>
    </row>
    <row r="188">
      <c r="A188" s="38"/>
    </row>
    <row r="189">
      <c r="A189" s="38"/>
    </row>
    <row r="190">
      <c r="A190" s="38"/>
    </row>
    <row r="191">
      <c r="A191" s="38"/>
    </row>
    <row r="192">
      <c r="A192" s="38"/>
    </row>
    <row r="193">
      <c r="A193" s="38"/>
    </row>
    <row r="194">
      <c r="A194" s="38"/>
    </row>
    <row r="195">
      <c r="A195" s="38"/>
    </row>
    <row r="196">
      <c r="A196" s="38"/>
    </row>
    <row r="197">
      <c r="A197" s="38"/>
    </row>
    <row r="198">
      <c r="A198" s="38"/>
    </row>
    <row r="199">
      <c r="A199" s="38"/>
    </row>
    <row r="200">
      <c r="A200" s="38"/>
    </row>
    <row r="201">
      <c r="A201" s="38"/>
    </row>
    <row r="202">
      <c r="A202" s="38"/>
    </row>
    <row r="203">
      <c r="A203" s="38"/>
    </row>
    <row r="204">
      <c r="A204" s="38"/>
    </row>
    <row r="205">
      <c r="A205" s="38"/>
    </row>
    <row r="206">
      <c r="A206" s="38"/>
    </row>
    <row r="207">
      <c r="A207" s="38"/>
    </row>
    <row r="208">
      <c r="A208" s="38"/>
    </row>
    <row r="209">
      <c r="A209" s="38"/>
    </row>
    <row r="210">
      <c r="A210" s="38"/>
    </row>
    <row r="211">
      <c r="A211" s="38"/>
    </row>
    <row r="212">
      <c r="A212" s="38"/>
    </row>
    <row r="213">
      <c r="A213" s="38"/>
    </row>
    <row r="214">
      <c r="A214" s="38"/>
    </row>
    <row r="215">
      <c r="A215" s="38"/>
    </row>
    <row r="216">
      <c r="A216" s="38"/>
    </row>
    <row r="217">
      <c r="A217" s="38"/>
    </row>
    <row r="218">
      <c r="A218" s="38"/>
    </row>
    <row r="219">
      <c r="A219" s="38"/>
    </row>
    <row r="220">
      <c r="A220" s="38"/>
    </row>
    <row r="221">
      <c r="A221" s="38"/>
    </row>
    <row r="222">
      <c r="A222" s="38"/>
    </row>
    <row r="223">
      <c r="A223" s="38"/>
    </row>
    <row r="224">
      <c r="A224" s="38"/>
    </row>
    <row r="225">
      <c r="A225" s="38"/>
    </row>
    <row r="226">
      <c r="A226" s="38"/>
    </row>
    <row r="227">
      <c r="A227" s="38"/>
    </row>
    <row r="228">
      <c r="A228" s="38"/>
    </row>
    <row r="229">
      <c r="A229" s="38"/>
    </row>
    <row r="230">
      <c r="A230" s="38"/>
    </row>
    <row r="231">
      <c r="A231" s="38"/>
    </row>
    <row r="232">
      <c r="A232" s="38"/>
    </row>
    <row r="233">
      <c r="A233" s="38"/>
    </row>
    <row r="234">
      <c r="A234" s="38"/>
    </row>
    <row r="235">
      <c r="A235" s="38"/>
    </row>
    <row r="236">
      <c r="A236" s="38"/>
    </row>
    <row r="237">
      <c r="A237" s="38"/>
    </row>
    <row r="238">
      <c r="A238" s="38"/>
    </row>
    <row r="239">
      <c r="A239" s="38"/>
    </row>
    <row r="240">
      <c r="A240" s="38"/>
    </row>
    <row r="241">
      <c r="A241" s="38"/>
    </row>
    <row r="242">
      <c r="A242" s="38"/>
    </row>
    <row r="243">
      <c r="A243" s="38"/>
    </row>
    <row r="244">
      <c r="A244" s="38"/>
    </row>
    <row r="245">
      <c r="A245" s="38"/>
    </row>
    <row r="246">
      <c r="A246" s="38"/>
    </row>
    <row r="247">
      <c r="A247" s="38"/>
    </row>
    <row r="248">
      <c r="A248" s="38"/>
    </row>
    <row r="249">
      <c r="A249" s="38"/>
    </row>
    <row r="250">
      <c r="A250" s="38"/>
    </row>
    <row r="251">
      <c r="A251" s="38"/>
    </row>
    <row r="252">
      <c r="A252" s="38"/>
    </row>
    <row r="253">
      <c r="A253" s="38"/>
    </row>
    <row r="254">
      <c r="A254" s="38"/>
    </row>
    <row r="255">
      <c r="A255" s="38"/>
    </row>
    <row r="256">
      <c r="A256" s="38"/>
    </row>
    <row r="257">
      <c r="A257" s="38"/>
    </row>
    <row r="258">
      <c r="A258" s="38"/>
    </row>
    <row r="259">
      <c r="A259" s="38"/>
    </row>
    <row r="260">
      <c r="A260" s="38"/>
    </row>
    <row r="261">
      <c r="A261" s="38"/>
    </row>
    <row r="262">
      <c r="A262" s="38"/>
    </row>
    <row r="263">
      <c r="A263" s="38"/>
    </row>
    <row r="264">
      <c r="A264" s="38"/>
    </row>
    <row r="265">
      <c r="A265" s="38"/>
    </row>
    <row r="266">
      <c r="A266" s="38"/>
    </row>
    <row r="267">
      <c r="A267" s="38"/>
    </row>
    <row r="268">
      <c r="A268" s="38"/>
    </row>
    <row r="269">
      <c r="A269" s="38"/>
    </row>
    <row r="270">
      <c r="A270" s="38"/>
    </row>
    <row r="271">
      <c r="A271" s="38"/>
    </row>
    <row r="272">
      <c r="A272" s="38"/>
    </row>
    <row r="273">
      <c r="A273" s="38"/>
    </row>
    <row r="274">
      <c r="A274" s="38"/>
    </row>
    <row r="275">
      <c r="A275" s="38"/>
    </row>
    <row r="276">
      <c r="A276" s="38"/>
    </row>
    <row r="277">
      <c r="A277" s="38"/>
    </row>
    <row r="278">
      <c r="A278" s="38"/>
    </row>
    <row r="279">
      <c r="A279" s="38"/>
    </row>
    <row r="280">
      <c r="A280" s="38"/>
    </row>
    <row r="281">
      <c r="A281" s="38"/>
    </row>
    <row r="282">
      <c r="A282" s="38"/>
    </row>
    <row r="283">
      <c r="A283" s="38"/>
    </row>
    <row r="284">
      <c r="A284" s="38"/>
    </row>
    <row r="285">
      <c r="A285" s="38"/>
    </row>
    <row r="286">
      <c r="A286" s="38"/>
    </row>
    <row r="287">
      <c r="A287" s="38"/>
    </row>
    <row r="288">
      <c r="A288" s="38"/>
    </row>
    <row r="289">
      <c r="A289" s="38"/>
    </row>
    <row r="290">
      <c r="A290" s="38"/>
    </row>
    <row r="291">
      <c r="A291" s="38"/>
    </row>
    <row r="292">
      <c r="A292" s="38"/>
    </row>
    <row r="293">
      <c r="A293" s="38"/>
    </row>
    <row r="294">
      <c r="A294" s="38"/>
    </row>
    <row r="295">
      <c r="A295" s="38"/>
    </row>
    <row r="296">
      <c r="A296" s="38"/>
    </row>
    <row r="297">
      <c r="A297" s="38"/>
    </row>
    <row r="298">
      <c r="A298" s="38"/>
    </row>
    <row r="299">
      <c r="A299" s="38"/>
    </row>
    <row r="300">
      <c r="A300" s="38"/>
    </row>
    <row r="301">
      <c r="A301" s="38"/>
    </row>
    <row r="302">
      <c r="A302" s="38"/>
    </row>
    <row r="303">
      <c r="A303" s="38"/>
    </row>
    <row r="304">
      <c r="A304" s="38"/>
    </row>
    <row r="305">
      <c r="A305" s="38"/>
    </row>
    <row r="306">
      <c r="A306" s="38"/>
    </row>
    <row r="307">
      <c r="A307" s="38"/>
    </row>
    <row r="308">
      <c r="A308" s="38"/>
    </row>
    <row r="309">
      <c r="A309" s="38"/>
    </row>
    <row r="310">
      <c r="A310" s="38"/>
    </row>
    <row r="311">
      <c r="A311" s="38"/>
    </row>
    <row r="312">
      <c r="A312" s="38"/>
    </row>
    <row r="313">
      <c r="A313" s="38"/>
    </row>
    <row r="314">
      <c r="A314" s="38"/>
    </row>
    <row r="315">
      <c r="A315" s="38"/>
    </row>
    <row r="316">
      <c r="A316" s="38"/>
    </row>
    <row r="317">
      <c r="A317" s="38"/>
    </row>
    <row r="318">
      <c r="A318" s="38"/>
    </row>
    <row r="319">
      <c r="A319" s="38"/>
    </row>
    <row r="320">
      <c r="A320" s="38"/>
    </row>
    <row r="321">
      <c r="A321" s="38"/>
    </row>
    <row r="322">
      <c r="A322" s="38"/>
    </row>
    <row r="323">
      <c r="A323" s="38"/>
    </row>
    <row r="324">
      <c r="A324" s="38"/>
    </row>
    <row r="325">
      <c r="A325" s="38"/>
    </row>
    <row r="326">
      <c r="A326" s="38"/>
    </row>
    <row r="327">
      <c r="A327" s="38"/>
    </row>
    <row r="328">
      <c r="A328" s="38"/>
    </row>
    <row r="329">
      <c r="A329" s="38"/>
    </row>
    <row r="330">
      <c r="A330" s="38"/>
    </row>
    <row r="331">
      <c r="A331" s="38"/>
    </row>
    <row r="332">
      <c r="A332" s="38"/>
    </row>
    <row r="333">
      <c r="A333" s="38"/>
    </row>
    <row r="334">
      <c r="A334" s="38"/>
    </row>
    <row r="335">
      <c r="A335" s="38"/>
    </row>
    <row r="336">
      <c r="A336" s="38"/>
    </row>
    <row r="337">
      <c r="A337" s="38"/>
    </row>
    <row r="338">
      <c r="A338" s="38"/>
    </row>
    <row r="339">
      <c r="A339" s="38"/>
    </row>
    <row r="340">
      <c r="A340" s="38"/>
    </row>
    <row r="341">
      <c r="A341" s="38"/>
    </row>
    <row r="342">
      <c r="A342" s="38"/>
    </row>
    <row r="343">
      <c r="A343" s="38"/>
    </row>
    <row r="344">
      <c r="A344" s="38"/>
    </row>
    <row r="345">
      <c r="A345" s="38"/>
    </row>
    <row r="346">
      <c r="A346" s="38"/>
    </row>
    <row r="347">
      <c r="A347" s="38"/>
    </row>
    <row r="348">
      <c r="A348" s="38"/>
    </row>
    <row r="349">
      <c r="A349" s="38"/>
    </row>
    <row r="350">
      <c r="A350" s="38"/>
    </row>
    <row r="351">
      <c r="A351" s="38"/>
    </row>
    <row r="352">
      <c r="A352" s="38"/>
    </row>
    <row r="353">
      <c r="A353" s="38"/>
    </row>
    <row r="354">
      <c r="A354" s="38"/>
    </row>
    <row r="355">
      <c r="A355" s="38"/>
    </row>
    <row r="356">
      <c r="A356" s="38"/>
    </row>
    <row r="357">
      <c r="A357" s="38"/>
    </row>
    <row r="358">
      <c r="A358" s="38"/>
    </row>
    <row r="359">
      <c r="A359" s="38"/>
    </row>
    <row r="360">
      <c r="A360" s="38"/>
    </row>
    <row r="361">
      <c r="A361" s="38"/>
    </row>
    <row r="362">
      <c r="A362" s="38"/>
    </row>
    <row r="363">
      <c r="A363" s="38"/>
    </row>
    <row r="364">
      <c r="A364" s="38"/>
    </row>
    <row r="365">
      <c r="A365" s="38"/>
    </row>
    <row r="366">
      <c r="A366" s="38"/>
    </row>
    <row r="367">
      <c r="A367" s="38"/>
    </row>
    <row r="368">
      <c r="A368" s="38"/>
    </row>
    <row r="369">
      <c r="A369" s="38"/>
    </row>
    <row r="370">
      <c r="A370" s="38"/>
    </row>
    <row r="371">
      <c r="A371" s="38"/>
    </row>
    <row r="372">
      <c r="A372" s="38"/>
    </row>
    <row r="373">
      <c r="A373" s="38"/>
    </row>
    <row r="374">
      <c r="A374" s="38"/>
    </row>
    <row r="375">
      <c r="A375" s="38"/>
    </row>
    <row r="376">
      <c r="A376" s="38"/>
    </row>
    <row r="377">
      <c r="A377" s="38"/>
    </row>
    <row r="378">
      <c r="A378" s="38"/>
    </row>
    <row r="379">
      <c r="A379" s="38"/>
    </row>
    <row r="380">
      <c r="A380" s="38"/>
    </row>
    <row r="381">
      <c r="A381" s="38"/>
    </row>
    <row r="382">
      <c r="A382" s="38"/>
    </row>
    <row r="383">
      <c r="A383" s="38"/>
    </row>
    <row r="384">
      <c r="A384" s="38"/>
    </row>
    <row r="385">
      <c r="A385" s="38"/>
    </row>
    <row r="386">
      <c r="A386" s="38"/>
    </row>
    <row r="387">
      <c r="A387" s="38"/>
    </row>
    <row r="388">
      <c r="A388" s="38"/>
    </row>
    <row r="389">
      <c r="A389" s="38"/>
    </row>
    <row r="390">
      <c r="A390" s="38"/>
    </row>
    <row r="391">
      <c r="A391" s="38"/>
    </row>
    <row r="392">
      <c r="A392" s="38"/>
    </row>
    <row r="393">
      <c r="A393" s="38"/>
    </row>
    <row r="394">
      <c r="A394" s="38"/>
    </row>
    <row r="395">
      <c r="A395" s="38"/>
    </row>
    <row r="396">
      <c r="A396" s="38"/>
    </row>
    <row r="397">
      <c r="A397" s="38"/>
    </row>
    <row r="398">
      <c r="A398" s="38"/>
    </row>
    <row r="399">
      <c r="A399" s="38"/>
    </row>
    <row r="400">
      <c r="A400" s="38"/>
    </row>
    <row r="401">
      <c r="A401" s="38"/>
    </row>
    <row r="402">
      <c r="A402" s="38"/>
    </row>
    <row r="403">
      <c r="A403" s="38"/>
    </row>
    <row r="404">
      <c r="A404" s="38"/>
    </row>
    <row r="405">
      <c r="A405" s="38"/>
    </row>
    <row r="406">
      <c r="A406" s="38"/>
    </row>
    <row r="407">
      <c r="A407" s="38"/>
    </row>
    <row r="408">
      <c r="A408" s="38"/>
    </row>
    <row r="409">
      <c r="A409" s="38"/>
    </row>
    <row r="410">
      <c r="A410" s="38"/>
    </row>
    <row r="411">
      <c r="A411" s="38"/>
    </row>
    <row r="412">
      <c r="A412" s="38"/>
    </row>
    <row r="413">
      <c r="A413" s="38"/>
    </row>
    <row r="414">
      <c r="A414" s="38"/>
    </row>
    <row r="415">
      <c r="A415" s="38"/>
    </row>
    <row r="416">
      <c r="A416" s="38"/>
    </row>
    <row r="417">
      <c r="A417" s="38"/>
    </row>
    <row r="418">
      <c r="A418" s="38"/>
    </row>
    <row r="419">
      <c r="A419" s="38"/>
    </row>
    <row r="420">
      <c r="A420" s="38"/>
    </row>
    <row r="421">
      <c r="A421" s="38"/>
    </row>
    <row r="422">
      <c r="A422" s="38"/>
    </row>
    <row r="423">
      <c r="A423" s="38"/>
    </row>
    <row r="424">
      <c r="A424" s="38"/>
    </row>
    <row r="425">
      <c r="A425" s="38"/>
    </row>
    <row r="426">
      <c r="A426" s="38"/>
    </row>
    <row r="427">
      <c r="A427" s="38"/>
    </row>
    <row r="428">
      <c r="A428" s="38"/>
    </row>
    <row r="429">
      <c r="A429" s="38"/>
    </row>
    <row r="430">
      <c r="A430" s="38"/>
    </row>
    <row r="431">
      <c r="A431" s="38"/>
    </row>
    <row r="432">
      <c r="A432" s="38"/>
    </row>
    <row r="433">
      <c r="A433" s="38"/>
    </row>
    <row r="434">
      <c r="A434" s="38"/>
    </row>
    <row r="435">
      <c r="A435" s="38"/>
    </row>
    <row r="436">
      <c r="A436" s="38"/>
    </row>
    <row r="437">
      <c r="A437" s="38"/>
    </row>
    <row r="438">
      <c r="A438" s="38"/>
    </row>
    <row r="439">
      <c r="A439" s="38"/>
    </row>
    <row r="440">
      <c r="A440" s="38"/>
    </row>
    <row r="441">
      <c r="A441" s="38"/>
    </row>
    <row r="442">
      <c r="A442" s="38"/>
    </row>
    <row r="443">
      <c r="A443" s="38"/>
    </row>
    <row r="444">
      <c r="A444" s="38"/>
    </row>
    <row r="445">
      <c r="A445" s="38"/>
    </row>
    <row r="446">
      <c r="A446" s="38"/>
    </row>
    <row r="447">
      <c r="A447" s="38"/>
    </row>
    <row r="448">
      <c r="A448" s="38"/>
    </row>
    <row r="449">
      <c r="A449" s="38"/>
    </row>
    <row r="450">
      <c r="A450" s="38"/>
    </row>
    <row r="451">
      <c r="A451" s="38"/>
    </row>
    <row r="452">
      <c r="A452" s="38"/>
    </row>
    <row r="453">
      <c r="A453" s="38"/>
    </row>
    <row r="454">
      <c r="A454" s="38"/>
    </row>
    <row r="455">
      <c r="A455" s="38"/>
    </row>
    <row r="456">
      <c r="A456" s="38"/>
    </row>
    <row r="457">
      <c r="A457" s="38"/>
    </row>
    <row r="458">
      <c r="A458" s="38"/>
    </row>
    <row r="459">
      <c r="A459" s="38"/>
    </row>
    <row r="460">
      <c r="A460" s="38"/>
    </row>
    <row r="461">
      <c r="A461" s="38"/>
    </row>
    <row r="462">
      <c r="A462" s="38"/>
    </row>
    <row r="463">
      <c r="A463" s="38"/>
    </row>
    <row r="464">
      <c r="A464" s="38"/>
    </row>
    <row r="465">
      <c r="A465" s="38"/>
    </row>
    <row r="466">
      <c r="A466" s="38"/>
    </row>
    <row r="467">
      <c r="A467" s="38"/>
    </row>
    <row r="468">
      <c r="A468" s="38"/>
    </row>
    <row r="469">
      <c r="A469" s="38"/>
    </row>
    <row r="470">
      <c r="A470" s="38"/>
    </row>
    <row r="471">
      <c r="A471" s="38"/>
    </row>
    <row r="472">
      <c r="A472" s="38"/>
    </row>
    <row r="473">
      <c r="A473" s="38"/>
    </row>
    <row r="474">
      <c r="A474" s="38"/>
    </row>
    <row r="475">
      <c r="A475" s="38"/>
    </row>
    <row r="476">
      <c r="A476" s="38"/>
    </row>
    <row r="477">
      <c r="A477" s="38"/>
    </row>
    <row r="478">
      <c r="A478" s="38"/>
    </row>
    <row r="479">
      <c r="A479" s="38"/>
    </row>
    <row r="480">
      <c r="A480" s="38"/>
    </row>
    <row r="481">
      <c r="A481" s="38"/>
    </row>
    <row r="482">
      <c r="A482" s="38"/>
    </row>
    <row r="483">
      <c r="A483" s="38"/>
    </row>
    <row r="484">
      <c r="A484" s="38"/>
    </row>
    <row r="485">
      <c r="A485" s="38"/>
    </row>
    <row r="486">
      <c r="A486" s="38"/>
    </row>
    <row r="487">
      <c r="A487" s="38"/>
    </row>
    <row r="488">
      <c r="A488" s="38"/>
    </row>
    <row r="489">
      <c r="A489" s="38"/>
    </row>
    <row r="490">
      <c r="A490" s="38"/>
    </row>
    <row r="491">
      <c r="A491" s="38"/>
    </row>
    <row r="492">
      <c r="A492" s="38"/>
    </row>
    <row r="493">
      <c r="A493" s="38"/>
    </row>
    <row r="494">
      <c r="A494" s="38"/>
    </row>
    <row r="495">
      <c r="A495" s="38"/>
    </row>
    <row r="496">
      <c r="A496" s="38"/>
    </row>
    <row r="497">
      <c r="A497" s="38"/>
    </row>
    <row r="498">
      <c r="A498" s="38"/>
    </row>
    <row r="499">
      <c r="A499" s="38"/>
    </row>
    <row r="500">
      <c r="A500" s="38"/>
    </row>
    <row r="501">
      <c r="A501" s="38"/>
    </row>
    <row r="502">
      <c r="A502" s="38"/>
    </row>
    <row r="503">
      <c r="A503" s="38"/>
    </row>
    <row r="504">
      <c r="A504" s="38"/>
    </row>
    <row r="505">
      <c r="A505" s="38"/>
    </row>
    <row r="506">
      <c r="A506" s="38"/>
    </row>
    <row r="507">
      <c r="A507" s="38"/>
    </row>
    <row r="508">
      <c r="A508" s="38"/>
    </row>
    <row r="509">
      <c r="A509" s="38"/>
    </row>
    <row r="510">
      <c r="A510" s="38"/>
    </row>
    <row r="511">
      <c r="A511" s="38"/>
    </row>
    <row r="512">
      <c r="A512" s="38"/>
    </row>
    <row r="513">
      <c r="A513" s="38"/>
    </row>
    <row r="514">
      <c r="A514" s="38"/>
    </row>
    <row r="515">
      <c r="A515" s="38"/>
    </row>
    <row r="516">
      <c r="A516" s="38"/>
    </row>
    <row r="517">
      <c r="A517" s="38"/>
    </row>
    <row r="518">
      <c r="A518" s="38"/>
    </row>
    <row r="519">
      <c r="A519" s="38"/>
    </row>
    <row r="520">
      <c r="A520" s="38"/>
    </row>
    <row r="521">
      <c r="A521" s="38"/>
    </row>
    <row r="522">
      <c r="A522" s="38"/>
    </row>
    <row r="523">
      <c r="A523" s="38"/>
    </row>
    <row r="524">
      <c r="A524" s="38"/>
    </row>
    <row r="525">
      <c r="A525" s="38"/>
    </row>
    <row r="526">
      <c r="A526" s="38"/>
    </row>
    <row r="527">
      <c r="A527" s="38"/>
    </row>
    <row r="528">
      <c r="A528" s="38"/>
    </row>
    <row r="529">
      <c r="A529" s="38"/>
    </row>
    <row r="530">
      <c r="A530" s="38"/>
    </row>
    <row r="531">
      <c r="A531" s="38"/>
    </row>
    <row r="532">
      <c r="A532" s="38"/>
    </row>
    <row r="533">
      <c r="A533" s="38"/>
    </row>
    <row r="534">
      <c r="A534" s="38"/>
    </row>
    <row r="535">
      <c r="A535" s="38"/>
    </row>
    <row r="536">
      <c r="A536" s="38"/>
    </row>
    <row r="537">
      <c r="A537" s="38"/>
    </row>
    <row r="538">
      <c r="A538" s="38"/>
    </row>
    <row r="539">
      <c r="A539" s="38"/>
    </row>
    <row r="540">
      <c r="A540" s="38"/>
    </row>
    <row r="541">
      <c r="A541" s="38"/>
    </row>
    <row r="542">
      <c r="A542" s="38"/>
    </row>
    <row r="543">
      <c r="A543" s="38"/>
    </row>
    <row r="544">
      <c r="A544" s="38"/>
    </row>
    <row r="545">
      <c r="A545" s="38"/>
    </row>
    <row r="546">
      <c r="A546" s="38"/>
    </row>
    <row r="547">
      <c r="A547" s="38"/>
    </row>
    <row r="548">
      <c r="A548" s="38"/>
    </row>
    <row r="549">
      <c r="A549" s="38"/>
    </row>
    <row r="550">
      <c r="A550" s="38"/>
    </row>
    <row r="551">
      <c r="A551" s="38"/>
    </row>
    <row r="552">
      <c r="A552" s="38"/>
    </row>
    <row r="553">
      <c r="A553" s="38"/>
    </row>
    <row r="554">
      <c r="A554" s="38"/>
    </row>
    <row r="555">
      <c r="A555" s="38"/>
    </row>
    <row r="556">
      <c r="A556" s="38"/>
    </row>
    <row r="557">
      <c r="A557" s="38"/>
    </row>
    <row r="558">
      <c r="A558" s="38"/>
    </row>
    <row r="559">
      <c r="A559" s="38"/>
    </row>
    <row r="560">
      <c r="A560" s="38"/>
    </row>
    <row r="561">
      <c r="A561" s="38"/>
    </row>
    <row r="562">
      <c r="A562" s="38"/>
    </row>
    <row r="563">
      <c r="A563" s="38"/>
    </row>
    <row r="564">
      <c r="A564" s="38"/>
    </row>
    <row r="565">
      <c r="A565" s="38"/>
    </row>
    <row r="566">
      <c r="A566" s="38"/>
    </row>
    <row r="567">
      <c r="A567" s="38"/>
    </row>
    <row r="568">
      <c r="A568" s="38"/>
    </row>
    <row r="569">
      <c r="A569" s="38"/>
    </row>
    <row r="570">
      <c r="A570" s="38"/>
    </row>
    <row r="571">
      <c r="A571" s="38"/>
    </row>
    <row r="572">
      <c r="A572" s="38"/>
    </row>
    <row r="573">
      <c r="A573" s="38"/>
    </row>
    <row r="574">
      <c r="A574" s="38"/>
    </row>
    <row r="575">
      <c r="A575" s="38"/>
    </row>
    <row r="576">
      <c r="A576" s="38"/>
    </row>
    <row r="577">
      <c r="A577" s="38"/>
    </row>
    <row r="578">
      <c r="A578" s="38"/>
    </row>
    <row r="579">
      <c r="A579" s="38"/>
    </row>
    <row r="580">
      <c r="A580" s="38"/>
    </row>
    <row r="581">
      <c r="A581" s="38"/>
    </row>
    <row r="582">
      <c r="A582" s="38"/>
    </row>
    <row r="583">
      <c r="A583" s="38"/>
    </row>
    <row r="584">
      <c r="A584" s="38"/>
    </row>
    <row r="585">
      <c r="A585" s="38"/>
    </row>
    <row r="586">
      <c r="A586" s="38"/>
    </row>
    <row r="587">
      <c r="A587" s="38"/>
    </row>
    <row r="588">
      <c r="A588" s="38"/>
    </row>
    <row r="589">
      <c r="A589" s="38"/>
    </row>
    <row r="590">
      <c r="A590" s="38"/>
    </row>
    <row r="591">
      <c r="A591" s="38"/>
    </row>
    <row r="592">
      <c r="A592" s="38"/>
    </row>
    <row r="593">
      <c r="A593" s="38"/>
    </row>
    <row r="594">
      <c r="A594" s="38"/>
    </row>
    <row r="595">
      <c r="A595" s="38"/>
    </row>
    <row r="596">
      <c r="A596" s="38"/>
    </row>
    <row r="597">
      <c r="A597" s="38"/>
    </row>
    <row r="598">
      <c r="A598" s="38"/>
    </row>
    <row r="599">
      <c r="A599" s="38"/>
    </row>
    <row r="600">
      <c r="A600" s="38"/>
    </row>
    <row r="601">
      <c r="A601" s="38"/>
    </row>
    <row r="602">
      <c r="A602" s="38"/>
    </row>
    <row r="603">
      <c r="A603" s="38"/>
    </row>
    <row r="604">
      <c r="A604" s="38"/>
    </row>
    <row r="605">
      <c r="A605" s="38"/>
    </row>
    <row r="606">
      <c r="A606" s="38"/>
    </row>
    <row r="607">
      <c r="A607" s="38"/>
    </row>
    <row r="608">
      <c r="A608" s="38"/>
    </row>
    <row r="609">
      <c r="A609" s="38"/>
    </row>
    <row r="610">
      <c r="A610" s="38"/>
    </row>
    <row r="611">
      <c r="A611" s="38"/>
    </row>
    <row r="612">
      <c r="A612" s="38"/>
    </row>
    <row r="613">
      <c r="A613" s="38"/>
    </row>
    <row r="614">
      <c r="A614" s="38"/>
    </row>
    <row r="615">
      <c r="A615" s="38"/>
    </row>
    <row r="616">
      <c r="A616" s="38"/>
    </row>
    <row r="617">
      <c r="A617" s="38"/>
    </row>
    <row r="618">
      <c r="A618" s="38"/>
    </row>
    <row r="619">
      <c r="A619" s="38"/>
    </row>
    <row r="620">
      <c r="A620" s="38"/>
    </row>
    <row r="621">
      <c r="A621" s="38"/>
    </row>
    <row r="622">
      <c r="A622" s="38"/>
    </row>
    <row r="623">
      <c r="A623" s="38"/>
    </row>
    <row r="624">
      <c r="A624" s="38"/>
    </row>
    <row r="625">
      <c r="A625" s="38"/>
    </row>
    <row r="626">
      <c r="A626" s="38"/>
    </row>
    <row r="627">
      <c r="A627" s="38"/>
    </row>
    <row r="628">
      <c r="A628" s="38"/>
    </row>
    <row r="629">
      <c r="A629" s="38"/>
    </row>
    <row r="630">
      <c r="A630" s="38"/>
    </row>
    <row r="631">
      <c r="A631" s="38"/>
    </row>
    <row r="632">
      <c r="A632" s="38"/>
    </row>
    <row r="633">
      <c r="A633" s="38"/>
    </row>
    <row r="634">
      <c r="A634" s="38"/>
    </row>
    <row r="635">
      <c r="A635" s="38"/>
    </row>
    <row r="636">
      <c r="A636" s="38"/>
    </row>
    <row r="637">
      <c r="A637" s="38"/>
    </row>
    <row r="638">
      <c r="A638" s="38"/>
    </row>
    <row r="639">
      <c r="A639" s="38"/>
    </row>
    <row r="640">
      <c r="A640" s="38"/>
    </row>
    <row r="641">
      <c r="A641" s="38"/>
    </row>
    <row r="642">
      <c r="A642" s="38"/>
    </row>
    <row r="643">
      <c r="A643" s="38"/>
    </row>
    <row r="644">
      <c r="A644" s="38"/>
    </row>
    <row r="645">
      <c r="A645" s="38"/>
    </row>
    <row r="646">
      <c r="A646" s="38"/>
    </row>
    <row r="647">
      <c r="A647" s="38"/>
    </row>
    <row r="648">
      <c r="A648" s="38"/>
    </row>
    <row r="649">
      <c r="A649" s="38"/>
    </row>
    <row r="650">
      <c r="A650" s="38"/>
    </row>
    <row r="651">
      <c r="A651" s="38"/>
    </row>
    <row r="652">
      <c r="A652" s="38"/>
    </row>
    <row r="653">
      <c r="A653" s="38"/>
    </row>
    <row r="654">
      <c r="A654" s="38"/>
    </row>
    <row r="655">
      <c r="A655" s="38"/>
    </row>
    <row r="656">
      <c r="A656" s="38"/>
    </row>
    <row r="657">
      <c r="A657" s="38"/>
    </row>
    <row r="658">
      <c r="A658" s="38"/>
    </row>
    <row r="659">
      <c r="A659" s="38"/>
    </row>
    <row r="660">
      <c r="A660" s="38"/>
    </row>
    <row r="661">
      <c r="A661" s="38"/>
    </row>
    <row r="662">
      <c r="A662" s="38"/>
    </row>
    <row r="663">
      <c r="A663" s="38"/>
    </row>
    <row r="664">
      <c r="A664" s="38"/>
    </row>
    <row r="665">
      <c r="A665" s="38"/>
    </row>
    <row r="666">
      <c r="A666" s="38"/>
    </row>
    <row r="667">
      <c r="A667" s="38"/>
    </row>
    <row r="668">
      <c r="A668" s="38"/>
    </row>
    <row r="669">
      <c r="A669" s="38"/>
    </row>
    <row r="670">
      <c r="A670" s="38"/>
    </row>
    <row r="671">
      <c r="A671" s="38"/>
    </row>
    <row r="672">
      <c r="A672" s="38"/>
    </row>
    <row r="673">
      <c r="A673" s="38"/>
    </row>
    <row r="674">
      <c r="A674" s="38"/>
    </row>
    <row r="675">
      <c r="A675" s="38"/>
    </row>
    <row r="676">
      <c r="A676" s="38"/>
    </row>
    <row r="677">
      <c r="A677" s="38"/>
    </row>
    <row r="678">
      <c r="A678" s="38"/>
    </row>
    <row r="679">
      <c r="A679" s="38"/>
    </row>
    <row r="680">
      <c r="A680" s="38"/>
    </row>
    <row r="681">
      <c r="A681" s="38"/>
    </row>
    <row r="682">
      <c r="A682" s="38"/>
    </row>
    <row r="683">
      <c r="A683" s="38"/>
    </row>
    <row r="684">
      <c r="A684" s="38"/>
    </row>
    <row r="685">
      <c r="A685" s="38"/>
    </row>
    <row r="686">
      <c r="A686" s="38"/>
    </row>
    <row r="687">
      <c r="A687" s="38"/>
    </row>
    <row r="688">
      <c r="A688" s="38"/>
    </row>
    <row r="689">
      <c r="A689" s="38"/>
    </row>
    <row r="690">
      <c r="A690" s="38"/>
    </row>
    <row r="691">
      <c r="A691" s="38"/>
    </row>
    <row r="692">
      <c r="A692" s="38"/>
    </row>
    <row r="693">
      <c r="A693" s="38"/>
    </row>
    <row r="694">
      <c r="A694" s="38"/>
    </row>
    <row r="695">
      <c r="A695" s="38"/>
    </row>
    <row r="696">
      <c r="A696" s="38"/>
    </row>
    <row r="697">
      <c r="A697" s="38"/>
    </row>
    <row r="698">
      <c r="A698" s="38"/>
    </row>
    <row r="699">
      <c r="A699" s="38"/>
    </row>
    <row r="700">
      <c r="A700" s="38"/>
    </row>
    <row r="701">
      <c r="A701" s="38"/>
    </row>
    <row r="702">
      <c r="A702" s="38"/>
    </row>
    <row r="703">
      <c r="A703" s="38"/>
    </row>
    <row r="704">
      <c r="A704" s="38"/>
    </row>
    <row r="705">
      <c r="A705" s="38"/>
    </row>
    <row r="706">
      <c r="A706" s="38"/>
    </row>
    <row r="707">
      <c r="A707" s="38"/>
    </row>
    <row r="708">
      <c r="A708" s="38"/>
    </row>
    <row r="709">
      <c r="A709" s="38"/>
    </row>
    <row r="710">
      <c r="A710" s="38"/>
    </row>
    <row r="711">
      <c r="A711" s="38"/>
    </row>
    <row r="712">
      <c r="A712" s="38"/>
    </row>
    <row r="713">
      <c r="A713" s="38"/>
    </row>
    <row r="714">
      <c r="A714" s="38"/>
    </row>
    <row r="715">
      <c r="A715" s="38"/>
    </row>
    <row r="716">
      <c r="A716" s="38"/>
    </row>
    <row r="717">
      <c r="A717" s="38"/>
    </row>
    <row r="718">
      <c r="A718" s="38"/>
    </row>
    <row r="719">
      <c r="A719" s="38"/>
    </row>
    <row r="720">
      <c r="A720" s="38"/>
    </row>
    <row r="721">
      <c r="A721" s="38"/>
    </row>
    <row r="722">
      <c r="A722" s="38"/>
    </row>
    <row r="723">
      <c r="A723" s="38"/>
    </row>
    <row r="724">
      <c r="A724" s="38"/>
    </row>
    <row r="725">
      <c r="A725" s="38"/>
    </row>
    <row r="726">
      <c r="A726" s="38"/>
    </row>
    <row r="727">
      <c r="A727" s="38"/>
    </row>
    <row r="728">
      <c r="A728" s="38"/>
    </row>
    <row r="729">
      <c r="A729" s="38"/>
    </row>
    <row r="730">
      <c r="A730" s="38"/>
    </row>
    <row r="731">
      <c r="A731" s="38"/>
    </row>
    <row r="732">
      <c r="A732" s="38"/>
    </row>
    <row r="733">
      <c r="A733" s="38"/>
    </row>
    <row r="734">
      <c r="A734" s="38"/>
    </row>
    <row r="735">
      <c r="A735" s="38"/>
    </row>
    <row r="736">
      <c r="A736" s="38"/>
    </row>
    <row r="737">
      <c r="A737" s="38"/>
    </row>
    <row r="738">
      <c r="A738" s="38"/>
    </row>
    <row r="739">
      <c r="A739" s="38"/>
    </row>
    <row r="740">
      <c r="A740" s="38"/>
    </row>
    <row r="741">
      <c r="A741" s="38"/>
    </row>
    <row r="742">
      <c r="A742" s="38"/>
    </row>
    <row r="743">
      <c r="A743" s="38"/>
    </row>
    <row r="744">
      <c r="A744" s="38"/>
    </row>
    <row r="745">
      <c r="A745" s="38"/>
    </row>
    <row r="746">
      <c r="A746" s="38"/>
    </row>
    <row r="747">
      <c r="A747" s="38"/>
    </row>
    <row r="748">
      <c r="A748" s="38"/>
    </row>
    <row r="749">
      <c r="A749" s="38"/>
    </row>
    <row r="750">
      <c r="A750" s="38"/>
    </row>
    <row r="751">
      <c r="A751" s="38"/>
    </row>
    <row r="752">
      <c r="A752" s="38"/>
    </row>
    <row r="753">
      <c r="A753" s="38"/>
    </row>
    <row r="754">
      <c r="A754" s="38"/>
    </row>
    <row r="755">
      <c r="A755" s="38"/>
    </row>
    <row r="756">
      <c r="A756" s="38"/>
    </row>
    <row r="757">
      <c r="A757" s="38"/>
    </row>
    <row r="758">
      <c r="A758" s="38"/>
    </row>
    <row r="759">
      <c r="A759" s="38"/>
    </row>
    <row r="760">
      <c r="A760" s="38"/>
    </row>
    <row r="761">
      <c r="A761" s="38"/>
    </row>
    <row r="762">
      <c r="A762" s="38"/>
    </row>
    <row r="763">
      <c r="A763" s="38"/>
    </row>
    <row r="764">
      <c r="A764" s="38"/>
    </row>
    <row r="765">
      <c r="A765" s="38"/>
    </row>
    <row r="766">
      <c r="A766" s="38"/>
    </row>
    <row r="767">
      <c r="A767" s="38"/>
    </row>
    <row r="768">
      <c r="A768" s="38"/>
    </row>
    <row r="769">
      <c r="A769" s="38"/>
    </row>
    <row r="770">
      <c r="A770" s="38"/>
    </row>
    <row r="771">
      <c r="A771" s="38"/>
    </row>
    <row r="772">
      <c r="A772" s="38"/>
    </row>
    <row r="773">
      <c r="A773" s="38"/>
    </row>
    <row r="774">
      <c r="A774" s="38"/>
    </row>
    <row r="775">
      <c r="A775" s="38"/>
    </row>
    <row r="776">
      <c r="A776" s="38"/>
    </row>
    <row r="777">
      <c r="A777" s="38"/>
    </row>
    <row r="778">
      <c r="A778" s="38"/>
    </row>
    <row r="779">
      <c r="A779" s="38"/>
    </row>
    <row r="780">
      <c r="A780" s="38"/>
    </row>
    <row r="781">
      <c r="A781" s="38"/>
    </row>
    <row r="782">
      <c r="A782" s="38"/>
    </row>
    <row r="783">
      <c r="A783" s="38"/>
    </row>
    <row r="784">
      <c r="A784" s="38"/>
    </row>
    <row r="785">
      <c r="A785" s="38"/>
    </row>
    <row r="786">
      <c r="A786" s="38"/>
    </row>
    <row r="787">
      <c r="A787" s="38"/>
    </row>
    <row r="788">
      <c r="A788" s="38"/>
    </row>
    <row r="789">
      <c r="A789" s="38"/>
    </row>
    <row r="790">
      <c r="A790" s="38"/>
    </row>
    <row r="791">
      <c r="A791" s="38"/>
    </row>
    <row r="792">
      <c r="A792" s="38"/>
    </row>
    <row r="793">
      <c r="A793" s="38"/>
    </row>
    <row r="794">
      <c r="A794" s="38"/>
    </row>
    <row r="795">
      <c r="A795" s="38"/>
    </row>
    <row r="796">
      <c r="A796" s="38"/>
    </row>
    <row r="797">
      <c r="A797" s="38"/>
    </row>
    <row r="798">
      <c r="A798" s="38"/>
    </row>
    <row r="799">
      <c r="A799" s="38"/>
    </row>
    <row r="800">
      <c r="A800" s="38"/>
    </row>
    <row r="801">
      <c r="A801" s="38"/>
    </row>
    <row r="802">
      <c r="A802" s="38"/>
    </row>
    <row r="803">
      <c r="A803" s="38"/>
    </row>
    <row r="804">
      <c r="A804" s="38"/>
    </row>
    <row r="805">
      <c r="A805" s="38"/>
    </row>
    <row r="806">
      <c r="A806" s="38"/>
    </row>
    <row r="807">
      <c r="A807" s="38"/>
    </row>
    <row r="808">
      <c r="A808" s="38"/>
    </row>
    <row r="809">
      <c r="A809" s="38"/>
    </row>
    <row r="810">
      <c r="A810" s="38"/>
    </row>
    <row r="811">
      <c r="A811" s="38"/>
    </row>
    <row r="812">
      <c r="A812" s="38"/>
    </row>
    <row r="813">
      <c r="A813" s="38"/>
    </row>
    <row r="814">
      <c r="A814" s="38"/>
    </row>
    <row r="815">
      <c r="A815" s="38"/>
    </row>
    <row r="816">
      <c r="A816" s="38"/>
    </row>
    <row r="817">
      <c r="A817" s="38"/>
    </row>
    <row r="818">
      <c r="A818" s="38"/>
    </row>
    <row r="819">
      <c r="A819" s="38"/>
    </row>
    <row r="820">
      <c r="A820" s="38"/>
    </row>
    <row r="821">
      <c r="A821" s="38"/>
    </row>
    <row r="822">
      <c r="A822" s="38"/>
    </row>
    <row r="823">
      <c r="A823" s="38"/>
    </row>
    <row r="824">
      <c r="A824" s="38"/>
    </row>
    <row r="825">
      <c r="A825" s="38"/>
    </row>
    <row r="826">
      <c r="A826" s="38"/>
    </row>
    <row r="827">
      <c r="A827" s="38"/>
    </row>
    <row r="828">
      <c r="A828" s="38"/>
    </row>
    <row r="829">
      <c r="A829" s="38"/>
    </row>
    <row r="830">
      <c r="A830" s="38"/>
    </row>
    <row r="831">
      <c r="A831" s="38"/>
    </row>
    <row r="832">
      <c r="A832" s="38"/>
    </row>
    <row r="833">
      <c r="A833" s="38"/>
    </row>
    <row r="834">
      <c r="A834" s="38"/>
    </row>
    <row r="835">
      <c r="A835" s="38"/>
    </row>
    <row r="836">
      <c r="A836" s="38"/>
    </row>
    <row r="837">
      <c r="A837" s="38"/>
    </row>
    <row r="838">
      <c r="A838" s="38"/>
    </row>
    <row r="839">
      <c r="A839" s="38"/>
    </row>
    <row r="840">
      <c r="A840" s="38"/>
    </row>
    <row r="841">
      <c r="A841" s="38"/>
    </row>
    <row r="842">
      <c r="A842" s="38"/>
    </row>
    <row r="843">
      <c r="A843" s="38"/>
    </row>
    <row r="844">
      <c r="A844" s="38"/>
    </row>
    <row r="845">
      <c r="A845" s="38"/>
    </row>
    <row r="846">
      <c r="A846" s="38"/>
    </row>
    <row r="847">
      <c r="A847" s="38"/>
    </row>
    <row r="848">
      <c r="A848" s="38"/>
    </row>
    <row r="849">
      <c r="A849" s="38"/>
    </row>
    <row r="850">
      <c r="A850" s="38"/>
    </row>
    <row r="851">
      <c r="A851" s="38"/>
    </row>
    <row r="852">
      <c r="A852" s="38"/>
    </row>
    <row r="853">
      <c r="A853" s="38"/>
    </row>
    <row r="854">
      <c r="A854" s="38"/>
    </row>
    <row r="855">
      <c r="A855" s="38"/>
    </row>
    <row r="856">
      <c r="A856" s="38"/>
    </row>
    <row r="857">
      <c r="A857" s="38"/>
    </row>
    <row r="858">
      <c r="A858" s="38"/>
    </row>
    <row r="859">
      <c r="A859" s="38"/>
    </row>
    <row r="860">
      <c r="A860" s="38"/>
    </row>
    <row r="861">
      <c r="A861" s="38"/>
    </row>
    <row r="862">
      <c r="A862" s="38"/>
    </row>
    <row r="863">
      <c r="A863" s="38"/>
    </row>
    <row r="864">
      <c r="A864" s="38"/>
    </row>
    <row r="865">
      <c r="A865" s="38"/>
    </row>
    <row r="866">
      <c r="A866" s="38"/>
    </row>
    <row r="867">
      <c r="A867" s="38"/>
    </row>
    <row r="868">
      <c r="A868" s="38"/>
    </row>
    <row r="869">
      <c r="A869" s="38"/>
    </row>
    <row r="870">
      <c r="A870" s="38"/>
    </row>
    <row r="871">
      <c r="A871" s="38"/>
    </row>
    <row r="872">
      <c r="A872" s="38"/>
    </row>
    <row r="873">
      <c r="A873" s="38"/>
    </row>
    <row r="874">
      <c r="A874" s="38"/>
    </row>
    <row r="875">
      <c r="A875" s="38"/>
    </row>
    <row r="876">
      <c r="A876" s="38"/>
    </row>
    <row r="877">
      <c r="A877" s="38"/>
    </row>
    <row r="878">
      <c r="A878" s="38"/>
    </row>
    <row r="879">
      <c r="A879" s="38"/>
    </row>
    <row r="880">
      <c r="A880" s="38"/>
    </row>
    <row r="881">
      <c r="A881" s="38"/>
    </row>
    <row r="882">
      <c r="A882" s="38"/>
    </row>
    <row r="883">
      <c r="A883" s="38"/>
    </row>
    <row r="884">
      <c r="A884" s="38"/>
    </row>
    <row r="885">
      <c r="A885" s="38"/>
    </row>
    <row r="886">
      <c r="A886" s="38"/>
    </row>
    <row r="887">
      <c r="A887" s="38"/>
    </row>
    <row r="888">
      <c r="A888" s="38"/>
    </row>
    <row r="889">
      <c r="A889" s="38"/>
    </row>
    <row r="890">
      <c r="A890" s="38"/>
    </row>
    <row r="891">
      <c r="A891" s="38"/>
    </row>
    <row r="892">
      <c r="A892" s="38"/>
    </row>
    <row r="893">
      <c r="A893" s="38"/>
    </row>
    <row r="894">
      <c r="A894" s="38"/>
    </row>
    <row r="895">
      <c r="A895" s="38"/>
    </row>
    <row r="896">
      <c r="A896" s="38"/>
    </row>
    <row r="897">
      <c r="A897" s="38"/>
    </row>
    <row r="898">
      <c r="A898" s="38"/>
    </row>
    <row r="899">
      <c r="A899" s="38"/>
    </row>
    <row r="900">
      <c r="A900" s="38"/>
    </row>
    <row r="901">
      <c r="A901" s="38"/>
    </row>
    <row r="902">
      <c r="A902" s="38"/>
    </row>
    <row r="903">
      <c r="A903" s="38"/>
    </row>
    <row r="904">
      <c r="A904" s="38"/>
    </row>
    <row r="905">
      <c r="A905" s="38"/>
    </row>
    <row r="906">
      <c r="A906" s="38"/>
    </row>
    <row r="907">
      <c r="A907" s="38"/>
    </row>
    <row r="908">
      <c r="A908" s="38"/>
    </row>
    <row r="909">
      <c r="A909" s="38"/>
    </row>
    <row r="910">
      <c r="A910" s="38"/>
    </row>
    <row r="911">
      <c r="A911" s="38"/>
    </row>
    <row r="912">
      <c r="A912" s="38"/>
    </row>
    <row r="913">
      <c r="A913" s="38"/>
    </row>
    <row r="914">
      <c r="A914" s="38"/>
    </row>
    <row r="915">
      <c r="A915" s="38"/>
    </row>
    <row r="916">
      <c r="A916" s="38"/>
    </row>
    <row r="917">
      <c r="A917" s="38"/>
    </row>
    <row r="918">
      <c r="A918" s="38"/>
    </row>
    <row r="919">
      <c r="A919" s="38"/>
    </row>
    <row r="920">
      <c r="A920" s="38"/>
    </row>
    <row r="921">
      <c r="A921" s="38"/>
    </row>
    <row r="922">
      <c r="A922" s="38"/>
    </row>
    <row r="923">
      <c r="A923" s="38"/>
    </row>
    <row r="924">
      <c r="A924" s="38"/>
    </row>
    <row r="925">
      <c r="A925" s="38"/>
    </row>
    <row r="926">
      <c r="A926" s="38"/>
    </row>
    <row r="927">
      <c r="A927" s="38"/>
    </row>
    <row r="928">
      <c r="A928" s="38"/>
    </row>
    <row r="929">
      <c r="A929" s="38"/>
    </row>
    <row r="930">
      <c r="A930" s="38"/>
    </row>
    <row r="931">
      <c r="A931" s="38"/>
    </row>
    <row r="932">
      <c r="A932" s="38"/>
    </row>
    <row r="933">
      <c r="A933" s="38"/>
    </row>
    <row r="934">
      <c r="A934" s="38"/>
    </row>
    <row r="935">
      <c r="A935" s="38"/>
    </row>
    <row r="936">
      <c r="A936" s="38"/>
    </row>
    <row r="937">
      <c r="A937" s="38"/>
    </row>
    <row r="938">
      <c r="A938" s="38"/>
    </row>
    <row r="939">
      <c r="A939" s="38"/>
    </row>
    <row r="940">
      <c r="A940" s="38"/>
    </row>
    <row r="941">
      <c r="A941" s="38"/>
    </row>
    <row r="942">
      <c r="A942" s="38"/>
    </row>
    <row r="943">
      <c r="A943" s="38"/>
    </row>
    <row r="944">
      <c r="A944" s="38"/>
    </row>
    <row r="945">
      <c r="A945" s="38"/>
    </row>
    <row r="946">
      <c r="A946" s="38"/>
    </row>
    <row r="947">
      <c r="A947" s="38"/>
    </row>
    <row r="948">
      <c r="A948" s="38"/>
    </row>
    <row r="949">
      <c r="A949" s="38"/>
    </row>
    <row r="950">
      <c r="A950" s="38"/>
    </row>
    <row r="951">
      <c r="A951" s="38"/>
    </row>
    <row r="952">
      <c r="A952" s="38"/>
    </row>
    <row r="953">
      <c r="A953" s="38"/>
    </row>
    <row r="954">
      <c r="A954" s="38"/>
    </row>
    <row r="955">
      <c r="A955" s="38"/>
    </row>
    <row r="956">
      <c r="A956" s="38"/>
    </row>
    <row r="957">
      <c r="A957" s="38"/>
    </row>
    <row r="958">
      <c r="A958" s="38"/>
    </row>
    <row r="959">
      <c r="A959" s="38"/>
    </row>
    <row r="960">
      <c r="A960" s="38"/>
    </row>
    <row r="961">
      <c r="A961" s="38"/>
    </row>
    <row r="962">
      <c r="A962" s="38"/>
    </row>
    <row r="963">
      <c r="A963" s="38"/>
    </row>
    <row r="964">
      <c r="A964" s="38"/>
    </row>
    <row r="965">
      <c r="A965" s="38"/>
    </row>
    <row r="966">
      <c r="A966" s="38"/>
    </row>
    <row r="967">
      <c r="A967" s="38"/>
    </row>
    <row r="968">
      <c r="A968" s="38"/>
    </row>
    <row r="969">
      <c r="A969" s="38"/>
    </row>
    <row r="970">
      <c r="A970" s="38"/>
    </row>
    <row r="971">
      <c r="A971" s="38"/>
    </row>
    <row r="972">
      <c r="A972" s="38"/>
    </row>
    <row r="973">
      <c r="A973" s="38"/>
    </row>
    <row r="974">
      <c r="A974" s="38"/>
    </row>
    <row r="975">
      <c r="A975" s="38"/>
    </row>
    <row r="976">
      <c r="A976" s="38"/>
    </row>
    <row r="977">
      <c r="A977" s="38"/>
    </row>
    <row r="978">
      <c r="A978" s="38"/>
    </row>
    <row r="979">
      <c r="A979" s="38"/>
    </row>
    <row r="980">
      <c r="A980" s="38"/>
    </row>
    <row r="981">
      <c r="A981" s="38"/>
    </row>
    <row r="982">
      <c r="A982" s="38"/>
    </row>
    <row r="983">
      <c r="A983" s="38"/>
    </row>
    <row r="984">
      <c r="A984" s="38"/>
    </row>
    <row r="985">
      <c r="A985" s="38"/>
    </row>
    <row r="986">
      <c r="A986" s="38"/>
    </row>
    <row r="987">
      <c r="A987" s="38"/>
    </row>
    <row r="988">
      <c r="A988" s="38"/>
    </row>
    <row r="989">
      <c r="A989" s="38"/>
    </row>
    <row r="990">
      <c r="A990" s="38"/>
    </row>
    <row r="991">
      <c r="A991" s="38"/>
    </row>
    <row r="992">
      <c r="A992" s="38"/>
    </row>
    <row r="993">
      <c r="A993" s="38"/>
    </row>
    <row r="994">
      <c r="A994" s="38"/>
    </row>
    <row r="995">
      <c r="A995" s="38"/>
    </row>
    <row r="996">
      <c r="A996" s="38"/>
    </row>
    <row r="997">
      <c r="A997" s="38"/>
    </row>
    <row r="998">
      <c r="A998" s="38"/>
    </row>
    <row r="999">
      <c r="A999" s="38"/>
    </row>
    <row r="1000">
      <c r="A1000" s="38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5.0"/>
  </cols>
  <sheetData>
    <row r="1">
      <c r="A1" s="1" t="s">
        <v>0</v>
      </c>
      <c r="B1" s="1" t="s">
        <v>147</v>
      </c>
      <c r="C1" s="1" t="s">
        <v>148</v>
      </c>
      <c r="D1" s="1" t="s">
        <v>149</v>
      </c>
      <c r="E1" s="1" t="s">
        <v>150</v>
      </c>
      <c r="H1" s="2" t="s">
        <v>147</v>
      </c>
      <c r="I1" s="2" t="s">
        <v>148</v>
      </c>
      <c r="J1" s="2" t="s">
        <v>149</v>
      </c>
      <c r="K1" s="2" t="s">
        <v>150</v>
      </c>
    </row>
    <row r="2">
      <c r="A2" s="4" t="s">
        <v>151</v>
      </c>
      <c r="B2" s="4">
        <f t="shared" ref="B2:B21" si="1">VALUE(MID(A2,FIND("CityMPG+",A2)+LEN("CityMPG+"),5))</f>
        <v>46</v>
      </c>
      <c r="C2" s="4">
        <f t="shared" ref="C2:C21" si="2">VALUE(MID(A2,FIND("Class-",A2)+LEN("Class-"),5))</f>
        <v>8.4</v>
      </c>
      <c r="D2" s="4">
        <f t="shared" ref="D2:D21" si="3">VALUE(MID(A2,FIND("HighwayMPG+",A2)+LEN("HighwayMPG+"),5))</f>
        <v>50</v>
      </c>
      <c r="E2" s="4">
        <f t="shared" ref="E2:E21" si="4">VALUE(MID(A2,FIND("Weight-",A2)+LEN("Weight-"),5))</f>
        <v>1695</v>
      </c>
      <c r="G2" s="1" t="s">
        <v>5</v>
      </c>
      <c r="H2" s="1">
        <v>20.0</v>
      </c>
      <c r="I2" s="3">
        <v>13.9</v>
      </c>
      <c r="J2" s="3">
        <v>27.0</v>
      </c>
      <c r="K2" s="1">
        <v>2885.0</v>
      </c>
    </row>
    <row r="3">
      <c r="A3" s="4" t="s">
        <v>152</v>
      </c>
      <c r="B3" s="4">
        <f t="shared" si="1"/>
        <v>18</v>
      </c>
      <c r="C3" s="4">
        <f t="shared" si="2"/>
        <v>23.3</v>
      </c>
      <c r="D3" s="4">
        <f t="shared" si="3"/>
        <v>25</v>
      </c>
      <c r="E3" s="4">
        <f t="shared" si="4"/>
        <v>2810</v>
      </c>
      <c r="G3" s="1" t="s">
        <v>7</v>
      </c>
      <c r="H3" s="4">
        <f t="shared" ref="H3:K3" si="5">AVERAGE(B2:B21)</f>
        <v>34.3</v>
      </c>
      <c r="I3" s="4">
        <f t="shared" si="5"/>
        <v>10.075</v>
      </c>
      <c r="J3" s="4">
        <f t="shared" si="5"/>
        <v>39.3</v>
      </c>
      <c r="K3" s="4">
        <f t="shared" si="5"/>
        <v>2122.25</v>
      </c>
    </row>
    <row r="4">
      <c r="A4" s="4" t="s">
        <v>151</v>
      </c>
      <c r="B4" s="4">
        <f t="shared" si="1"/>
        <v>46</v>
      </c>
      <c r="C4" s="4">
        <f t="shared" si="2"/>
        <v>8.4</v>
      </c>
      <c r="D4" s="4">
        <f t="shared" si="3"/>
        <v>50</v>
      </c>
      <c r="E4" s="4">
        <f t="shared" si="4"/>
        <v>1695</v>
      </c>
      <c r="G4" s="1" t="s">
        <v>9</v>
      </c>
      <c r="H4" s="5">
        <f t="shared" ref="H4:K4" si="6">AVERAGE(B24:B43)</f>
        <v>29.4</v>
      </c>
      <c r="I4" s="5">
        <f t="shared" si="6"/>
        <v>13.885</v>
      </c>
      <c r="J4" s="5">
        <f t="shared" si="6"/>
        <v>35.3</v>
      </c>
      <c r="K4" s="5">
        <f t="shared" si="6"/>
        <v>2513</v>
      </c>
    </row>
    <row r="5">
      <c r="A5" s="4" t="s">
        <v>153</v>
      </c>
      <c r="B5" s="4">
        <f t="shared" si="1"/>
        <v>28</v>
      </c>
      <c r="C5" s="4">
        <f t="shared" si="2"/>
        <v>11.6</v>
      </c>
      <c r="D5" s="4">
        <f t="shared" si="3"/>
        <v>36</v>
      </c>
      <c r="E5" s="4">
        <f t="shared" si="4"/>
        <v>2440</v>
      </c>
      <c r="G5" s="1" t="s">
        <v>11</v>
      </c>
      <c r="H5" s="4">
        <f t="shared" ref="H5:K5" si="7">AVERAGE(B46:B65)</f>
        <v>22.15</v>
      </c>
      <c r="I5" s="4">
        <f t="shared" si="7"/>
        <v>17.915</v>
      </c>
      <c r="J5" s="4">
        <f t="shared" si="7"/>
        <v>29.75</v>
      </c>
      <c r="K5" s="4">
        <f t="shared" si="7"/>
        <v>3012</v>
      </c>
    </row>
    <row r="6">
      <c r="A6" s="4" t="s">
        <v>154</v>
      </c>
      <c r="B6" s="4">
        <f t="shared" si="1"/>
        <v>22</v>
      </c>
      <c r="C6" s="4">
        <f t="shared" si="2"/>
        <v>10</v>
      </c>
      <c r="D6" s="4">
        <f t="shared" si="3"/>
        <v>29</v>
      </c>
      <c r="E6" s="4">
        <f t="shared" si="4"/>
        <v>2620</v>
      </c>
      <c r="G6" s="1" t="s">
        <v>13</v>
      </c>
      <c r="H6" s="4">
        <f t="shared" ref="H6:K6" si="8">AVERAGE(B68:B87)</f>
        <v>21.8</v>
      </c>
      <c r="I6" s="4">
        <f t="shared" si="8"/>
        <v>18.535</v>
      </c>
      <c r="J6" s="4">
        <f t="shared" si="8"/>
        <v>28.35</v>
      </c>
      <c r="K6" s="4">
        <f t="shared" si="8"/>
        <v>3066.75</v>
      </c>
    </row>
    <row r="7">
      <c r="A7" s="4" t="s">
        <v>151</v>
      </c>
      <c r="B7" s="4">
        <f t="shared" si="1"/>
        <v>46</v>
      </c>
      <c r="C7" s="4">
        <f t="shared" si="2"/>
        <v>8.4</v>
      </c>
      <c r="D7" s="4">
        <f t="shared" si="3"/>
        <v>50</v>
      </c>
      <c r="E7" s="4">
        <f t="shared" si="4"/>
        <v>1695</v>
      </c>
      <c r="G7" s="1" t="s">
        <v>15</v>
      </c>
      <c r="H7" s="4">
        <f t="shared" ref="H7:K7" si="9">AVERAGE(B90:B109)</f>
        <v>29.7</v>
      </c>
      <c r="I7" s="4">
        <f t="shared" si="9"/>
        <v>14.045</v>
      </c>
      <c r="J7" s="4">
        <f t="shared" si="9"/>
        <v>35.55</v>
      </c>
      <c r="K7" s="4">
        <f t="shared" si="9"/>
        <v>2526.75</v>
      </c>
    </row>
    <row r="8">
      <c r="A8" s="4" t="s">
        <v>155</v>
      </c>
      <c r="B8" s="4">
        <f t="shared" si="1"/>
        <v>29</v>
      </c>
      <c r="C8" s="4">
        <f t="shared" si="2"/>
        <v>10.3</v>
      </c>
      <c r="D8" s="4">
        <f t="shared" si="3"/>
        <v>33</v>
      </c>
      <c r="E8" s="4">
        <f t="shared" si="4"/>
        <v>2295</v>
      </c>
      <c r="G8" s="1" t="s">
        <v>17</v>
      </c>
      <c r="H8" s="4">
        <f t="shared" ref="H8:K8" si="10">AVERAGE(B112:B131)</f>
        <v>28.1</v>
      </c>
      <c r="I8" s="4">
        <f t="shared" si="10"/>
        <v>12.985</v>
      </c>
      <c r="J8" s="4">
        <f t="shared" si="10"/>
        <v>33.5</v>
      </c>
      <c r="K8" s="4">
        <f t="shared" si="10"/>
        <v>2447.25</v>
      </c>
    </row>
    <row r="9">
      <c r="A9" s="4" t="s">
        <v>154</v>
      </c>
      <c r="B9" s="4">
        <f t="shared" si="1"/>
        <v>22</v>
      </c>
      <c r="C9" s="4">
        <f t="shared" si="2"/>
        <v>10</v>
      </c>
      <c r="D9" s="4">
        <f t="shared" si="3"/>
        <v>29</v>
      </c>
      <c r="E9" s="4">
        <f t="shared" si="4"/>
        <v>2620</v>
      </c>
      <c r="G9" s="1" t="s">
        <v>19</v>
      </c>
      <c r="H9" s="1">
        <v>29.0</v>
      </c>
      <c r="I9" s="1">
        <v>8.3</v>
      </c>
      <c r="J9" s="1">
        <v>37.0</v>
      </c>
      <c r="K9" s="1">
        <v>2325.0</v>
      </c>
    </row>
    <row r="10">
      <c r="A10" s="1" t="s">
        <v>156</v>
      </c>
      <c r="B10" s="4">
        <f t="shared" si="1"/>
        <v>32</v>
      </c>
      <c r="C10" s="4">
        <f t="shared" si="2"/>
        <v>9.8</v>
      </c>
      <c r="D10" s="4">
        <f t="shared" si="3"/>
        <v>37</v>
      </c>
      <c r="E10" s="4">
        <f t="shared" si="4"/>
        <v>2055</v>
      </c>
      <c r="G10" s="1" t="s">
        <v>20</v>
      </c>
      <c r="H10" s="1">
        <v>29.0</v>
      </c>
      <c r="I10" s="1">
        <v>12.2</v>
      </c>
      <c r="J10" s="1">
        <v>33.0</v>
      </c>
      <c r="K10" s="1">
        <v>2295.0</v>
      </c>
    </row>
    <row r="11">
      <c r="A11" s="1" t="s">
        <v>157</v>
      </c>
      <c r="B11" s="4">
        <f t="shared" si="1"/>
        <v>39</v>
      </c>
      <c r="C11" s="4">
        <f t="shared" si="2"/>
        <v>8.6</v>
      </c>
      <c r="D11" s="4">
        <f t="shared" si="3"/>
        <v>43</v>
      </c>
      <c r="E11" s="4">
        <f t="shared" si="4"/>
        <v>1965</v>
      </c>
      <c r="G11" s="1" t="s">
        <v>22</v>
      </c>
      <c r="H11" s="1">
        <v>20.0</v>
      </c>
      <c r="I11" s="1">
        <v>31.9</v>
      </c>
      <c r="J11" s="1">
        <v>29.0</v>
      </c>
      <c r="K11" s="1">
        <v>2920.0</v>
      </c>
    </row>
    <row r="12">
      <c r="A12" s="1" t="s">
        <v>151</v>
      </c>
      <c r="B12" s="4">
        <f t="shared" si="1"/>
        <v>46</v>
      </c>
      <c r="C12" s="4">
        <f t="shared" si="2"/>
        <v>8.4</v>
      </c>
      <c r="D12" s="4">
        <f t="shared" si="3"/>
        <v>50</v>
      </c>
      <c r="E12" s="4">
        <f t="shared" si="4"/>
        <v>1695</v>
      </c>
      <c r="G12" s="1" t="s">
        <v>24</v>
      </c>
      <c r="H12" s="1">
        <v>29.0</v>
      </c>
      <c r="I12" s="1">
        <v>12.2</v>
      </c>
      <c r="J12" s="1">
        <v>33.0</v>
      </c>
      <c r="K12" s="1">
        <v>2295.0</v>
      </c>
    </row>
    <row r="13">
      <c r="A13" s="1" t="s">
        <v>158</v>
      </c>
      <c r="B13" s="4">
        <f t="shared" si="1"/>
        <v>33</v>
      </c>
      <c r="C13" s="4">
        <f t="shared" si="2"/>
        <v>8.4</v>
      </c>
      <c r="D13" s="4">
        <f t="shared" si="3"/>
        <v>37</v>
      </c>
      <c r="E13" s="4">
        <f t="shared" si="4"/>
        <v>2045</v>
      </c>
      <c r="G13" s="1" t="s">
        <v>26</v>
      </c>
      <c r="H13" s="1">
        <v>33.0</v>
      </c>
      <c r="I13" s="1">
        <v>8.4</v>
      </c>
      <c r="J13" s="1">
        <v>37.0</v>
      </c>
      <c r="K13" s="1">
        <v>2045.0</v>
      </c>
    </row>
    <row r="14">
      <c r="A14" s="1" t="s">
        <v>159</v>
      </c>
      <c r="B14" s="4">
        <f t="shared" si="1"/>
        <v>42</v>
      </c>
      <c r="C14" s="4">
        <f t="shared" si="2"/>
        <v>12.1</v>
      </c>
      <c r="D14" s="4">
        <f t="shared" si="3"/>
        <v>46</v>
      </c>
      <c r="E14" s="4">
        <f t="shared" si="4"/>
        <v>2350</v>
      </c>
      <c r="G14" s="1" t="s">
        <v>28</v>
      </c>
      <c r="H14" s="1">
        <v>29.0</v>
      </c>
      <c r="I14" s="1">
        <v>8.3</v>
      </c>
      <c r="J14" s="1">
        <v>37.0</v>
      </c>
      <c r="K14" s="1">
        <v>2325.0</v>
      </c>
    </row>
    <row r="15">
      <c r="A15" s="1" t="s">
        <v>156</v>
      </c>
      <c r="B15" s="4">
        <f t="shared" si="1"/>
        <v>32</v>
      </c>
      <c r="C15" s="4">
        <f t="shared" si="2"/>
        <v>9.8</v>
      </c>
      <c r="D15" s="4">
        <f t="shared" si="3"/>
        <v>37</v>
      </c>
      <c r="E15" s="4">
        <f t="shared" si="4"/>
        <v>2055</v>
      </c>
      <c r="G15" s="1" t="s">
        <v>30</v>
      </c>
      <c r="H15" s="1">
        <v>30.0</v>
      </c>
      <c r="I15" s="1">
        <v>12.5</v>
      </c>
      <c r="J15" s="1">
        <v>36.0</v>
      </c>
      <c r="K15" s="1">
        <v>2475.0</v>
      </c>
    </row>
    <row r="16">
      <c r="A16" s="1" t="s">
        <v>158</v>
      </c>
      <c r="B16" s="4">
        <f t="shared" si="1"/>
        <v>33</v>
      </c>
      <c r="C16" s="4">
        <f t="shared" si="2"/>
        <v>8.4</v>
      </c>
      <c r="D16" s="4">
        <f t="shared" si="3"/>
        <v>37</v>
      </c>
      <c r="E16" s="4">
        <f t="shared" si="4"/>
        <v>2045</v>
      </c>
    </row>
    <row r="17">
      <c r="A17" s="1" t="s">
        <v>151</v>
      </c>
      <c r="B17" s="4">
        <f t="shared" si="1"/>
        <v>46</v>
      </c>
      <c r="C17" s="4">
        <f t="shared" si="2"/>
        <v>8.4</v>
      </c>
      <c r="D17" s="4">
        <f t="shared" si="3"/>
        <v>50</v>
      </c>
      <c r="E17" s="4">
        <f t="shared" si="4"/>
        <v>1695</v>
      </c>
    </row>
    <row r="18">
      <c r="A18" s="1" t="s">
        <v>151</v>
      </c>
      <c r="B18" s="4">
        <f t="shared" si="1"/>
        <v>46</v>
      </c>
      <c r="C18" s="4">
        <f t="shared" si="2"/>
        <v>8.4</v>
      </c>
      <c r="D18" s="4">
        <f t="shared" si="3"/>
        <v>50</v>
      </c>
      <c r="E18" s="4">
        <f t="shared" si="4"/>
        <v>1695</v>
      </c>
      <c r="H18" s="2" t="s">
        <v>147</v>
      </c>
      <c r="I18" s="2" t="s">
        <v>148</v>
      </c>
      <c r="J18" s="2" t="s">
        <v>149</v>
      </c>
      <c r="K18" s="2" t="s">
        <v>150</v>
      </c>
    </row>
    <row r="19">
      <c r="A19" s="1" t="s">
        <v>158</v>
      </c>
      <c r="B19" s="4">
        <f t="shared" si="1"/>
        <v>33</v>
      </c>
      <c r="C19" s="4">
        <f t="shared" si="2"/>
        <v>8.4</v>
      </c>
      <c r="D19" s="4">
        <f t="shared" si="3"/>
        <v>37</v>
      </c>
      <c r="E19" s="4">
        <f t="shared" si="4"/>
        <v>2045</v>
      </c>
      <c r="G19" s="1" t="s">
        <v>33</v>
      </c>
      <c r="H19" s="8" t="s">
        <v>34</v>
      </c>
      <c r="I19" s="8" t="s">
        <v>34</v>
      </c>
      <c r="J19" s="8" t="s">
        <v>34</v>
      </c>
      <c r="K19" s="8" t="s">
        <v>34</v>
      </c>
    </row>
    <row r="20">
      <c r="A20" s="1" t="s">
        <v>160</v>
      </c>
      <c r="B20" s="4">
        <f t="shared" si="1"/>
        <v>25</v>
      </c>
      <c r="C20" s="4">
        <f t="shared" si="2"/>
        <v>9.1</v>
      </c>
      <c r="D20" s="4">
        <f t="shared" si="3"/>
        <v>33</v>
      </c>
      <c r="E20" s="4">
        <f t="shared" si="4"/>
        <v>2240</v>
      </c>
      <c r="G20" s="1" t="s">
        <v>36</v>
      </c>
      <c r="H20" s="9" t="s">
        <v>37</v>
      </c>
      <c r="I20" s="9" t="s">
        <v>37</v>
      </c>
      <c r="J20" s="9" t="s">
        <v>37</v>
      </c>
      <c r="K20" s="9" t="s">
        <v>37</v>
      </c>
    </row>
    <row r="21">
      <c r="A21" s="1" t="s">
        <v>161</v>
      </c>
      <c r="B21" s="4">
        <f t="shared" si="1"/>
        <v>22</v>
      </c>
      <c r="C21" s="4">
        <f t="shared" si="2"/>
        <v>11.3</v>
      </c>
      <c r="D21" s="4">
        <f t="shared" si="3"/>
        <v>27</v>
      </c>
      <c r="E21" s="4">
        <f t="shared" si="4"/>
        <v>2690</v>
      </c>
      <c r="G21" s="1" t="s">
        <v>39</v>
      </c>
      <c r="H21" s="9" t="s">
        <v>37</v>
      </c>
      <c r="I21" s="9" t="s">
        <v>37</v>
      </c>
      <c r="J21" s="9" t="s">
        <v>37</v>
      </c>
      <c r="K21" s="9" t="s">
        <v>37</v>
      </c>
    </row>
    <row r="22">
      <c r="G22" s="1" t="s">
        <v>41</v>
      </c>
      <c r="H22" s="9" t="s">
        <v>37</v>
      </c>
      <c r="I22" s="9" t="s">
        <v>37</v>
      </c>
      <c r="J22" s="9" t="s">
        <v>37</v>
      </c>
      <c r="K22" s="9" t="s">
        <v>37</v>
      </c>
    </row>
    <row r="23">
      <c r="A23" s="1" t="s">
        <v>43</v>
      </c>
      <c r="B23" s="1" t="s">
        <v>147</v>
      </c>
      <c r="C23" s="1" t="s">
        <v>148</v>
      </c>
      <c r="D23" s="1" t="s">
        <v>149</v>
      </c>
      <c r="E23" s="1" t="s">
        <v>150</v>
      </c>
      <c r="G23" s="1" t="s">
        <v>42</v>
      </c>
      <c r="H23" s="9" t="s">
        <v>37</v>
      </c>
      <c r="I23" s="9" t="s">
        <v>37</v>
      </c>
      <c r="J23" s="9" t="s">
        <v>37</v>
      </c>
      <c r="K23" s="9" t="s">
        <v>37</v>
      </c>
    </row>
    <row r="24">
      <c r="A24" s="1" t="s">
        <v>162</v>
      </c>
      <c r="B24" s="5">
        <f t="shared" ref="B24:B43" si="11">VALUE(MID(A24,FIND("CityMPG+",A24)+LEN("CityMPG+"),5))</f>
        <v>42</v>
      </c>
      <c r="C24" s="4">
        <f t="shared" ref="C24:C43" si="12">VALUE(MID(A24,FIND("Class-",A24)+LEN("Class-"),5))</f>
        <v>12.1</v>
      </c>
      <c r="D24" s="4">
        <f t="shared" ref="D24:D43" si="13">VALUE(MID(A24,FIND("HighwayMPG+",A24)+LEN("HighwayMPG+"),5))</f>
        <v>46</v>
      </c>
      <c r="E24" s="4">
        <f t="shared" ref="E24:E43" si="14">VALUE(MID(A24,FIND("Weight-",A24)+LEN("Weight-"),5))</f>
        <v>2350</v>
      </c>
      <c r="G24" s="1" t="s">
        <v>44</v>
      </c>
      <c r="H24" s="9" t="s">
        <v>37</v>
      </c>
      <c r="I24" s="9" t="s">
        <v>37</v>
      </c>
      <c r="J24" s="9" t="s">
        <v>37</v>
      </c>
      <c r="K24" s="9" t="s">
        <v>37</v>
      </c>
    </row>
    <row r="25">
      <c r="A25" s="1" t="s">
        <v>163</v>
      </c>
      <c r="B25" s="5">
        <f t="shared" si="11"/>
        <v>46</v>
      </c>
      <c r="C25" s="4">
        <f t="shared" si="12"/>
        <v>8.4</v>
      </c>
      <c r="D25" s="4">
        <f t="shared" si="13"/>
        <v>50</v>
      </c>
      <c r="E25" s="4">
        <f t="shared" si="14"/>
        <v>1695</v>
      </c>
      <c r="G25" s="1" t="s">
        <v>46</v>
      </c>
      <c r="H25" s="9" t="s">
        <v>37</v>
      </c>
      <c r="I25" s="9" t="s">
        <v>37</v>
      </c>
      <c r="J25" s="9" t="s">
        <v>37</v>
      </c>
      <c r="K25" s="9" t="s">
        <v>37</v>
      </c>
    </row>
    <row r="26">
      <c r="A26" s="1" t="s">
        <v>163</v>
      </c>
      <c r="B26" s="5">
        <f t="shared" si="11"/>
        <v>46</v>
      </c>
      <c r="C26" s="4">
        <f t="shared" si="12"/>
        <v>8.4</v>
      </c>
      <c r="D26" s="4">
        <f t="shared" si="13"/>
        <v>50</v>
      </c>
      <c r="E26" s="4">
        <f t="shared" si="14"/>
        <v>1695</v>
      </c>
      <c r="G26" s="1" t="s">
        <v>48</v>
      </c>
      <c r="H26" s="9" t="s">
        <v>37</v>
      </c>
      <c r="I26" s="9" t="s">
        <v>37</v>
      </c>
      <c r="J26" s="9" t="s">
        <v>37</v>
      </c>
      <c r="K26" s="9" t="s">
        <v>37</v>
      </c>
    </row>
    <row r="27">
      <c r="A27" s="1" t="s">
        <v>164</v>
      </c>
      <c r="B27" s="5">
        <f t="shared" si="11"/>
        <v>25</v>
      </c>
      <c r="C27" s="4">
        <f t="shared" si="12"/>
        <v>10.9</v>
      </c>
      <c r="D27" s="4">
        <f t="shared" si="13"/>
        <v>30</v>
      </c>
      <c r="E27" s="4">
        <f t="shared" si="14"/>
        <v>2490</v>
      </c>
      <c r="G27" s="1" t="s">
        <v>50</v>
      </c>
      <c r="H27" s="9" t="s">
        <v>37</v>
      </c>
      <c r="I27" s="9" t="s">
        <v>37</v>
      </c>
      <c r="J27" s="9" t="s">
        <v>37</v>
      </c>
      <c r="K27" s="9" t="s">
        <v>37</v>
      </c>
    </row>
    <row r="28">
      <c r="A28" s="1" t="s">
        <v>165</v>
      </c>
      <c r="B28" s="5">
        <f t="shared" si="11"/>
        <v>19</v>
      </c>
      <c r="C28" s="4">
        <f t="shared" si="12"/>
        <v>26.3</v>
      </c>
      <c r="D28" s="4">
        <f t="shared" si="13"/>
        <v>27</v>
      </c>
      <c r="E28" s="4">
        <f t="shared" si="14"/>
        <v>3495</v>
      </c>
      <c r="G28" s="1" t="s">
        <v>52</v>
      </c>
      <c r="H28" s="9" t="s">
        <v>37</v>
      </c>
      <c r="I28" s="9" t="s">
        <v>37</v>
      </c>
      <c r="J28" s="9" t="s">
        <v>37</v>
      </c>
      <c r="K28" s="9" t="s">
        <v>37</v>
      </c>
    </row>
    <row r="29">
      <c r="A29" s="1" t="s">
        <v>163</v>
      </c>
      <c r="B29" s="5">
        <f t="shared" si="11"/>
        <v>46</v>
      </c>
      <c r="C29" s="4">
        <f t="shared" si="12"/>
        <v>8.4</v>
      </c>
      <c r="D29" s="4">
        <f t="shared" si="13"/>
        <v>50</v>
      </c>
      <c r="E29" s="4">
        <f t="shared" si="14"/>
        <v>1695</v>
      </c>
      <c r="G29" s="1" t="s">
        <v>54</v>
      </c>
      <c r="H29" s="9" t="s">
        <v>37</v>
      </c>
      <c r="I29" s="9" t="s">
        <v>37</v>
      </c>
      <c r="J29" s="9" t="s">
        <v>37</v>
      </c>
      <c r="K29" s="9" t="s">
        <v>37</v>
      </c>
    </row>
    <row r="30">
      <c r="A30" s="1" t="s">
        <v>166</v>
      </c>
      <c r="B30" s="5">
        <f t="shared" si="11"/>
        <v>22</v>
      </c>
      <c r="C30" s="4">
        <f t="shared" si="12"/>
        <v>30</v>
      </c>
      <c r="D30" s="4">
        <f t="shared" si="13"/>
        <v>30</v>
      </c>
      <c r="E30" s="4">
        <f t="shared" si="14"/>
        <v>3640</v>
      </c>
      <c r="G30" s="1" t="s">
        <v>55</v>
      </c>
      <c r="H30" s="9" t="s">
        <v>37</v>
      </c>
      <c r="I30" s="9" t="s">
        <v>37</v>
      </c>
      <c r="J30" s="9" t="s">
        <v>37</v>
      </c>
      <c r="K30" s="9" t="s">
        <v>37</v>
      </c>
    </row>
    <row r="31">
      <c r="A31" s="1" t="s">
        <v>167</v>
      </c>
      <c r="B31" s="5">
        <f t="shared" si="11"/>
        <v>17</v>
      </c>
      <c r="C31" s="4">
        <f t="shared" si="12"/>
        <v>34.3</v>
      </c>
      <c r="D31" s="4">
        <f t="shared" si="13"/>
        <v>26</v>
      </c>
      <c r="E31" s="4">
        <f t="shared" si="14"/>
        <v>3695</v>
      </c>
      <c r="G31" s="1" t="s">
        <v>57</v>
      </c>
      <c r="H31" s="9" t="s">
        <v>37</v>
      </c>
      <c r="I31" s="9" t="s">
        <v>37</v>
      </c>
      <c r="J31" s="9" t="s">
        <v>37</v>
      </c>
      <c r="K31" s="9" t="s">
        <v>37</v>
      </c>
    </row>
    <row r="32">
      <c r="A32" s="1" t="s">
        <v>168</v>
      </c>
      <c r="B32" s="5">
        <f t="shared" si="11"/>
        <v>25</v>
      </c>
      <c r="C32" s="4">
        <f t="shared" si="12"/>
        <v>9.1</v>
      </c>
      <c r="D32" s="4">
        <f t="shared" si="13"/>
        <v>33</v>
      </c>
      <c r="E32" s="4">
        <f t="shared" si="14"/>
        <v>2240</v>
      </c>
      <c r="G32" s="1" t="s">
        <v>59</v>
      </c>
      <c r="H32" s="9" t="s">
        <v>37</v>
      </c>
      <c r="I32" s="9" t="s">
        <v>37</v>
      </c>
      <c r="J32" s="9" t="s">
        <v>37</v>
      </c>
      <c r="K32" s="9" t="s">
        <v>37</v>
      </c>
    </row>
    <row r="33">
      <c r="A33" s="1" t="s">
        <v>169</v>
      </c>
      <c r="B33" s="5">
        <f t="shared" si="11"/>
        <v>29</v>
      </c>
      <c r="C33" s="4">
        <f t="shared" si="12"/>
        <v>8</v>
      </c>
      <c r="D33" s="4">
        <f t="shared" si="13"/>
        <v>33</v>
      </c>
      <c r="E33" s="4">
        <f t="shared" si="14"/>
        <v>2345</v>
      </c>
    </row>
    <row r="34">
      <c r="A34" s="1" t="s">
        <v>164</v>
      </c>
      <c r="B34" s="5">
        <f t="shared" si="11"/>
        <v>25</v>
      </c>
      <c r="C34" s="4">
        <f t="shared" si="12"/>
        <v>10.9</v>
      </c>
      <c r="D34" s="4">
        <f t="shared" si="13"/>
        <v>30</v>
      </c>
      <c r="E34" s="4">
        <f t="shared" si="14"/>
        <v>2490</v>
      </c>
    </row>
    <row r="35">
      <c r="A35" s="1" t="s">
        <v>170</v>
      </c>
      <c r="B35" s="5">
        <f t="shared" si="11"/>
        <v>25</v>
      </c>
      <c r="C35" s="4">
        <f t="shared" si="12"/>
        <v>10.9</v>
      </c>
      <c r="D35" s="4">
        <f t="shared" si="13"/>
        <v>30</v>
      </c>
      <c r="E35" s="4">
        <f t="shared" si="14"/>
        <v>2490</v>
      </c>
    </row>
    <row r="36">
      <c r="A36" s="1" t="s">
        <v>171</v>
      </c>
      <c r="B36" s="5">
        <f t="shared" si="11"/>
        <v>20</v>
      </c>
      <c r="C36" s="4">
        <f t="shared" si="12"/>
        <v>26.7</v>
      </c>
      <c r="D36" s="4">
        <f t="shared" si="13"/>
        <v>28</v>
      </c>
      <c r="E36" s="4">
        <f t="shared" si="14"/>
        <v>3245</v>
      </c>
    </row>
    <row r="37">
      <c r="A37" s="1" t="s">
        <v>172</v>
      </c>
      <c r="B37" s="5">
        <f t="shared" si="11"/>
        <v>22</v>
      </c>
      <c r="C37" s="4">
        <f t="shared" si="12"/>
        <v>10</v>
      </c>
      <c r="D37" s="4">
        <f t="shared" si="13"/>
        <v>29</v>
      </c>
      <c r="E37" s="4">
        <f t="shared" si="14"/>
        <v>2620</v>
      </c>
    </row>
    <row r="38">
      <c r="A38" s="1" t="s">
        <v>173</v>
      </c>
      <c r="B38" s="5">
        <f t="shared" si="11"/>
        <v>39</v>
      </c>
      <c r="C38" s="4">
        <f t="shared" si="12"/>
        <v>8.6</v>
      </c>
      <c r="D38" s="4">
        <f t="shared" si="13"/>
        <v>43</v>
      </c>
      <c r="E38" s="4">
        <f t="shared" si="14"/>
        <v>1965</v>
      </c>
    </row>
    <row r="39">
      <c r="A39" s="1" t="s">
        <v>173</v>
      </c>
      <c r="B39" s="5">
        <f t="shared" si="11"/>
        <v>39</v>
      </c>
      <c r="C39" s="4">
        <f t="shared" si="12"/>
        <v>8.6</v>
      </c>
      <c r="D39" s="4">
        <f t="shared" si="13"/>
        <v>43</v>
      </c>
      <c r="E39" s="4">
        <f t="shared" si="14"/>
        <v>1965</v>
      </c>
    </row>
    <row r="40">
      <c r="A40" s="1" t="s">
        <v>174</v>
      </c>
      <c r="B40" s="5">
        <f t="shared" si="11"/>
        <v>22</v>
      </c>
      <c r="C40" s="4">
        <f t="shared" si="12"/>
        <v>10</v>
      </c>
      <c r="D40" s="4">
        <f t="shared" si="13"/>
        <v>29</v>
      </c>
      <c r="E40" s="4">
        <f t="shared" si="14"/>
        <v>2620</v>
      </c>
    </row>
    <row r="41">
      <c r="A41" s="1" t="s">
        <v>175</v>
      </c>
      <c r="B41" s="5">
        <f t="shared" si="11"/>
        <v>29</v>
      </c>
      <c r="C41" s="4">
        <f t="shared" si="12"/>
        <v>11.8</v>
      </c>
      <c r="D41" s="4">
        <f t="shared" si="13"/>
        <v>33</v>
      </c>
      <c r="E41" s="4">
        <f t="shared" si="14"/>
        <v>2545</v>
      </c>
    </row>
    <row r="42">
      <c r="A42" s="1" t="s">
        <v>176</v>
      </c>
      <c r="B42" s="5">
        <f t="shared" si="11"/>
        <v>25</v>
      </c>
      <c r="C42" s="4">
        <f t="shared" si="12"/>
        <v>13.4</v>
      </c>
      <c r="D42" s="4">
        <f t="shared" si="13"/>
        <v>36</v>
      </c>
      <c r="E42" s="4">
        <f t="shared" si="14"/>
        <v>2490</v>
      </c>
    </row>
    <row r="43">
      <c r="A43" s="1" t="s">
        <v>164</v>
      </c>
      <c r="B43" s="5">
        <f t="shared" si="11"/>
        <v>25</v>
      </c>
      <c r="C43" s="4">
        <f t="shared" si="12"/>
        <v>10.9</v>
      </c>
      <c r="D43" s="4">
        <f t="shared" si="13"/>
        <v>30</v>
      </c>
      <c r="E43" s="4">
        <f t="shared" si="14"/>
        <v>2490</v>
      </c>
    </row>
    <row r="45">
      <c r="A45" s="1" t="s">
        <v>71</v>
      </c>
      <c r="B45" s="1" t="s">
        <v>147</v>
      </c>
      <c r="C45" s="1" t="s">
        <v>148</v>
      </c>
      <c r="D45" s="1" t="s">
        <v>149</v>
      </c>
      <c r="E45" s="1" t="s">
        <v>150</v>
      </c>
    </row>
    <row r="46">
      <c r="A46" s="1" t="s">
        <v>177</v>
      </c>
      <c r="B46" s="4">
        <f t="shared" ref="B46:B65" si="15">VALUE(MID(A46,FIND("CityMPG+",A46)+LEN("CityMPG+"),5))</f>
        <v>23</v>
      </c>
      <c r="C46" s="4">
        <f t="shared" ref="C46:C65" si="16">VALUE(MID(A46,FIND("Class-",A46)+LEN("Class-"),5))</f>
        <v>19.5</v>
      </c>
      <c r="D46" s="4">
        <f t="shared" ref="D46:D65" si="17">VALUE(MID(A46,FIND("HighwayMPG+",A46)+LEN("HighwayMPG+"),5))</f>
        <v>30</v>
      </c>
      <c r="E46" s="4">
        <f t="shared" ref="E46:E65" si="18">VALUE(MID(A46,FIND("Weight-",A46)+LEN("Weight-"),5))</f>
        <v>3085</v>
      </c>
    </row>
    <row r="47">
      <c r="A47" s="1" t="s">
        <v>178</v>
      </c>
      <c r="B47" s="4">
        <f t="shared" si="15"/>
        <v>23</v>
      </c>
      <c r="C47" s="4">
        <f t="shared" si="16"/>
        <v>10.1</v>
      </c>
      <c r="D47" s="4">
        <f t="shared" si="17"/>
        <v>30</v>
      </c>
      <c r="E47" s="4">
        <f t="shared" si="18"/>
        <v>2530</v>
      </c>
    </row>
    <row r="48">
      <c r="A48" s="1" t="s">
        <v>179</v>
      </c>
      <c r="B48" s="4">
        <f t="shared" si="15"/>
        <v>20</v>
      </c>
      <c r="C48" s="4">
        <f t="shared" si="16"/>
        <v>28.7</v>
      </c>
      <c r="D48" s="4">
        <f t="shared" si="17"/>
        <v>26</v>
      </c>
      <c r="E48" s="4">
        <f t="shared" si="18"/>
        <v>2775</v>
      </c>
    </row>
    <row r="49">
      <c r="A49" s="1" t="s">
        <v>180</v>
      </c>
      <c r="B49" s="4">
        <f t="shared" si="15"/>
        <v>25</v>
      </c>
      <c r="C49" s="4">
        <f t="shared" si="16"/>
        <v>18.4</v>
      </c>
      <c r="D49" s="4">
        <f t="shared" si="17"/>
        <v>32</v>
      </c>
      <c r="E49" s="4">
        <f t="shared" si="18"/>
        <v>2950</v>
      </c>
    </row>
    <row r="50">
      <c r="A50" s="1" t="s">
        <v>181</v>
      </c>
      <c r="B50" s="4">
        <f t="shared" si="15"/>
        <v>19</v>
      </c>
      <c r="C50" s="4">
        <f t="shared" si="16"/>
        <v>14.9</v>
      </c>
      <c r="D50" s="4">
        <f t="shared" si="17"/>
        <v>26</v>
      </c>
      <c r="E50" s="4">
        <f t="shared" si="18"/>
        <v>3610</v>
      </c>
    </row>
    <row r="51">
      <c r="A51" s="1" t="s">
        <v>182</v>
      </c>
      <c r="B51" s="4">
        <f t="shared" si="15"/>
        <v>21</v>
      </c>
      <c r="C51" s="4">
        <f t="shared" si="16"/>
        <v>20</v>
      </c>
      <c r="D51" s="4">
        <f t="shared" si="17"/>
        <v>30</v>
      </c>
      <c r="E51" s="4">
        <f t="shared" si="18"/>
        <v>2985</v>
      </c>
    </row>
    <row r="52">
      <c r="A52" s="1" t="s">
        <v>183</v>
      </c>
      <c r="B52" s="4">
        <f t="shared" si="15"/>
        <v>16</v>
      </c>
      <c r="C52" s="4">
        <f t="shared" si="16"/>
        <v>40.1</v>
      </c>
      <c r="D52" s="4">
        <f t="shared" si="17"/>
        <v>25</v>
      </c>
      <c r="E52" s="4">
        <f t="shared" si="18"/>
        <v>3935</v>
      </c>
    </row>
    <row r="53">
      <c r="A53" s="1" t="s">
        <v>184</v>
      </c>
      <c r="B53" s="4">
        <f t="shared" si="15"/>
        <v>31</v>
      </c>
      <c r="C53" s="4">
        <f t="shared" si="16"/>
        <v>9</v>
      </c>
      <c r="D53" s="4">
        <f t="shared" si="17"/>
        <v>41</v>
      </c>
      <c r="E53" s="4">
        <f t="shared" si="18"/>
        <v>2350</v>
      </c>
    </row>
    <row r="54">
      <c r="A54" s="1" t="s">
        <v>185</v>
      </c>
      <c r="B54" s="4">
        <f t="shared" si="15"/>
        <v>20</v>
      </c>
      <c r="C54" s="4">
        <f t="shared" si="16"/>
        <v>29.5</v>
      </c>
      <c r="D54" s="4">
        <f t="shared" si="17"/>
        <v>26</v>
      </c>
      <c r="E54" s="4">
        <f t="shared" si="18"/>
        <v>3570</v>
      </c>
    </row>
    <row r="55">
      <c r="A55" s="1" t="s">
        <v>186</v>
      </c>
      <c r="B55" s="4">
        <f t="shared" si="15"/>
        <v>22</v>
      </c>
      <c r="C55" s="4">
        <f t="shared" si="16"/>
        <v>15.7</v>
      </c>
      <c r="D55" s="4">
        <f t="shared" si="17"/>
        <v>31</v>
      </c>
      <c r="E55" s="4">
        <f t="shared" si="18"/>
        <v>2880</v>
      </c>
    </row>
    <row r="56">
      <c r="A56" s="1" t="s">
        <v>187</v>
      </c>
      <c r="B56" s="4">
        <f t="shared" si="15"/>
        <v>25</v>
      </c>
      <c r="C56" s="4">
        <f t="shared" si="16"/>
        <v>15.9</v>
      </c>
      <c r="D56" s="4">
        <f t="shared" si="17"/>
        <v>31</v>
      </c>
      <c r="E56" s="4">
        <f t="shared" si="18"/>
        <v>2705</v>
      </c>
    </row>
    <row r="57">
      <c r="A57" s="1" t="s">
        <v>188</v>
      </c>
      <c r="B57" s="4">
        <f t="shared" si="15"/>
        <v>31</v>
      </c>
      <c r="C57" s="4">
        <f t="shared" si="16"/>
        <v>9</v>
      </c>
      <c r="D57" s="4">
        <f t="shared" si="17"/>
        <v>41</v>
      </c>
      <c r="E57" s="4">
        <f t="shared" si="18"/>
        <v>2350</v>
      </c>
    </row>
    <row r="58">
      <c r="A58" s="1" t="s">
        <v>189</v>
      </c>
      <c r="B58" s="4">
        <f t="shared" si="15"/>
        <v>20</v>
      </c>
      <c r="C58" s="4">
        <f t="shared" si="16"/>
        <v>13.9</v>
      </c>
      <c r="D58" s="4">
        <f t="shared" si="17"/>
        <v>27</v>
      </c>
      <c r="E58" s="4">
        <f t="shared" si="18"/>
        <v>2885</v>
      </c>
    </row>
    <row r="59">
      <c r="A59" s="1" t="s">
        <v>178</v>
      </c>
      <c r="B59" s="4">
        <f t="shared" si="15"/>
        <v>23</v>
      </c>
      <c r="C59" s="4">
        <f t="shared" si="16"/>
        <v>10.1</v>
      </c>
      <c r="D59" s="4">
        <f t="shared" si="17"/>
        <v>30</v>
      </c>
      <c r="E59" s="4">
        <f t="shared" si="18"/>
        <v>2530</v>
      </c>
    </row>
    <row r="60">
      <c r="A60" s="1" t="s">
        <v>190</v>
      </c>
      <c r="B60" s="4">
        <f t="shared" si="15"/>
        <v>19</v>
      </c>
      <c r="C60" s="4">
        <f t="shared" si="16"/>
        <v>17.7</v>
      </c>
      <c r="D60" s="4">
        <f t="shared" si="17"/>
        <v>28</v>
      </c>
      <c r="E60" s="4">
        <f t="shared" si="18"/>
        <v>3240</v>
      </c>
    </row>
    <row r="61">
      <c r="A61" s="1" t="s">
        <v>191</v>
      </c>
      <c r="B61" s="4">
        <f t="shared" si="15"/>
        <v>21</v>
      </c>
      <c r="C61" s="4">
        <f t="shared" si="16"/>
        <v>22.7</v>
      </c>
      <c r="D61" s="4">
        <f t="shared" si="17"/>
        <v>28</v>
      </c>
      <c r="E61" s="4">
        <f t="shared" si="18"/>
        <v>2985</v>
      </c>
    </row>
    <row r="62">
      <c r="A62" s="1" t="s">
        <v>192</v>
      </c>
      <c r="B62" s="4">
        <f t="shared" si="15"/>
        <v>19</v>
      </c>
      <c r="C62" s="4">
        <f t="shared" si="16"/>
        <v>18.5</v>
      </c>
      <c r="D62" s="4">
        <f t="shared" si="17"/>
        <v>27</v>
      </c>
      <c r="E62" s="4">
        <f t="shared" si="18"/>
        <v>3450</v>
      </c>
    </row>
    <row r="63">
      <c r="A63" s="1" t="s">
        <v>193</v>
      </c>
      <c r="B63" s="4">
        <f t="shared" si="15"/>
        <v>28</v>
      </c>
      <c r="C63" s="4">
        <f t="shared" si="16"/>
        <v>11.6</v>
      </c>
      <c r="D63" s="4">
        <f t="shared" si="17"/>
        <v>36</v>
      </c>
      <c r="E63" s="4">
        <f t="shared" si="18"/>
        <v>2440</v>
      </c>
    </row>
    <row r="64">
      <c r="A64" s="1" t="s">
        <v>194</v>
      </c>
      <c r="B64" s="4">
        <f t="shared" si="15"/>
        <v>20</v>
      </c>
      <c r="C64" s="4">
        <f t="shared" si="16"/>
        <v>13.9</v>
      </c>
      <c r="D64" s="4">
        <f t="shared" si="17"/>
        <v>27</v>
      </c>
      <c r="E64" s="4">
        <f t="shared" si="18"/>
        <v>2885</v>
      </c>
    </row>
    <row r="65">
      <c r="A65" s="1" t="s">
        <v>195</v>
      </c>
      <c r="B65" s="4">
        <f t="shared" si="15"/>
        <v>17</v>
      </c>
      <c r="C65" s="4">
        <f t="shared" si="16"/>
        <v>19.1</v>
      </c>
      <c r="D65" s="4">
        <f t="shared" si="17"/>
        <v>23</v>
      </c>
      <c r="E65" s="4">
        <f t="shared" si="18"/>
        <v>4100</v>
      </c>
    </row>
    <row r="67">
      <c r="A67" s="1" t="s">
        <v>90</v>
      </c>
      <c r="B67" s="1" t="s">
        <v>147</v>
      </c>
      <c r="C67" s="1" t="s">
        <v>148</v>
      </c>
      <c r="D67" s="1" t="s">
        <v>149</v>
      </c>
      <c r="E67" s="1" t="s">
        <v>150</v>
      </c>
    </row>
    <row r="68">
      <c r="A68" s="1" t="s">
        <v>196</v>
      </c>
      <c r="B68" s="4">
        <f t="shared" ref="B68:B87" si="19">VALUE(MID(A68,FIND("CityMPG+",A68)+LEN("CityMPG+"),5))</f>
        <v>17</v>
      </c>
      <c r="C68" s="4">
        <f t="shared" ref="C68:C87" si="20">VALUE(MID(A68,FIND("Class-",A68)+LEN("Class-"),5))</f>
        <v>19.7</v>
      </c>
      <c r="D68" s="4">
        <f t="shared" ref="D68:D87" si="21">VALUE(MID(A68,FIND("HighwayMPG+",A68)+LEN("HighwayMPG+"),5))</f>
        <v>21</v>
      </c>
      <c r="E68" s="4">
        <f t="shared" ref="E68:E87" si="22">VALUE(MID(A68,FIND("Weight-",A68)+LEN("Weight-"),5))</f>
        <v>3960</v>
      </c>
    </row>
    <row r="69">
      <c r="A69" s="1" t="s">
        <v>197</v>
      </c>
      <c r="B69" s="4">
        <f t="shared" si="19"/>
        <v>21</v>
      </c>
      <c r="C69" s="4">
        <f t="shared" si="20"/>
        <v>15.9</v>
      </c>
      <c r="D69" s="4">
        <f t="shared" si="21"/>
        <v>29</v>
      </c>
      <c r="E69" s="4">
        <f t="shared" si="22"/>
        <v>3195</v>
      </c>
    </row>
    <row r="70">
      <c r="A70" s="1" t="s">
        <v>198</v>
      </c>
      <c r="B70" s="4">
        <f t="shared" si="19"/>
        <v>24</v>
      </c>
      <c r="C70" s="4">
        <f t="shared" si="20"/>
        <v>15.7</v>
      </c>
      <c r="D70" s="4">
        <f t="shared" si="21"/>
        <v>30</v>
      </c>
      <c r="E70" s="4">
        <f t="shared" si="22"/>
        <v>3050</v>
      </c>
    </row>
    <row r="71">
      <c r="A71" s="1" t="s">
        <v>199</v>
      </c>
      <c r="B71" s="4">
        <f t="shared" si="19"/>
        <v>18</v>
      </c>
      <c r="C71" s="4">
        <f t="shared" si="20"/>
        <v>26.1</v>
      </c>
      <c r="D71" s="4">
        <f t="shared" si="21"/>
        <v>24</v>
      </c>
      <c r="E71" s="4">
        <f t="shared" si="22"/>
        <v>3730</v>
      </c>
    </row>
    <row r="72">
      <c r="A72" s="1" t="s">
        <v>197</v>
      </c>
      <c r="B72" s="4">
        <f t="shared" si="19"/>
        <v>21</v>
      </c>
      <c r="C72" s="4">
        <f t="shared" si="20"/>
        <v>15.9</v>
      </c>
      <c r="D72" s="4">
        <f t="shared" si="21"/>
        <v>29</v>
      </c>
      <c r="E72" s="4">
        <f t="shared" si="22"/>
        <v>3195</v>
      </c>
    </row>
    <row r="73">
      <c r="A73" s="1" t="s">
        <v>198</v>
      </c>
      <c r="B73" s="4">
        <f t="shared" si="19"/>
        <v>24</v>
      </c>
      <c r="C73" s="4">
        <f t="shared" si="20"/>
        <v>15.7</v>
      </c>
      <c r="D73" s="4">
        <f t="shared" si="21"/>
        <v>30</v>
      </c>
      <c r="E73" s="4">
        <f t="shared" si="22"/>
        <v>3050</v>
      </c>
    </row>
    <row r="74">
      <c r="A74" s="1" t="s">
        <v>200</v>
      </c>
      <c r="B74" s="4">
        <f t="shared" si="19"/>
        <v>22</v>
      </c>
      <c r="C74" s="4">
        <f t="shared" si="20"/>
        <v>18.2</v>
      </c>
      <c r="D74" s="4">
        <f t="shared" si="21"/>
        <v>29</v>
      </c>
      <c r="E74" s="4">
        <f t="shared" si="22"/>
        <v>3030</v>
      </c>
    </row>
    <row r="75">
      <c r="A75" s="1" t="s">
        <v>201</v>
      </c>
      <c r="B75" s="4">
        <f t="shared" si="19"/>
        <v>23</v>
      </c>
      <c r="C75" s="4">
        <f t="shared" si="20"/>
        <v>15.8</v>
      </c>
      <c r="D75" s="4">
        <f t="shared" si="21"/>
        <v>28</v>
      </c>
      <c r="E75" s="4">
        <f t="shared" si="22"/>
        <v>3085</v>
      </c>
    </row>
    <row r="76">
      <c r="A76" s="1" t="s">
        <v>202</v>
      </c>
      <c r="B76" s="4">
        <f t="shared" si="19"/>
        <v>23</v>
      </c>
      <c r="C76" s="4">
        <f t="shared" si="20"/>
        <v>14.1</v>
      </c>
      <c r="D76" s="4">
        <f t="shared" si="21"/>
        <v>26</v>
      </c>
      <c r="E76" s="4">
        <f t="shared" si="22"/>
        <v>2450</v>
      </c>
    </row>
    <row r="77">
      <c r="A77" s="1" t="s">
        <v>203</v>
      </c>
      <c r="B77" s="4">
        <f t="shared" si="19"/>
        <v>23</v>
      </c>
      <c r="C77" s="4">
        <f t="shared" si="20"/>
        <v>14.4</v>
      </c>
      <c r="D77" s="4">
        <f t="shared" si="21"/>
        <v>30</v>
      </c>
      <c r="E77" s="4">
        <f t="shared" si="22"/>
        <v>2640</v>
      </c>
    </row>
    <row r="78">
      <c r="A78" s="1" t="s">
        <v>204</v>
      </c>
      <c r="B78" s="4">
        <f t="shared" si="19"/>
        <v>24</v>
      </c>
      <c r="C78" s="4">
        <f t="shared" si="20"/>
        <v>19.8</v>
      </c>
      <c r="D78" s="4">
        <f t="shared" si="21"/>
        <v>31</v>
      </c>
      <c r="E78" s="4">
        <f t="shared" si="22"/>
        <v>2865</v>
      </c>
    </row>
    <row r="79">
      <c r="A79" s="1" t="s">
        <v>205</v>
      </c>
      <c r="B79" s="4">
        <f t="shared" si="19"/>
        <v>15</v>
      </c>
      <c r="C79" s="4">
        <f t="shared" si="20"/>
        <v>19.9</v>
      </c>
      <c r="D79" s="4">
        <f t="shared" si="21"/>
        <v>20</v>
      </c>
      <c r="E79" s="4">
        <f t="shared" si="22"/>
        <v>3735</v>
      </c>
    </row>
    <row r="80">
      <c r="A80" s="1" t="s">
        <v>197</v>
      </c>
      <c r="B80" s="4">
        <f t="shared" si="19"/>
        <v>21</v>
      </c>
      <c r="C80" s="4">
        <f t="shared" si="20"/>
        <v>15.9</v>
      </c>
      <c r="D80" s="4">
        <f t="shared" si="21"/>
        <v>29</v>
      </c>
      <c r="E80" s="4">
        <f t="shared" si="22"/>
        <v>3195</v>
      </c>
    </row>
    <row r="81">
      <c r="A81" s="1" t="s">
        <v>206</v>
      </c>
      <c r="B81" s="4">
        <f t="shared" si="19"/>
        <v>21</v>
      </c>
      <c r="C81" s="4">
        <f t="shared" si="20"/>
        <v>21.5</v>
      </c>
      <c r="D81" s="4">
        <f t="shared" si="21"/>
        <v>26</v>
      </c>
      <c r="E81" s="4">
        <f t="shared" si="22"/>
        <v>3200</v>
      </c>
    </row>
    <row r="82">
      <c r="A82" s="1" t="s">
        <v>207</v>
      </c>
      <c r="B82" s="4">
        <f t="shared" si="19"/>
        <v>19</v>
      </c>
      <c r="C82" s="4">
        <f t="shared" si="20"/>
        <v>61.9</v>
      </c>
      <c r="D82" s="4">
        <f t="shared" si="21"/>
        <v>25</v>
      </c>
      <c r="E82" s="4">
        <f t="shared" si="22"/>
        <v>3525</v>
      </c>
    </row>
    <row r="83">
      <c r="A83" s="1" t="s">
        <v>208</v>
      </c>
      <c r="B83" s="4">
        <f t="shared" si="19"/>
        <v>25</v>
      </c>
      <c r="C83" s="4">
        <f t="shared" si="20"/>
        <v>13.4</v>
      </c>
      <c r="D83" s="4">
        <f t="shared" si="21"/>
        <v>36</v>
      </c>
      <c r="E83" s="4">
        <f t="shared" si="22"/>
        <v>2490</v>
      </c>
    </row>
    <row r="84">
      <c r="A84" s="1" t="s">
        <v>209</v>
      </c>
      <c r="B84" s="4">
        <f t="shared" si="19"/>
        <v>19</v>
      </c>
      <c r="C84" s="4">
        <f t="shared" si="20"/>
        <v>15.1</v>
      </c>
      <c r="D84" s="4">
        <f t="shared" si="21"/>
        <v>28</v>
      </c>
      <c r="E84" s="4">
        <f t="shared" si="22"/>
        <v>3240</v>
      </c>
    </row>
    <row r="85">
      <c r="A85" s="1" t="s">
        <v>172</v>
      </c>
      <c r="B85" s="4">
        <f t="shared" si="19"/>
        <v>22</v>
      </c>
      <c r="C85" s="4">
        <f t="shared" si="20"/>
        <v>10</v>
      </c>
      <c r="D85" s="4">
        <f t="shared" si="21"/>
        <v>29</v>
      </c>
      <c r="E85" s="4">
        <f t="shared" si="22"/>
        <v>2620</v>
      </c>
    </row>
    <row r="86">
      <c r="A86" s="1" t="s">
        <v>210</v>
      </c>
      <c r="B86" s="4">
        <f t="shared" si="19"/>
        <v>25</v>
      </c>
      <c r="C86" s="4">
        <f t="shared" si="20"/>
        <v>11.4</v>
      </c>
      <c r="D86" s="4">
        <f t="shared" si="21"/>
        <v>34</v>
      </c>
      <c r="E86" s="4">
        <f t="shared" si="22"/>
        <v>2785</v>
      </c>
    </row>
    <row r="87">
      <c r="A87" s="1" t="s">
        <v>211</v>
      </c>
      <c r="B87" s="4">
        <f t="shared" si="19"/>
        <v>29</v>
      </c>
      <c r="C87" s="4">
        <f t="shared" si="20"/>
        <v>10.3</v>
      </c>
      <c r="D87" s="4">
        <f t="shared" si="21"/>
        <v>33</v>
      </c>
      <c r="E87" s="4">
        <f t="shared" si="22"/>
        <v>2295</v>
      </c>
    </row>
    <row r="89">
      <c r="A89" s="1" t="s">
        <v>109</v>
      </c>
      <c r="B89" s="1" t="s">
        <v>147</v>
      </c>
      <c r="C89" s="1" t="s">
        <v>148</v>
      </c>
      <c r="D89" s="1" t="s">
        <v>149</v>
      </c>
      <c r="E89" s="1" t="s">
        <v>150</v>
      </c>
    </row>
    <row r="90">
      <c r="A90" s="1" t="s">
        <v>162</v>
      </c>
      <c r="B90" s="4">
        <f t="shared" ref="B90:B109" si="23">VALUE(MID(A90,FIND("CityMPG+",A90)+LEN("CityMPG+"),5))</f>
        <v>42</v>
      </c>
      <c r="C90" s="4">
        <f t="shared" ref="C90:C109" si="24">VALUE(MID(A90,FIND("Class-",A90)+LEN("Class-"),5))</f>
        <v>12.1</v>
      </c>
      <c r="D90" s="4">
        <f t="shared" ref="D90:D109" si="25">VALUE(MID(A90,FIND("HighwayMPG+",A90)+LEN("HighwayMPG+"),5))</f>
        <v>46</v>
      </c>
      <c r="E90" s="4">
        <f t="shared" ref="E90:E109" si="26">VALUE(MID(A90,FIND("Weight-",A90)+LEN("Weight-"),5))</f>
        <v>2350</v>
      </c>
    </row>
    <row r="91">
      <c r="A91" s="1" t="s">
        <v>212</v>
      </c>
      <c r="B91" s="4">
        <f t="shared" si="23"/>
        <v>28</v>
      </c>
      <c r="C91" s="4">
        <f t="shared" si="24"/>
        <v>11.6</v>
      </c>
      <c r="D91" s="4">
        <f t="shared" si="25"/>
        <v>36</v>
      </c>
      <c r="E91" s="4">
        <f t="shared" si="26"/>
        <v>2440</v>
      </c>
    </row>
    <row r="92">
      <c r="A92" s="1" t="s">
        <v>213</v>
      </c>
      <c r="B92" s="4">
        <f t="shared" si="23"/>
        <v>22</v>
      </c>
      <c r="C92" s="4">
        <f t="shared" si="24"/>
        <v>15.9</v>
      </c>
      <c r="D92" s="4">
        <f t="shared" si="25"/>
        <v>29</v>
      </c>
      <c r="E92" s="4">
        <f t="shared" si="26"/>
        <v>2850</v>
      </c>
    </row>
    <row r="93">
      <c r="A93" s="1" t="s">
        <v>214</v>
      </c>
      <c r="B93" s="4">
        <f t="shared" si="23"/>
        <v>30</v>
      </c>
      <c r="C93" s="4">
        <f t="shared" si="24"/>
        <v>12.5</v>
      </c>
      <c r="D93" s="4">
        <f t="shared" si="25"/>
        <v>36</v>
      </c>
      <c r="E93" s="4">
        <f t="shared" si="26"/>
        <v>2475</v>
      </c>
    </row>
    <row r="94">
      <c r="A94" s="1" t="s">
        <v>215</v>
      </c>
      <c r="B94" s="4">
        <f t="shared" si="23"/>
        <v>29</v>
      </c>
      <c r="C94" s="4">
        <f t="shared" si="24"/>
        <v>12.2</v>
      </c>
      <c r="D94" s="4">
        <f t="shared" si="25"/>
        <v>33</v>
      </c>
      <c r="E94" s="4">
        <f t="shared" si="26"/>
        <v>2295</v>
      </c>
    </row>
    <row r="95">
      <c r="A95" s="1" t="s">
        <v>216</v>
      </c>
      <c r="B95" s="4">
        <f t="shared" si="23"/>
        <v>32</v>
      </c>
      <c r="C95" s="4">
        <f t="shared" si="24"/>
        <v>9.8</v>
      </c>
      <c r="D95" s="4">
        <f t="shared" si="25"/>
        <v>37</v>
      </c>
      <c r="E95" s="4">
        <f t="shared" si="26"/>
        <v>2055</v>
      </c>
    </row>
    <row r="96">
      <c r="A96" s="1" t="s">
        <v>217</v>
      </c>
      <c r="B96" s="4">
        <f t="shared" si="23"/>
        <v>28</v>
      </c>
      <c r="C96" s="4">
        <f t="shared" si="24"/>
        <v>11.6</v>
      </c>
      <c r="D96" s="4">
        <f t="shared" si="25"/>
        <v>36</v>
      </c>
      <c r="E96" s="4">
        <f t="shared" si="26"/>
        <v>2440</v>
      </c>
    </row>
    <row r="97">
      <c r="A97" s="1" t="s">
        <v>218</v>
      </c>
      <c r="B97" s="4">
        <f t="shared" si="23"/>
        <v>42</v>
      </c>
      <c r="C97" s="4">
        <f t="shared" si="24"/>
        <v>12.1</v>
      </c>
      <c r="D97" s="4">
        <f t="shared" si="25"/>
        <v>46</v>
      </c>
      <c r="E97" s="4">
        <f t="shared" si="26"/>
        <v>2350</v>
      </c>
    </row>
    <row r="98">
      <c r="A98" s="1" t="s">
        <v>163</v>
      </c>
      <c r="B98" s="4">
        <f t="shared" si="23"/>
        <v>46</v>
      </c>
      <c r="C98" s="4">
        <f t="shared" si="24"/>
        <v>8.4</v>
      </c>
      <c r="D98" s="4">
        <f t="shared" si="25"/>
        <v>50</v>
      </c>
      <c r="E98" s="4">
        <f t="shared" si="26"/>
        <v>1695</v>
      </c>
    </row>
    <row r="99">
      <c r="A99" s="1" t="s">
        <v>219</v>
      </c>
      <c r="B99" s="4">
        <f t="shared" si="23"/>
        <v>33</v>
      </c>
      <c r="C99" s="4">
        <f t="shared" si="24"/>
        <v>8.4</v>
      </c>
      <c r="D99" s="4">
        <f t="shared" si="25"/>
        <v>37</v>
      </c>
      <c r="E99" s="4">
        <f t="shared" si="26"/>
        <v>2045</v>
      </c>
    </row>
    <row r="100">
      <c r="A100" s="1" t="s">
        <v>216</v>
      </c>
      <c r="B100" s="4">
        <f t="shared" si="23"/>
        <v>32</v>
      </c>
      <c r="C100" s="4">
        <f t="shared" si="24"/>
        <v>9.8</v>
      </c>
      <c r="D100" s="4">
        <f t="shared" si="25"/>
        <v>37</v>
      </c>
      <c r="E100" s="4">
        <f t="shared" si="26"/>
        <v>2055</v>
      </c>
    </row>
    <row r="101">
      <c r="A101" s="1" t="s">
        <v>220</v>
      </c>
      <c r="B101" s="4">
        <f t="shared" si="23"/>
        <v>29</v>
      </c>
      <c r="C101" s="4">
        <f t="shared" si="24"/>
        <v>10.3</v>
      </c>
      <c r="D101" s="4">
        <f t="shared" si="25"/>
        <v>33</v>
      </c>
      <c r="E101" s="4">
        <f t="shared" si="26"/>
        <v>2295</v>
      </c>
    </row>
    <row r="102">
      <c r="A102" s="1" t="s">
        <v>221</v>
      </c>
      <c r="B102" s="4">
        <f t="shared" si="23"/>
        <v>23</v>
      </c>
      <c r="C102" s="4">
        <f t="shared" si="24"/>
        <v>14.4</v>
      </c>
      <c r="D102" s="4">
        <f t="shared" si="25"/>
        <v>30</v>
      </c>
      <c r="E102" s="4">
        <f t="shared" si="26"/>
        <v>2640</v>
      </c>
    </row>
    <row r="103">
      <c r="A103" s="1" t="s">
        <v>222</v>
      </c>
      <c r="B103" s="4">
        <f t="shared" si="23"/>
        <v>18</v>
      </c>
      <c r="C103" s="4">
        <f t="shared" si="24"/>
        <v>19.5</v>
      </c>
      <c r="D103" s="4">
        <f t="shared" si="25"/>
        <v>23</v>
      </c>
      <c r="E103" s="4">
        <f t="shared" si="26"/>
        <v>3715</v>
      </c>
    </row>
    <row r="104">
      <c r="A104" s="1" t="s">
        <v>223</v>
      </c>
      <c r="B104" s="4">
        <f t="shared" si="23"/>
        <v>19</v>
      </c>
      <c r="C104" s="4">
        <f t="shared" si="24"/>
        <v>37.7</v>
      </c>
      <c r="D104" s="4">
        <f t="shared" si="25"/>
        <v>26</v>
      </c>
      <c r="E104" s="4">
        <f t="shared" si="26"/>
        <v>3405</v>
      </c>
    </row>
    <row r="105">
      <c r="A105" s="1" t="s">
        <v>224</v>
      </c>
      <c r="B105" s="4">
        <f t="shared" si="23"/>
        <v>25</v>
      </c>
      <c r="C105" s="4">
        <f t="shared" si="24"/>
        <v>11.4</v>
      </c>
      <c r="D105" s="4">
        <f t="shared" si="25"/>
        <v>34</v>
      </c>
      <c r="E105" s="4">
        <f t="shared" si="26"/>
        <v>2785</v>
      </c>
    </row>
    <row r="106">
      <c r="A106" s="1" t="s">
        <v>162</v>
      </c>
      <c r="B106" s="4">
        <f t="shared" si="23"/>
        <v>42</v>
      </c>
      <c r="C106" s="4">
        <f t="shared" si="24"/>
        <v>12.1</v>
      </c>
      <c r="D106" s="4">
        <f t="shared" si="25"/>
        <v>46</v>
      </c>
      <c r="E106" s="4">
        <f t="shared" si="26"/>
        <v>2350</v>
      </c>
    </row>
    <row r="107">
      <c r="A107" s="1" t="s">
        <v>225</v>
      </c>
      <c r="B107" s="4">
        <f t="shared" si="23"/>
        <v>26</v>
      </c>
      <c r="C107" s="4">
        <f t="shared" si="24"/>
        <v>10</v>
      </c>
      <c r="D107" s="4">
        <f t="shared" si="25"/>
        <v>34</v>
      </c>
      <c r="E107" s="4">
        <f t="shared" si="26"/>
        <v>2285</v>
      </c>
    </row>
    <row r="108">
      <c r="A108" s="1" t="s">
        <v>226</v>
      </c>
      <c r="B108" s="4">
        <f t="shared" si="23"/>
        <v>20</v>
      </c>
      <c r="C108" s="4">
        <f t="shared" si="24"/>
        <v>29.5</v>
      </c>
      <c r="D108" s="4">
        <f t="shared" si="25"/>
        <v>26</v>
      </c>
      <c r="E108" s="4">
        <f t="shared" si="26"/>
        <v>3570</v>
      </c>
    </row>
    <row r="109">
      <c r="A109" s="1" t="s">
        <v>212</v>
      </c>
      <c r="B109" s="4">
        <f t="shared" si="23"/>
        <v>28</v>
      </c>
      <c r="C109" s="4">
        <f t="shared" si="24"/>
        <v>11.6</v>
      </c>
      <c r="D109" s="4">
        <f t="shared" si="25"/>
        <v>36</v>
      </c>
      <c r="E109" s="4">
        <f t="shared" si="26"/>
        <v>2440</v>
      </c>
    </row>
    <row r="111">
      <c r="A111" s="1" t="s">
        <v>130</v>
      </c>
      <c r="B111" s="1" t="s">
        <v>147</v>
      </c>
      <c r="C111" s="1" t="s">
        <v>148</v>
      </c>
      <c r="D111" s="1" t="s">
        <v>149</v>
      </c>
      <c r="E111" s="1" t="s">
        <v>150</v>
      </c>
    </row>
    <row r="112">
      <c r="A112" s="1" t="s">
        <v>227</v>
      </c>
      <c r="B112" s="4">
        <f t="shared" ref="B112:B131" si="27">VALUE(MID(A112,FIND("CityMPG+",A112)+LEN("CityMPG+"),5))</f>
        <v>31</v>
      </c>
      <c r="C112" s="4">
        <f t="shared" ref="C112:C131" si="28">VALUE(MID(A112,FIND("Class-",A112)+LEN("Class-"),5))</f>
        <v>7.4</v>
      </c>
      <c r="D112" s="4">
        <f t="shared" ref="D112:D131" si="29">VALUE(MID(A112,FIND("HighwayMPG+",A112)+LEN("HighwayMPG+"),5))</f>
        <v>33</v>
      </c>
      <c r="E112" s="4">
        <f t="shared" ref="E112:E131" si="30">VALUE(MID(A112,FIND("Weight-",A112)+LEN("Weight-"),5))</f>
        <v>1845</v>
      </c>
    </row>
    <row r="113">
      <c r="A113" s="1" t="s">
        <v>228</v>
      </c>
      <c r="B113" s="4">
        <f t="shared" si="27"/>
        <v>23</v>
      </c>
      <c r="C113" s="4">
        <f t="shared" si="28"/>
        <v>10.1</v>
      </c>
      <c r="D113" s="4">
        <f t="shared" si="29"/>
        <v>30</v>
      </c>
      <c r="E113" s="4">
        <f t="shared" si="30"/>
        <v>2530</v>
      </c>
    </row>
    <row r="114">
      <c r="A114" s="1" t="s">
        <v>229</v>
      </c>
      <c r="B114" s="4">
        <f t="shared" si="27"/>
        <v>20</v>
      </c>
      <c r="C114" s="4">
        <f t="shared" si="28"/>
        <v>28.7</v>
      </c>
      <c r="D114" s="4">
        <f t="shared" si="29"/>
        <v>26</v>
      </c>
      <c r="E114" s="4">
        <f t="shared" si="30"/>
        <v>2775</v>
      </c>
    </row>
    <row r="115">
      <c r="A115" s="1" t="s">
        <v>230</v>
      </c>
      <c r="B115" s="4">
        <f t="shared" si="27"/>
        <v>23</v>
      </c>
      <c r="C115" s="4">
        <f t="shared" si="28"/>
        <v>14.1</v>
      </c>
      <c r="D115" s="4">
        <f t="shared" si="29"/>
        <v>26</v>
      </c>
      <c r="E115" s="4">
        <f t="shared" si="30"/>
        <v>2450</v>
      </c>
    </row>
    <row r="116">
      <c r="A116" s="1" t="s">
        <v>231</v>
      </c>
      <c r="B116" s="4">
        <f t="shared" si="27"/>
        <v>25</v>
      </c>
      <c r="C116" s="4">
        <f t="shared" si="28"/>
        <v>15.9</v>
      </c>
      <c r="D116" s="4">
        <f t="shared" si="29"/>
        <v>31</v>
      </c>
      <c r="E116" s="4">
        <f t="shared" si="30"/>
        <v>2705</v>
      </c>
    </row>
    <row r="117">
      <c r="A117" s="1" t="s">
        <v>232</v>
      </c>
      <c r="B117" s="4">
        <f t="shared" si="27"/>
        <v>46</v>
      </c>
      <c r="C117" s="4">
        <f t="shared" si="28"/>
        <v>8.4</v>
      </c>
      <c r="D117" s="4">
        <f t="shared" si="29"/>
        <v>50</v>
      </c>
      <c r="E117" s="4">
        <f t="shared" si="30"/>
        <v>1695</v>
      </c>
    </row>
    <row r="118">
      <c r="A118" s="1" t="s">
        <v>233</v>
      </c>
      <c r="B118" s="4">
        <f t="shared" si="27"/>
        <v>29</v>
      </c>
      <c r="C118" s="4">
        <f t="shared" si="28"/>
        <v>8</v>
      </c>
      <c r="D118" s="4">
        <f t="shared" si="29"/>
        <v>33</v>
      </c>
      <c r="E118" s="4">
        <f t="shared" si="30"/>
        <v>2345</v>
      </c>
    </row>
    <row r="119">
      <c r="A119" s="1" t="s">
        <v>234</v>
      </c>
      <c r="B119" s="4">
        <f t="shared" si="27"/>
        <v>20</v>
      </c>
      <c r="C119" s="4">
        <f t="shared" si="28"/>
        <v>31.9</v>
      </c>
      <c r="D119" s="4">
        <f t="shared" si="29"/>
        <v>29</v>
      </c>
      <c r="E119" s="4">
        <f t="shared" si="30"/>
        <v>2920</v>
      </c>
    </row>
    <row r="120">
      <c r="A120" s="1" t="s">
        <v>235</v>
      </c>
      <c r="B120" s="4">
        <f t="shared" si="27"/>
        <v>22</v>
      </c>
      <c r="C120" s="4">
        <f t="shared" si="28"/>
        <v>10</v>
      </c>
      <c r="D120" s="4">
        <f t="shared" si="29"/>
        <v>29</v>
      </c>
      <c r="E120" s="4">
        <f t="shared" si="30"/>
        <v>2620</v>
      </c>
    </row>
    <row r="121">
      <c r="A121" s="1" t="s">
        <v>236</v>
      </c>
      <c r="B121" s="4">
        <f t="shared" si="27"/>
        <v>33</v>
      </c>
      <c r="C121" s="4">
        <f t="shared" si="28"/>
        <v>8.4</v>
      </c>
      <c r="D121" s="4">
        <f t="shared" si="29"/>
        <v>37</v>
      </c>
      <c r="E121" s="4">
        <f t="shared" si="30"/>
        <v>2045</v>
      </c>
    </row>
    <row r="122">
      <c r="A122" s="1" t="s">
        <v>237</v>
      </c>
      <c r="B122" s="4">
        <f t="shared" si="27"/>
        <v>42</v>
      </c>
      <c r="C122" s="4">
        <f t="shared" si="28"/>
        <v>12.1</v>
      </c>
      <c r="D122" s="4">
        <f t="shared" si="29"/>
        <v>46</v>
      </c>
      <c r="E122" s="4">
        <f t="shared" si="30"/>
        <v>2350</v>
      </c>
    </row>
    <row r="123">
      <c r="A123" s="1" t="s">
        <v>238</v>
      </c>
      <c r="B123" s="4">
        <f t="shared" si="27"/>
        <v>25</v>
      </c>
      <c r="C123" s="4">
        <f t="shared" si="28"/>
        <v>10.9</v>
      </c>
      <c r="D123" s="4">
        <f t="shared" si="29"/>
        <v>30</v>
      </c>
      <c r="E123" s="4">
        <f t="shared" si="30"/>
        <v>2490</v>
      </c>
    </row>
    <row r="124">
      <c r="A124" s="1" t="s">
        <v>239</v>
      </c>
      <c r="B124" s="4">
        <f t="shared" si="27"/>
        <v>32</v>
      </c>
      <c r="C124" s="4">
        <f t="shared" si="28"/>
        <v>9.8</v>
      </c>
      <c r="D124" s="4">
        <f t="shared" si="29"/>
        <v>37</v>
      </c>
      <c r="E124" s="4">
        <f t="shared" si="30"/>
        <v>2055</v>
      </c>
    </row>
    <row r="125">
      <c r="A125" s="1" t="s">
        <v>237</v>
      </c>
      <c r="B125" s="4">
        <f t="shared" si="27"/>
        <v>42</v>
      </c>
      <c r="C125" s="4">
        <f t="shared" si="28"/>
        <v>12.1</v>
      </c>
      <c r="D125" s="4">
        <f t="shared" si="29"/>
        <v>46</v>
      </c>
      <c r="E125" s="4">
        <f t="shared" si="30"/>
        <v>2350</v>
      </c>
    </row>
    <row r="126">
      <c r="A126" s="1" t="s">
        <v>240</v>
      </c>
      <c r="B126" s="4">
        <f t="shared" si="27"/>
        <v>23</v>
      </c>
      <c r="C126" s="4">
        <f t="shared" si="28"/>
        <v>11.1</v>
      </c>
      <c r="D126" s="4">
        <f t="shared" si="29"/>
        <v>31</v>
      </c>
      <c r="E126" s="4">
        <f t="shared" si="30"/>
        <v>2575</v>
      </c>
    </row>
    <row r="127">
      <c r="A127" s="1" t="s">
        <v>241</v>
      </c>
      <c r="B127" s="4">
        <f t="shared" si="27"/>
        <v>24</v>
      </c>
      <c r="C127" s="4">
        <f t="shared" si="28"/>
        <v>14</v>
      </c>
      <c r="D127" s="4">
        <f t="shared" si="29"/>
        <v>30</v>
      </c>
      <c r="E127" s="4">
        <f t="shared" si="30"/>
        <v>2710</v>
      </c>
    </row>
    <row r="128">
      <c r="A128" s="1" t="s">
        <v>242</v>
      </c>
      <c r="B128" s="4">
        <f t="shared" si="27"/>
        <v>28</v>
      </c>
      <c r="C128" s="4">
        <f t="shared" si="28"/>
        <v>11.6</v>
      </c>
      <c r="D128" s="4">
        <f t="shared" si="29"/>
        <v>36</v>
      </c>
      <c r="E128" s="4">
        <f t="shared" si="30"/>
        <v>2440</v>
      </c>
    </row>
    <row r="129">
      <c r="A129" s="1" t="s">
        <v>243</v>
      </c>
      <c r="B129" s="4">
        <f t="shared" si="27"/>
        <v>23</v>
      </c>
      <c r="C129" s="4">
        <f t="shared" si="28"/>
        <v>10.1</v>
      </c>
      <c r="D129" s="4">
        <f t="shared" si="29"/>
        <v>30</v>
      </c>
      <c r="E129" s="4">
        <f t="shared" si="30"/>
        <v>2530</v>
      </c>
    </row>
    <row r="130">
      <c r="A130" s="1" t="s">
        <v>244</v>
      </c>
      <c r="B130" s="4">
        <f t="shared" si="27"/>
        <v>22</v>
      </c>
      <c r="C130" s="4">
        <f t="shared" si="28"/>
        <v>13.3</v>
      </c>
      <c r="D130" s="4">
        <f t="shared" si="29"/>
        <v>27</v>
      </c>
      <c r="E130" s="4">
        <f t="shared" si="30"/>
        <v>2970</v>
      </c>
    </row>
    <row r="131">
      <c r="A131" s="1" t="s">
        <v>245</v>
      </c>
      <c r="B131" s="4">
        <f t="shared" si="27"/>
        <v>29</v>
      </c>
      <c r="C131" s="4">
        <f t="shared" si="28"/>
        <v>11.8</v>
      </c>
      <c r="D131" s="4">
        <f t="shared" si="29"/>
        <v>33</v>
      </c>
      <c r="E131" s="4">
        <f t="shared" si="30"/>
        <v>2545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5.0"/>
  </cols>
  <sheetData>
    <row r="1">
      <c r="A1" s="1" t="s">
        <v>0</v>
      </c>
      <c r="B1" s="1" t="s">
        <v>246</v>
      </c>
      <c r="E1" s="11" t="s">
        <v>246</v>
      </c>
      <c r="F1" s="2"/>
      <c r="G1" s="2"/>
      <c r="H1" s="2"/>
    </row>
    <row r="2">
      <c r="A2" s="1" t="s">
        <v>247</v>
      </c>
      <c r="B2" s="4">
        <f t="shared" ref="B2:B12" si="1">VALUE(MID(A2,FIND("N_effort-",A2)+LEN("N_effort-"),6))</f>
        <v>1102</v>
      </c>
      <c r="D2" s="1" t="s">
        <v>5</v>
      </c>
      <c r="E2" s="1">
        <v>14698.0</v>
      </c>
      <c r="F2" s="3"/>
      <c r="G2" s="3"/>
    </row>
    <row r="3">
      <c r="A3" s="1" t="s">
        <v>248</v>
      </c>
      <c r="B3" s="4">
        <f t="shared" si="1"/>
        <v>375</v>
      </c>
      <c r="D3" s="1" t="s">
        <v>7</v>
      </c>
      <c r="E3" s="4">
        <f>AVERAGE(B2:B21)</f>
        <v>897.8</v>
      </c>
    </row>
    <row r="4">
      <c r="A4" s="1" t="s">
        <v>249</v>
      </c>
      <c r="B4" s="4">
        <f t="shared" si="1"/>
        <v>212</v>
      </c>
      <c r="D4" s="1" t="s">
        <v>9</v>
      </c>
      <c r="E4" s="5">
        <f>AVERAGE(B24:B43)</f>
        <v>2464.4</v>
      </c>
      <c r="F4" s="5"/>
      <c r="G4" s="5"/>
      <c r="H4" s="5"/>
    </row>
    <row r="5">
      <c r="A5" s="1" t="s">
        <v>250</v>
      </c>
      <c r="B5" s="4">
        <f t="shared" si="1"/>
        <v>198</v>
      </c>
      <c r="D5" s="1" t="s">
        <v>11</v>
      </c>
      <c r="E5" s="4">
        <f>AVERAGE(B46:B65)</f>
        <v>1708.3</v>
      </c>
    </row>
    <row r="6">
      <c r="A6" s="1" t="s">
        <v>251</v>
      </c>
      <c r="B6" s="4">
        <f t="shared" si="1"/>
        <v>1095</v>
      </c>
      <c r="D6" s="1" t="s">
        <v>13</v>
      </c>
      <c r="E6" s="4">
        <f>AVERAGE(B68:B87)</f>
        <v>5042.1</v>
      </c>
    </row>
    <row r="7">
      <c r="A7" s="1" t="s">
        <v>252</v>
      </c>
      <c r="B7" s="4">
        <f t="shared" si="1"/>
        <v>3037</v>
      </c>
      <c r="D7" s="1" t="s">
        <v>15</v>
      </c>
      <c r="E7" s="4">
        <f>AVERAGE(B90:B109)</f>
        <v>1432.35</v>
      </c>
    </row>
    <row r="8">
      <c r="A8" s="1" t="s">
        <v>253</v>
      </c>
      <c r="B8" s="4">
        <f t="shared" si="1"/>
        <v>296</v>
      </c>
      <c r="D8" s="1" t="s">
        <v>17</v>
      </c>
      <c r="E8" s="4">
        <f>AVERAGE(B112:B131)</f>
        <v>1640.25</v>
      </c>
    </row>
    <row r="9">
      <c r="A9" s="1" t="s">
        <v>254</v>
      </c>
      <c r="B9" s="4">
        <f t="shared" si="1"/>
        <v>1532</v>
      </c>
      <c r="D9" s="1" t="s">
        <v>19</v>
      </c>
      <c r="E9" s="1">
        <v>1986.0</v>
      </c>
    </row>
    <row r="10">
      <c r="A10" s="1" t="s">
        <v>255</v>
      </c>
      <c r="B10" s="4">
        <f t="shared" si="1"/>
        <v>500</v>
      </c>
      <c r="D10" s="1" t="s">
        <v>20</v>
      </c>
      <c r="E10" s="1">
        <v>2372.0</v>
      </c>
    </row>
    <row r="11">
      <c r="A11" s="1" t="s">
        <v>256</v>
      </c>
      <c r="B11" s="4">
        <f t="shared" si="1"/>
        <v>668</v>
      </c>
      <c r="D11" s="1" t="s">
        <v>22</v>
      </c>
      <c r="E11" s="1">
        <v>1987.0</v>
      </c>
    </row>
    <row r="12">
      <c r="A12" s="1" t="s">
        <v>257</v>
      </c>
      <c r="B12" s="4">
        <f t="shared" si="1"/>
        <v>107</v>
      </c>
      <c r="D12" s="1" t="s">
        <v>24</v>
      </c>
      <c r="E12" s="1">
        <v>1987.0</v>
      </c>
    </row>
    <row r="13">
      <c r="A13" s="1" t="s">
        <v>258</v>
      </c>
      <c r="B13" s="4">
        <f>VALUE(MID(A13,FIND("N_effort-",A13)+LEN("N_effort-"),3))</f>
        <v>96</v>
      </c>
      <c r="D13" s="1" t="s">
        <v>26</v>
      </c>
      <c r="E13" s="1">
        <v>4428.0</v>
      </c>
    </row>
    <row r="14">
      <c r="A14" s="1" t="s">
        <v>259</v>
      </c>
      <c r="B14" s="4">
        <f t="shared" ref="B14:B21" si="2">VALUE(MID(A14,FIND("N_effort-",A14)+LEN("N_effort-"),6))</f>
        <v>247</v>
      </c>
      <c r="D14" s="1" t="s">
        <v>28</v>
      </c>
      <c r="E14" s="1">
        <v>2372.0</v>
      </c>
    </row>
    <row r="15">
      <c r="A15" s="1" t="s">
        <v>260</v>
      </c>
      <c r="B15" s="4">
        <f t="shared" si="2"/>
        <v>2244</v>
      </c>
      <c r="D15" s="1" t="s">
        <v>30</v>
      </c>
      <c r="E15" s="1">
        <v>2021.0</v>
      </c>
    </row>
    <row r="16">
      <c r="A16" s="1" t="s">
        <v>261</v>
      </c>
      <c r="B16" s="4">
        <f t="shared" si="2"/>
        <v>1092</v>
      </c>
    </row>
    <row r="17">
      <c r="A17" s="1" t="s">
        <v>254</v>
      </c>
      <c r="B17" s="4">
        <f t="shared" si="2"/>
        <v>1532</v>
      </c>
      <c r="E17" s="11" t="s">
        <v>246</v>
      </c>
      <c r="F17" s="2"/>
      <c r="G17" s="2"/>
      <c r="H17" s="2"/>
    </row>
    <row r="18">
      <c r="A18" s="1" t="s">
        <v>262</v>
      </c>
      <c r="B18" s="4">
        <f t="shared" si="2"/>
        <v>178</v>
      </c>
      <c r="D18" s="1" t="s">
        <v>33</v>
      </c>
      <c r="E18" s="8" t="s">
        <v>34</v>
      </c>
      <c r="F18" s="12"/>
      <c r="G18" s="12"/>
      <c r="H18" s="12"/>
    </row>
    <row r="19">
      <c r="A19" s="1" t="s">
        <v>263</v>
      </c>
      <c r="B19" s="4">
        <f t="shared" si="2"/>
        <v>595</v>
      </c>
      <c r="D19" s="1" t="s">
        <v>36</v>
      </c>
      <c r="E19" s="9" t="s">
        <v>37</v>
      </c>
      <c r="F19" s="9"/>
      <c r="G19" s="9"/>
      <c r="H19" s="9"/>
    </row>
    <row r="20">
      <c r="A20" s="1" t="s">
        <v>248</v>
      </c>
      <c r="B20" s="4">
        <f t="shared" si="2"/>
        <v>375</v>
      </c>
      <c r="D20" s="1" t="s">
        <v>39</v>
      </c>
      <c r="E20" s="9" t="s">
        <v>37</v>
      </c>
      <c r="F20" s="9"/>
      <c r="G20" s="9"/>
      <c r="H20" s="9"/>
    </row>
    <row r="21">
      <c r="A21" s="1" t="s">
        <v>264</v>
      </c>
      <c r="B21" s="4">
        <f t="shared" si="2"/>
        <v>2475</v>
      </c>
      <c r="D21" s="1" t="s">
        <v>41</v>
      </c>
      <c r="E21" s="9" t="s">
        <v>37</v>
      </c>
      <c r="F21" s="9"/>
      <c r="G21" s="9"/>
      <c r="H21" s="9"/>
    </row>
    <row r="22">
      <c r="D22" s="1" t="s">
        <v>42</v>
      </c>
      <c r="E22" s="9" t="s">
        <v>37</v>
      </c>
      <c r="F22" s="9"/>
      <c r="G22" s="9"/>
      <c r="H22" s="9"/>
    </row>
    <row r="23">
      <c r="A23" s="1" t="s">
        <v>43</v>
      </c>
      <c r="D23" s="1" t="s">
        <v>44</v>
      </c>
      <c r="E23" s="9" t="s">
        <v>37</v>
      </c>
      <c r="F23" s="9"/>
      <c r="G23" s="9"/>
      <c r="H23" s="9"/>
    </row>
    <row r="24">
      <c r="A24" s="1" t="s">
        <v>265</v>
      </c>
      <c r="B24" s="4">
        <f t="shared" ref="B24:B43" si="3">VALUE(MID(A24,FIND("N_effort-",A24)+LEN("N_effort-"),6))</f>
        <v>893</v>
      </c>
      <c r="D24" s="1" t="s">
        <v>46</v>
      </c>
      <c r="E24" s="9" t="s">
        <v>37</v>
      </c>
      <c r="F24" s="9"/>
      <c r="G24" s="9"/>
      <c r="H24" s="9"/>
    </row>
    <row r="25">
      <c r="A25" s="1" t="s">
        <v>266</v>
      </c>
      <c r="B25" s="4">
        <f t="shared" si="3"/>
        <v>3842</v>
      </c>
      <c r="D25" s="1" t="s">
        <v>48</v>
      </c>
      <c r="E25" s="9" t="s">
        <v>37</v>
      </c>
      <c r="F25" s="9"/>
      <c r="G25" s="9"/>
      <c r="H25" s="9"/>
    </row>
    <row r="26">
      <c r="A26" s="1" t="s">
        <v>267</v>
      </c>
      <c r="B26" s="4">
        <f t="shared" si="3"/>
        <v>595</v>
      </c>
      <c r="D26" s="1" t="s">
        <v>50</v>
      </c>
      <c r="E26" s="9" t="s">
        <v>37</v>
      </c>
      <c r="F26" s="9"/>
      <c r="G26" s="9"/>
      <c r="H26" s="9"/>
    </row>
    <row r="27">
      <c r="A27" s="1" t="s">
        <v>268</v>
      </c>
      <c r="B27" s="4">
        <f t="shared" si="3"/>
        <v>544</v>
      </c>
      <c r="D27" s="1" t="s">
        <v>52</v>
      </c>
      <c r="E27" s="9" t="s">
        <v>37</v>
      </c>
      <c r="F27" s="9"/>
      <c r="G27" s="9"/>
      <c r="H27" s="9"/>
    </row>
    <row r="28">
      <c r="A28" s="1" t="s">
        <v>269</v>
      </c>
      <c r="B28" s="4">
        <f t="shared" si="3"/>
        <v>367</v>
      </c>
      <c r="D28" s="1" t="s">
        <v>54</v>
      </c>
      <c r="E28" s="9" t="s">
        <v>37</v>
      </c>
      <c r="F28" s="9"/>
      <c r="G28" s="9"/>
      <c r="H28" s="9"/>
    </row>
    <row r="29">
      <c r="A29" s="1" t="s">
        <v>270</v>
      </c>
      <c r="B29" s="4">
        <f t="shared" si="3"/>
        <v>553</v>
      </c>
      <c r="D29" s="1" t="s">
        <v>55</v>
      </c>
      <c r="E29" s="9" t="s">
        <v>37</v>
      </c>
      <c r="F29" s="9"/>
      <c r="G29" s="9"/>
      <c r="H29" s="9"/>
    </row>
    <row r="30">
      <c r="A30" s="1" t="s">
        <v>271</v>
      </c>
      <c r="B30" s="4">
        <f t="shared" si="3"/>
        <v>619</v>
      </c>
      <c r="D30" s="1" t="s">
        <v>57</v>
      </c>
      <c r="E30" s="9" t="s">
        <v>37</v>
      </c>
      <c r="F30" s="9"/>
      <c r="G30" s="9"/>
      <c r="H30" s="9"/>
    </row>
    <row r="31">
      <c r="A31" s="1" t="s">
        <v>272</v>
      </c>
      <c r="B31" s="4">
        <f t="shared" si="3"/>
        <v>402</v>
      </c>
      <c r="D31" s="1" t="s">
        <v>59</v>
      </c>
      <c r="E31" s="9" t="s">
        <v>37</v>
      </c>
      <c r="F31" s="9"/>
      <c r="G31" s="9"/>
      <c r="H31" s="9"/>
    </row>
    <row r="32">
      <c r="A32" s="1" t="s">
        <v>273</v>
      </c>
      <c r="B32" s="4">
        <f t="shared" si="3"/>
        <v>2933</v>
      </c>
    </row>
    <row r="33">
      <c r="A33" s="1" t="s">
        <v>274</v>
      </c>
      <c r="B33" s="4">
        <f t="shared" si="3"/>
        <v>164</v>
      </c>
    </row>
    <row r="34">
      <c r="A34" s="1" t="s">
        <v>275</v>
      </c>
      <c r="B34" s="4">
        <f t="shared" si="3"/>
        <v>1911</v>
      </c>
    </row>
    <row r="35">
      <c r="A35" s="1" t="s">
        <v>276</v>
      </c>
      <c r="B35" s="4">
        <f t="shared" si="3"/>
        <v>15165</v>
      </c>
    </row>
    <row r="36">
      <c r="A36" s="1" t="s">
        <v>269</v>
      </c>
      <c r="B36" s="4">
        <f t="shared" si="3"/>
        <v>367</v>
      </c>
    </row>
    <row r="37">
      <c r="A37" s="1" t="s">
        <v>277</v>
      </c>
      <c r="B37" s="4">
        <f t="shared" si="3"/>
        <v>2372</v>
      </c>
    </row>
    <row r="38">
      <c r="A38" s="1" t="s">
        <v>278</v>
      </c>
      <c r="B38" s="4">
        <f t="shared" si="3"/>
        <v>212</v>
      </c>
    </row>
    <row r="39">
      <c r="A39" s="1" t="s">
        <v>279</v>
      </c>
      <c r="B39" s="4">
        <f t="shared" si="3"/>
        <v>16690</v>
      </c>
    </row>
    <row r="40">
      <c r="A40" s="1" t="s">
        <v>280</v>
      </c>
      <c r="B40" s="4">
        <f t="shared" si="3"/>
        <v>247</v>
      </c>
    </row>
    <row r="41">
      <c r="A41" s="1" t="s">
        <v>281</v>
      </c>
      <c r="B41" s="4">
        <f t="shared" si="3"/>
        <v>198</v>
      </c>
    </row>
    <row r="42">
      <c r="A42" s="1" t="s">
        <v>271</v>
      </c>
      <c r="B42" s="4">
        <f t="shared" si="3"/>
        <v>619</v>
      </c>
    </row>
    <row r="43">
      <c r="A43" s="1" t="s">
        <v>267</v>
      </c>
      <c r="B43" s="4">
        <f t="shared" si="3"/>
        <v>595</v>
      </c>
    </row>
    <row r="45">
      <c r="A45" s="1" t="s">
        <v>71</v>
      </c>
    </row>
    <row r="46">
      <c r="A46" s="1" t="s">
        <v>282</v>
      </c>
      <c r="B46" s="4">
        <f t="shared" ref="B46:B63" si="4">VALUE(MID(A46,FIND("N_effort-",A46)+LEN("N_effort-"),6))</f>
        <v>450</v>
      </c>
    </row>
    <row r="47">
      <c r="A47" s="1" t="s">
        <v>283</v>
      </c>
      <c r="B47" s="4">
        <f t="shared" si="4"/>
        <v>3877</v>
      </c>
    </row>
    <row r="48">
      <c r="A48" s="1" t="s">
        <v>284</v>
      </c>
      <c r="B48" s="4">
        <f t="shared" si="4"/>
        <v>1911</v>
      </c>
    </row>
    <row r="49">
      <c r="A49" s="1" t="s">
        <v>285</v>
      </c>
      <c r="B49" s="4">
        <f t="shared" si="4"/>
        <v>3030</v>
      </c>
    </row>
    <row r="50">
      <c r="A50" s="1" t="s">
        <v>286</v>
      </c>
      <c r="B50" s="4">
        <f t="shared" si="4"/>
        <v>1538</v>
      </c>
    </row>
    <row r="51">
      <c r="A51" s="1" t="s">
        <v>287</v>
      </c>
      <c r="B51" s="4">
        <f t="shared" si="4"/>
        <v>5732</v>
      </c>
    </row>
    <row r="52">
      <c r="A52" s="1" t="s">
        <v>288</v>
      </c>
      <c r="B52" s="4">
        <f t="shared" si="4"/>
        <v>471</v>
      </c>
    </row>
    <row r="53">
      <c r="A53" s="1" t="s">
        <v>289</v>
      </c>
      <c r="B53" s="4">
        <f t="shared" si="4"/>
        <v>935</v>
      </c>
    </row>
    <row r="54">
      <c r="A54" s="1" t="s">
        <v>290</v>
      </c>
      <c r="B54" s="4">
        <f t="shared" si="4"/>
        <v>2551</v>
      </c>
    </row>
    <row r="55">
      <c r="A55" s="1" t="s">
        <v>291</v>
      </c>
      <c r="B55" s="4">
        <f t="shared" si="4"/>
        <v>903</v>
      </c>
    </row>
    <row r="56">
      <c r="A56" s="1" t="s">
        <v>292</v>
      </c>
      <c r="B56" s="4">
        <f t="shared" si="4"/>
        <v>698</v>
      </c>
    </row>
    <row r="57">
      <c r="A57" s="1" t="s">
        <v>293</v>
      </c>
      <c r="B57" s="4">
        <f t="shared" si="4"/>
        <v>1775</v>
      </c>
    </row>
    <row r="58">
      <c r="A58" s="1" t="s">
        <v>294</v>
      </c>
      <c r="B58" s="4">
        <f t="shared" si="4"/>
        <v>1092</v>
      </c>
    </row>
    <row r="59">
      <c r="A59" s="1" t="s">
        <v>295</v>
      </c>
      <c r="B59" s="4">
        <f t="shared" si="4"/>
        <v>1661</v>
      </c>
    </row>
    <row r="60">
      <c r="A60" s="1" t="s">
        <v>296</v>
      </c>
      <c r="B60" s="4">
        <f t="shared" si="4"/>
        <v>702</v>
      </c>
    </row>
    <row r="61">
      <c r="A61" s="1" t="s">
        <v>297</v>
      </c>
      <c r="B61" s="4">
        <f t="shared" si="4"/>
        <v>4504</v>
      </c>
    </row>
    <row r="62">
      <c r="A62" s="1" t="s">
        <v>291</v>
      </c>
      <c r="B62" s="4">
        <f t="shared" si="4"/>
        <v>903</v>
      </c>
    </row>
    <row r="63">
      <c r="A63" s="1" t="s">
        <v>298</v>
      </c>
      <c r="B63" s="4">
        <f t="shared" si="4"/>
        <v>1102</v>
      </c>
    </row>
    <row r="64">
      <c r="A64" s="1" t="s">
        <v>299</v>
      </c>
      <c r="B64" s="4">
        <f>VALUE(MID(A64,FIND("N_effort-",A64)+LEN("N_effort-"),3))</f>
        <v>31</v>
      </c>
    </row>
    <row r="65">
      <c r="A65" s="1" t="s">
        <v>300</v>
      </c>
      <c r="B65" s="4">
        <f>VALUE(MID(A65,FIND("N_effort-",A65)+LEN("N_effort-"),6))</f>
        <v>300</v>
      </c>
    </row>
    <row r="67">
      <c r="A67" s="1" t="s">
        <v>90</v>
      </c>
    </row>
    <row r="68">
      <c r="A68" s="1" t="s">
        <v>301</v>
      </c>
      <c r="B68" s="4">
        <f t="shared" ref="B68:B87" si="5">VALUE(MID(A68,FIND("N_effort-",A68)+LEN("N_effort-"),6))</f>
        <v>2597</v>
      </c>
    </row>
    <row r="69">
      <c r="A69" s="1" t="s">
        <v>302</v>
      </c>
      <c r="B69" s="4">
        <f t="shared" si="5"/>
        <v>1666</v>
      </c>
    </row>
    <row r="70">
      <c r="A70" s="1" t="s">
        <v>301</v>
      </c>
      <c r="B70" s="4">
        <f t="shared" si="5"/>
        <v>2597</v>
      </c>
    </row>
    <row r="71">
      <c r="A71" s="1" t="s">
        <v>303</v>
      </c>
      <c r="B71" s="4">
        <f t="shared" si="5"/>
        <v>2325</v>
      </c>
    </row>
    <row r="72">
      <c r="A72" s="1" t="s">
        <v>304</v>
      </c>
      <c r="B72" s="4">
        <f t="shared" si="5"/>
        <v>11336</v>
      </c>
    </row>
    <row r="73">
      <c r="A73" s="1" t="s">
        <v>301</v>
      </c>
      <c r="B73" s="4">
        <f t="shared" si="5"/>
        <v>2597</v>
      </c>
    </row>
    <row r="74">
      <c r="A74" s="1" t="s">
        <v>301</v>
      </c>
      <c r="B74" s="4">
        <f t="shared" si="5"/>
        <v>2597</v>
      </c>
    </row>
    <row r="75">
      <c r="A75" s="1" t="s">
        <v>302</v>
      </c>
      <c r="B75" s="4">
        <f t="shared" si="5"/>
        <v>1666</v>
      </c>
    </row>
    <row r="76">
      <c r="A76" s="1" t="s">
        <v>303</v>
      </c>
      <c r="B76" s="4">
        <f t="shared" si="5"/>
        <v>2325</v>
      </c>
    </row>
    <row r="77">
      <c r="A77" s="1" t="s">
        <v>302</v>
      </c>
      <c r="B77" s="4">
        <f t="shared" si="5"/>
        <v>1666</v>
      </c>
    </row>
    <row r="78">
      <c r="A78" s="1" t="s">
        <v>305</v>
      </c>
      <c r="B78" s="4">
        <f t="shared" si="5"/>
        <v>26345</v>
      </c>
    </row>
    <row r="79">
      <c r="A79" s="1" t="s">
        <v>302</v>
      </c>
      <c r="B79" s="4">
        <f t="shared" si="5"/>
        <v>1666</v>
      </c>
    </row>
    <row r="80">
      <c r="A80" s="1" t="s">
        <v>302</v>
      </c>
      <c r="B80" s="4">
        <f t="shared" si="5"/>
        <v>1666</v>
      </c>
    </row>
    <row r="81">
      <c r="A81" s="1" t="s">
        <v>301</v>
      </c>
      <c r="B81" s="4">
        <f t="shared" si="5"/>
        <v>2597</v>
      </c>
    </row>
    <row r="82">
      <c r="A82" s="1" t="s">
        <v>301</v>
      </c>
      <c r="B82" s="4">
        <f t="shared" si="5"/>
        <v>2597</v>
      </c>
    </row>
    <row r="83">
      <c r="A83" s="1" t="s">
        <v>301</v>
      </c>
      <c r="B83" s="4">
        <f t="shared" si="5"/>
        <v>2597</v>
      </c>
    </row>
    <row r="84">
      <c r="A84" s="1" t="s">
        <v>305</v>
      </c>
      <c r="B84" s="4">
        <f t="shared" si="5"/>
        <v>26345</v>
      </c>
    </row>
    <row r="85">
      <c r="A85" s="1" t="s">
        <v>302</v>
      </c>
      <c r="B85" s="4">
        <f t="shared" si="5"/>
        <v>1666</v>
      </c>
    </row>
    <row r="86">
      <c r="A86" s="1" t="s">
        <v>303</v>
      </c>
      <c r="B86" s="4">
        <f t="shared" si="5"/>
        <v>2325</v>
      </c>
    </row>
    <row r="87">
      <c r="A87" s="1" t="s">
        <v>302</v>
      </c>
      <c r="B87" s="4">
        <f t="shared" si="5"/>
        <v>1666</v>
      </c>
    </row>
    <row r="89">
      <c r="A89" s="1" t="s">
        <v>109</v>
      </c>
    </row>
    <row r="90">
      <c r="A90" s="1" t="s">
        <v>306</v>
      </c>
      <c r="B90" s="4">
        <f t="shared" ref="B90:B109" si="6">VALUE(MID(A90,FIND("N_effort-",A90)+LEN("N_effort-"),6))</f>
        <v>701</v>
      </c>
    </row>
    <row r="91">
      <c r="A91" s="1" t="s">
        <v>307</v>
      </c>
      <c r="B91" s="4">
        <f t="shared" si="6"/>
        <v>704</v>
      </c>
    </row>
    <row r="92">
      <c r="A92" s="1" t="s">
        <v>308</v>
      </c>
      <c r="B92" s="4">
        <f t="shared" si="6"/>
        <v>801</v>
      </c>
    </row>
    <row r="93">
      <c r="A93" s="1" t="s">
        <v>309</v>
      </c>
      <c r="B93" s="4">
        <f t="shared" si="6"/>
        <v>2876</v>
      </c>
    </row>
    <row r="94">
      <c r="A94" s="1" t="s">
        <v>310</v>
      </c>
      <c r="B94" s="4">
        <f t="shared" si="6"/>
        <v>702</v>
      </c>
    </row>
    <row r="95">
      <c r="A95" s="1" t="s">
        <v>311</v>
      </c>
      <c r="B95" s="4">
        <f t="shared" si="6"/>
        <v>281</v>
      </c>
    </row>
    <row r="96">
      <c r="A96" s="1" t="s">
        <v>312</v>
      </c>
      <c r="B96" s="4">
        <f t="shared" si="6"/>
        <v>3180</v>
      </c>
    </row>
    <row r="97">
      <c r="A97" s="1" t="s">
        <v>313</v>
      </c>
      <c r="B97" s="4">
        <f t="shared" si="6"/>
        <v>4112</v>
      </c>
    </row>
    <row r="98">
      <c r="A98" s="1" t="s">
        <v>314</v>
      </c>
      <c r="B98" s="4">
        <f t="shared" si="6"/>
        <v>894</v>
      </c>
    </row>
    <row r="99">
      <c r="A99" s="1" t="s">
        <v>315</v>
      </c>
      <c r="B99" s="4">
        <f t="shared" si="6"/>
        <v>296</v>
      </c>
    </row>
    <row r="100">
      <c r="A100" s="1" t="s">
        <v>316</v>
      </c>
      <c r="B100" s="4">
        <f t="shared" si="6"/>
        <v>949</v>
      </c>
    </row>
    <row r="101">
      <c r="A101" s="1" t="s">
        <v>317</v>
      </c>
      <c r="B101" s="4">
        <f t="shared" si="6"/>
        <v>683</v>
      </c>
    </row>
    <row r="102">
      <c r="A102" s="1" t="s">
        <v>318</v>
      </c>
      <c r="B102" s="4">
        <f t="shared" si="6"/>
        <v>2553</v>
      </c>
    </row>
    <row r="103">
      <c r="A103" s="1" t="s">
        <v>319</v>
      </c>
      <c r="B103" s="4">
        <f t="shared" si="6"/>
        <v>198</v>
      </c>
    </row>
    <row r="104">
      <c r="A104" s="1" t="s">
        <v>320</v>
      </c>
      <c r="B104" s="4">
        <f t="shared" si="6"/>
        <v>978</v>
      </c>
    </row>
    <row r="105">
      <c r="A105" s="1" t="s">
        <v>321</v>
      </c>
      <c r="B105" s="4">
        <f t="shared" si="6"/>
        <v>2933</v>
      </c>
    </row>
    <row r="106">
      <c r="A106" s="1" t="s">
        <v>322</v>
      </c>
      <c r="B106" s="4">
        <f t="shared" si="6"/>
        <v>580</v>
      </c>
    </row>
    <row r="107">
      <c r="A107" s="1" t="s">
        <v>323</v>
      </c>
      <c r="B107" s="4">
        <f t="shared" si="6"/>
        <v>677</v>
      </c>
    </row>
    <row r="108">
      <c r="A108" s="1" t="s">
        <v>324</v>
      </c>
      <c r="B108" s="4">
        <f t="shared" si="6"/>
        <v>704</v>
      </c>
    </row>
    <row r="109">
      <c r="A109" s="1" t="s">
        <v>325</v>
      </c>
      <c r="B109" s="4">
        <f t="shared" si="6"/>
        <v>3845</v>
      </c>
    </row>
    <row r="111">
      <c r="A111" s="1" t="s">
        <v>130</v>
      </c>
    </row>
    <row r="112">
      <c r="A112" s="1" t="s">
        <v>326</v>
      </c>
      <c r="B112" s="4">
        <f t="shared" ref="B112:B115" si="7">VALUE(MID(A112,FIND("N_effort-",A112)+LEN("N_effort-"),6))</f>
        <v>293</v>
      </c>
    </row>
    <row r="113">
      <c r="A113" s="1" t="s">
        <v>327</v>
      </c>
      <c r="B113" s="4">
        <f t="shared" si="7"/>
        <v>241</v>
      </c>
    </row>
    <row r="114">
      <c r="A114" s="1" t="s">
        <v>328</v>
      </c>
      <c r="B114" s="4">
        <f t="shared" si="7"/>
        <v>1786</v>
      </c>
    </row>
    <row r="115">
      <c r="A115" s="1" t="s">
        <v>329</v>
      </c>
      <c r="B115" s="4">
        <f t="shared" si="7"/>
        <v>14698</v>
      </c>
    </row>
    <row r="116">
      <c r="A116" s="1" t="s">
        <v>330</v>
      </c>
      <c r="B116" s="4">
        <f>VALUE(MID(A116,FIND("N_effort-",A116)+LEN("N_effort-"),3))</f>
        <v>96</v>
      </c>
    </row>
    <row r="117">
      <c r="A117" s="1" t="s">
        <v>331</v>
      </c>
      <c r="B117" s="4">
        <f t="shared" ref="B117:B131" si="8">VALUE(MID(A117,FIND("N_effort-",A117)+LEN("N_effort-"),6))</f>
        <v>677</v>
      </c>
    </row>
    <row r="118">
      <c r="A118" s="1" t="s">
        <v>332</v>
      </c>
      <c r="B118" s="4">
        <f t="shared" si="8"/>
        <v>2552</v>
      </c>
    </row>
    <row r="119">
      <c r="A119" s="1" t="s">
        <v>333</v>
      </c>
      <c r="B119" s="4">
        <f t="shared" si="8"/>
        <v>344</v>
      </c>
    </row>
    <row r="120">
      <c r="A120" s="1" t="s">
        <v>334</v>
      </c>
      <c r="B120" s="4">
        <f t="shared" si="8"/>
        <v>170</v>
      </c>
    </row>
    <row r="121">
      <c r="A121" s="1" t="s">
        <v>335</v>
      </c>
      <c r="B121" s="4">
        <f t="shared" si="8"/>
        <v>252</v>
      </c>
    </row>
    <row r="122">
      <c r="A122" s="1" t="s">
        <v>336</v>
      </c>
      <c r="B122" s="4">
        <f t="shared" si="8"/>
        <v>5732</v>
      </c>
    </row>
    <row r="123">
      <c r="A123" s="1" t="s">
        <v>337</v>
      </c>
      <c r="B123" s="4">
        <f t="shared" si="8"/>
        <v>296</v>
      </c>
    </row>
    <row r="124">
      <c r="A124" s="1" t="s">
        <v>338</v>
      </c>
      <c r="B124" s="4">
        <f t="shared" si="8"/>
        <v>500</v>
      </c>
    </row>
    <row r="125">
      <c r="A125" s="1" t="s">
        <v>339</v>
      </c>
      <c r="B125" s="4">
        <f t="shared" si="8"/>
        <v>540</v>
      </c>
    </row>
    <row r="126">
      <c r="A126" s="1" t="s">
        <v>340</v>
      </c>
      <c r="B126" s="4">
        <f t="shared" si="8"/>
        <v>431</v>
      </c>
    </row>
    <row r="127">
      <c r="A127" s="1" t="s">
        <v>341</v>
      </c>
      <c r="B127" s="4">
        <f t="shared" si="8"/>
        <v>2041</v>
      </c>
    </row>
    <row r="128">
      <c r="A128" s="1" t="s">
        <v>342</v>
      </c>
      <c r="B128" s="4">
        <f t="shared" si="8"/>
        <v>494</v>
      </c>
    </row>
    <row r="129">
      <c r="A129" s="1" t="s">
        <v>340</v>
      </c>
      <c r="B129" s="4">
        <f t="shared" si="8"/>
        <v>431</v>
      </c>
    </row>
    <row r="130">
      <c r="A130" s="1" t="s">
        <v>343</v>
      </c>
      <c r="B130" s="4">
        <f t="shared" si="8"/>
        <v>597</v>
      </c>
    </row>
    <row r="131">
      <c r="A131" s="1" t="s">
        <v>344</v>
      </c>
      <c r="B131" s="4">
        <f t="shared" si="8"/>
        <v>634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8.63"/>
    <col customWidth="1" min="7" max="7" width="22.38"/>
  </cols>
  <sheetData>
    <row r="1">
      <c r="A1" s="1" t="s">
        <v>0</v>
      </c>
      <c r="B1" s="1" t="s">
        <v>345</v>
      </c>
      <c r="C1" s="1" t="s">
        <v>346</v>
      </c>
      <c r="D1" s="1" t="s">
        <v>347</v>
      </c>
      <c r="E1" s="1" t="s">
        <v>348</v>
      </c>
      <c r="F1" s="1" t="s">
        <v>349</v>
      </c>
      <c r="I1" s="1" t="s">
        <v>345</v>
      </c>
      <c r="J1" s="1" t="s">
        <v>346</v>
      </c>
      <c r="K1" s="1" t="s">
        <v>347</v>
      </c>
      <c r="L1" s="1" t="s">
        <v>348</v>
      </c>
      <c r="M1" s="1" t="s">
        <v>349</v>
      </c>
    </row>
    <row r="2">
      <c r="A2" s="1" t="s">
        <v>350</v>
      </c>
      <c r="B2" s="5">
        <f t="shared" ref="B2:B21" si="1">VALUE(MID(A2,FIND("AEXP-",A2)+LEN("AEXP-"),5))</f>
        <v>2</v>
      </c>
      <c r="C2" s="1">
        <f t="shared" ref="C2:C21" si="2">VALUE(MID(A2,FIND("EFFORT-",A2)+LEN("EFFORT-"),6))</f>
        <v>20915</v>
      </c>
      <c r="D2" s="4">
        <f t="shared" ref="D2:D21" si="3">VALUE(MID(A2,FIND("LOC+",A2)+LEN("LOC+"),6))</f>
        <v>1543</v>
      </c>
      <c r="E2" s="4">
        <f t="shared" ref="E2:E21" si="4">VALUE(MID(A2,FIND("PLEX-",A2)+LEN("PLEX-"),5))</f>
        <v>1</v>
      </c>
      <c r="F2" s="4">
        <f t="shared" ref="F2:F21" si="5">VALUE(MID(A2,FIND("RISK-",A2)+LEN("RISK-"),4))</f>
        <v>3</v>
      </c>
      <c r="H2" s="1" t="s">
        <v>5</v>
      </c>
      <c r="I2" s="1">
        <v>5.0</v>
      </c>
      <c r="J2" s="13">
        <v>50725.0</v>
      </c>
      <c r="K2" s="13">
        <v>926.0</v>
      </c>
      <c r="L2" s="1">
        <v>4.0</v>
      </c>
      <c r="M2" s="1">
        <v>11.0</v>
      </c>
    </row>
    <row r="3">
      <c r="A3" s="1" t="s">
        <v>351</v>
      </c>
      <c r="B3" s="5">
        <f t="shared" si="1"/>
        <v>2</v>
      </c>
      <c r="C3" s="1">
        <f t="shared" si="2"/>
        <v>30155</v>
      </c>
      <c r="D3" s="4">
        <f t="shared" si="3"/>
        <v>1188</v>
      </c>
      <c r="E3" s="4">
        <f t="shared" si="4"/>
        <v>3</v>
      </c>
      <c r="F3" s="4">
        <f t="shared" si="5"/>
        <v>2</v>
      </c>
      <c r="H3" s="1" t="s">
        <v>7</v>
      </c>
      <c r="I3" s="4">
        <f t="shared" ref="I3:M3" si="6">AVERAGE(B2:B21)</f>
        <v>2.7</v>
      </c>
      <c r="J3" s="4">
        <f t="shared" si="6"/>
        <v>17514.1</v>
      </c>
      <c r="K3" s="4">
        <f t="shared" si="6"/>
        <v>914.45</v>
      </c>
      <c r="L3" s="4">
        <f t="shared" si="6"/>
        <v>2.9</v>
      </c>
      <c r="M3" s="4">
        <f t="shared" si="6"/>
        <v>3.45</v>
      </c>
    </row>
    <row r="4">
      <c r="A4" s="1" t="s">
        <v>352</v>
      </c>
      <c r="B4" s="5">
        <f t="shared" si="1"/>
        <v>4</v>
      </c>
      <c r="C4" s="1">
        <f t="shared" si="2"/>
        <v>16077</v>
      </c>
      <c r="D4" s="4">
        <f t="shared" si="3"/>
        <v>642</v>
      </c>
      <c r="E4" s="4">
        <f t="shared" si="4"/>
        <v>4</v>
      </c>
      <c r="F4" s="4">
        <f t="shared" si="5"/>
        <v>16</v>
      </c>
      <c r="H4" s="1" t="s">
        <v>9</v>
      </c>
      <c r="I4" s="5">
        <f t="shared" ref="I4:M4" si="7">AVERAGE(B24:B43)</f>
        <v>3.15</v>
      </c>
      <c r="J4" s="5">
        <f t="shared" si="7"/>
        <v>20761.95</v>
      </c>
      <c r="K4" s="5">
        <f t="shared" si="7"/>
        <v>1044.55</v>
      </c>
      <c r="L4" s="5">
        <f t="shared" si="7"/>
        <v>2.95</v>
      </c>
      <c r="M4" s="5">
        <f t="shared" si="7"/>
        <v>2.9</v>
      </c>
    </row>
    <row r="5">
      <c r="A5" s="1" t="s">
        <v>353</v>
      </c>
      <c r="B5" s="5">
        <f t="shared" si="1"/>
        <v>2</v>
      </c>
      <c r="C5" s="1">
        <f t="shared" si="2"/>
        <v>1420</v>
      </c>
      <c r="D5" s="4">
        <f t="shared" si="3"/>
        <v>251</v>
      </c>
      <c r="E5" s="4">
        <f t="shared" si="4"/>
        <v>4</v>
      </c>
      <c r="F5" s="4">
        <f t="shared" si="5"/>
        <v>1</v>
      </c>
      <c r="H5" s="1" t="s">
        <v>11</v>
      </c>
      <c r="I5" s="4">
        <f t="shared" ref="I5:M5" si="8">AVERAGE(B46:B65)</f>
        <v>3.3</v>
      </c>
      <c r="J5" s="4">
        <f t="shared" si="8"/>
        <v>21575.35</v>
      </c>
      <c r="K5" s="4">
        <f t="shared" si="8"/>
        <v>887.45</v>
      </c>
      <c r="L5" s="4">
        <f t="shared" si="8"/>
        <v>3.35</v>
      </c>
      <c r="M5" s="4">
        <f t="shared" si="8"/>
        <v>8.1</v>
      </c>
    </row>
    <row r="6">
      <c r="A6" s="1" t="s">
        <v>354</v>
      </c>
      <c r="B6" s="5">
        <f t="shared" si="1"/>
        <v>1</v>
      </c>
      <c r="C6" s="1">
        <f t="shared" si="2"/>
        <v>9847</v>
      </c>
      <c r="D6" s="4">
        <f t="shared" si="3"/>
        <v>331</v>
      </c>
      <c r="E6" s="4">
        <f t="shared" si="4"/>
        <v>3</v>
      </c>
      <c r="F6" s="4">
        <f t="shared" si="5"/>
        <v>3</v>
      </c>
      <c r="H6" s="1" t="s">
        <v>13</v>
      </c>
      <c r="I6" s="4">
        <f t="shared" ref="I6:M6" si="9">AVERAGE(B68:B87)</f>
        <v>2.7</v>
      </c>
      <c r="J6" s="4">
        <f t="shared" si="9"/>
        <v>26368.05</v>
      </c>
      <c r="K6" s="4">
        <f t="shared" si="9"/>
        <v>1076.1</v>
      </c>
      <c r="L6" s="4">
        <f t="shared" si="9"/>
        <v>3.05</v>
      </c>
      <c r="M6" s="4">
        <f t="shared" si="9"/>
        <v>4.1</v>
      </c>
    </row>
    <row r="7">
      <c r="A7" s="1" t="s">
        <v>355</v>
      </c>
      <c r="B7" s="5">
        <f t="shared" si="1"/>
        <v>1</v>
      </c>
      <c r="C7" s="1">
        <f t="shared" si="2"/>
        <v>6371</v>
      </c>
      <c r="D7" s="4">
        <f t="shared" si="3"/>
        <v>318</v>
      </c>
      <c r="E7" s="4">
        <f t="shared" si="4"/>
        <v>2</v>
      </c>
      <c r="F7" s="4">
        <f t="shared" si="5"/>
        <v>2</v>
      </c>
      <c r="H7" s="1" t="s">
        <v>15</v>
      </c>
      <c r="I7" s="4">
        <f t="shared" ref="I7:M7" si="10">AVERAGE(B90:B109)</f>
        <v>2.6</v>
      </c>
      <c r="J7" s="4">
        <f t="shared" si="10"/>
        <v>29706.65</v>
      </c>
      <c r="K7" s="4">
        <f t="shared" si="10"/>
        <v>1018.85</v>
      </c>
      <c r="L7" s="4">
        <f t="shared" si="10"/>
        <v>2.95</v>
      </c>
      <c r="M7" s="4">
        <f t="shared" si="10"/>
        <v>7.5</v>
      </c>
    </row>
    <row r="8">
      <c r="A8" s="1" t="s">
        <v>356</v>
      </c>
      <c r="B8" s="5">
        <f t="shared" si="1"/>
        <v>1</v>
      </c>
      <c r="C8" s="1">
        <f t="shared" si="2"/>
        <v>17915</v>
      </c>
      <c r="D8" s="4">
        <f t="shared" si="3"/>
        <v>357</v>
      </c>
      <c r="E8" s="4">
        <f t="shared" si="4"/>
        <v>2</v>
      </c>
      <c r="F8" s="4">
        <f t="shared" si="5"/>
        <v>11</v>
      </c>
      <c r="H8" s="1" t="s">
        <v>17</v>
      </c>
      <c r="I8" s="4">
        <f t="shared" ref="I8:M8" si="11">AVERAGE(B112:B131)</f>
        <v>3.45</v>
      </c>
      <c r="J8" s="4">
        <f t="shared" si="11"/>
        <v>27717.3</v>
      </c>
      <c r="K8" s="4">
        <f t="shared" si="11"/>
        <v>1229.9</v>
      </c>
      <c r="L8" s="4">
        <f t="shared" si="11"/>
        <v>2.65</v>
      </c>
      <c r="M8" s="4">
        <f t="shared" si="11"/>
        <v>5.2</v>
      </c>
    </row>
    <row r="9">
      <c r="A9" s="1" t="s">
        <v>357</v>
      </c>
      <c r="B9" s="5">
        <f t="shared" si="1"/>
        <v>3</v>
      </c>
      <c r="C9" s="1">
        <f t="shared" si="2"/>
        <v>10652</v>
      </c>
      <c r="D9" s="4">
        <f t="shared" si="3"/>
        <v>678</v>
      </c>
      <c r="E9" s="4">
        <f t="shared" si="4"/>
        <v>5</v>
      </c>
      <c r="F9" s="4">
        <f t="shared" si="5"/>
        <v>10</v>
      </c>
      <c r="G9" s="14"/>
      <c r="H9" s="1" t="s">
        <v>19</v>
      </c>
      <c r="I9" s="1">
        <v>3.0</v>
      </c>
      <c r="J9" s="13">
        <v>25334.0</v>
      </c>
      <c r="K9" s="13">
        <v>1345.0</v>
      </c>
      <c r="L9" s="1">
        <v>3.0</v>
      </c>
      <c r="M9" s="1">
        <v>1.0</v>
      </c>
    </row>
    <row r="10">
      <c r="A10" s="1" t="s">
        <v>358</v>
      </c>
      <c r="B10" s="5">
        <f t="shared" si="1"/>
        <v>5</v>
      </c>
      <c r="C10" s="1">
        <f t="shared" si="2"/>
        <v>33255</v>
      </c>
      <c r="D10" s="4">
        <f t="shared" si="3"/>
        <v>1033</v>
      </c>
      <c r="E10" s="4">
        <f t="shared" si="4"/>
        <v>3</v>
      </c>
      <c r="F10" s="4">
        <f t="shared" si="5"/>
        <v>5</v>
      </c>
      <c r="G10" s="14"/>
      <c r="H10" s="1" t="s">
        <v>20</v>
      </c>
      <c r="I10" s="1">
        <v>3.0</v>
      </c>
      <c r="J10" s="13">
        <v>35516.0</v>
      </c>
      <c r="K10" s="13">
        <v>1970.0</v>
      </c>
      <c r="L10" s="1">
        <v>4.0</v>
      </c>
      <c r="M10" s="1">
        <v>18.0</v>
      </c>
    </row>
    <row r="11">
      <c r="A11" s="1" t="s">
        <v>359</v>
      </c>
      <c r="B11" s="5">
        <f t="shared" si="1"/>
        <v>1</v>
      </c>
      <c r="C11" s="1">
        <f t="shared" si="2"/>
        <v>51607</v>
      </c>
      <c r="D11" s="4">
        <f t="shared" si="3"/>
        <v>1529</v>
      </c>
      <c r="E11" s="4">
        <f t="shared" si="4"/>
        <v>2</v>
      </c>
      <c r="F11" s="4">
        <f t="shared" si="5"/>
        <v>4</v>
      </c>
      <c r="G11" s="14"/>
      <c r="H11" s="1" t="s">
        <v>22</v>
      </c>
      <c r="I11" s="1">
        <v>5.0</v>
      </c>
      <c r="J11" s="13">
        <v>60885.0</v>
      </c>
      <c r="K11" s="13">
        <v>1504.0</v>
      </c>
      <c r="L11" s="1">
        <v>2.0</v>
      </c>
      <c r="M11" s="1">
        <v>6.0</v>
      </c>
    </row>
    <row r="12">
      <c r="A12" s="1" t="s">
        <v>360</v>
      </c>
      <c r="B12" s="5">
        <f t="shared" si="1"/>
        <v>5</v>
      </c>
      <c r="C12" s="1">
        <f t="shared" si="2"/>
        <v>3609</v>
      </c>
      <c r="D12" s="4">
        <f t="shared" si="3"/>
        <v>472</v>
      </c>
      <c r="E12" s="4">
        <f t="shared" si="4"/>
        <v>4</v>
      </c>
      <c r="F12" s="4">
        <f t="shared" si="5"/>
        <v>3</v>
      </c>
      <c r="G12" s="14"/>
      <c r="H12" s="1" t="s">
        <v>24</v>
      </c>
      <c r="I12" s="1">
        <v>3.0</v>
      </c>
      <c r="J12" s="1">
        <v>25334.0</v>
      </c>
      <c r="K12" s="1">
        <v>1345.0</v>
      </c>
      <c r="L12" s="1">
        <v>3.0</v>
      </c>
      <c r="M12" s="1">
        <v>1.0</v>
      </c>
    </row>
    <row r="13">
      <c r="A13" s="1" t="s">
        <v>361</v>
      </c>
      <c r="B13" s="5">
        <f t="shared" si="1"/>
        <v>5</v>
      </c>
      <c r="C13" s="1">
        <f t="shared" si="2"/>
        <v>7309</v>
      </c>
      <c r="D13" s="4">
        <f t="shared" si="3"/>
        <v>1118</v>
      </c>
      <c r="E13" s="4">
        <f t="shared" si="4"/>
        <v>1</v>
      </c>
      <c r="F13" s="4">
        <f t="shared" si="5"/>
        <v>2</v>
      </c>
      <c r="G13" s="14"/>
      <c r="H13" s="1" t="s">
        <v>26</v>
      </c>
      <c r="I13" s="1">
        <v>5.0</v>
      </c>
      <c r="J13" s="13">
        <v>37716.0</v>
      </c>
      <c r="K13" s="1">
        <v>1587.0</v>
      </c>
      <c r="L13" s="1">
        <v>3.0</v>
      </c>
      <c r="M13" s="1">
        <v>4.0</v>
      </c>
    </row>
    <row r="14">
      <c r="A14" s="1" t="s">
        <v>362</v>
      </c>
      <c r="B14" s="5">
        <f t="shared" si="1"/>
        <v>1</v>
      </c>
      <c r="C14" s="1">
        <f t="shared" si="2"/>
        <v>6332</v>
      </c>
      <c r="D14" s="4">
        <f t="shared" si="3"/>
        <v>755</v>
      </c>
      <c r="E14" s="4">
        <f t="shared" si="4"/>
        <v>3</v>
      </c>
      <c r="F14" s="4">
        <f t="shared" si="5"/>
        <v>4</v>
      </c>
      <c r="G14" s="14"/>
      <c r="H14" s="1" t="s">
        <v>28</v>
      </c>
      <c r="I14" s="1">
        <v>3.0</v>
      </c>
      <c r="J14" s="13">
        <v>35516.0</v>
      </c>
      <c r="K14" s="1">
        <v>1970.0</v>
      </c>
      <c r="L14" s="1">
        <v>4.0</v>
      </c>
      <c r="M14" s="1">
        <v>18.0</v>
      </c>
    </row>
    <row r="15">
      <c r="A15" s="1" t="s">
        <v>363</v>
      </c>
      <c r="B15" s="5">
        <f t="shared" si="1"/>
        <v>3</v>
      </c>
      <c r="C15" s="1">
        <f t="shared" si="2"/>
        <v>30121</v>
      </c>
      <c r="D15" s="4">
        <f t="shared" si="3"/>
        <v>1734</v>
      </c>
      <c r="E15" s="4">
        <f t="shared" si="4"/>
        <v>3</v>
      </c>
      <c r="F15" s="4">
        <f t="shared" si="5"/>
        <v>0</v>
      </c>
      <c r="H15" s="1" t="s">
        <v>30</v>
      </c>
      <c r="I15" s="1">
        <v>2.0</v>
      </c>
      <c r="J15" s="1">
        <v>19643.0</v>
      </c>
      <c r="K15" s="1">
        <v>1178.0</v>
      </c>
      <c r="L15" s="1">
        <v>3.0</v>
      </c>
      <c r="M15" s="1">
        <v>0.0</v>
      </c>
    </row>
    <row r="16">
      <c r="A16" s="1" t="s">
        <v>364</v>
      </c>
      <c r="B16" s="5">
        <f t="shared" si="1"/>
        <v>3</v>
      </c>
      <c r="C16" s="1">
        <f t="shared" si="2"/>
        <v>6640</v>
      </c>
      <c r="D16" s="4">
        <f t="shared" si="3"/>
        <v>757</v>
      </c>
      <c r="E16" s="4">
        <f t="shared" si="4"/>
        <v>2</v>
      </c>
      <c r="F16" s="4">
        <f t="shared" si="5"/>
        <v>0</v>
      </c>
    </row>
    <row r="17">
      <c r="A17" s="1" t="s">
        <v>365</v>
      </c>
      <c r="B17" s="5">
        <f t="shared" si="1"/>
        <v>3</v>
      </c>
      <c r="C17" s="1">
        <f t="shared" si="2"/>
        <v>4404</v>
      </c>
      <c r="D17" s="4">
        <f t="shared" si="3"/>
        <v>1806</v>
      </c>
      <c r="E17" s="4">
        <f t="shared" si="4"/>
        <v>3</v>
      </c>
      <c r="F17" s="4">
        <f t="shared" si="5"/>
        <v>0</v>
      </c>
      <c r="I17" s="1" t="s">
        <v>345</v>
      </c>
      <c r="J17" s="1" t="s">
        <v>346</v>
      </c>
      <c r="K17" s="1" t="s">
        <v>347</v>
      </c>
      <c r="L17" s="1" t="s">
        <v>348</v>
      </c>
      <c r="M17" s="1" t="s">
        <v>349</v>
      </c>
    </row>
    <row r="18">
      <c r="A18" s="1" t="s">
        <v>366</v>
      </c>
      <c r="B18" s="5">
        <f t="shared" si="1"/>
        <v>4</v>
      </c>
      <c r="C18" s="1">
        <f t="shared" si="2"/>
        <v>4877</v>
      </c>
      <c r="D18" s="4">
        <f t="shared" si="3"/>
        <v>506</v>
      </c>
      <c r="E18" s="4">
        <f t="shared" si="4"/>
        <v>2</v>
      </c>
      <c r="F18" s="4">
        <f t="shared" si="5"/>
        <v>1</v>
      </c>
      <c r="H18" s="1" t="s">
        <v>33</v>
      </c>
      <c r="I18" s="8" t="s">
        <v>34</v>
      </c>
      <c r="J18" s="8" t="s">
        <v>34</v>
      </c>
      <c r="K18" s="8" t="s">
        <v>34</v>
      </c>
      <c r="L18" s="8" t="s">
        <v>34</v>
      </c>
      <c r="M18" s="8" t="s">
        <v>34</v>
      </c>
    </row>
    <row r="19">
      <c r="A19" s="1" t="s">
        <v>367</v>
      </c>
      <c r="B19" s="5">
        <f t="shared" si="1"/>
        <v>3</v>
      </c>
      <c r="C19" s="1">
        <f t="shared" si="2"/>
        <v>58276</v>
      </c>
      <c r="D19" s="4">
        <f t="shared" si="3"/>
        <v>1528</v>
      </c>
      <c r="E19" s="4">
        <f t="shared" si="4"/>
        <v>4</v>
      </c>
      <c r="F19" s="4">
        <f t="shared" si="5"/>
        <v>0</v>
      </c>
      <c r="H19" s="1" t="s">
        <v>36</v>
      </c>
      <c r="I19" s="9" t="s">
        <v>37</v>
      </c>
      <c r="J19" s="9" t="s">
        <v>37</v>
      </c>
      <c r="K19" s="9" t="s">
        <v>37</v>
      </c>
      <c r="L19" s="9" t="s">
        <v>37</v>
      </c>
      <c r="M19" s="9" t="s">
        <v>37</v>
      </c>
    </row>
    <row r="20">
      <c r="A20" s="1" t="s">
        <v>368</v>
      </c>
      <c r="B20" s="5">
        <f t="shared" si="1"/>
        <v>2</v>
      </c>
      <c r="C20" s="1">
        <f t="shared" si="2"/>
        <v>7845</v>
      </c>
      <c r="D20" s="4">
        <f t="shared" si="3"/>
        <v>450</v>
      </c>
      <c r="E20" s="4">
        <f t="shared" si="4"/>
        <v>4</v>
      </c>
      <c r="F20" s="4">
        <f t="shared" si="5"/>
        <v>2</v>
      </c>
      <c r="H20" s="1" t="s">
        <v>39</v>
      </c>
      <c r="I20" s="9" t="s">
        <v>37</v>
      </c>
      <c r="J20" s="9" t="s">
        <v>37</v>
      </c>
      <c r="K20" s="9" t="s">
        <v>37</v>
      </c>
      <c r="L20" s="9" t="s">
        <v>37</v>
      </c>
      <c r="M20" s="9" t="s">
        <v>37</v>
      </c>
    </row>
    <row r="21">
      <c r="A21" s="1" t="s">
        <v>369</v>
      </c>
      <c r="B21" s="5">
        <f t="shared" si="1"/>
        <v>3</v>
      </c>
      <c r="C21" s="1">
        <f t="shared" si="2"/>
        <v>22655</v>
      </c>
      <c r="D21" s="4">
        <f t="shared" si="3"/>
        <v>1293</v>
      </c>
      <c r="E21" s="4">
        <f t="shared" si="4"/>
        <v>3</v>
      </c>
      <c r="F21" s="4">
        <f t="shared" si="5"/>
        <v>0</v>
      </c>
      <c r="H21" s="1" t="s">
        <v>41</v>
      </c>
      <c r="I21" s="9" t="s">
        <v>37</v>
      </c>
      <c r="J21" s="9" t="s">
        <v>37</v>
      </c>
      <c r="K21" s="9" t="s">
        <v>37</v>
      </c>
      <c r="L21" s="9" t="s">
        <v>37</v>
      </c>
      <c r="M21" s="9" t="s">
        <v>37</v>
      </c>
    </row>
    <row r="22">
      <c r="H22" s="1" t="s">
        <v>42</v>
      </c>
      <c r="I22" s="9" t="s">
        <v>37</v>
      </c>
      <c r="J22" s="9" t="s">
        <v>37</v>
      </c>
      <c r="K22" s="9" t="s">
        <v>37</v>
      </c>
      <c r="L22" s="9" t="s">
        <v>37</v>
      </c>
      <c r="M22" s="9" t="s">
        <v>37</v>
      </c>
    </row>
    <row r="23">
      <c r="A23" s="1" t="s">
        <v>43</v>
      </c>
      <c r="B23" s="1" t="s">
        <v>345</v>
      </c>
      <c r="C23" s="1" t="s">
        <v>346</v>
      </c>
      <c r="D23" s="1" t="s">
        <v>347</v>
      </c>
      <c r="E23" s="1" t="s">
        <v>348</v>
      </c>
      <c r="F23" s="1" t="s">
        <v>349</v>
      </c>
      <c r="H23" s="1" t="s">
        <v>44</v>
      </c>
      <c r="I23" s="9" t="s">
        <v>37</v>
      </c>
      <c r="J23" s="9" t="s">
        <v>37</v>
      </c>
      <c r="K23" s="9" t="s">
        <v>37</v>
      </c>
      <c r="L23" s="9" t="s">
        <v>37</v>
      </c>
      <c r="M23" s="9" t="s">
        <v>37</v>
      </c>
    </row>
    <row r="24">
      <c r="A24" s="1" t="s">
        <v>370</v>
      </c>
      <c r="B24" s="5">
        <f t="shared" ref="B24:B43" si="12">VALUE(MID(A24,FIND("AEXP-",A24)+LEN("AEXP-"),5))</f>
        <v>2</v>
      </c>
      <c r="C24" s="1">
        <f t="shared" ref="C24:C43" si="13">VALUE(MID(A24,FIND("EFFORT-",A24)+LEN("EFFORT-"),6))</f>
        <v>35212</v>
      </c>
      <c r="D24" s="4">
        <f t="shared" ref="D24:D43" si="14">VALUE(MID(A24,FIND("LOC+",A24)+LEN("LOC+"),6))</f>
        <v>1899</v>
      </c>
      <c r="E24" s="4">
        <f t="shared" ref="E24:E43" si="15">VALUE(MID(A24,FIND("PLEX-",A24)+LEN("PLEX-"),5))</f>
        <v>5</v>
      </c>
      <c r="F24" s="4">
        <f t="shared" ref="F24:F43" si="16">VALUE(MID(A24,FIND("RISK-",A24)+LEN("RISK-"),4))</f>
        <v>2</v>
      </c>
      <c r="H24" s="1" t="s">
        <v>46</v>
      </c>
      <c r="I24" s="9" t="s">
        <v>37</v>
      </c>
      <c r="J24" s="9" t="s">
        <v>37</v>
      </c>
      <c r="K24" s="9" t="s">
        <v>37</v>
      </c>
      <c r="L24" s="9" t="s">
        <v>37</v>
      </c>
      <c r="M24" s="9" t="s">
        <v>37</v>
      </c>
    </row>
    <row r="25">
      <c r="A25" s="1" t="s">
        <v>371</v>
      </c>
      <c r="B25" s="5">
        <f t="shared" si="12"/>
        <v>2</v>
      </c>
      <c r="C25" s="1">
        <f t="shared" si="13"/>
        <v>70172</v>
      </c>
      <c r="D25" s="4">
        <f t="shared" si="14"/>
        <v>1310</v>
      </c>
      <c r="E25" s="4">
        <f t="shared" si="15"/>
        <v>3</v>
      </c>
      <c r="F25" s="4">
        <f t="shared" si="16"/>
        <v>3</v>
      </c>
      <c r="H25" s="1" t="s">
        <v>48</v>
      </c>
      <c r="I25" s="9" t="s">
        <v>37</v>
      </c>
      <c r="J25" s="9" t="s">
        <v>37</v>
      </c>
      <c r="K25" s="9" t="s">
        <v>37</v>
      </c>
      <c r="L25" s="9" t="s">
        <v>37</v>
      </c>
      <c r="M25" s="9" t="s">
        <v>37</v>
      </c>
    </row>
    <row r="26">
      <c r="A26" s="1" t="s">
        <v>372</v>
      </c>
      <c r="B26" s="5">
        <f t="shared" si="12"/>
        <v>4</v>
      </c>
      <c r="C26" s="1">
        <f t="shared" si="13"/>
        <v>7215</v>
      </c>
      <c r="D26" s="4">
        <f t="shared" si="14"/>
        <v>277</v>
      </c>
      <c r="E26" s="4">
        <f t="shared" si="15"/>
        <v>4</v>
      </c>
      <c r="F26" s="4">
        <f t="shared" si="16"/>
        <v>7</v>
      </c>
      <c r="H26" s="1" t="s">
        <v>50</v>
      </c>
      <c r="I26" s="9" t="s">
        <v>37</v>
      </c>
      <c r="J26" s="9" t="s">
        <v>37</v>
      </c>
      <c r="K26" s="9" t="s">
        <v>37</v>
      </c>
      <c r="L26" s="9" t="s">
        <v>37</v>
      </c>
      <c r="M26" s="9" t="s">
        <v>37</v>
      </c>
    </row>
    <row r="27">
      <c r="A27" s="1" t="s">
        <v>373</v>
      </c>
      <c r="B27" s="5">
        <f t="shared" si="12"/>
        <v>4</v>
      </c>
      <c r="C27" s="1">
        <f t="shared" si="13"/>
        <v>10112</v>
      </c>
      <c r="D27" s="4">
        <f t="shared" si="14"/>
        <v>565</v>
      </c>
      <c r="E27" s="4">
        <f t="shared" si="15"/>
        <v>4</v>
      </c>
      <c r="F27" s="4">
        <f t="shared" si="16"/>
        <v>5</v>
      </c>
      <c r="H27" s="1" t="s">
        <v>52</v>
      </c>
      <c r="I27" s="9" t="s">
        <v>37</v>
      </c>
      <c r="J27" s="9" t="s">
        <v>37</v>
      </c>
      <c r="K27" s="9" t="s">
        <v>37</v>
      </c>
      <c r="L27" s="9" t="s">
        <v>37</v>
      </c>
      <c r="M27" s="9" t="s">
        <v>37</v>
      </c>
    </row>
    <row r="28">
      <c r="A28" s="1" t="s">
        <v>374</v>
      </c>
      <c r="B28" s="5">
        <f t="shared" si="12"/>
        <v>4</v>
      </c>
      <c r="C28" s="1">
        <f t="shared" si="13"/>
        <v>29644</v>
      </c>
      <c r="D28" s="4">
        <f t="shared" si="14"/>
        <v>669</v>
      </c>
      <c r="E28" s="4">
        <f t="shared" si="15"/>
        <v>2</v>
      </c>
      <c r="F28" s="4">
        <f t="shared" si="16"/>
        <v>8</v>
      </c>
      <c r="H28" s="1" t="s">
        <v>54</v>
      </c>
      <c r="I28" s="9" t="s">
        <v>37</v>
      </c>
      <c r="J28" s="9" t="s">
        <v>37</v>
      </c>
      <c r="K28" s="9" t="s">
        <v>37</v>
      </c>
      <c r="L28" s="9" t="s">
        <v>37</v>
      </c>
      <c r="M28" s="9" t="s">
        <v>37</v>
      </c>
    </row>
    <row r="29">
      <c r="A29" s="1" t="s">
        <v>375</v>
      </c>
      <c r="B29" s="5">
        <f t="shared" si="12"/>
        <v>3</v>
      </c>
      <c r="C29" s="1">
        <f t="shared" si="13"/>
        <v>16502</v>
      </c>
      <c r="D29" s="4">
        <f t="shared" si="14"/>
        <v>1782</v>
      </c>
      <c r="E29" s="4">
        <f t="shared" si="15"/>
        <v>1</v>
      </c>
      <c r="F29" s="4">
        <f t="shared" si="16"/>
        <v>1</v>
      </c>
      <c r="H29" s="1" t="s">
        <v>55</v>
      </c>
      <c r="I29" s="9" t="s">
        <v>37</v>
      </c>
      <c r="J29" s="9" t="s">
        <v>37</v>
      </c>
      <c r="K29" s="9" t="s">
        <v>37</v>
      </c>
      <c r="L29" s="9" t="s">
        <v>37</v>
      </c>
      <c r="M29" s="9" t="s">
        <v>37</v>
      </c>
    </row>
    <row r="30">
      <c r="A30" s="1" t="s">
        <v>376</v>
      </c>
      <c r="B30" s="5">
        <f t="shared" si="12"/>
        <v>3</v>
      </c>
      <c r="C30" s="1">
        <f t="shared" si="13"/>
        <v>9958</v>
      </c>
      <c r="D30" s="4">
        <f t="shared" si="14"/>
        <v>779</v>
      </c>
      <c r="E30" s="4">
        <f t="shared" si="15"/>
        <v>3</v>
      </c>
      <c r="F30" s="4">
        <f t="shared" si="16"/>
        <v>0</v>
      </c>
      <c r="H30" s="1" t="s">
        <v>57</v>
      </c>
      <c r="I30" s="9" t="s">
        <v>37</v>
      </c>
      <c r="J30" s="9" t="s">
        <v>37</v>
      </c>
      <c r="K30" s="9" t="s">
        <v>37</v>
      </c>
      <c r="L30" s="9" t="s">
        <v>37</v>
      </c>
      <c r="M30" s="9" t="s">
        <v>37</v>
      </c>
    </row>
    <row r="31">
      <c r="A31" s="1" t="s">
        <v>377</v>
      </c>
      <c r="B31" s="5">
        <f t="shared" si="12"/>
        <v>3</v>
      </c>
      <c r="C31" s="1">
        <f t="shared" si="13"/>
        <v>13981</v>
      </c>
      <c r="D31" s="4">
        <f t="shared" si="14"/>
        <v>616</v>
      </c>
      <c r="E31" s="4">
        <f t="shared" si="15"/>
        <v>5</v>
      </c>
      <c r="F31" s="4">
        <f t="shared" si="16"/>
        <v>8</v>
      </c>
      <c r="H31" s="1" t="s">
        <v>59</v>
      </c>
      <c r="I31" s="9" t="s">
        <v>37</v>
      </c>
      <c r="J31" s="9" t="s">
        <v>37</v>
      </c>
      <c r="K31" s="9" t="s">
        <v>37</v>
      </c>
      <c r="L31" s="9" t="s">
        <v>37</v>
      </c>
      <c r="M31" s="9" t="s">
        <v>37</v>
      </c>
    </row>
    <row r="32">
      <c r="A32" s="1" t="s">
        <v>378</v>
      </c>
      <c r="B32" s="5">
        <f t="shared" si="12"/>
        <v>5</v>
      </c>
      <c r="C32" s="1">
        <f t="shared" si="13"/>
        <v>23671</v>
      </c>
      <c r="D32" s="4">
        <f t="shared" si="14"/>
        <v>1169</v>
      </c>
      <c r="E32" s="4">
        <f t="shared" si="15"/>
        <v>2</v>
      </c>
      <c r="F32" s="4">
        <f t="shared" si="16"/>
        <v>3</v>
      </c>
    </row>
    <row r="33">
      <c r="A33" s="1" t="s">
        <v>379</v>
      </c>
      <c r="B33" s="5">
        <f t="shared" si="12"/>
        <v>2</v>
      </c>
      <c r="C33" s="1">
        <f t="shared" si="13"/>
        <v>30155</v>
      </c>
      <c r="D33" s="4">
        <f t="shared" si="14"/>
        <v>1188</v>
      </c>
      <c r="E33" s="4">
        <f t="shared" si="15"/>
        <v>3</v>
      </c>
      <c r="F33" s="4">
        <f t="shared" si="16"/>
        <v>2</v>
      </c>
    </row>
    <row r="34">
      <c r="A34" s="1" t="s">
        <v>380</v>
      </c>
      <c r="B34" s="5">
        <f t="shared" si="12"/>
        <v>4</v>
      </c>
      <c r="C34" s="1">
        <f t="shared" si="13"/>
        <v>4912</v>
      </c>
      <c r="D34" s="4">
        <f t="shared" si="14"/>
        <v>239</v>
      </c>
      <c r="E34" s="4">
        <f t="shared" si="15"/>
        <v>3</v>
      </c>
      <c r="F34" s="4">
        <f t="shared" si="16"/>
        <v>0</v>
      </c>
    </row>
    <row r="35">
      <c r="A35" s="1" t="s">
        <v>381</v>
      </c>
      <c r="B35" s="5">
        <f t="shared" si="12"/>
        <v>3</v>
      </c>
      <c r="C35" s="1">
        <f t="shared" si="13"/>
        <v>21707</v>
      </c>
      <c r="D35" s="4">
        <f t="shared" si="14"/>
        <v>1197</v>
      </c>
      <c r="E35" s="4">
        <f t="shared" si="15"/>
        <v>2</v>
      </c>
      <c r="F35" s="4">
        <f t="shared" si="16"/>
        <v>6</v>
      </c>
    </row>
    <row r="36">
      <c r="A36" s="1" t="s">
        <v>376</v>
      </c>
      <c r="B36" s="5">
        <f t="shared" si="12"/>
        <v>3</v>
      </c>
      <c r="C36" s="1">
        <f t="shared" si="13"/>
        <v>9958</v>
      </c>
      <c r="D36" s="4">
        <f t="shared" si="14"/>
        <v>779</v>
      </c>
      <c r="E36" s="4">
        <f t="shared" si="15"/>
        <v>3</v>
      </c>
      <c r="F36" s="4">
        <f t="shared" si="16"/>
        <v>0</v>
      </c>
    </row>
    <row r="37">
      <c r="A37" s="1" t="s">
        <v>382</v>
      </c>
      <c r="B37" s="5">
        <f t="shared" si="12"/>
        <v>4</v>
      </c>
      <c r="C37" s="1">
        <f t="shared" si="13"/>
        <v>2398</v>
      </c>
      <c r="D37" s="4">
        <f t="shared" si="14"/>
        <v>570</v>
      </c>
      <c r="E37" s="4">
        <f t="shared" si="15"/>
        <v>5</v>
      </c>
      <c r="F37" s="4">
        <f t="shared" si="16"/>
        <v>0</v>
      </c>
    </row>
    <row r="38">
      <c r="A38" s="1" t="s">
        <v>383</v>
      </c>
      <c r="B38" s="5">
        <f t="shared" si="12"/>
        <v>2</v>
      </c>
      <c r="C38" s="1">
        <f t="shared" si="13"/>
        <v>30979</v>
      </c>
      <c r="D38" s="4">
        <f t="shared" si="14"/>
        <v>1363</v>
      </c>
      <c r="E38" s="4">
        <f t="shared" si="15"/>
        <v>3</v>
      </c>
      <c r="F38" s="4">
        <f t="shared" si="16"/>
        <v>0</v>
      </c>
    </row>
    <row r="39">
      <c r="A39" s="1" t="s">
        <v>384</v>
      </c>
      <c r="B39" s="5">
        <f t="shared" si="12"/>
        <v>3</v>
      </c>
      <c r="C39" s="1">
        <f t="shared" si="13"/>
        <v>13287</v>
      </c>
      <c r="D39" s="4">
        <f t="shared" si="14"/>
        <v>1707</v>
      </c>
      <c r="E39" s="4">
        <f t="shared" si="15"/>
        <v>1</v>
      </c>
      <c r="F39" s="4">
        <f t="shared" si="16"/>
        <v>11</v>
      </c>
    </row>
    <row r="40">
      <c r="A40" s="1" t="s">
        <v>385</v>
      </c>
      <c r="B40" s="5">
        <f t="shared" si="12"/>
        <v>2</v>
      </c>
      <c r="C40" s="1">
        <f t="shared" si="13"/>
        <v>25459</v>
      </c>
      <c r="D40" s="4">
        <f t="shared" si="14"/>
        <v>1105</v>
      </c>
      <c r="E40" s="4">
        <f t="shared" si="15"/>
        <v>3</v>
      </c>
      <c r="F40" s="4">
        <f t="shared" si="16"/>
        <v>1</v>
      </c>
    </row>
    <row r="41">
      <c r="A41" s="1" t="s">
        <v>386</v>
      </c>
      <c r="B41" s="5">
        <f t="shared" si="12"/>
        <v>4</v>
      </c>
      <c r="C41" s="1">
        <f t="shared" si="13"/>
        <v>19762</v>
      </c>
      <c r="D41" s="4">
        <f t="shared" si="14"/>
        <v>1163</v>
      </c>
      <c r="E41" s="4">
        <f t="shared" si="15"/>
        <v>3</v>
      </c>
      <c r="F41" s="4">
        <f t="shared" si="16"/>
        <v>0</v>
      </c>
    </row>
    <row r="42">
      <c r="A42" s="1" t="s">
        <v>387</v>
      </c>
      <c r="B42" s="5">
        <f t="shared" si="12"/>
        <v>3</v>
      </c>
      <c r="C42" s="1">
        <f t="shared" si="13"/>
        <v>14319</v>
      </c>
      <c r="D42" s="4">
        <f t="shared" si="14"/>
        <v>1170</v>
      </c>
      <c r="E42" s="4">
        <f t="shared" si="15"/>
        <v>3</v>
      </c>
      <c r="F42" s="4">
        <f t="shared" si="16"/>
        <v>1</v>
      </c>
    </row>
    <row r="43">
      <c r="A43" s="1" t="s">
        <v>388</v>
      </c>
      <c r="B43" s="5">
        <f t="shared" si="12"/>
        <v>3</v>
      </c>
      <c r="C43" s="1">
        <f t="shared" si="13"/>
        <v>25836</v>
      </c>
      <c r="D43" s="4">
        <f t="shared" si="14"/>
        <v>1344</v>
      </c>
      <c r="E43" s="4">
        <f t="shared" si="15"/>
        <v>1</v>
      </c>
      <c r="F43" s="4">
        <f t="shared" si="16"/>
        <v>0</v>
      </c>
    </row>
    <row r="44">
      <c r="B44" s="5"/>
    </row>
    <row r="45">
      <c r="A45" s="1" t="s">
        <v>71</v>
      </c>
      <c r="B45" s="1" t="s">
        <v>345</v>
      </c>
      <c r="C45" s="1" t="s">
        <v>346</v>
      </c>
      <c r="D45" s="1" t="s">
        <v>347</v>
      </c>
      <c r="E45" s="1" t="s">
        <v>348</v>
      </c>
      <c r="F45" s="1" t="s">
        <v>349</v>
      </c>
    </row>
    <row r="46">
      <c r="A46" s="1" t="s">
        <v>389</v>
      </c>
      <c r="B46" s="5">
        <f t="shared" ref="B46:B65" si="17">VALUE(MID(A46,FIND("AEXP-",A46)+LEN("AEXP-"),5))</f>
        <v>2</v>
      </c>
      <c r="C46" s="1">
        <f t="shared" ref="C46:C65" si="18">VALUE(MID(A46,FIND("EFFORT-",A46)+LEN("EFFORT-"),6))</f>
        <v>13670</v>
      </c>
      <c r="D46" s="4">
        <f t="shared" ref="D46:D65" si="19">VALUE(MID(A46,FIND("LOC+",A46)+LEN("LOC+"),6))</f>
        <v>394</v>
      </c>
      <c r="E46" s="4">
        <f t="shared" ref="E46:E65" si="20">VALUE(MID(A46,FIND("PLEX-",A46)+LEN("PLEX-"),5))</f>
        <v>4</v>
      </c>
      <c r="F46" s="4">
        <f t="shared" ref="F46:F65" si="21">VALUE(MID(A46,FIND("RISK-",A46)+LEN("RISK-"),4))</f>
        <v>7</v>
      </c>
    </row>
    <row r="47">
      <c r="A47" s="1" t="s">
        <v>390</v>
      </c>
      <c r="B47" s="5">
        <f t="shared" si="17"/>
        <v>2</v>
      </c>
      <c r="C47" s="1">
        <f t="shared" si="18"/>
        <v>8974</v>
      </c>
      <c r="D47" s="4">
        <f t="shared" si="19"/>
        <v>508</v>
      </c>
      <c r="E47" s="4">
        <f t="shared" si="20"/>
        <v>3</v>
      </c>
      <c r="F47" s="4">
        <f t="shared" si="21"/>
        <v>8</v>
      </c>
    </row>
    <row r="48">
      <c r="A48" s="1" t="s">
        <v>391</v>
      </c>
      <c r="B48" s="5">
        <f t="shared" si="17"/>
        <v>4</v>
      </c>
      <c r="C48" s="1">
        <f t="shared" si="18"/>
        <v>8971</v>
      </c>
      <c r="D48" s="4">
        <f t="shared" si="19"/>
        <v>1110</v>
      </c>
      <c r="E48" s="4">
        <f t="shared" si="20"/>
        <v>3</v>
      </c>
      <c r="F48" s="4">
        <f t="shared" si="21"/>
        <v>14</v>
      </c>
    </row>
    <row r="49">
      <c r="A49" s="1" t="s">
        <v>392</v>
      </c>
      <c r="B49" s="5">
        <f t="shared" si="17"/>
        <v>5</v>
      </c>
      <c r="C49" s="1">
        <f t="shared" si="18"/>
        <v>10774</v>
      </c>
      <c r="D49" s="4">
        <f t="shared" si="19"/>
        <v>709</v>
      </c>
      <c r="E49" s="4">
        <f t="shared" si="20"/>
        <v>4</v>
      </c>
      <c r="F49" s="4">
        <f t="shared" si="21"/>
        <v>8</v>
      </c>
    </row>
    <row r="50">
      <c r="A50" s="1" t="s">
        <v>393</v>
      </c>
      <c r="B50" s="5">
        <f t="shared" si="17"/>
        <v>4</v>
      </c>
      <c r="C50" s="1">
        <f t="shared" si="18"/>
        <v>21090</v>
      </c>
      <c r="D50" s="4">
        <f t="shared" si="19"/>
        <v>1974</v>
      </c>
      <c r="E50" s="4">
        <f t="shared" si="20"/>
        <v>2</v>
      </c>
      <c r="F50" s="4">
        <f t="shared" si="21"/>
        <v>13</v>
      </c>
    </row>
    <row r="51">
      <c r="A51" s="1" t="s">
        <v>394</v>
      </c>
      <c r="B51" s="5">
        <f t="shared" si="17"/>
        <v>5</v>
      </c>
      <c r="C51" s="1">
        <f t="shared" si="18"/>
        <v>16885</v>
      </c>
      <c r="D51" s="4">
        <f t="shared" si="19"/>
        <v>1117</v>
      </c>
      <c r="E51" s="4">
        <f t="shared" si="20"/>
        <v>5</v>
      </c>
      <c r="F51" s="4">
        <f t="shared" si="21"/>
        <v>3</v>
      </c>
    </row>
    <row r="52">
      <c r="A52" s="1" t="s">
        <v>395</v>
      </c>
      <c r="B52" s="5">
        <f t="shared" si="17"/>
        <v>5</v>
      </c>
      <c r="C52" s="1">
        <f t="shared" si="18"/>
        <v>60885</v>
      </c>
      <c r="D52" s="4">
        <f t="shared" si="19"/>
        <v>1504</v>
      </c>
      <c r="E52" s="4">
        <f t="shared" si="20"/>
        <v>2</v>
      </c>
      <c r="F52" s="4">
        <f t="shared" si="21"/>
        <v>6</v>
      </c>
    </row>
    <row r="53">
      <c r="A53" s="1" t="s">
        <v>396</v>
      </c>
      <c r="B53" s="5">
        <f t="shared" si="17"/>
        <v>1</v>
      </c>
      <c r="C53" s="1">
        <f t="shared" si="18"/>
        <v>6332</v>
      </c>
      <c r="D53" s="4">
        <f t="shared" si="19"/>
        <v>755</v>
      </c>
      <c r="E53" s="4">
        <f t="shared" si="20"/>
        <v>3</v>
      </c>
      <c r="F53" s="4">
        <f t="shared" si="21"/>
        <v>4</v>
      </c>
    </row>
    <row r="54">
      <c r="A54" s="1" t="s">
        <v>397</v>
      </c>
      <c r="B54" s="5">
        <f t="shared" si="17"/>
        <v>3</v>
      </c>
      <c r="C54" s="1">
        <f t="shared" si="18"/>
        <v>26555</v>
      </c>
      <c r="D54" s="4">
        <f t="shared" si="19"/>
        <v>639</v>
      </c>
      <c r="E54" s="4">
        <f t="shared" si="20"/>
        <v>5</v>
      </c>
      <c r="F54" s="4">
        <f t="shared" si="21"/>
        <v>7</v>
      </c>
    </row>
    <row r="55">
      <c r="A55" s="1" t="s">
        <v>398</v>
      </c>
      <c r="B55" s="5">
        <f t="shared" si="17"/>
        <v>4</v>
      </c>
      <c r="C55" s="1">
        <f t="shared" si="18"/>
        <v>16763</v>
      </c>
      <c r="D55" s="4">
        <f t="shared" si="19"/>
        <v>1380</v>
      </c>
      <c r="E55" s="4">
        <f t="shared" si="20"/>
        <v>3</v>
      </c>
      <c r="F55" s="4">
        <f t="shared" si="21"/>
        <v>4</v>
      </c>
    </row>
    <row r="56">
      <c r="A56" s="1" t="s">
        <v>399</v>
      </c>
      <c r="B56" s="5">
        <f t="shared" si="17"/>
        <v>3</v>
      </c>
      <c r="C56" s="1">
        <f t="shared" si="18"/>
        <v>19284</v>
      </c>
      <c r="D56" s="4">
        <f t="shared" si="19"/>
        <v>1674</v>
      </c>
      <c r="E56" s="4">
        <f t="shared" si="20"/>
        <v>2</v>
      </c>
      <c r="F56" s="4">
        <f t="shared" si="21"/>
        <v>11</v>
      </c>
    </row>
    <row r="57">
      <c r="A57" s="1" t="s">
        <v>400</v>
      </c>
      <c r="B57" s="5">
        <f t="shared" si="17"/>
        <v>4</v>
      </c>
      <c r="C57" s="1">
        <f t="shared" si="18"/>
        <v>38426</v>
      </c>
      <c r="D57" s="4">
        <f t="shared" si="19"/>
        <v>1706</v>
      </c>
      <c r="E57" s="4">
        <f t="shared" si="20"/>
        <v>3</v>
      </c>
      <c r="F57" s="4">
        <f t="shared" si="21"/>
        <v>5</v>
      </c>
    </row>
    <row r="58">
      <c r="A58" s="1" t="s">
        <v>401</v>
      </c>
      <c r="B58" s="5">
        <f t="shared" si="17"/>
        <v>2</v>
      </c>
      <c r="C58" s="1">
        <f t="shared" si="18"/>
        <v>34284</v>
      </c>
      <c r="D58" s="4">
        <f t="shared" si="19"/>
        <v>416</v>
      </c>
      <c r="E58" s="4">
        <f t="shared" si="20"/>
        <v>3</v>
      </c>
      <c r="F58" s="4">
        <f t="shared" si="21"/>
        <v>9</v>
      </c>
    </row>
    <row r="59">
      <c r="A59" s="1" t="s">
        <v>402</v>
      </c>
      <c r="B59" s="5">
        <f t="shared" si="17"/>
        <v>4</v>
      </c>
      <c r="C59" s="1">
        <f t="shared" si="18"/>
        <v>3697</v>
      </c>
      <c r="D59" s="4">
        <f t="shared" si="19"/>
        <v>1130</v>
      </c>
      <c r="E59" s="4">
        <f t="shared" si="20"/>
        <v>4</v>
      </c>
      <c r="F59" s="4">
        <f t="shared" si="21"/>
        <v>1</v>
      </c>
    </row>
    <row r="60">
      <c r="A60" s="1" t="s">
        <v>403</v>
      </c>
      <c r="B60" s="5">
        <f t="shared" si="17"/>
        <v>4</v>
      </c>
      <c r="C60" s="1">
        <f t="shared" si="18"/>
        <v>14891</v>
      </c>
      <c r="D60" s="4">
        <f t="shared" si="19"/>
        <v>521</v>
      </c>
      <c r="E60" s="4">
        <f t="shared" si="20"/>
        <v>1</v>
      </c>
      <c r="F60" s="4">
        <f t="shared" si="21"/>
        <v>16</v>
      </c>
    </row>
    <row r="61">
      <c r="A61" s="1" t="s">
        <v>404</v>
      </c>
      <c r="B61" s="5">
        <f t="shared" si="17"/>
        <v>1</v>
      </c>
      <c r="C61" s="1">
        <f t="shared" si="18"/>
        <v>1435</v>
      </c>
      <c r="D61" s="4">
        <f t="shared" si="19"/>
        <v>108</v>
      </c>
      <c r="E61" s="4">
        <f t="shared" si="20"/>
        <v>5</v>
      </c>
      <c r="F61" s="4">
        <f t="shared" si="21"/>
        <v>12</v>
      </c>
    </row>
    <row r="62">
      <c r="A62" s="1" t="s">
        <v>405</v>
      </c>
      <c r="B62" s="5">
        <f t="shared" si="17"/>
        <v>2</v>
      </c>
      <c r="C62" s="1">
        <f t="shared" si="18"/>
        <v>90166</v>
      </c>
      <c r="D62" s="4">
        <f t="shared" si="19"/>
        <v>743</v>
      </c>
      <c r="E62" s="4">
        <f t="shared" si="20"/>
        <v>3</v>
      </c>
      <c r="F62" s="4">
        <f t="shared" si="21"/>
        <v>18</v>
      </c>
    </row>
    <row r="63">
      <c r="A63" s="1" t="s">
        <v>406</v>
      </c>
      <c r="B63" s="5">
        <f t="shared" si="17"/>
        <v>4</v>
      </c>
      <c r="C63" s="1">
        <f t="shared" si="18"/>
        <v>23417</v>
      </c>
      <c r="D63" s="4">
        <f t="shared" si="19"/>
        <v>986</v>
      </c>
      <c r="E63" s="4">
        <f t="shared" si="20"/>
        <v>3</v>
      </c>
      <c r="F63" s="4">
        <f t="shared" si="21"/>
        <v>4</v>
      </c>
    </row>
    <row r="64">
      <c r="A64" s="1" t="s">
        <v>407</v>
      </c>
      <c r="B64" s="5">
        <f t="shared" si="17"/>
        <v>3</v>
      </c>
      <c r="C64" s="1">
        <f t="shared" si="18"/>
        <v>482</v>
      </c>
      <c r="D64" s="4">
        <f t="shared" si="19"/>
        <v>40</v>
      </c>
      <c r="E64" s="4">
        <f t="shared" si="20"/>
        <v>5</v>
      </c>
      <c r="F64" s="4">
        <f t="shared" si="21"/>
        <v>8</v>
      </c>
    </row>
    <row r="65">
      <c r="A65" s="1" t="s">
        <v>408</v>
      </c>
      <c r="B65" s="5">
        <f t="shared" si="17"/>
        <v>4</v>
      </c>
      <c r="C65" s="1">
        <f t="shared" si="18"/>
        <v>14526</v>
      </c>
      <c r="D65" s="4">
        <f t="shared" si="19"/>
        <v>335</v>
      </c>
      <c r="E65" s="4">
        <f t="shared" si="20"/>
        <v>4</v>
      </c>
      <c r="F65" s="4">
        <f t="shared" si="21"/>
        <v>4</v>
      </c>
    </row>
    <row r="67">
      <c r="A67" s="1" t="s">
        <v>90</v>
      </c>
      <c r="B67" s="1" t="s">
        <v>345</v>
      </c>
      <c r="C67" s="1" t="s">
        <v>346</v>
      </c>
      <c r="D67" s="1" t="s">
        <v>347</v>
      </c>
      <c r="E67" s="1" t="s">
        <v>348</v>
      </c>
      <c r="F67" s="1" t="s">
        <v>349</v>
      </c>
    </row>
    <row r="68">
      <c r="A68" s="1" t="s">
        <v>409</v>
      </c>
      <c r="B68" s="5">
        <f t="shared" ref="B68:B87" si="22">VALUE(MID(A68,FIND("AEXP-",A68)+LEN("AEXP-"),5))</f>
        <v>2</v>
      </c>
      <c r="C68" s="1">
        <f t="shared" ref="C68:C87" si="23">VALUE(MID(A68,FIND("EFFORT-",A68)+LEN("EFFORT-"),6))</f>
        <v>523</v>
      </c>
      <c r="D68" s="4">
        <f t="shared" ref="D68:D87" si="24">VALUE(MID(A68,FIND("LOC+",A68)+LEN("LOC+"),6))</f>
        <v>145</v>
      </c>
      <c r="E68" s="4">
        <f t="shared" ref="E68:E87" si="25">VALUE(MID(A68,FIND("PLEX-",A68)+LEN("PLEX-"),5))</f>
        <v>4</v>
      </c>
      <c r="F68" s="4">
        <f t="shared" ref="F68:F87" si="26">VALUE(MID(A68,FIND("RISK-",A68)+LEN("RISK-"),4))</f>
        <v>3</v>
      </c>
    </row>
    <row r="69">
      <c r="A69" s="1" t="s">
        <v>410</v>
      </c>
      <c r="B69" s="5">
        <f t="shared" si="22"/>
        <v>3</v>
      </c>
      <c r="C69" s="1">
        <f t="shared" si="23"/>
        <v>45764</v>
      </c>
      <c r="D69" s="4">
        <f t="shared" si="24"/>
        <v>1160</v>
      </c>
      <c r="E69" s="4">
        <f t="shared" si="25"/>
        <v>1</v>
      </c>
      <c r="F69" s="4">
        <f t="shared" si="26"/>
        <v>3</v>
      </c>
    </row>
    <row r="70">
      <c r="A70" s="1" t="s">
        <v>411</v>
      </c>
      <c r="B70" s="5">
        <f t="shared" si="22"/>
        <v>3</v>
      </c>
      <c r="C70" s="1">
        <f t="shared" si="23"/>
        <v>25836</v>
      </c>
      <c r="D70" s="4">
        <f t="shared" si="24"/>
        <v>1344</v>
      </c>
      <c r="E70" s="4">
        <f t="shared" si="25"/>
        <v>1</v>
      </c>
      <c r="F70" s="4">
        <f t="shared" si="26"/>
        <v>0</v>
      </c>
    </row>
    <row r="71">
      <c r="A71" s="1" t="s">
        <v>412</v>
      </c>
      <c r="B71" s="5">
        <f t="shared" si="22"/>
        <v>1</v>
      </c>
      <c r="C71" s="1">
        <f t="shared" si="23"/>
        <v>24975</v>
      </c>
      <c r="D71" s="4">
        <f t="shared" si="24"/>
        <v>997</v>
      </c>
      <c r="E71" s="4">
        <f t="shared" si="25"/>
        <v>1</v>
      </c>
      <c r="F71" s="4">
        <f t="shared" si="26"/>
        <v>7</v>
      </c>
    </row>
    <row r="72">
      <c r="A72" s="1" t="s">
        <v>413</v>
      </c>
      <c r="B72" s="5">
        <f t="shared" si="22"/>
        <v>3</v>
      </c>
      <c r="C72" s="1">
        <f t="shared" si="23"/>
        <v>25624</v>
      </c>
      <c r="D72" s="4">
        <f t="shared" si="24"/>
        <v>1229</v>
      </c>
      <c r="E72" s="4">
        <f t="shared" si="25"/>
        <v>4</v>
      </c>
      <c r="F72" s="4">
        <f t="shared" si="26"/>
        <v>10</v>
      </c>
    </row>
    <row r="73">
      <c r="A73" s="1" t="s">
        <v>414</v>
      </c>
      <c r="B73" s="5">
        <f t="shared" si="22"/>
        <v>5</v>
      </c>
      <c r="C73" s="1">
        <f t="shared" si="23"/>
        <v>68143</v>
      </c>
      <c r="D73" s="4">
        <f t="shared" si="24"/>
        <v>1836</v>
      </c>
      <c r="E73" s="4">
        <f t="shared" si="25"/>
        <v>1</v>
      </c>
      <c r="F73" s="4">
        <f t="shared" si="26"/>
        <v>3</v>
      </c>
    </row>
    <row r="74">
      <c r="A74" s="1" t="s">
        <v>410</v>
      </c>
      <c r="B74" s="5">
        <f t="shared" si="22"/>
        <v>3</v>
      </c>
      <c r="C74" s="1">
        <f t="shared" si="23"/>
        <v>45764</v>
      </c>
      <c r="D74" s="4">
        <f t="shared" si="24"/>
        <v>1160</v>
      </c>
      <c r="E74" s="4">
        <f t="shared" si="25"/>
        <v>1</v>
      </c>
      <c r="F74" s="4">
        <f t="shared" si="26"/>
        <v>3</v>
      </c>
    </row>
    <row r="75">
      <c r="A75" s="1" t="s">
        <v>415</v>
      </c>
      <c r="B75" s="5">
        <f t="shared" si="22"/>
        <v>3</v>
      </c>
      <c r="C75" s="1">
        <f t="shared" si="23"/>
        <v>4672</v>
      </c>
      <c r="D75" s="4">
        <f t="shared" si="24"/>
        <v>868</v>
      </c>
      <c r="E75" s="4">
        <f t="shared" si="25"/>
        <v>4</v>
      </c>
      <c r="F75" s="4">
        <f t="shared" si="26"/>
        <v>2</v>
      </c>
    </row>
    <row r="76">
      <c r="A76" s="1" t="s">
        <v>415</v>
      </c>
      <c r="B76" s="5">
        <f t="shared" si="22"/>
        <v>3</v>
      </c>
      <c r="C76" s="1">
        <f t="shared" si="23"/>
        <v>4672</v>
      </c>
      <c r="D76" s="4">
        <f t="shared" si="24"/>
        <v>868</v>
      </c>
      <c r="E76" s="4">
        <f t="shared" si="25"/>
        <v>4</v>
      </c>
      <c r="F76" s="4">
        <f t="shared" si="26"/>
        <v>2</v>
      </c>
    </row>
    <row r="77">
      <c r="A77" s="1" t="s">
        <v>416</v>
      </c>
      <c r="B77" s="5">
        <f t="shared" si="22"/>
        <v>4</v>
      </c>
      <c r="C77" s="1">
        <f t="shared" si="23"/>
        <v>30276</v>
      </c>
      <c r="D77" s="4">
        <f t="shared" si="24"/>
        <v>1589</v>
      </c>
      <c r="E77" s="4">
        <f t="shared" si="25"/>
        <v>5</v>
      </c>
      <c r="F77" s="4">
        <f t="shared" si="26"/>
        <v>9</v>
      </c>
    </row>
    <row r="78">
      <c r="A78" s="1" t="s">
        <v>417</v>
      </c>
      <c r="B78" s="5">
        <f t="shared" si="22"/>
        <v>2</v>
      </c>
      <c r="C78" s="1">
        <f t="shared" si="23"/>
        <v>15606</v>
      </c>
      <c r="D78" s="4">
        <f t="shared" si="24"/>
        <v>552</v>
      </c>
      <c r="E78" s="4">
        <f t="shared" si="25"/>
        <v>3</v>
      </c>
      <c r="F78" s="4">
        <f t="shared" si="26"/>
        <v>1</v>
      </c>
    </row>
    <row r="79">
      <c r="A79" s="1" t="s">
        <v>418</v>
      </c>
      <c r="B79" s="5">
        <f t="shared" si="22"/>
        <v>4</v>
      </c>
      <c r="C79" s="1">
        <f t="shared" si="23"/>
        <v>32222</v>
      </c>
      <c r="D79" s="4">
        <f t="shared" si="24"/>
        <v>1911</v>
      </c>
      <c r="E79" s="4">
        <f t="shared" si="25"/>
        <v>2</v>
      </c>
      <c r="F79" s="4">
        <f t="shared" si="26"/>
        <v>0</v>
      </c>
    </row>
    <row r="80">
      <c r="A80" s="1" t="s">
        <v>415</v>
      </c>
      <c r="B80" s="5">
        <f t="shared" si="22"/>
        <v>3</v>
      </c>
      <c r="C80" s="1">
        <f t="shared" si="23"/>
        <v>4672</v>
      </c>
      <c r="D80" s="4">
        <f t="shared" si="24"/>
        <v>868</v>
      </c>
      <c r="E80" s="4">
        <f t="shared" si="25"/>
        <v>4</v>
      </c>
      <c r="F80" s="4">
        <f t="shared" si="26"/>
        <v>2</v>
      </c>
    </row>
    <row r="81">
      <c r="A81" s="1" t="s">
        <v>419</v>
      </c>
      <c r="B81" s="5">
        <f t="shared" si="22"/>
        <v>3</v>
      </c>
      <c r="C81" s="1">
        <f t="shared" si="23"/>
        <v>5556</v>
      </c>
      <c r="D81" s="4">
        <f t="shared" si="24"/>
        <v>295</v>
      </c>
      <c r="E81" s="4">
        <f t="shared" si="25"/>
        <v>4</v>
      </c>
      <c r="F81" s="4">
        <f t="shared" si="26"/>
        <v>8</v>
      </c>
    </row>
    <row r="82">
      <c r="A82" s="1" t="s">
        <v>420</v>
      </c>
      <c r="B82" s="5">
        <f t="shared" si="22"/>
        <v>2</v>
      </c>
      <c r="C82" s="1">
        <f t="shared" si="23"/>
        <v>5004</v>
      </c>
      <c r="D82" s="4">
        <f t="shared" si="24"/>
        <v>378</v>
      </c>
      <c r="E82" s="4">
        <f t="shared" si="25"/>
        <v>3</v>
      </c>
      <c r="F82" s="4">
        <f t="shared" si="26"/>
        <v>6</v>
      </c>
    </row>
    <row r="83">
      <c r="A83" s="1" t="s">
        <v>410</v>
      </c>
      <c r="B83" s="5">
        <f t="shared" si="22"/>
        <v>3</v>
      </c>
      <c r="C83" s="1">
        <f t="shared" si="23"/>
        <v>45764</v>
      </c>
      <c r="D83" s="4">
        <f t="shared" si="24"/>
        <v>1160</v>
      </c>
      <c r="E83" s="4">
        <f t="shared" si="25"/>
        <v>1</v>
      </c>
      <c r="F83" s="4">
        <f t="shared" si="26"/>
        <v>3</v>
      </c>
    </row>
    <row r="84">
      <c r="A84" s="1" t="s">
        <v>421</v>
      </c>
      <c r="B84" s="5">
        <f t="shared" si="22"/>
        <v>2</v>
      </c>
      <c r="C84" s="1">
        <f t="shared" si="23"/>
        <v>42606</v>
      </c>
      <c r="D84" s="4">
        <f t="shared" si="24"/>
        <v>1211</v>
      </c>
      <c r="E84" s="4">
        <f t="shared" si="25"/>
        <v>5</v>
      </c>
      <c r="F84" s="4">
        <f t="shared" si="26"/>
        <v>2</v>
      </c>
    </row>
    <row r="85">
      <c r="A85" s="1" t="s">
        <v>422</v>
      </c>
      <c r="B85" s="5">
        <f t="shared" si="22"/>
        <v>1</v>
      </c>
      <c r="C85" s="1">
        <f t="shared" si="23"/>
        <v>9988</v>
      </c>
      <c r="D85" s="4">
        <f t="shared" si="24"/>
        <v>579</v>
      </c>
      <c r="E85" s="4">
        <f t="shared" si="25"/>
        <v>4</v>
      </c>
      <c r="F85" s="4">
        <f t="shared" si="26"/>
        <v>6</v>
      </c>
    </row>
    <row r="86">
      <c r="A86" s="1" t="s">
        <v>423</v>
      </c>
      <c r="B86" s="5">
        <f t="shared" si="22"/>
        <v>3</v>
      </c>
      <c r="C86" s="1">
        <f t="shared" si="23"/>
        <v>60564</v>
      </c>
      <c r="D86" s="4">
        <f t="shared" si="24"/>
        <v>1933</v>
      </c>
      <c r="E86" s="4">
        <f t="shared" si="25"/>
        <v>5</v>
      </c>
      <c r="F86" s="4">
        <f t="shared" si="26"/>
        <v>7</v>
      </c>
    </row>
    <row r="87">
      <c r="A87" s="1" t="s">
        <v>424</v>
      </c>
      <c r="B87" s="5">
        <f t="shared" si="22"/>
        <v>1</v>
      </c>
      <c r="C87" s="1">
        <f t="shared" si="23"/>
        <v>29130</v>
      </c>
      <c r="D87" s="4">
        <f t="shared" si="24"/>
        <v>1439</v>
      </c>
      <c r="E87" s="4">
        <f t="shared" si="25"/>
        <v>4</v>
      </c>
      <c r="F87" s="4">
        <f t="shared" si="26"/>
        <v>5</v>
      </c>
    </row>
    <row r="89">
      <c r="A89" s="1" t="s">
        <v>109</v>
      </c>
      <c r="B89" s="1" t="s">
        <v>345</v>
      </c>
      <c r="C89" s="1" t="s">
        <v>346</v>
      </c>
      <c r="D89" s="1" t="s">
        <v>347</v>
      </c>
      <c r="E89" s="1" t="s">
        <v>348</v>
      </c>
      <c r="F89" s="1" t="s">
        <v>349</v>
      </c>
    </row>
    <row r="90">
      <c r="A90" s="1" t="s">
        <v>412</v>
      </c>
      <c r="B90" s="5">
        <f t="shared" ref="B90:B109" si="27">VALUE(MID(A90,FIND("AEXP-",A90)+LEN("AEXP-"),5))</f>
        <v>1</v>
      </c>
      <c r="C90" s="1">
        <f t="shared" ref="C90:C109" si="28">VALUE(MID(A90,FIND("EFFORT-",A90)+LEN("EFFORT-"),6))</f>
        <v>24975</v>
      </c>
      <c r="D90" s="4">
        <f t="shared" ref="D90:D109" si="29">VALUE(MID(A90,FIND("LOC+",A90)+LEN("LOC+"),6))</f>
        <v>997</v>
      </c>
      <c r="E90" s="4">
        <f t="shared" ref="E90:E109" si="30">VALUE(MID(A90,FIND("PLEX-",A90)+LEN("PLEX-"),5))</f>
        <v>1</v>
      </c>
      <c r="F90" s="4">
        <f t="shared" ref="F90:F109" si="31">VALUE(MID(A90,FIND("RISK-",A90)+LEN("RISK-"),4))</f>
        <v>7</v>
      </c>
    </row>
    <row r="91">
      <c r="A91" s="1" t="s">
        <v>425</v>
      </c>
      <c r="B91" s="5">
        <f t="shared" si="27"/>
        <v>2</v>
      </c>
      <c r="C91" s="1">
        <f t="shared" si="28"/>
        <v>42301</v>
      </c>
      <c r="D91" s="4">
        <f t="shared" si="29"/>
        <v>653</v>
      </c>
      <c r="E91" s="4">
        <f t="shared" si="30"/>
        <v>2</v>
      </c>
      <c r="F91" s="4">
        <f t="shared" si="31"/>
        <v>5</v>
      </c>
    </row>
    <row r="92">
      <c r="A92" s="1" t="s">
        <v>426</v>
      </c>
      <c r="B92" s="5">
        <f t="shared" si="27"/>
        <v>3</v>
      </c>
      <c r="C92" s="1">
        <f t="shared" si="28"/>
        <v>26277</v>
      </c>
      <c r="D92" s="4">
        <f t="shared" si="29"/>
        <v>1404</v>
      </c>
      <c r="E92" s="4">
        <f t="shared" si="30"/>
        <v>1</v>
      </c>
      <c r="F92" s="4">
        <f t="shared" si="31"/>
        <v>7</v>
      </c>
    </row>
    <row r="93">
      <c r="A93" s="1" t="s">
        <v>427</v>
      </c>
      <c r="B93" s="5">
        <f t="shared" si="27"/>
        <v>2</v>
      </c>
      <c r="C93" s="1">
        <f t="shared" si="28"/>
        <v>29972</v>
      </c>
      <c r="D93" s="4">
        <f t="shared" si="29"/>
        <v>1567</v>
      </c>
      <c r="E93" s="4">
        <f t="shared" si="30"/>
        <v>1</v>
      </c>
      <c r="F93" s="4">
        <f t="shared" si="31"/>
        <v>8</v>
      </c>
    </row>
    <row r="94">
      <c r="A94" s="1" t="s">
        <v>428</v>
      </c>
      <c r="B94" s="5">
        <f t="shared" si="27"/>
        <v>5</v>
      </c>
      <c r="C94" s="1">
        <f t="shared" si="28"/>
        <v>27948</v>
      </c>
      <c r="D94" s="4">
        <f t="shared" si="29"/>
        <v>1115</v>
      </c>
      <c r="E94" s="4">
        <f t="shared" si="30"/>
        <v>2</v>
      </c>
      <c r="F94" s="4">
        <f t="shared" si="31"/>
        <v>11</v>
      </c>
    </row>
    <row r="95">
      <c r="A95" s="1" t="s">
        <v>429</v>
      </c>
      <c r="B95" s="5">
        <f t="shared" si="27"/>
        <v>2</v>
      </c>
      <c r="C95" s="1">
        <f t="shared" si="28"/>
        <v>65967</v>
      </c>
      <c r="D95" s="4">
        <f t="shared" si="29"/>
        <v>1210</v>
      </c>
      <c r="E95" s="4">
        <f t="shared" si="30"/>
        <v>2</v>
      </c>
      <c r="F95" s="4">
        <f t="shared" si="31"/>
        <v>5</v>
      </c>
    </row>
    <row r="96">
      <c r="A96" s="1" t="s">
        <v>430</v>
      </c>
      <c r="B96" s="5">
        <f t="shared" si="27"/>
        <v>1</v>
      </c>
      <c r="C96" s="1">
        <f t="shared" si="28"/>
        <v>5536</v>
      </c>
      <c r="D96" s="4">
        <f t="shared" si="29"/>
        <v>440</v>
      </c>
      <c r="E96" s="4">
        <f t="shared" si="30"/>
        <v>2</v>
      </c>
      <c r="F96" s="4">
        <f t="shared" si="31"/>
        <v>4</v>
      </c>
    </row>
    <row r="97">
      <c r="A97" s="1" t="s">
        <v>431</v>
      </c>
      <c r="B97" s="5">
        <f t="shared" si="27"/>
        <v>2</v>
      </c>
      <c r="C97" s="1">
        <f t="shared" si="28"/>
        <v>59650</v>
      </c>
      <c r="D97" s="4">
        <f t="shared" si="29"/>
        <v>1871</v>
      </c>
      <c r="E97" s="4">
        <f t="shared" si="30"/>
        <v>4</v>
      </c>
      <c r="F97" s="4">
        <f t="shared" si="31"/>
        <v>1</v>
      </c>
    </row>
    <row r="98">
      <c r="A98" s="1" t="s">
        <v>432</v>
      </c>
      <c r="B98" s="5">
        <f t="shared" si="27"/>
        <v>5</v>
      </c>
      <c r="C98" s="1">
        <f t="shared" si="28"/>
        <v>51141</v>
      </c>
      <c r="D98" s="4">
        <f t="shared" si="29"/>
        <v>1253</v>
      </c>
      <c r="E98" s="4">
        <f t="shared" si="30"/>
        <v>5</v>
      </c>
      <c r="F98" s="4">
        <f t="shared" si="31"/>
        <v>15</v>
      </c>
    </row>
    <row r="99">
      <c r="A99" s="1" t="s">
        <v>433</v>
      </c>
      <c r="B99" s="5">
        <f t="shared" si="27"/>
        <v>4</v>
      </c>
      <c r="C99" s="1">
        <f t="shared" si="28"/>
        <v>36067</v>
      </c>
      <c r="D99" s="4">
        <f t="shared" si="29"/>
        <v>1616</v>
      </c>
      <c r="E99" s="4">
        <f t="shared" si="30"/>
        <v>4</v>
      </c>
      <c r="F99" s="4">
        <f t="shared" si="31"/>
        <v>0</v>
      </c>
    </row>
    <row r="100">
      <c r="A100" s="1" t="s">
        <v>434</v>
      </c>
      <c r="B100" s="5">
        <f t="shared" si="27"/>
        <v>2</v>
      </c>
      <c r="C100" s="1">
        <f t="shared" si="28"/>
        <v>11347</v>
      </c>
      <c r="D100" s="4">
        <f t="shared" si="29"/>
        <v>335</v>
      </c>
      <c r="E100" s="4">
        <f t="shared" si="30"/>
        <v>2</v>
      </c>
      <c r="F100" s="4">
        <f t="shared" si="31"/>
        <v>13</v>
      </c>
    </row>
    <row r="101">
      <c r="A101" s="1" t="s">
        <v>435</v>
      </c>
      <c r="B101" s="5">
        <f t="shared" si="27"/>
        <v>4</v>
      </c>
      <c r="C101" s="1">
        <f t="shared" si="28"/>
        <v>4992</v>
      </c>
      <c r="D101" s="4">
        <f t="shared" si="29"/>
        <v>859</v>
      </c>
      <c r="E101" s="4">
        <f t="shared" si="30"/>
        <v>5</v>
      </c>
      <c r="F101" s="4">
        <f t="shared" si="31"/>
        <v>4</v>
      </c>
    </row>
    <row r="102">
      <c r="A102" s="1" t="s">
        <v>436</v>
      </c>
      <c r="B102" s="5">
        <f t="shared" si="27"/>
        <v>3</v>
      </c>
      <c r="C102" s="1">
        <f t="shared" si="28"/>
        <v>687</v>
      </c>
      <c r="D102" s="4">
        <f t="shared" si="29"/>
        <v>36</v>
      </c>
      <c r="E102" s="4">
        <f t="shared" si="30"/>
        <v>5</v>
      </c>
      <c r="F102" s="4">
        <f t="shared" si="31"/>
        <v>6</v>
      </c>
    </row>
    <row r="103">
      <c r="A103" s="1" t="s">
        <v>437</v>
      </c>
      <c r="B103" s="5">
        <f t="shared" si="27"/>
        <v>5</v>
      </c>
      <c r="C103" s="1">
        <f t="shared" si="28"/>
        <v>96749</v>
      </c>
      <c r="D103" s="4">
        <f t="shared" si="29"/>
        <v>1837</v>
      </c>
      <c r="E103" s="4">
        <f t="shared" si="30"/>
        <v>1</v>
      </c>
      <c r="F103" s="4">
        <f t="shared" si="31"/>
        <v>9</v>
      </c>
    </row>
    <row r="104">
      <c r="A104" s="1" t="s">
        <v>438</v>
      </c>
      <c r="B104" s="5">
        <f t="shared" si="27"/>
        <v>2</v>
      </c>
      <c r="C104" s="1">
        <f t="shared" si="28"/>
        <v>25687</v>
      </c>
      <c r="D104" s="4">
        <f t="shared" si="29"/>
        <v>1162</v>
      </c>
      <c r="E104" s="4">
        <f t="shared" si="30"/>
        <v>1</v>
      </c>
      <c r="F104" s="4">
        <f t="shared" si="31"/>
        <v>10</v>
      </c>
    </row>
    <row r="105">
      <c r="A105" s="1" t="s">
        <v>439</v>
      </c>
      <c r="B105" s="5">
        <f t="shared" si="27"/>
        <v>3</v>
      </c>
      <c r="C105" s="1">
        <f t="shared" si="28"/>
        <v>5209</v>
      </c>
      <c r="D105" s="4">
        <f t="shared" si="29"/>
        <v>514</v>
      </c>
      <c r="E105" s="4">
        <f t="shared" si="30"/>
        <v>4</v>
      </c>
      <c r="F105" s="4">
        <f t="shared" si="31"/>
        <v>0</v>
      </c>
    </row>
    <row r="106">
      <c r="A106" s="1" t="s">
        <v>440</v>
      </c>
      <c r="B106" s="5">
        <f t="shared" si="27"/>
        <v>2</v>
      </c>
      <c r="C106" s="1">
        <f t="shared" si="28"/>
        <v>18387</v>
      </c>
      <c r="D106" s="4">
        <f t="shared" si="29"/>
        <v>1296</v>
      </c>
      <c r="E106" s="4">
        <f t="shared" si="30"/>
        <v>4</v>
      </c>
      <c r="F106" s="4">
        <f t="shared" si="31"/>
        <v>0</v>
      </c>
    </row>
    <row r="107">
      <c r="A107" s="1" t="s">
        <v>441</v>
      </c>
      <c r="B107" s="5">
        <f t="shared" si="27"/>
        <v>2</v>
      </c>
      <c r="C107" s="1">
        <f t="shared" si="28"/>
        <v>6000</v>
      </c>
      <c r="D107" s="4">
        <f t="shared" si="29"/>
        <v>174</v>
      </c>
      <c r="E107" s="4">
        <f t="shared" si="30"/>
        <v>4</v>
      </c>
      <c r="F107" s="4">
        <f t="shared" si="31"/>
        <v>1</v>
      </c>
    </row>
    <row r="108">
      <c r="A108" s="1" t="s">
        <v>442</v>
      </c>
      <c r="B108" s="5">
        <f t="shared" si="27"/>
        <v>1</v>
      </c>
      <c r="C108" s="1">
        <f t="shared" si="28"/>
        <v>17769</v>
      </c>
      <c r="D108" s="4">
        <f t="shared" si="29"/>
        <v>1422</v>
      </c>
      <c r="E108" s="4">
        <f t="shared" si="30"/>
        <v>5</v>
      </c>
      <c r="F108" s="4">
        <f t="shared" si="31"/>
        <v>15</v>
      </c>
    </row>
    <row r="109">
      <c r="A109" s="1" t="s">
        <v>443</v>
      </c>
      <c r="B109" s="5">
        <f t="shared" si="27"/>
        <v>1</v>
      </c>
      <c r="C109" s="1">
        <f t="shared" si="28"/>
        <v>37472</v>
      </c>
      <c r="D109" s="4">
        <f t="shared" si="29"/>
        <v>616</v>
      </c>
      <c r="E109" s="4">
        <f t="shared" si="30"/>
        <v>4</v>
      </c>
      <c r="F109" s="4">
        <f t="shared" si="31"/>
        <v>29</v>
      </c>
    </row>
    <row r="111">
      <c r="A111" s="1" t="s">
        <v>130</v>
      </c>
      <c r="B111" s="1" t="s">
        <v>345</v>
      </c>
      <c r="C111" s="1" t="s">
        <v>346</v>
      </c>
      <c r="D111" s="1" t="s">
        <v>347</v>
      </c>
      <c r="E111" s="1" t="s">
        <v>348</v>
      </c>
      <c r="F111" s="1" t="s">
        <v>349</v>
      </c>
    </row>
    <row r="112">
      <c r="A112" s="1" t="s">
        <v>444</v>
      </c>
      <c r="B112" s="5">
        <f t="shared" ref="B112:B131" si="32">VALUE(MID(A112,FIND("AEXP-",A112)+LEN("AEXP-"),5))</f>
        <v>4</v>
      </c>
      <c r="C112" s="1">
        <f t="shared" ref="C112:C131" si="33">VALUE(MID(A112,FIND("EFFORT-",A112)+LEN("EFFORT-"),6))</f>
        <v>3699</v>
      </c>
      <c r="D112" s="4">
        <f t="shared" ref="D112:D131" si="34">VALUE(MID(A112,FIND("LOC+",A112)+LEN("LOC+"),6))</f>
        <v>200</v>
      </c>
      <c r="E112" s="4">
        <f t="shared" ref="E112:E131" si="35">VALUE(MID(A112,FIND("PLEX-",A112)+LEN("PLEX-"),5))</f>
        <v>2</v>
      </c>
      <c r="F112" s="4">
        <f t="shared" ref="F112:F131" si="36">VALUE(MID(A112,FIND("RISK-",A112)+LEN("RISK-"),4))</f>
        <v>9</v>
      </c>
    </row>
    <row r="113">
      <c r="A113" s="1" t="s">
        <v>445</v>
      </c>
      <c r="B113" s="5">
        <f t="shared" si="32"/>
        <v>4</v>
      </c>
      <c r="C113" s="1">
        <f t="shared" si="33"/>
        <v>68586</v>
      </c>
      <c r="D113" s="4">
        <f t="shared" si="34"/>
        <v>1995</v>
      </c>
      <c r="E113" s="4">
        <f t="shared" si="35"/>
        <v>3</v>
      </c>
      <c r="F113" s="4">
        <f t="shared" si="36"/>
        <v>3</v>
      </c>
    </row>
    <row r="114">
      <c r="A114" s="1" t="s">
        <v>446</v>
      </c>
      <c r="B114" s="5">
        <f t="shared" si="32"/>
        <v>2</v>
      </c>
      <c r="C114" s="1">
        <f t="shared" si="33"/>
        <v>24805</v>
      </c>
      <c r="D114" s="4">
        <f t="shared" si="34"/>
        <v>729</v>
      </c>
      <c r="E114" s="4">
        <f t="shared" si="35"/>
        <v>2</v>
      </c>
      <c r="F114" s="4">
        <f t="shared" si="36"/>
        <v>8</v>
      </c>
    </row>
    <row r="115">
      <c r="A115" s="1" t="s">
        <v>447</v>
      </c>
      <c r="B115" s="5">
        <f t="shared" si="32"/>
        <v>3</v>
      </c>
      <c r="C115" s="1">
        <f t="shared" si="33"/>
        <v>30064</v>
      </c>
      <c r="D115" s="4">
        <f t="shared" si="34"/>
        <v>1178</v>
      </c>
      <c r="E115" s="4">
        <f t="shared" si="35"/>
        <v>3</v>
      </c>
      <c r="F115" s="4">
        <f t="shared" si="36"/>
        <v>0</v>
      </c>
    </row>
    <row r="116">
      <c r="A116" s="1" t="s">
        <v>448</v>
      </c>
      <c r="B116" s="5">
        <f t="shared" si="32"/>
        <v>5</v>
      </c>
      <c r="C116" s="1">
        <f t="shared" si="33"/>
        <v>11274</v>
      </c>
      <c r="D116" s="4">
        <f t="shared" si="34"/>
        <v>1949</v>
      </c>
      <c r="E116" s="4">
        <f t="shared" si="35"/>
        <v>2</v>
      </c>
      <c r="F116" s="4">
        <f t="shared" si="36"/>
        <v>6</v>
      </c>
    </row>
    <row r="117">
      <c r="A117" s="1" t="s">
        <v>449</v>
      </c>
      <c r="B117" s="5">
        <f t="shared" si="32"/>
        <v>1</v>
      </c>
      <c r="C117" s="1">
        <f t="shared" si="33"/>
        <v>59819</v>
      </c>
      <c r="D117" s="4">
        <f t="shared" si="34"/>
        <v>1822</v>
      </c>
      <c r="E117" s="4">
        <f t="shared" si="35"/>
        <v>1</v>
      </c>
      <c r="F117" s="4">
        <f t="shared" si="36"/>
        <v>17</v>
      </c>
    </row>
    <row r="118">
      <c r="A118" s="1" t="s">
        <v>450</v>
      </c>
      <c r="B118" s="5">
        <f t="shared" si="32"/>
        <v>4</v>
      </c>
      <c r="C118" s="1">
        <f t="shared" si="33"/>
        <v>16808</v>
      </c>
      <c r="D118" s="4">
        <f t="shared" si="34"/>
        <v>503</v>
      </c>
      <c r="E118" s="4">
        <f t="shared" si="35"/>
        <v>3</v>
      </c>
      <c r="F118" s="4">
        <f t="shared" si="36"/>
        <v>5</v>
      </c>
    </row>
    <row r="119">
      <c r="A119" s="1" t="s">
        <v>451</v>
      </c>
      <c r="B119" s="5">
        <f t="shared" si="32"/>
        <v>5</v>
      </c>
      <c r="C119" s="1">
        <f t="shared" si="33"/>
        <v>21632</v>
      </c>
      <c r="D119" s="4">
        <f t="shared" si="34"/>
        <v>1720</v>
      </c>
      <c r="E119" s="4">
        <f t="shared" si="35"/>
        <v>2</v>
      </c>
      <c r="F119" s="4">
        <f t="shared" si="36"/>
        <v>0</v>
      </c>
    </row>
    <row r="120">
      <c r="A120" s="1" t="s">
        <v>452</v>
      </c>
      <c r="B120" s="5">
        <f t="shared" si="32"/>
        <v>5</v>
      </c>
      <c r="C120" s="1">
        <f t="shared" si="33"/>
        <v>12700</v>
      </c>
      <c r="D120" s="4">
        <f t="shared" si="34"/>
        <v>1658</v>
      </c>
      <c r="E120" s="4">
        <f t="shared" si="35"/>
        <v>3</v>
      </c>
      <c r="F120" s="4">
        <f t="shared" si="36"/>
        <v>8</v>
      </c>
    </row>
    <row r="121">
      <c r="A121" s="1" t="s">
        <v>453</v>
      </c>
      <c r="B121" s="5">
        <f t="shared" si="32"/>
        <v>1</v>
      </c>
      <c r="C121" s="1">
        <f t="shared" si="33"/>
        <v>29703</v>
      </c>
      <c r="D121" s="4">
        <f t="shared" si="34"/>
        <v>937</v>
      </c>
      <c r="E121" s="4">
        <f t="shared" si="35"/>
        <v>3</v>
      </c>
      <c r="F121" s="4">
        <f t="shared" si="36"/>
        <v>2</v>
      </c>
    </row>
    <row r="122">
      <c r="A122" s="1" t="s">
        <v>454</v>
      </c>
      <c r="B122" s="5">
        <f t="shared" si="32"/>
        <v>2</v>
      </c>
      <c r="C122" s="1">
        <f t="shared" si="33"/>
        <v>13447</v>
      </c>
      <c r="D122" s="4">
        <f t="shared" si="34"/>
        <v>1947</v>
      </c>
      <c r="E122" s="4">
        <f t="shared" si="35"/>
        <v>4</v>
      </c>
      <c r="F122" s="4">
        <f t="shared" si="36"/>
        <v>6</v>
      </c>
    </row>
    <row r="123">
      <c r="A123" s="1" t="s">
        <v>455</v>
      </c>
      <c r="B123" s="5">
        <f t="shared" si="32"/>
        <v>5</v>
      </c>
      <c r="C123" s="1">
        <f t="shared" si="33"/>
        <v>49748</v>
      </c>
      <c r="D123" s="4">
        <f t="shared" si="34"/>
        <v>1517</v>
      </c>
      <c r="E123" s="4">
        <f t="shared" si="35"/>
        <v>3</v>
      </c>
      <c r="F123" s="4">
        <f t="shared" si="36"/>
        <v>0</v>
      </c>
    </row>
    <row r="124">
      <c r="A124" s="1" t="s">
        <v>456</v>
      </c>
      <c r="B124" s="5">
        <f t="shared" si="32"/>
        <v>1</v>
      </c>
      <c r="C124" s="1">
        <f t="shared" si="33"/>
        <v>19002</v>
      </c>
      <c r="D124" s="4">
        <f t="shared" si="34"/>
        <v>453</v>
      </c>
      <c r="E124" s="4">
        <f t="shared" si="35"/>
        <v>3</v>
      </c>
      <c r="F124" s="4">
        <f t="shared" si="36"/>
        <v>12</v>
      </c>
    </row>
    <row r="125">
      <c r="A125" s="1" t="s">
        <v>457</v>
      </c>
      <c r="B125" s="5">
        <f t="shared" si="32"/>
        <v>4</v>
      </c>
      <c r="C125" s="1">
        <f t="shared" si="33"/>
        <v>27106</v>
      </c>
      <c r="D125" s="4">
        <f t="shared" si="34"/>
        <v>1660</v>
      </c>
      <c r="E125" s="4">
        <f t="shared" si="35"/>
        <v>3</v>
      </c>
      <c r="F125" s="4">
        <f t="shared" si="36"/>
        <v>4</v>
      </c>
    </row>
    <row r="126">
      <c r="A126" s="1" t="s">
        <v>458</v>
      </c>
      <c r="B126" s="5">
        <f t="shared" si="32"/>
        <v>4</v>
      </c>
      <c r="C126" s="1">
        <f t="shared" si="33"/>
        <v>22555</v>
      </c>
      <c r="D126" s="4">
        <f t="shared" si="34"/>
        <v>1612</v>
      </c>
      <c r="E126" s="4">
        <f t="shared" si="35"/>
        <v>2</v>
      </c>
      <c r="F126" s="4">
        <f t="shared" si="36"/>
        <v>0</v>
      </c>
    </row>
    <row r="127">
      <c r="A127" s="1" t="s">
        <v>459</v>
      </c>
      <c r="B127" s="5">
        <f t="shared" si="32"/>
        <v>2</v>
      </c>
      <c r="C127" s="1">
        <f t="shared" si="33"/>
        <v>6448</v>
      </c>
      <c r="D127" s="4">
        <f t="shared" si="34"/>
        <v>211</v>
      </c>
      <c r="E127" s="4">
        <f t="shared" si="35"/>
        <v>2</v>
      </c>
      <c r="F127" s="4">
        <f t="shared" si="36"/>
        <v>5</v>
      </c>
    </row>
    <row r="128">
      <c r="A128" s="1" t="s">
        <v>460</v>
      </c>
      <c r="B128" s="5">
        <f t="shared" si="32"/>
        <v>4</v>
      </c>
      <c r="C128" s="1">
        <f t="shared" si="33"/>
        <v>2796</v>
      </c>
      <c r="D128" s="4">
        <f t="shared" si="34"/>
        <v>174</v>
      </c>
      <c r="E128" s="4">
        <f t="shared" si="35"/>
        <v>4</v>
      </c>
      <c r="F128" s="4">
        <f t="shared" si="36"/>
        <v>1</v>
      </c>
    </row>
    <row r="129">
      <c r="A129" s="1" t="s">
        <v>461</v>
      </c>
      <c r="B129" s="5">
        <f t="shared" si="32"/>
        <v>5</v>
      </c>
      <c r="C129" s="1">
        <f t="shared" si="33"/>
        <v>22627</v>
      </c>
      <c r="D129" s="4">
        <f t="shared" si="34"/>
        <v>1357</v>
      </c>
      <c r="E129" s="4">
        <f t="shared" si="35"/>
        <v>4</v>
      </c>
      <c r="F129" s="4">
        <f t="shared" si="36"/>
        <v>7</v>
      </c>
    </row>
    <row r="130">
      <c r="A130" s="1" t="s">
        <v>462</v>
      </c>
      <c r="B130" s="5">
        <f t="shared" si="32"/>
        <v>4</v>
      </c>
      <c r="C130" s="1">
        <f t="shared" si="33"/>
        <v>99179</v>
      </c>
      <c r="D130" s="4">
        <f t="shared" si="34"/>
        <v>1878</v>
      </c>
      <c r="E130" s="4">
        <f t="shared" si="35"/>
        <v>2</v>
      </c>
      <c r="F130" s="4">
        <f t="shared" si="36"/>
        <v>11</v>
      </c>
    </row>
    <row r="131">
      <c r="A131" s="1" t="s">
        <v>463</v>
      </c>
      <c r="B131" s="5">
        <f t="shared" si="32"/>
        <v>4</v>
      </c>
      <c r="C131" s="1">
        <f t="shared" si="33"/>
        <v>12348</v>
      </c>
      <c r="D131" s="4">
        <f t="shared" si="34"/>
        <v>1098</v>
      </c>
      <c r="E131" s="4">
        <f t="shared" si="35"/>
        <v>2</v>
      </c>
      <c r="F131" s="4">
        <f t="shared" si="36"/>
        <v>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63"/>
  </cols>
  <sheetData>
    <row r="1">
      <c r="A1" s="15" t="s">
        <v>0</v>
      </c>
      <c r="B1" s="1" t="s">
        <v>464</v>
      </c>
      <c r="C1" s="1" t="s">
        <v>465</v>
      </c>
      <c r="D1" s="1" t="s">
        <v>466</v>
      </c>
      <c r="G1" s="1" t="s">
        <v>464</v>
      </c>
      <c r="H1" s="1" t="s">
        <v>465</v>
      </c>
      <c r="I1" s="1" t="s">
        <v>466</v>
      </c>
    </row>
    <row r="2">
      <c r="A2" s="16" t="s">
        <v>467</v>
      </c>
      <c r="B2" s="5">
        <f t="shared" ref="B2:B21" si="1">VALUE(MID(A2,FIND("Effort-",A2)+LEN("Effort-"),6))</f>
        <v>4879</v>
      </c>
      <c r="C2" s="4">
        <f t="shared" ref="C2:C21" si="2">VALUE(MID(A2,FIND("Loc+",A2)+LEN("Loc+"),5))</f>
        <v>621</v>
      </c>
      <c r="D2" s="4">
        <f t="shared" ref="D2:D21" si="3">VALUE(MID(A2,FIND("Risk-",A2)+LEN("Risk-"),3))</f>
        <v>8</v>
      </c>
      <c r="F2" s="1" t="s">
        <v>5</v>
      </c>
      <c r="G2" s="1">
        <v>27712.0</v>
      </c>
      <c r="H2" s="3">
        <v>1123.0</v>
      </c>
      <c r="I2" s="3">
        <v>7.0</v>
      </c>
    </row>
    <row r="3">
      <c r="A3" s="16" t="s">
        <v>468</v>
      </c>
      <c r="B3" s="5">
        <f t="shared" si="1"/>
        <v>2665</v>
      </c>
      <c r="C3" s="4">
        <f t="shared" si="2"/>
        <v>240</v>
      </c>
      <c r="D3" s="4">
        <f t="shared" si="3"/>
        <v>10</v>
      </c>
      <c r="F3" s="1" t="s">
        <v>7</v>
      </c>
      <c r="G3" s="4">
        <f t="shared" ref="G3:I3" si="4">AVERAGE(B2:B21)</f>
        <v>17580.65</v>
      </c>
      <c r="H3" s="4">
        <f t="shared" si="4"/>
        <v>1075.05</v>
      </c>
      <c r="I3" s="4">
        <f t="shared" si="4"/>
        <v>5.3</v>
      </c>
    </row>
    <row r="4">
      <c r="A4" s="16" t="s">
        <v>469</v>
      </c>
      <c r="B4" s="5">
        <f t="shared" si="1"/>
        <v>13374</v>
      </c>
      <c r="C4" s="4">
        <f t="shared" si="2"/>
        <v>599</v>
      </c>
      <c r="D4" s="4">
        <f t="shared" si="3"/>
        <v>12</v>
      </c>
      <c r="F4" s="1" t="s">
        <v>9</v>
      </c>
      <c r="G4" s="5">
        <f t="shared" ref="G4:I4" si="5">AVERAGE(B24:B43)</f>
        <v>24432.75</v>
      </c>
      <c r="H4" s="4">
        <f t="shared" si="5"/>
        <v>937.3</v>
      </c>
      <c r="I4" s="4">
        <f t="shared" si="5"/>
        <v>6.45</v>
      </c>
    </row>
    <row r="5">
      <c r="A5" s="16" t="s">
        <v>470</v>
      </c>
      <c r="B5" s="5">
        <f t="shared" si="1"/>
        <v>10368</v>
      </c>
      <c r="C5" s="4">
        <f t="shared" si="2"/>
        <v>928</v>
      </c>
      <c r="D5" s="4">
        <f t="shared" si="3"/>
        <v>6</v>
      </c>
      <c r="F5" s="1" t="s">
        <v>11</v>
      </c>
      <c r="G5" s="6">
        <f t="shared" ref="G5:I5" si="6">AVERAGE(B46:B65)</f>
        <v>18299.9</v>
      </c>
      <c r="H5" s="6">
        <f t="shared" si="6"/>
        <v>921.25</v>
      </c>
      <c r="I5" s="6">
        <f t="shared" si="6"/>
        <v>8.05</v>
      </c>
    </row>
    <row r="6">
      <c r="A6" s="16" t="s">
        <v>471</v>
      </c>
      <c r="B6" s="5">
        <f t="shared" si="1"/>
        <v>17682</v>
      </c>
      <c r="C6" s="4">
        <f t="shared" si="2"/>
        <v>1048</v>
      </c>
      <c r="D6" s="4">
        <f t="shared" si="3"/>
        <v>0</v>
      </c>
      <c r="F6" s="1" t="s">
        <v>13</v>
      </c>
      <c r="G6" s="5">
        <f t="shared" ref="G6:I6" si="7">AVERAGE(B68:B87)</f>
        <v>21547.4</v>
      </c>
      <c r="H6" s="5">
        <f t="shared" si="7"/>
        <v>1091.6</v>
      </c>
      <c r="I6" s="5">
        <f t="shared" si="7"/>
        <v>5.7</v>
      </c>
    </row>
    <row r="7">
      <c r="A7" s="16" t="s">
        <v>472</v>
      </c>
      <c r="B7" s="5">
        <f t="shared" si="1"/>
        <v>23808</v>
      </c>
      <c r="C7" s="4">
        <f t="shared" si="2"/>
        <v>1179</v>
      </c>
      <c r="D7" s="4">
        <f t="shared" si="3"/>
        <v>22</v>
      </c>
      <c r="F7" s="1" t="s">
        <v>15</v>
      </c>
      <c r="G7" s="5">
        <f t="shared" ref="G7:I7" si="8">AVERAGE(B90:B109)</f>
        <v>28506.4</v>
      </c>
      <c r="H7" s="5">
        <f t="shared" si="8"/>
        <v>991.7</v>
      </c>
      <c r="I7" s="5">
        <f t="shared" si="8"/>
        <v>6.4</v>
      </c>
    </row>
    <row r="8">
      <c r="A8" s="16" t="s">
        <v>473</v>
      </c>
      <c r="B8" s="5">
        <f t="shared" si="1"/>
        <v>7550</v>
      </c>
      <c r="C8" s="4">
        <f t="shared" si="2"/>
        <v>1013</v>
      </c>
      <c r="D8" s="4">
        <f t="shared" si="3"/>
        <v>1</v>
      </c>
      <c r="F8" s="1" t="s">
        <v>17</v>
      </c>
      <c r="G8" s="4">
        <f t="shared" ref="G8:I8" si="9">AVERAGE(B112:B131)</f>
        <v>23425.35</v>
      </c>
      <c r="H8" s="4">
        <f t="shared" si="9"/>
        <v>699.1</v>
      </c>
      <c r="I8" s="4">
        <f t="shared" si="9"/>
        <v>7</v>
      </c>
    </row>
    <row r="9">
      <c r="A9" s="16" t="s">
        <v>474</v>
      </c>
      <c r="B9" s="5">
        <f t="shared" si="1"/>
        <v>31458</v>
      </c>
      <c r="C9" s="4">
        <f t="shared" si="2"/>
        <v>1646</v>
      </c>
      <c r="D9" s="4">
        <f t="shared" si="3"/>
        <v>4</v>
      </c>
      <c r="F9" s="1" t="s">
        <v>19</v>
      </c>
      <c r="G9" s="13">
        <v>8960.0</v>
      </c>
      <c r="H9" s="1">
        <v>673.0</v>
      </c>
      <c r="I9" s="1">
        <v>2.0</v>
      </c>
    </row>
    <row r="10">
      <c r="A10" s="16" t="s">
        <v>475</v>
      </c>
      <c r="B10" s="5">
        <f t="shared" si="1"/>
        <v>25317</v>
      </c>
      <c r="C10" s="4">
        <f t="shared" si="2"/>
        <v>1940</v>
      </c>
      <c r="D10" s="4">
        <f t="shared" si="3"/>
        <v>5</v>
      </c>
      <c r="F10" s="1" t="s">
        <v>20</v>
      </c>
      <c r="G10" s="13">
        <v>4396.0</v>
      </c>
      <c r="H10" s="1">
        <v>1439.0</v>
      </c>
      <c r="I10" s="1">
        <v>0.0</v>
      </c>
    </row>
    <row r="11">
      <c r="A11" s="16" t="s">
        <v>476</v>
      </c>
      <c r="B11" s="5">
        <f t="shared" si="1"/>
        <v>4669</v>
      </c>
      <c r="C11" s="4">
        <f t="shared" si="2"/>
        <v>1219</v>
      </c>
      <c r="D11" s="4">
        <f t="shared" si="3"/>
        <v>0</v>
      </c>
      <c r="F11" s="1" t="s">
        <v>22</v>
      </c>
      <c r="G11" s="13">
        <v>37072.0</v>
      </c>
      <c r="H11" s="1">
        <v>1091.0</v>
      </c>
      <c r="I11" s="1">
        <v>1.0</v>
      </c>
    </row>
    <row r="12">
      <c r="A12" s="16" t="s">
        <v>477</v>
      </c>
      <c r="B12" s="5">
        <f t="shared" si="1"/>
        <v>44136</v>
      </c>
      <c r="C12" s="4">
        <f t="shared" si="2"/>
        <v>1590</v>
      </c>
      <c r="D12" s="4">
        <f t="shared" si="3"/>
        <v>8</v>
      </c>
      <c r="F12" s="1" t="s">
        <v>24</v>
      </c>
      <c r="G12" s="13">
        <v>58268.0</v>
      </c>
      <c r="H12" s="1">
        <v>1938.0</v>
      </c>
      <c r="I12" s="1">
        <v>1.0</v>
      </c>
    </row>
    <row r="13">
      <c r="A13" s="16" t="s">
        <v>478</v>
      </c>
      <c r="B13" s="5">
        <f t="shared" si="1"/>
        <v>27197</v>
      </c>
      <c r="C13" s="4">
        <f t="shared" si="2"/>
        <v>1980</v>
      </c>
      <c r="D13" s="4">
        <f t="shared" si="3"/>
        <v>1</v>
      </c>
      <c r="F13" s="1" t="s">
        <v>26</v>
      </c>
      <c r="G13" s="13">
        <v>21835.0</v>
      </c>
      <c r="H13" s="13">
        <v>1711.0</v>
      </c>
      <c r="I13" s="1">
        <v>0.0</v>
      </c>
    </row>
    <row r="14">
      <c r="A14" s="16" t="s">
        <v>479</v>
      </c>
      <c r="B14" s="5">
        <f t="shared" si="1"/>
        <v>5658</v>
      </c>
      <c r="C14" s="4">
        <f t="shared" si="2"/>
        <v>1078</v>
      </c>
      <c r="D14" s="4">
        <f t="shared" si="3"/>
        <v>3</v>
      </c>
      <c r="F14" s="1" t="s">
        <v>28</v>
      </c>
      <c r="G14" s="13">
        <v>27869.0</v>
      </c>
      <c r="H14" s="1">
        <v>1173.0</v>
      </c>
      <c r="I14" s="1">
        <v>13.0</v>
      </c>
    </row>
    <row r="15">
      <c r="A15" s="16" t="s">
        <v>480</v>
      </c>
      <c r="B15" s="5">
        <f t="shared" si="1"/>
        <v>16372</v>
      </c>
      <c r="C15" s="4">
        <f t="shared" si="2"/>
        <v>594</v>
      </c>
      <c r="D15" s="4">
        <f t="shared" si="3"/>
        <v>11</v>
      </c>
      <c r="F15" s="1" t="s">
        <v>30</v>
      </c>
      <c r="G15" s="1">
        <v>46659.0</v>
      </c>
      <c r="H15" s="1">
        <v>1917.0</v>
      </c>
      <c r="I15" s="1">
        <v>1.0</v>
      </c>
    </row>
    <row r="16">
      <c r="A16" s="16" t="s">
        <v>481</v>
      </c>
      <c r="B16" s="5">
        <f t="shared" si="1"/>
        <v>37805</v>
      </c>
      <c r="C16" s="4">
        <f t="shared" si="2"/>
        <v>1822</v>
      </c>
      <c r="D16" s="4">
        <f t="shared" si="3"/>
        <v>0</v>
      </c>
    </row>
    <row r="17">
      <c r="A17" s="16" t="s">
        <v>482</v>
      </c>
      <c r="B17" s="5">
        <f t="shared" si="1"/>
        <v>8521</v>
      </c>
      <c r="C17" s="4">
        <f t="shared" si="2"/>
        <v>377</v>
      </c>
      <c r="D17" s="4">
        <f t="shared" si="3"/>
        <v>0</v>
      </c>
      <c r="G17" s="1" t="s">
        <v>464</v>
      </c>
      <c r="H17" s="1" t="s">
        <v>465</v>
      </c>
      <c r="I17" s="1" t="s">
        <v>466</v>
      </c>
    </row>
    <row r="18">
      <c r="A18" s="16" t="s">
        <v>483</v>
      </c>
      <c r="B18" s="5">
        <f t="shared" si="1"/>
        <v>29299</v>
      </c>
      <c r="C18" s="4">
        <f t="shared" si="2"/>
        <v>1809</v>
      </c>
      <c r="D18" s="4">
        <f t="shared" si="3"/>
        <v>0</v>
      </c>
      <c r="F18" s="1" t="s">
        <v>33</v>
      </c>
      <c r="G18" s="8" t="s">
        <v>34</v>
      </c>
      <c r="H18" s="8" t="s">
        <v>34</v>
      </c>
      <c r="I18" s="8" t="s">
        <v>34</v>
      </c>
      <c r="J18" s="12"/>
      <c r="K18" s="12"/>
    </row>
    <row r="19">
      <c r="A19" s="16" t="s">
        <v>484</v>
      </c>
      <c r="B19" s="5">
        <f t="shared" si="1"/>
        <v>332</v>
      </c>
      <c r="C19" s="4">
        <f t="shared" si="2"/>
        <v>30</v>
      </c>
      <c r="D19" s="4">
        <f t="shared" si="3"/>
        <v>6</v>
      </c>
      <c r="F19" s="1" t="s">
        <v>36</v>
      </c>
      <c r="G19" s="9" t="s">
        <v>37</v>
      </c>
      <c r="H19" s="9" t="s">
        <v>37</v>
      </c>
      <c r="I19" s="9" t="s">
        <v>37</v>
      </c>
      <c r="J19" s="9"/>
      <c r="K19" s="9"/>
    </row>
    <row r="20">
      <c r="A20" s="16" t="s">
        <v>485</v>
      </c>
      <c r="B20" s="5">
        <f t="shared" si="1"/>
        <v>20440</v>
      </c>
      <c r="C20" s="4">
        <f t="shared" si="2"/>
        <v>1237</v>
      </c>
      <c r="D20" s="4">
        <f t="shared" si="3"/>
        <v>8</v>
      </c>
      <c r="F20" s="1" t="s">
        <v>39</v>
      </c>
      <c r="G20" s="9" t="s">
        <v>37</v>
      </c>
      <c r="H20" s="9" t="s">
        <v>37</v>
      </c>
      <c r="I20" s="9" t="s">
        <v>37</v>
      </c>
      <c r="J20" s="9"/>
      <c r="K20" s="9"/>
    </row>
    <row r="21">
      <c r="A21" s="16" t="s">
        <v>486</v>
      </c>
      <c r="B21" s="5">
        <f t="shared" si="1"/>
        <v>20083</v>
      </c>
      <c r="C21" s="4">
        <f t="shared" si="2"/>
        <v>551</v>
      </c>
      <c r="D21" s="4">
        <f t="shared" si="3"/>
        <v>1</v>
      </c>
      <c r="F21" s="1" t="s">
        <v>41</v>
      </c>
      <c r="G21" s="9" t="s">
        <v>37</v>
      </c>
      <c r="H21" s="9" t="s">
        <v>37</v>
      </c>
      <c r="I21" s="9" t="s">
        <v>37</v>
      </c>
      <c r="J21" s="9"/>
      <c r="K21" s="9"/>
    </row>
    <row r="22">
      <c r="A22" s="17"/>
      <c r="B22" s="5"/>
      <c r="F22" s="1" t="s">
        <v>42</v>
      </c>
      <c r="G22" s="9" t="s">
        <v>37</v>
      </c>
      <c r="H22" s="9" t="s">
        <v>37</v>
      </c>
      <c r="I22" s="9" t="s">
        <v>37</v>
      </c>
      <c r="J22" s="9"/>
      <c r="K22" s="9"/>
    </row>
    <row r="23">
      <c r="A23" s="15" t="s">
        <v>487</v>
      </c>
      <c r="B23" s="5"/>
      <c r="F23" s="1" t="s">
        <v>44</v>
      </c>
      <c r="G23" s="9" t="s">
        <v>37</v>
      </c>
      <c r="H23" s="9" t="s">
        <v>37</v>
      </c>
      <c r="I23" s="9" t="s">
        <v>37</v>
      </c>
      <c r="J23" s="9"/>
      <c r="K23" s="9"/>
    </row>
    <row r="24">
      <c r="A24" s="16" t="s">
        <v>488</v>
      </c>
      <c r="B24" s="5">
        <f t="shared" ref="B24:B43" si="10">VALUE(MID(A24,FIND("Effort-",A24)+LEN("Effort-"),6))</f>
        <v>12251</v>
      </c>
      <c r="C24" s="4">
        <f t="shared" ref="C24:C43" si="11">VALUE(MID(A24,FIND("Loc+",A24)+LEN("Loc+"),5))</f>
        <v>714</v>
      </c>
      <c r="D24" s="4">
        <f t="shared" ref="D24:D43" si="12">VALUE(MID(A24,FIND("Risk-",A24)+LEN("Risk-"),3))</f>
        <v>1</v>
      </c>
      <c r="F24" s="1" t="s">
        <v>46</v>
      </c>
      <c r="G24" s="9" t="s">
        <v>37</v>
      </c>
      <c r="H24" s="9" t="s">
        <v>37</v>
      </c>
      <c r="I24" s="9" t="s">
        <v>37</v>
      </c>
      <c r="J24" s="9"/>
      <c r="K24" s="9"/>
    </row>
    <row r="25">
      <c r="A25" s="16" t="s">
        <v>489</v>
      </c>
      <c r="B25" s="5">
        <f t="shared" si="10"/>
        <v>5848</v>
      </c>
      <c r="C25" s="4">
        <f t="shared" si="11"/>
        <v>996</v>
      </c>
      <c r="D25" s="4">
        <f t="shared" si="12"/>
        <v>0</v>
      </c>
      <c r="F25" s="1" t="s">
        <v>48</v>
      </c>
      <c r="G25" s="9" t="s">
        <v>37</v>
      </c>
      <c r="H25" s="9" t="s">
        <v>37</v>
      </c>
      <c r="I25" s="9" t="s">
        <v>37</v>
      </c>
      <c r="J25" s="9"/>
      <c r="K25" s="9"/>
    </row>
    <row r="26">
      <c r="A26" s="16" t="s">
        <v>490</v>
      </c>
      <c r="B26" s="5">
        <f t="shared" si="10"/>
        <v>67718</v>
      </c>
      <c r="C26" s="4">
        <f t="shared" si="11"/>
        <v>1425</v>
      </c>
      <c r="D26" s="4">
        <f t="shared" si="12"/>
        <v>0</v>
      </c>
      <c r="F26" s="1" t="s">
        <v>50</v>
      </c>
      <c r="G26" s="9" t="s">
        <v>37</v>
      </c>
      <c r="H26" s="9" t="s">
        <v>37</v>
      </c>
      <c r="I26" s="9" t="s">
        <v>37</v>
      </c>
      <c r="J26" s="9"/>
      <c r="K26" s="9"/>
    </row>
    <row r="27">
      <c r="A27" s="16" t="s">
        <v>491</v>
      </c>
      <c r="B27" s="5">
        <f t="shared" si="10"/>
        <v>12463</v>
      </c>
      <c r="C27" s="4">
        <f t="shared" si="11"/>
        <v>1378</v>
      </c>
      <c r="D27" s="4">
        <f t="shared" si="12"/>
        <v>0</v>
      </c>
      <c r="F27" s="1" t="s">
        <v>52</v>
      </c>
      <c r="G27" s="9" t="s">
        <v>37</v>
      </c>
      <c r="H27" s="9" t="s">
        <v>37</v>
      </c>
      <c r="I27" s="9" t="s">
        <v>37</v>
      </c>
      <c r="J27" s="9"/>
      <c r="K27" s="9"/>
    </row>
    <row r="28">
      <c r="A28" s="16" t="s">
        <v>492</v>
      </c>
      <c r="B28" s="5">
        <f t="shared" si="10"/>
        <v>52005</v>
      </c>
      <c r="C28" s="4">
        <f t="shared" si="11"/>
        <v>1853</v>
      </c>
      <c r="D28" s="4">
        <f t="shared" si="12"/>
        <v>1</v>
      </c>
      <c r="F28" s="1" t="s">
        <v>54</v>
      </c>
      <c r="G28" s="9" t="s">
        <v>37</v>
      </c>
      <c r="H28" s="9" t="s">
        <v>37</v>
      </c>
      <c r="I28" s="9" t="s">
        <v>37</v>
      </c>
      <c r="J28" s="9"/>
      <c r="K28" s="9"/>
    </row>
    <row r="29">
      <c r="A29" s="16" t="s">
        <v>493</v>
      </c>
      <c r="B29" s="5">
        <f t="shared" si="10"/>
        <v>10041</v>
      </c>
      <c r="C29" s="4">
        <f t="shared" si="11"/>
        <v>262</v>
      </c>
      <c r="D29" s="4">
        <f t="shared" si="12"/>
        <v>11</v>
      </c>
      <c r="F29" s="1" t="s">
        <v>55</v>
      </c>
      <c r="G29" s="9" t="s">
        <v>37</v>
      </c>
      <c r="H29" s="9" t="s">
        <v>37</v>
      </c>
      <c r="I29" s="9" t="s">
        <v>37</v>
      </c>
      <c r="J29" s="9"/>
      <c r="K29" s="9"/>
    </row>
    <row r="30">
      <c r="A30" s="16" t="s">
        <v>494</v>
      </c>
      <c r="B30" s="5">
        <f t="shared" si="10"/>
        <v>30174</v>
      </c>
      <c r="C30" s="4">
        <f t="shared" si="11"/>
        <v>893</v>
      </c>
      <c r="D30" s="4">
        <f t="shared" si="12"/>
        <v>8</v>
      </c>
      <c r="F30" s="1" t="s">
        <v>57</v>
      </c>
      <c r="G30" s="9" t="s">
        <v>37</v>
      </c>
      <c r="H30" s="9" t="s">
        <v>37</v>
      </c>
      <c r="I30" s="9" t="s">
        <v>37</v>
      </c>
      <c r="J30" s="9"/>
      <c r="K30" s="9"/>
    </row>
    <row r="31">
      <c r="A31" s="16" t="s">
        <v>495</v>
      </c>
      <c r="B31" s="5">
        <f t="shared" si="10"/>
        <v>25638</v>
      </c>
      <c r="C31" s="4">
        <f t="shared" si="11"/>
        <v>1313</v>
      </c>
      <c r="D31" s="4">
        <f t="shared" si="12"/>
        <v>0</v>
      </c>
      <c r="F31" s="1" t="s">
        <v>59</v>
      </c>
      <c r="G31" s="9" t="s">
        <v>37</v>
      </c>
      <c r="H31" s="9" t="s">
        <v>37</v>
      </c>
      <c r="I31" s="9" t="s">
        <v>37</v>
      </c>
      <c r="J31" s="9"/>
      <c r="K31" s="9"/>
    </row>
    <row r="32">
      <c r="A32" s="16" t="s">
        <v>496</v>
      </c>
      <c r="B32" s="5">
        <f t="shared" si="10"/>
        <v>26811</v>
      </c>
      <c r="C32" s="4">
        <f t="shared" si="11"/>
        <v>369</v>
      </c>
      <c r="D32" s="4">
        <f t="shared" si="12"/>
        <v>27</v>
      </c>
    </row>
    <row r="33">
      <c r="A33" s="16" t="s">
        <v>497</v>
      </c>
      <c r="B33" s="5">
        <f t="shared" si="10"/>
        <v>14746</v>
      </c>
      <c r="C33" s="4">
        <f t="shared" si="11"/>
        <v>1723</v>
      </c>
      <c r="D33" s="4">
        <f t="shared" si="12"/>
        <v>6</v>
      </c>
    </row>
    <row r="34">
      <c r="A34" s="16" t="s">
        <v>498</v>
      </c>
      <c r="B34" s="5">
        <f t="shared" si="10"/>
        <v>6586</v>
      </c>
      <c r="C34" s="4">
        <f t="shared" si="11"/>
        <v>358</v>
      </c>
      <c r="D34" s="4">
        <f t="shared" si="12"/>
        <v>12</v>
      </c>
    </row>
    <row r="35">
      <c r="A35" s="16" t="s">
        <v>499</v>
      </c>
      <c r="B35" s="5">
        <f t="shared" si="10"/>
        <v>1764</v>
      </c>
      <c r="C35" s="4">
        <f t="shared" si="11"/>
        <v>492</v>
      </c>
      <c r="D35" s="4">
        <f t="shared" si="12"/>
        <v>0</v>
      </c>
    </row>
    <row r="36">
      <c r="A36" s="16" t="s">
        <v>500</v>
      </c>
      <c r="B36" s="5">
        <f t="shared" si="10"/>
        <v>11434</v>
      </c>
      <c r="C36" s="4">
        <f t="shared" si="11"/>
        <v>494</v>
      </c>
      <c r="D36" s="4">
        <f t="shared" si="12"/>
        <v>20</v>
      </c>
    </row>
    <row r="37">
      <c r="A37" s="16" t="s">
        <v>501</v>
      </c>
      <c r="B37" s="5">
        <f t="shared" si="10"/>
        <v>78644</v>
      </c>
      <c r="C37" s="4">
        <f t="shared" si="11"/>
        <v>1046</v>
      </c>
      <c r="D37" s="4">
        <f t="shared" si="12"/>
        <v>6</v>
      </c>
    </row>
    <row r="38">
      <c r="A38" s="16" t="s">
        <v>502</v>
      </c>
      <c r="B38" s="5">
        <f t="shared" si="10"/>
        <v>43001</v>
      </c>
      <c r="C38" s="4">
        <f t="shared" si="11"/>
        <v>1601</v>
      </c>
      <c r="D38" s="4">
        <f t="shared" si="12"/>
        <v>7</v>
      </c>
    </row>
    <row r="39">
      <c r="A39" s="16" t="s">
        <v>503</v>
      </c>
      <c r="B39" s="5">
        <f t="shared" si="10"/>
        <v>2271</v>
      </c>
      <c r="C39" s="4">
        <f t="shared" si="11"/>
        <v>155</v>
      </c>
      <c r="D39" s="4">
        <f t="shared" si="12"/>
        <v>0</v>
      </c>
    </row>
    <row r="40">
      <c r="A40" s="16" t="s">
        <v>504</v>
      </c>
      <c r="B40" s="5">
        <f t="shared" si="10"/>
        <v>43065</v>
      </c>
      <c r="C40" s="4">
        <f t="shared" si="11"/>
        <v>680</v>
      </c>
      <c r="D40" s="4">
        <f t="shared" si="12"/>
        <v>17</v>
      </c>
    </row>
    <row r="41">
      <c r="A41" s="16" t="s">
        <v>505</v>
      </c>
      <c r="B41" s="5">
        <f t="shared" si="10"/>
        <v>18788</v>
      </c>
      <c r="C41" s="4">
        <f t="shared" si="11"/>
        <v>1553</v>
      </c>
      <c r="D41" s="4">
        <f t="shared" si="12"/>
        <v>0</v>
      </c>
    </row>
    <row r="42">
      <c r="A42" s="16" t="s">
        <v>506</v>
      </c>
      <c r="B42" s="5">
        <f t="shared" si="10"/>
        <v>24727</v>
      </c>
      <c r="C42" s="4">
        <f t="shared" si="11"/>
        <v>1327</v>
      </c>
      <c r="D42" s="4">
        <f t="shared" si="12"/>
        <v>11</v>
      </c>
    </row>
    <row r="43">
      <c r="A43" s="16" t="s">
        <v>507</v>
      </c>
      <c r="B43" s="5">
        <f t="shared" si="10"/>
        <v>680</v>
      </c>
      <c r="C43" s="4">
        <f t="shared" si="11"/>
        <v>114</v>
      </c>
      <c r="D43" s="4">
        <f t="shared" si="12"/>
        <v>2</v>
      </c>
    </row>
    <row r="44">
      <c r="A44" s="17"/>
      <c r="B44" s="5"/>
    </row>
    <row r="45">
      <c r="A45" s="15" t="s">
        <v>508</v>
      </c>
      <c r="B45" s="5"/>
    </row>
    <row r="46">
      <c r="A46" s="16" t="s">
        <v>509</v>
      </c>
      <c r="B46" s="5">
        <f t="shared" ref="B46:B65" si="13">VALUE(MID(A46,FIND("Effort-",A46)+LEN("Effort-"),6))</f>
        <v>2855</v>
      </c>
      <c r="C46" s="4">
        <f t="shared" ref="C46:C65" si="14">VALUE(MID(A46,FIND("Loc+",A46)+LEN("Loc+"),5))</f>
        <v>48</v>
      </c>
      <c r="D46" s="4">
        <f t="shared" ref="D46:D65" si="15">VALUE(MID(A46,FIND("Risk-",A46)+LEN("Risk-"),3))</f>
        <v>23</v>
      </c>
    </row>
    <row r="47">
      <c r="A47" s="16" t="s">
        <v>510</v>
      </c>
      <c r="B47" s="5">
        <f t="shared" si="13"/>
        <v>8641</v>
      </c>
      <c r="C47" s="4">
        <f t="shared" si="14"/>
        <v>251</v>
      </c>
      <c r="D47" s="4">
        <f t="shared" si="15"/>
        <v>20</v>
      </c>
    </row>
    <row r="48">
      <c r="A48" s="16" t="s">
        <v>511</v>
      </c>
      <c r="B48" s="5">
        <f t="shared" si="13"/>
        <v>34484</v>
      </c>
      <c r="C48" s="4">
        <f t="shared" si="14"/>
        <v>1753</v>
      </c>
      <c r="D48" s="4">
        <f t="shared" si="15"/>
        <v>3</v>
      </c>
    </row>
    <row r="49">
      <c r="A49" s="16" t="s">
        <v>512</v>
      </c>
      <c r="B49" s="5">
        <f t="shared" si="13"/>
        <v>2331</v>
      </c>
      <c r="C49" s="4">
        <f t="shared" si="14"/>
        <v>37</v>
      </c>
      <c r="D49" s="4">
        <f t="shared" si="15"/>
        <v>10</v>
      </c>
    </row>
    <row r="50">
      <c r="A50" s="16" t="s">
        <v>513</v>
      </c>
      <c r="B50" s="5">
        <f t="shared" si="13"/>
        <v>10949</v>
      </c>
      <c r="C50" s="4">
        <f t="shared" si="14"/>
        <v>1469</v>
      </c>
      <c r="D50" s="4">
        <f t="shared" si="15"/>
        <v>0</v>
      </c>
    </row>
    <row r="51">
      <c r="A51" s="16" t="s">
        <v>514</v>
      </c>
      <c r="B51" s="5">
        <f t="shared" si="13"/>
        <v>8888</v>
      </c>
      <c r="C51" s="4">
        <f t="shared" si="14"/>
        <v>619</v>
      </c>
      <c r="D51" s="4">
        <f t="shared" si="15"/>
        <v>3</v>
      </c>
    </row>
    <row r="52">
      <c r="A52" s="16" t="s">
        <v>515</v>
      </c>
      <c r="B52" s="5">
        <f t="shared" si="13"/>
        <v>69212</v>
      </c>
      <c r="C52" s="4">
        <f t="shared" si="14"/>
        <v>1403</v>
      </c>
      <c r="D52" s="4">
        <f t="shared" si="15"/>
        <v>15</v>
      </c>
    </row>
    <row r="53">
      <c r="A53" s="16" t="s">
        <v>516</v>
      </c>
      <c r="B53" s="5">
        <f t="shared" si="13"/>
        <v>19342</v>
      </c>
      <c r="C53" s="4">
        <f t="shared" si="14"/>
        <v>1893</v>
      </c>
      <c r="D53" s="4">
        <f t="shared" si="15"/>
        <v>15</v>
      </c>
    </row>
    <row r="54">
      <c r="A54" s="16" t="s">
        <v>517</v>
      </c>
      <c r="B54" s="5">
        <f t="shared" si="13"/>
        <v>3895</v>
      </c>
      <c r="C54" s="4">
        <f t="shared" si="14"/>
        <v>487</v>
      </c>
      <c r="D54" s="4">
        <f t="shared" si="15"/>
        <v>1</v>
      </c>
    </row>
    <row r="55">
      <c r="A55" s="16" t="s">
        <v>518</v>
      </c>
      <c r="B55" s="5">
        <f t="shared" si="13"/>
        <v>834</v>
      </c>
      <c r="C55" s="4">
        <f t="shared" si="14"/>
        <v>28</v>
      </c>
      <c r="D55" s="4">
        <f t="shared" si="15"/>
        <v>11</v>
      </c>
    </row>
    <row r="56">
      <c r="A56" s="16" t="s">
        <v>519</v>
      </c>
      <c r="B56" s="5">
        <f t="shared" si="13"/>
        <v>4396</v>
      </c>
      <c r="C56" s="4">
        <f t="shared" si="14"/>
        <v>1439</v>
      </c>
      <c r="D56" s="4">
        <f t="shared" si="15"/>
        <v>0</v>
      </c>
    </row>
    <row r="57">
      <c r="A57" s="16" t="s">
        <v>520</v>
      </c>
      <c r="B57" s="5">
        <f t="shared" si="13"/>
        <v>8390</v>
      </c>
      <c r="C57" s="4">
        <f t="shared" si="14"/>
        <v>186</v>
      </c>
      <c r="D57" s="4">
        <f t="shared" si="15"/>
        <v>26</v>
      </c>
    </row>
    <row r="58">
      <c r="A58" s="16" t="s">
        <v>521</v>
      </c>
      <c r="B58" s="5">
        <f t="shared" si="13"/>
        <v>65671</v>
      </c>
      <c r="C58" s="4">
        <f t="shared" si="14"/>
        <v>1393</v>
      </c>
      <c r="D58" s="4">
        <f t="shared" si="15"/>
        <v>14</v>
      </c>
    </row>
    <row r="59">
      <c r="A59" s="16" t="s">
        <v>522</v>
      </c>
      <c r="B59" s="5">
        <f t="shared" si="13"/>
        <v>4063</v>
      </c>
      <c r="C59" s="4">
        <f t="shared" si="14"/>
        <v>258</v>
      </c>
      <c r="D59" s="4">
        <f t="shared" si="15"/>
        <v>2</v>
      </c>
    </row>
    <row r="60">
      <c r="A60" s="16" t="s">
        <v>523</v>
      </c>
      <c r="B60" s="5">
        <f t="shared" si="13"/>
        <v>11393</v>
      </c>
      <c r="C60" s="4">
        <f t="shared" si="14"/>
        <v>1550</v>
      </c>
      <c r="D60" s="4">
        <f t="shared" si="15"/>
        <v>0</v>
      </c>
    </row>
    <row r="61">
      <c r="A61" s="16" t="s">
        <v>524</v>
      </c>
      <c r="B61" s="5">
        <f t="shared" si="13"/>
        <v>14419</v>
      </c>
      <c r="C61" s="4">
        <f t="shared" si="14"/>
        <v>952</v>
      </c>
      <c r="D61" s="4">
        <f t="shared" si="15"/>
        <v>4</v>
      </c>
    </row>
    <row r="62">
      <c r="A62" s="16" t="s">
        <v>525</v>
      </c>
      <c r="B62" s="5">
        <f t="shared" si="13"/>
        <v>29804</v>
      </c>
      <c r="C62" s="4">
        <f t="shared" si="14"/>
        <v>486</v>
      </c>
      <c r="D62" s="4">
        <f t="shared" si="15"/>
        <v>3</v>
      </c>
    </row>
    <row r="63">
      <c r="A63" s="16" t="s">
        <v>526</v>
      </c>
      <c r="B63" s="5">
        <f t="shared" si="13"/>
        <v>37350</v>
      </c>
      <c r="C63" s="4">
        <f t="shared" si="14"/>
        <v>1286</v>
      </c>
      <c r="D63" s="4">
        <f t="shared" si="15"/>
        <v>0</v>
      </c>
    </row>
    <row r="64">
      <c r="A64" s="16" t="s">
        <v>527</v>
      </c>
      <c r="B64" s="5">
        <f t="shared" si="13"/>
        <v>16505</v>
      </c>
      <c r="C64" s="4">
        <f t="shared" si="14"/>
        <v>1168</v>
      </c>
      <c r="D64" s="4">
        <f t="shared" si="15"/>
        <v>6</v>
      </c>
    </row>
    <row r="65">
      <c r="A65" s="16" t="s">
        <v>528</v>
      </c>
      <c r="B65" s="5">
        <f t="shared" si="13"/>
        <v>12576</v>
      </c>
      <c r="C65" s="4">
        <f t="shared" si="14"/>
        <v>1719</v>
      </c>
      <c r="D65" s="4">
        <f t="shared" si="15"/>
        <v>5</v>
      </c>
    </row>
    <row r="66">
      <c r="A66" s="17"/>
      <c r="B66" s="5"/>
    </row>
    <row r="67">
      <c r="A67" s="15" t="s">
        <v>529</v>
      </c>
      <c r="B67" s="5"/>
    </row>
    <row r="68">
      <c r="A68" s="16" t="s">
        <v>530</v>
      </c>
      <c r="B68" s="5">
        <f t="shared" ref="B68:B87" si="16">VALUE(MID(A68,FIND("Effort-",A68)+LEN("Effort-"),6))</f>
        <v>27712</v>
      </c>
      <c r="C68" s="4">
        <f t="shared" ref="C68:C87" si="17">VALUE(MID(A68,FIND("Loc+",A68)+LEN("Loc+"),5))</f>
        <v>1123</v>
      </c>
      <c r="D68" s="4">
        <f t="shared" ref="D68:D87" si="18">VALUE(MID(A68,FIND("Risk-",A68)+LEN("Risk-"),3))</f>
        <v>7</v>
      </c>
    </row>
    <row r="69">
      <c r="A69" s="16" t="s">
        <v>531</v>
      </c>
      <c r="B69" s="5">
        <f t="shared" si="16"/>
        <v>3760</v>
      </c>
      <c r="C69" s="4">
        <f t="shared" si="17"/>
        <v>176</v>
      </c>
      <c r="D69" s="4">
        <f t="shared" si="18"/>
        <v>0</v>
      </c>
    </row>
    <row r="70">
      <c r="A70" s="16" t="s">
        <v>532</v>
      </c>
      <c r="B70" s="5">
        <f t="shared" si="16"/>
        <v>17716</v>
      </c>
      <c r="C70" s="4">
        <f t="shared" si="17"/>
        <v>1296</v>
      </c>
      <c r="D70" s="4">
        <f t="shared" si="18"/>
        <v>3</v>
      </c>
    </row>
    <row r="71">
      <c r="A71" s="16" t="s">
        <v>533</v>
      </c>
      <c r="B71" s="5">
        <f t="shared" si="16"/>
        <v>8893</v>
      </c>
      <c r="C71" s="4">
        <f t="shared" si="17"/>
        <v>858</v>
      </c>
      <c r="D71" s="4">
        <f t="shared" si="18"/>
        <v>3</v>
      </c>
    </row>
    <row r="72">
      <c r="A72" s="16" t="s">
        <v>534</v>
      </c>
      <c r="B72" s="5">
        <f t="shared" si="16"/>
        <v>4694</v>
      </c>
      <c r="C72" s="4">
        <f t="shared" si="17"/>
        <v>747</v>
      </c>
      <c r="D72" s="4">
        <f t="shared" si="18"/>
        <v>1</v>
      </c>
    </row>
    <row r="73">
      <c r="A73" s="16" t="s">
        <v>532</v>
      </c>
      <c r="B73" s="5">
        <f t="shared" si="16"/>
        <v>17716</v>
      </c>
      <c r="C73" s="4">
        <f t="shared" si="17"/>
        <v>1296</v>
      </c>
      <c r="D73" s="4">
        <f t="shared" si="18"/>
        <v>3</v>
      </c>
    </row>
    <row r="74">
      <c r="A74" s="16" t="s">
        <v>530</v>
      </c>
      <c r="B74" s="5">
        <f t="shared" si="16"/>
        <v>27712</v>
      </c>
      <c r="C74" s="4">
        <f t="shared" si="17"/>
        <v>1123</v>
      </c>
      <c r="D74" s="4">
        <f t="shared" si="18"/>
        <v>7</v>
      </c>
    </row>
    <row r="75">
      <c r="A75" s="16" t="s">
        <v>535</v>
      </c>
      <c r="B75" s="5">
        <f t="shared" si="16"/>
        <v>6729</v>
      </c>
      <c r="C75" s="4">
        <f t="shared" si="17"/>
        <v>1337</v>
      </c>
      <c r="D75" s="4">
        <f t="shared" si="18"/>
        <v>0</v>
      </c>
    </row>
    <row r="76">
      <c r="A76" s="16" t="s">
        <v>536</v>
      </c>
      <c r="B76" s="5">
        <f t="shared" si="16"/>
        <v>36050</v>
      </c>
      <c r="C76" s="4">
        <f t="shared" si="17"/>
        <v>1240</v>
      </c>
      <c r="D76" s="4">
        <f t="shared" si="18"/>
        <v>4</v>
      </c>
    </row>
    <row r="77">
      <c r="A77" s="16" t="s">
        <v>537</v>
      </c>
      <c r="B77" s="5">
        <f t="shared" si="16"/>
        <v>9688</v>
      </c>
      <c r="C77" s="4">
        <f t="shared" si="17"/>
        <v>269</v>
      </c>
      <c r="D77" s="4">
        <f t="shared" si="18"/>
        <v>5</v>
      </c>
    </row>
    <row r="78">
      <c r="A78" s="16" t="s">
        <v>538</v>
      </c>
      <c r="B78" s="5">
        <f t="shared" si="16"/>
        <v>26464</v>
      </c>
      <c r="C78" s="4">
        <f t="shared" si="17"/>
        <v>1306</v>
      </c>
      <c r="D78" s="4">
        <f t="shared" si="18"/>
        <v>9</v>
      </c>
    </row>
    <row r="79">
      <c r="A79" s="16" t="s">
        <v>539</v>
      </c>
      <c r="B79" s="5">
        <f t="shared" si="16"/>
        <v>48996</v>
      </c>
      <c r="C79" s="4">
        <f t="shared" si="17"/>
        <v>1490</v>
      </c>
      <c r="D79" s="4">
        <f t="shared" si="18"/>
        <v>7</v>
      </c>
    </row>
    <row r="80">
      <c r="A80" s="16" t="s">
        <v>540</v>
      </c>
      <c r="B80" s="5">
        <f t="shared" si="16"/>
        <v>8446</v>
      </c>
      <c r="C80" s="4">
        <f t="shared" si="17"/>
        <v>399</v>
      </c>
      <c r="D80" s="4">
        <f t="shared" si="18"/>
        <v>18</v>
      </c>
    </row>
    <row r="81">
      <c r="A81" s="16" t="s">
        <v>541</v>
      </c>
      <c r="B81" s="5">
        <f t="shared" si="16"/>
        <v>36951</v>
      </c>
      <c r="C81" s="4">
        <f t="shared" si="17"/>
        <v>1612</v>
      </c>
      <c r="D81" s="4">
        <f t="shared" si="18"/>
        <v>12</v>
      </c>
    </row>
    <row r="82">
      <c r="A82" s="16" t="s">
        <v>535</v>
      </c>
      <c r="B82" s="5">
        <f t="shared" si="16"/>
        <v>6729</v>
      </c>
      <c r="C82" s="4">
        <f t="shared" si="17"/>
        <v>1337</v>
      </c>
      <c r="D82" s="4">
        <f t="shared" si="18"/>
        <v>0</v>
      </c>
    </row>
    <row r="83">
      <c r="A83" s="16" t="s">
        <v>542</v>
      </c>
      <c r="B83" s="5">
        <f t="shared" si="16"/>
        <v>13945</v>
      </c>
      <c r="C83" s="4">
        <f t="shared" si="17"/>
        <v>474</v>
      </c>
      <c r="D83" s="4">
        <f t="shared" si="18"/>
        <v>13</v>
      </c>
    </row>
    <row r="84">
      <c r="A84" s="16" t="s">
        <v>543</v>
      </c>
      <c r="B84" s="5">
        <f t="shared" si="16"/>
        <v>10788</v>
      </c>
      <c r="C84" s="4">
        <f t="shared" si="17"/>
        <v>1029</v>
      </c>
      <c r="D84" s="4">
        <f t="shared" si="18"/>
        <v>2</v>
      </c>
    </row>
    <row r="85">
      <c r="A85" s="16" t="s">
        <v>544</v>
      </c>
      <c r="B85" s="5">
        <f t="shared" si="16"/>
        <v>50232</v>
      </c>
      <c r="C85" s="4">
        <f t="shared" si="17"/>
        <v>1988</v>
      </c>
      <c r="D85" s="4">
        <f t="shared" si="18"/>
        <v>5</v>
      </c>
    </row>
    <row r="86">
      <c r="A86" s="16" t="s">
        <v>530</v>
      </c>
      <c r="B86" s="5">
        <f t="shared" si="16"/>
        <v>27712</v>
      </c>
      <c r="C86" s="4">
        <f t="shared" si="17"/>
        <v>1123</v>
      </c>
      <c r="D86" s="4">
        <f t="shared" si="18"/>
        <v>7</v>
      </c>
    </row>
    <row r="87">
      <c r="A87" s="16" t="s">
        <v>545</v>
      </c>
      <c r="B87" s="5">
        <f t="shared" si="16"/>
        <v>40015</v>
      </c>
      <c r="C87" s="4">
        <f t="shared" si="17"/>
        <v>1609</v>
      </c>
      <c r="D87" s="4">
        <f t="shared" si="18"/>
        <v>8</v>
      </c>
    </row>
    <row r="88">
      <c r="A88" s="17"/>
      <c r="B88" s="5"/>
    </row>
    <row r="89">
      <c r="A89" s="15" t="s">
        <v>546</v>
      </c>
      <c r="B89" s="5"/>
    </row>
    <row r="90">
      <c r="A90" s="16" t="s">
        <v>547</v>
      </c>
      <c r="B90" s="5">
        <f t="shared" ref="B90:B109" si="19">VALUE(MID(A90,FIND("Effort-",A90)+LEN("Effort-"),6))</f>
        <v>7790</v>
      </c>
      <c r="C90" s="4">
        <f t="shared" ref="C90:C109" si="20">VALUE(MID(A90,FIND("Loc+",A90)+LEN("Loc+"),5))</f>
        <v>582</v>
      </c>
      <c r="D90" s="4">
        <f t="shared" ref="D90:D109" si="21">VALUE(MID(A90,FIND("Risk-",A90)+LEN("Risk-"),3))</f>
        <v>1</v>
      </c>
    </row>
    <row r="91">
      <c r="A91" s="16" t="s">
        <v>548</v>
      </c>
      <c r="B91" s="5">
        <f t="shared" si="19"/>
        <v>7831</v>
      </c>
      <c r="C91" s="4">
        <f t="shared" si="20"/>
        <v>351</v>
      </c>
      <c r="D91" s="4">
        <f t="shared" si="21"/>
        <v>2</v>
      </c>
    </row>
    <row r="92">
      <c r="A92" s="16" t="s">
        <v>549</v>
      </c>
      <c r="B92" s="5">
        <f t="shared" si="19"/>
        <v>35722</v>
      </c>
      <c r="C92" s="4">
        <f t="shared" si="20"/>
        <v>1335</v>
      </c>
      <c r="D92" s="4">
        <f t="shared" si="21"/>
        <v>3</v>
      </c>
    </row>
    <row r="93">
      <c r="A93" s="16" t="s">
        <v>550</v>
      </c>
      <c r="B93" s="5">
        <f t="shared" si="19"/>
        <v>70293</v>
      </c>
      <c r="C93" s="4">
        <f t="shared" si="20"/>
        <v>1355</v>
      </c>
      <c r="D93" s="4">
        <f t="shared" si="21"/>
        <v>15</v>
      </c>
    </row>
    <row r="94">
      <c r="A94" s="16" t="s">
        <v>551</v>
      </c>
      <c r="B94" s="5">
        <f t="shared" si="19"/>
        <v>90</v>
      </c>
      <c r="C94" s="4">
        <f t="shared" si="20"/>
        <v>4</v>
      </c>
      <c r="D94" s="4">
        <f t="shared" si="21"/>
        <v>10</v>
      </c>
    </row>
    <row r="95">
      <c r="A95" s="16" t="s">
        <v>552</v>
      </c>
      <c r="B95" s="5">
        <f t="shared" si="19"/>
        <v>48894</v>
      </c>
      <c r="C95" s="4">
        <f t="shared" si="20"/>
        <v>1225</v>
      </c>
      <c r="D95" s="4">
        <f t="shared" si="21"/>
        <v>14</v>
      </c>
    </row>
    <row r="96">
      <c r="A96" s="16" t="s">
        <v>553</v>
      </c>
      <c r="B96" s="5">
        <f t="shared" si="19"/>
        <v>1756</v>
      </c>
      <c r="C96" s="4">
        <f t="shared" si="20"/>
        <v>39</v>
      </c>
      <c r="D96" s="4">
        <f t="shared" si="21"/>
        <v>12</v>
      </c>
    </row>
    <row r="97">
      <c r="A97" s="16" t="s">
        <v>554</v>
      </c>
      <c r="B97" s="5">
        <f t="shared" si="19"/>
        <v>8010</v>
      </c>
      <c r="C97" s="4">
        <f t="shared" si="20"/>
        <v>440</v>
      </c>
      <c r="D97" s="4">
        <f t="shared" si="21"/>
        <v>0</v>
      </c>
    </row>
    <row r="98">
      <c r="A98" s="16" t="s">
        <v>555</v>
      </c>
      <c r="B98" s="5">
        <f t="shared" si="19"/>
        <v>56043</v>
      </c>
      <c r="C98" s="4">
        <f t="shared" si="20"/>
        <v>1712</v>
      </c>
      <c r="D98" s="4">
        <f t="shared" si="21"/>
        <v>1</v>
      </c>
    </row>
    <row r="99">
      <c r="A99" s="16" t="s">
        <v>556</v>
      </c>
      <c r="B99" s="5">
        <f t="shared" si="19"/>
        <v>29499</v>
      </c>
      <c r="C99" s="4">
        <f t="shared" si="20"/>
        <v>1745</v>
      </c>
      <c r="D99" s="4">
        <f t="shared" si="21"/>
        <v>2</v>
      </c>
    </row>
    <row r="100">
      <c r="A100" s="16" t="s">
        <v>557</v>
      </c>
      <c r="B100" s="5">
        <f t="shared" si="19"/>
        <v>38637</v>
      </c>
      <c r="C100" s="4">
        <f t="shared" si="20"/>
        <v>1613</v>
      </c>
      <c r="D100" s="4">
        <f t="shared" si="21"/>
        <v>8</v>
      </c>
    </row>
    <row r="101">
      <c r="A101" s="16" t="s">
        <v>558</v>
      </c>
      <c r="B101" s="5">
        <f t="shared" si="19"/>
        <v>31835</v>
      </c>
      <c r="C101" s="4">
        <f t="shared" si="20"/>
        <v>1366</v>
      </c>
      <c r="D101" s="4">
        <f t="shared" si="21"/>
        <v>8</v>
      </c>
    </row>
    <row r="102">
      <c r="A102" s="16" t="s">
        <v>559</v>
      </c>
      <c r="B102" s="5">
        <f t="shared" si="19"/>
        <v>27996</v>
      </c>
      <c r="C102" s="4">
        <f t="shared" si="20"/>
        <v>1867</v>
      </c>
      <c r="D102" s="4">
        <f t="shared" si="21"/>
        <v>3</v>
      </c>
    </row>
    <row r="103">
      <c r="A103" s="16" t="s">
        <v>560</v>
      </c>
      <c r="B103" s="5">
        <f t="shared" si="19"/>
        <v>36242</v>
      </c>
      <c r="C103" s="4">
        <f t="shared" si="20"/>
        <v>1299</v>
      </c>
      <c r="D103" s="4">
        <f t="shared" si="21"/>
        <v>12</v>
      </c>
    </row>
    <row r="104">
      <c r="A104" s="16" t="s">
        <v>561</v>
      </c>
      <c r="B104" s="5">
        <f t="shared" si="19"/>
        <v>85587</v>
      </c>
      <c r="C104" s="4">
        <f t="shared" si="20"/>
        <v>1808</v>
      </c>
      <c r="D104" s="4">
        <f t="shared" si="21"/>
        <v>8</v>
      </c>
    </row>
    <row r="105">
      <c r="A105" s="16" t="s">
        <v>562</v>
      </c>
      <c r="B105" s="5">
        <f t="shared" si="19"/>
        <v>8277</v>
      </c>
      <c r="C105" s="4">
        <f t="shared" si="20"/>
        <v>295</v>
      </c>
      <c r="D105" s="4">
        <f t="shared" si="21"/>
        <v>11</v>
      </c>
    </row>
    <row r="106">
      <c r="A106" s="16" t="s">
        <v>563</v>
      </c>
      <c r="B106" s="5">
        <f t="shared" si="19"/>
        <v>2349</v>
      </c>
      <c r="C106" s="4">
        <f t="shared" si="20"/>
        <v>259</v>
      </c>
      <c r="D106" s="4">
        <f t="shared" si="21"/>
        <v>0</v>
      </c>
    </row>
    <row r="107">
      <c r="A107" s="16" t="s">
        <v>564</v>
      </c>
      <c r="B107" s="5">
        <f t="shared" si="19"/>
        <v>50893</v>
      </c>
      <c r="C107" s="4">
        <f t="shared" si="20"/>
        <v>748</v>
      </c>
      <c r="D107" s="4">
        <f t="shared" si="21"/>
        <v>8</v>
      </c>
    </row>
    <row r="108">
      <c r="A108" s="16" t="s">
        <v>565</v>
      </c>
      <c r="B108" s="5">
        <f t="shared" si="19"/>
        <v>16130</v>
      </c>
      <c r="C108" s="4">
        <f t="shared" si="20"/>
        <v>1120</v>
      </c>
      <c r="D108" s="4">
        <f t="shared" si="21"/>
        <v>5</v>
      </c>
    </row>
    <row r="109">
      <c r="A109" s="16" t="s">
        <v>566</v>
      </c>
      <c r="B109" s="5">
        <f t="shared" si="19"/>
        <v>6254</v>
      </c>
      <c r="C109" s="4">
        <f t="shared" si="20"/>
        <v>671</v>
      </c>
      <c r="D109" s="4">
        <f t="shared" si="21"/>
        <v>5</v>
      </c>
    </row>
    <row r="110">
      <c r="A110" s="17"/>
      <c r="B110" s="5"/>
    </row>
    <row r="111">
      <c r="A111" s="15" t="s">
        <v>130</v>
      </c>
      <c r="B111" s="5"/>
    </row>
    <row r="112">
      <c r="A112" s="16" t="s">
        <v>567</v>
      </c>
      <c r="B112" s="5">
        <f t="shared" ref="B112:B131" si="22">VALUE(MID(A112,FIND("Effort-",A112)+LEN("Effort-"),6))</f>
        <v>2649</v>
      </c>
      <c r="C112" s="4">
        <f t="shared" ref="C112:C131" si="23">VALUE(MID(A112,FIND("Loc+",A112)+LEN("Loc+"),5))</f>
        <v>269</v>
      </c>
      <c r="D112" s="4">
        <f t="shared" ref="D112:D131" si="24">VALUE(MID(A112,FIND("Risk-",A112)+LEN("Risk-"),3))</f>
        <v>1</v>
      </c>
    </row>
    <row r="113">
      <c r="A113" s="16" t="s">
        <v>568</v>
      </c>
      <c r="B113" s="5">
        <f t="shared" si="22"/>
        <v>1196</v>
      </c>
      <c r="C113" s="4">
        <f t="shared" si="23"/>
        <v>130</v>
      </c>
      <c r="D113" s="4">
        <f t="shared" si="24"/>
        <v>0</v>
      </c>
    </row>
    <row r="114">
      <c r="A114" s="16" t="s">
        <v>569</v>
      </c>
      <c r="B114" s="5">
        <f t="shared" si="22"/>
        <v>4665</v>
      </c>
      <c r="C114" s="4">
        <f t="shared" si="23"/>
        <v>1567</v>
      </c>
      <c r="D114" s="4">
        <f t="shared" si="24"/>
        <v>0</v>
      </c>
    </row>
    <row r="115">
      <c r="A115" s="16" t="s">
        <v>570</v>
      </c>
      <c r="B115" s="5">
        <f t="shared" si="22"/>
        <v>4261</v>
      </c>
      <c r="C115" s="4">
        <f t="shared" si="23"/>
        <v>315</v>
      </c>
      <c r="D115" s="4">
        <f t="shared" si="24"/>
        <v>9</v>
      </c>
    </row>
    <row r="116">
      <c r="A116" s="16" t="s">
        <v>571</v>
      </c>
      <c r="B116" s="5">
        <f t="shared" si="22"/>
        <v>121</v>
      </c>
      <c r="C116" s="4">
        <f t="shared" si="23"/>
        <v>23</v>
      </c>
      <c r="D116" s="4">
        <f t="shared" si="24"/>
        <v>9</v>
      </c>
    </row>
    <row r="117">
      <c r="A117" s="16" t="s">
        <v>572</v>
      </c>
      <c r="B117" s="5">
        <f t="shared" si="22"/>
        <v>37122</v>
      </c>
      <c r="C117" s="4">
        <f t="shared" si="23"/>
        <v>648</v>
      </c>
      <c r="D117" s="4">
        <f t="shared" si="24"/>
        <v>3</v>
      </c>
    </row>
    <row r="118">
      <c r="A118" s="16" t="s">
        <v>573</v>
      </c>
      <c r="B118" s="5">
        <f t="shared" si="22"/>
        <v>40587</v>
      </c>
      <c r="C118" s="4">
        <f t="shared" si="23"/>
        <v>1644</v>
      </c>
      <c r="D118" s="4">
        <f t="shared" si="24"/>
        <v>6</v>
      </c>
    </row>
    <row r="119">
      <c r="A119" s="16" t="s">
        <v>574</v>
      </c>
      <c r="B119" s="5">
        <f t="shared" si="22"/>
        <v>48264</v>
      </c>
      <c r="C119" s="4">
        <f t="shared" si="23"/>
        <v>1259</v>
      </c>
      <c r="D119" s="4">
        <f t="shared" si="24"/>
        <v>12</v>
      </c>
    </row>
    <row r="120">
      <c r="A120" s="16" t="s">
        <v>575</v>
      </c>
      <c r="B120" s="5">
        <f t="shared" si="22"/>
        <v>22324</v>
      </c>
      <c r="C120" s="4">
        <f t="shared" si="23"/>
        <v>1278</v>
      </c>
      <c r="D120" s="4">
        <f t="shared" si="24"/>
        <v>0</v>
      </c>
    </row>
    <row r="121">
      <c r="A121" s="16" t="s">
        <v>576</v>
      </c>
      <c r="B121" s="5">
        <f t="shared" si="22"/>
        <v>57890</v>
      </c>
      <c r="C121" s="4">
        <f t="shared" si="23"/>
        <v>767</v>
      </c>
      <c r="D121" s="4">
        <f t="shared" si="24"/>
        <v>8</v>
      </c>
    </row>
    <row r="122">
      <c r="A122" s="16" t="s">
        <v>577</v>
      </c>
      <c r="B122" s="5">
        <f t="shared" si="22"/>
        <v>7897</v>
      </c>
      <c r="C122" s="4">
        <f t="shared" si="23"/>
        <v>320</v>
      </c>
      <c r="D122" s="4">
        <f t="shared" si="24"/>
        <v>6</v>
      </c>
    </row>
    <row r="123">
      <c r="A123" s="16" t="s">
        <v>578</v>
      </c>
      <c r="B123" s="5">
        <f t="shared" si="22"/>
        <v>6708</v>
      </c>
      <c r="C123" s="4">
        <f t="shared" si="23"/>
        <v>765</v>
      </c>
      <c r="D123" s="4">
        <f t="shared" si="24"/>
        <v>0</v>
      </c>
    </row>
    <row r="124">
      <c r="A124" s="16" t="s">
        <v>579</v>
      </c>
      <c r="B124" s="5">
        <f t="shared" si="22"/>
        <v>8963</v>
      </c>
      <c r="C124" s="4">
        <f t="shared" si="23"/>
        <v>446</v>
      </c>
      <c r="D124" s="4">
        <f t="shared" si="24"/>
        <v>9</v>
      </c>
    </row>
    <row r="125">
      <c r="A125" s="16" t="s">
        <v>580</v>
      </c>
      <c r="B125" s="5">
        <f t="shared" si="22"/>
        <v>49559</v>
      </c>
      <c r="C125" s="4">
        <f t="shared" si="23"/>
        <v>721</v>
      </c>
      <c r="D125" s="4">
        <f t="shared" si="24"/>
        <v>19</v>
      </c>
    </row>
    <row r="126">
      <c r="A126" s="16" t="s">
        <v>581</v>
      </c>
      <c r="B126" s="5">
        <f t="shared" si="22"/>
        <v>84269</v>
      </c>
      <c r="C126" s="4">
        <f t="shared" si="23"/>
        <v>1195</v>
      </c>
      <c r="D126" s="4">
        <f t="shared" si="24"/>
        <v>13</v>
      </c>
    </row>
    <row r="127">
      <c r="A127" s="16" t="s">
        <v>582</v>
      </c>
      <c r="B127" s="5">
        <f t="shared" si="22"/>
        <v>15356</v>
      </c>
      <c r="C127" s="4">
        <f t="shared" si="23"/>
        <v>702</v>
      </c>
      <c r="D127" s="4">
        <f t="shared" si="24"/>
        <v>10</v>
      </c>
    </row>
    <row r="128">
      <c r="A128" s="16" t="s">
        <v>583</v>
      </c>
      <c r="B128" s="5">
        <f t="shared" si="22"/>
        <v>2191</v>
      </c>
      <c r="C128" s="4">
        <f t="shared" si="23"/>
        <v>115</v>
      </c>
      <c r="D128" s="4">
        <f t="shared" si="24"/>
        <v>7</v>
      </c>
    </row>
    <row r="129">
      <c r="A129" s="16" t="s">
        <v>584</v>
      </c>
      <c r="B129" s="5">
        <f t="shared" si="22"/>
        <v>17720</v>
      </c>
      <c r="C129" s="4">
        <f t="shared" si="23"/>
        <v>228</v>
      </c>
      <c r="D129" s="4">
        <f t="shared" si="24"/>
        <v>21</v>
      </c>
    </row>
    <row r="130">
      <c r="A130" s="16" t="s">
        <v>585</v>
      </c>
      <c r="B130" s="5">
        <f t="shared" si="22"/>
        <v>20691</v>
      </c>
      <c r="C130" s="4">
        <f t="shared" si="23"/>
        <v>744</v>
      </c>
      <c r="D130" s="4">
        <f t="shared" si="24"/>
        <v>5</v>
      </c>
    </row>
    <row r="131">
      <c r="A131" s="16" t="s">
        <v>586</v>
      </c>
      <c r="B131" s="5">
        <f t="shared" si="22"/>
        <v>36074</v>
      </c>
      <c r="C131" s="4">
        <f t="shared" si="23"/>
        <v>846</v>
      </c>
      <c r="D131" s="4">
        <f t="shared" si="24"/>
        <v>2</v>
      </c>
    </row>
    <row r="132">
      <c r="A132" s="17"/>
    </row>
    <row r="133">
      <c r="A133" s="17"/>
    </row>
    <row r="134">
      <c r="A134" s="17"/>
    </row>
    <row r="135">
      <c r="A135" s="17"/>
    </row>
    <row r="136">
      <c r="A136" s="17"/>
    </row>
    <row r="137">
      <c r="A137" s="17"/>
    </row>
    <row r="138">
      <c r="A138" s="17"/>
    </row>
    <row r="139">
      <c r="A139" s="17"/>
    </row>
    <row r="140">
      <c r="A140" s="17"/>
    </row>
    <row r="141">
      <c r="A141" s="17"/>
    </row>
    <row r="142">
      <c r="A142" s="17"/>
    </row>
    <row r="143">
      <c r="A143" s="17"/>
    </row>
    <row r="144">
      <c r="A144" s="17"/>
    </row>
    <row r="145">
      <c r="A145" s="17"/>
    </row>
    <row r="146">
      <c r="A146" s="17"/>
    </row>
    <row r="147">
      <c r="A147" s="17"/>
    </row>
    <row r="148">
      <c r="A148" s="17"/>
    </row>
    <row r="149">
      <c r="A149" s="17"/>
    </row>
    <row r="150">
      <c r="A150" s="17"/>
    </row>
    <row r="151">
      <c r="A151" s="17"/>
    </row>
    <row r="152">
      <c r="A152" s="17"/>
    </row>
    <row r="153">
      <c r="A153" s="17"/>
    </row>
    <row r="154">
      <c r="A154" s="17"/>
    </row>
    <row r="155">
      <c r="A155" s="17"/>
    </row>
    <row r="156">
      <c r="A156" s="17"/>
    </row>
    <row r="157">
      <c r="A157" s="17"/>
    </row>
    <row r="158">
      <c r="A158" s="17"/>
    </row>
    <row r="159">
      <c r="A159" s="17"/>
    </row>
    <row r="160">
      <c r="A160" s="17"/>
    </row>
    <row r="161">
      <c r="A161" s="17"/>
    </row>
    <row r="162">
      <c r="A162" s="17"/>
    </row>
    <row r="163">
      <c r="A163" s="17"/>
    </row>
    <row r="164">
      <c r="A164" s="17"/>
    </row>
    <row r="165">
      <c r="A165" s="17"/>
    </row>
    <row r="166">
      <c r="A166" s="17"/>
    </row>
    <row r="167">
      <c r="A167" s="17"/>
    </row>
    <row r="168">
      <c r="A168" s="17"/>
    </row>
    <row r="169">
      <c r="A169" s="17"/>
    </row>
    <row r="170">
      <c r="A170" s="17"/>
    </row>
    <row r="171">
      <c r="A171" s="17"/>
    </row>
    <row r="172">
      <c r="A172" s="17"/>
    </row>
    <row r="173">
      <c r="A173" s="17"/>
    </row>
    <row r="174">
      <c r="A174" s="17"/>
    </row>
    <row r="175">
      <c r="A175" s="17"/>
    </row>
    <row r="176">
      <c r="A176" s="17"/>
    </row>
    <row r="177">
      <c r="A177" s="17"/>
    </row>
    <row r="178">
      <c r="A178" s="17"/>
    </row>
    <row r="179">
      <c r="A179" s="17"/>
    </row>
    <row r="180">
      <c r="A180" s="17"/>
    </row>
    <row r="181">
      <c r="A181" s="17"/>
    </row>
    <row r="182">
      <c r="A182" s="17"/>
    </row>
    <row r="183">
      <c r="A183" s="17"/>
    </row>
    <row r="184">
      <c r="A184" s="17"/>
    </row>
    <row r="185">
      <c r="A185" s="17"/>
    </row>
    <row r="186">
      <c r="A186" s="17"/>
    </row>
    <row r="187">
      <c r="A187" s="17"/>
    </row>
    <row r="188">
      <c r="A188" s="17"/>
    </row>
    <row r="189">
      <c r="A189" s="17"/>
    </row>
    <row r="190">
      <c r="A190" s="17"/>
    </row>
    <row r="191">
      <c r="A191" s="17"/>
    </row>
    <row r="192">
      <c r="A192" s="17"/>
    </row>
    <row r="193">
      <c r="A193" s="17"/>
    </row>
    <row r="194">
      <c r="A194" s="17"/>
    </row>
    <row r="195">
      <c r="A195" s="17"/>
    </row>
    <row r="196">
      <c r="A196" s="17"/>
    </row>
    <row r="197">
      <c r="A197" s="17"/>
    </row>
    <row r="198">
      <c r="A198" s="17"/>
    </row>
    <row r="199">
      <c r="A199" s="17"/>
    </row>
    <row r="200">
      <c r="A200" s="17"/>
    </row>
    <row r="201">
      <c r="A201" s="17"/>
    </row>
    <row r="202">
      <c r="A202" s="17"/>
    </row>
    <row r="203">
      <c r="A203" s="17"/>
    </row>
    <row r="204">
      <c r="A204" s="17"/>
    </row>
    <row r="205">
      <c r="A205" s="17"/>
    </row>
    <row r="206">
      <c r="A206" s="17"/>
    </row>
    <row r="207">
      <c r="A207" s="17"/>
    </row>
    <row r="208">
      <c r="A208" s="17"/>
    </row>
    <row r="209">
      <c r="A209" s="17"/>
    </row>
    <row r="210">
      <c r="A210" s="17"/>
    </row>
    <row r="211">
      <c r="A211" s="17"/>
    </row>
    <row r="212">
      <c r="A212" s="17"/>
    </row>
    <row r="213">
      <c r="A213" s="17"/>
    </row>
    <row r="214">
      <c r="A214" s="17"/>
    </row>
    <row r="215">
      <c r="A215" s="17"/>
    </row>
    <row r="216">
      <c r="A216" s="17"/>
    </row>
    <row r="217">
      <c r="A217" s="17"/>
    </row>
    <row r="218">
      <c r="A218" s="17"/>
    </row>
    <row r="219">
      <c r="A219" s="17"/>
    </row>
    <row r="220">
      <c r="A220" s="17"/>
    </row>
    <row r="221">
      <c r="A221" s="17"/>
    </row>
    <row r="222">
      <c r="A222" s="17"/>
    </row>
    <row r="223">
      <c r="A223" s="17"/>
    </row>
    <row r="224">
      <c r="A224" s="17"/>
    </row>
    <row r="225">
      <c r="A225" s="17"/>
    </row>
    <row r="226">
      <c r="A226" s="17"/>
    </row>
    <row r="227">
      <c r="A227" s="17"/>
    </row>
    <row r="228">
      <c r="A228" s="17"/>
    </row>
    <row r="229">
      <c r="A229" s="17"/>
    </row>
    <row r="230">
      <c r="A230" s="17"/>
    </row>
    <row r="231">
      <c r="A231" s="17"/>
    </row>
    <row r="232">
      <c r="A232" s="17"/>
    </row>
    <row r="233">
      <c r="A233" s="17"/>
    </row>
    <row r="234">
      <c r="A234" s="17"/>
    </row>
    <row r="235">
      <c r="A235" s="17"/>
    </row>
    <row r="236">
      <c r="A236" s="17"/>
    </row>
    <row r="237">
      <c r="A237" s="17"/>
    </row>
    <row r="238">
      <c r="A238" s="17"/>
    </row>
    <row r="239">
      <c r="A239" s="17"/>
    </row>
    <row r="240">
      <c r="A240" s="17"/>
    </row>
    <row r="241">
      <c r="A241" s="17"/>
    </row>
    <row r="242">
      <c r="A242" s="17"/>
    </row>
    <row r="243">
      <c r="A243" s="17"/>
    </row>
    <row r="244">
      <c r="A244" s="17"/>
    </row>
    <row r="245">
      <c r="A245" s="17"/>
    </row>
    <row r="246">
      <c r="A246" s="17"/>
    </row>
    <row r="247">
      <c r="A247" s="17"/>
    </row>
    <row r="248">
      <c r="A248" s="17"/>
    </row>
    <row r="249">
      <c r="A249" s="17"/>
    </row>
    <row r="250">
      <c r="A250" s="17"/>
    </row>
    <row r="251">
      <c r="A251" s="17"/>
    </row>
    <row r="252">
      <c r="A252" s="17"/>
    </row>
    <row r="253">
      <c r="A253" s="17"/>
    </row>
    <row r="254">
      <c r="A254" s="17"/>
    </row>
    <row r="255">
      <c r="A255" s="17"/>
    </row>
    <row r="256">
      <c r="A256" s="17"/>
    </row>
    <row r="257">
      <c r="A257" s="17"/>
    </row>
    <row r="258">
      <c r="A258" s="17"/>
    </row>
    <row r="259">
      <c r="A259" s="17"/>
    </row>
    <row r="260">
      <c r="A260" s="17"/>
    </row>
    <row r="261">
      <c r="A261" s="17"/>
    </row>
    <row r="262">
      <c r="A262" s="17"/>
    </row>
    <row r="263">
      <c r="A263" s="17"/>
    </row>
    <row r="264">
      <c r="A264" s="17"/>
    </row>
    <row r="265">
      <c r="A265" s="17"/>
    </row>
    <row r="266">
      <c r="A266" s="17"/>
    </row>
    <row r="267">
      <c r="A267" s="17"/>
    </row>
    <row r="268">
      <c r="A268" s="17"/>
    </row>
    <row r="269">
      <c r="A269" s="17"/>
    </row>
    <row r="270">
      <c r="A270" s="17"/>
    </row>
    <row r="271">
      <c r="A271" s="17"/>
    </row>
    <row r="272">
      <c r="A272" s="17"/>
    </row>
    <row r="273">
      <c r="A273" s="17"/>
    </row>
    <row r="274">
      <c r="A274" s="17"/>
    </row>
    <row r="275">
      <c r="A275" s="17"/>
    </row>
    <row r="276">
      <c r="A276" s="17"/>
    </row>
    <row r="277">
      <c r="A277" s="17"/>
    </row>
    <row r="278">
      <c r="A278" s="17"/>
    </row>
    <row r="279">
      <c r="A279" s="17"/>
    </row>
    <row r="280">
      <c r="A280" s="17"/>
    </row>
    <row r="281">
      <c r="A281" s="17"/>
    </row>
    <row r="282">
      <c r="A282" s="17"/>
    </row>
    <row r="283">
      <c r="A283" s="17"/>
    </row>
    <row r="284">
      <c r="A284" s="17"/>
    </row>
    <row r="285">
      <c r="A285" s="17"/>
    </row>
    <row r="286">
      <c r="A286" s="17"/>
    </row>
    <row r="287">
      <c r="A287" s="17"/>
    </row>
    <row r="288">
      <c r="A288" s="17"/>
    </row>
    <row r="289">
      <c r="A289" s="17"/>
    </row>
    <row r="290">
      <c r="A290" s="17"/>
    </row>
    <row r="291">
      <c r="A291" s="17"/>
    </row>
    <row r="292">
      <c r="A292" s="17"/>
    </row>
    <row r="293">
      <c r="A293" s="17"/>
    </row>
    <row r="294">
      <c r="A294" s="17"/>
    </row>
    <row r="295">
      <c r="A295" s="17"/>
    </row>
    <row r="296">
      <c r="A296" s="17"/>
    </row>
    <row r="297">
      <c r="A297" s="17"/>
    </row>
    <row r="298">
      <c r="A298" s="17"/>
    </row>
    <row r="299">
      <c r="A299" s="17"/>
    </row>
    <row r="300">
      <c r="A300" s="17"/>
    </row>
    <row r="301">
      <c r="A301" s="17"/>
    </row>
    <row r="302">
      <c r="A302" s="17"/>
    </row>
    <row r="303">
      <c r="A303" s="17"/>
    </row>
    <row r="304">
      <c r="A304" s="17"/>
    </row>
    <row r="305">
      <c r="A305" s="17"/>
    </row>
    <row r="306">
      <c r="A306" s="17"/>
    </row>
    <row r="307">
      <c r="A307" s="17"/>
    </row>
    <row r="308">
      <c r="A308" s="17"/>
    </row>
    <row r="309">
      <c r="A309" s="17"/>
    </row>
    <row r="310">
      <c r="A310" s="17"/>
    </row>
    <row r="311">
      <c r="A311" s="17"/>
    </row>
    <row r="312">
      <c r="A312" s="17"/>
    </row>
    <row r="313">
      <c r="A313" s="17"/>
    </row>
    <row r="314">
      <c r="A314" s="17"/>
    </row>
    <row r="315">
      <c r="A315" s="17"/>
    </row>
    <row r="316">
      <c r="A316" s="17"/>
    </row>
    <row r="317">
      <c r="A317" s="17"/>
    </row>
    <row r="318">
      <c r="A318" s="17"/>
    </row>
    <row r="319">
      <c r="A319" s="17"/>
    </row>
    <row r="320">
      <c r="A320" s="17"/>
    </row>
    <row r="321">
      <c r="A321" s="17"/>
    </row>
    <row r="322">
      <c r="A322" s="17"/>
    </row>
    <row r="323">
      <c r="A323" s="17"/>
    </row>
    <row r="324">
      <c r="A324" s="17"/>
    </row>
    <row r="325">
      <c r="A325" s="17"/>
    </row>
    <row r="326">
      <c r="A326" s="17"/>
    </row>
    <row r="327">
      <c r="A327" s="17"/>
    </row>
    <row r="328">
      <c r="A328" s="17"/>
    </row>
    <row r="329">
      <c r="A329" s="17"/>
    </row>
    <row r="330">
      <c r="A330" s="17"/>
    </row>
    <row r="331">
      <c r="A331" s="17"/>
    </row>
    <row r="332">
      <c r="A332" s="17"/>
    </row>
    <row r="333">
      <c r="A333" s="17"/>
    </row>
    <row r="334">
      <c r="A334" s="17"/>
    </row>
    <row r="335">
      <c r="A335" s="17"/>
    </row>
    <row r="336">
      <c r="A336" s="17"/>
    </row>
    <row r="337">
      <c r="A337" s="17"/>
    </row>
    <row r="338">
      <c r="A338" s="17"/>
    </row>
    <row r="339">
      <c r="A339" s="17"/>
    </row>
    <row r="340">
      <c r="A340" s="17"/>
    </row>
    <row r="341">
      <c r="A341" s="17"/>
    </row>
    <row r="342">
      <c r="A342" s="17"/>
    </row>
    <row r="343">
      <c r="A343" s="17"/>
    </row>
    <row r="344">
      <c r="A344" s="17"/>
    </row>
    <row r="345">
      <c r="A345" s="17"/>
    </row>
    <row r="346">
      <c r="A346" s="17"/>
    </row>
    <row r="347">
      <c r="A347" s="17"/>
    </row>
    <row r="348">
      <c r="A348" s="17"/>
    </row>
    <row r="349">
      <c r="A349" s="17"/>
    </row>
    <row r="350">
      <c r="A350" s="17"/>
    </row>
    <row r="351">
      <c r="A351" s="17"/>
    </row>
    <row r="352">
      <c r="A352" s="17"/>
    </row>
    <row r="353">
      <c r="A353" s="17"/>
    </row>
    <row r="354">
      <c r="A354" s="17"/>
    </row>
    <row r="355">
      <c r="A355" s="17"/>
    </row>
    <row r="356">
      <c r="A356" s="17"/>
    </row>
    <row r="357">
      <c r="A357" s="17"/>
    </row>
    <row r="358">
      <c r="A358" s="17"/>
    </row>
    <row r="359">
      <c r="A359" s="17"/>
    </row>
    <row r="360">
      <c r="A360" s="17"/>
    </row>
    <row r="361">
      <c r="A361" s="17"/>
    </row>
    <row r="362">
      <c r="A362" s="17"/>
    </row>
    <row r="363">
      <c r="A363" s="17"/>
    </row>
    <row r="364">
      <c r="A364" s="17"/>
    </row>
    <row r="365">
      <c r="A365" s="17"/>
    </row>
    <row r="366">
      <c r="A366" s="17"/>
    </row>
    <row r="367">
      <c r="A367" s="17"/>
    </row>
    <row r="368">
      <c r="A368" s="17"/>
    </row>
    <row r="369">
      <c r="A369" s="17"/>
    </row>
    <row r="370">
      <c r="A370" s="17"/>
    </row>
    <row r="371">
      <c r="A371" s="17"/>
    </row>
    <row r="372">
      <c r="A372" s="17"/>
    </row>
    <row r="373">
      <c r="A373" s="17"/>
    </row>
    <row r="374">
      <c r="A374" s="17"/>
    </row>
    <row r="375">
      <c r="A375" s="17"/>
    </row>
    <row r="376">
      <c r="A376" s="17"/>
    </row>
    <row r="377">
      <c r="A377" s="17"/>
    </row>
    <row r="378">
      <c r="A378" s="17"/>
    </row>
    <row r="379">
      <c r="A379" s="17"/>
    </row>
    <row r="380">
      <c r="A380" s="17"/>
    </row>
    <row r="381">
      <c r="A381" s="17"/>
    </row>
    <row r="382">
      <c r="A382" s="17"/>
    </row>
    <row r="383">
      <c r="A383" s="17"/>
    </row>
    <row r="384">
      <c r="A384" s="17"/>
    </row>
    <row r="385">
      <c r="A385" s="17"/>
    </row>
    <row r="386">
      <c r="A386" s="17"/>
    </row>
    <row r="387">
      <c r="A387" s="17"/>
    </row>
    <row r="388">
      <c r="A388" s="17"/>
    </row>
    <row r="389">
      <c r="A389" s="17"/>
    </row>
    <row r="390">
      <c r="A390" s="17"/>
    </row>
    <row r="391">
      <c r="A391" s="17"/>
    </row>
    <row r="392">
      <c r="A392" s="17"/>
    </row>
    <row r="393">
      <c r="A393" s="17"/>
    </row>
    <row r="394">
      <c r="A394" s="17"/>
    </row>
    <row r="395">
      <c r="A395" s="17"/>
    </row>
    <row r="396">
      <c r="A396" s="17"/>
    </row>
    <row r="397">
      <c r="A397" s="17"/>
    </row>
    <row r="398">
      <c r="A398" s="17"/>
    </row>
    <row r="399">
      <c r="A399" s="17"/>
    </row>
    <row r="400">
      <c r="A400" s="17"/>
    </row>
    <row r="401">
      <c r="A401" s="17"/>
    </row>
    <row r="402">
      <c r="A402" s="17"/>
    </row>
    <row r="403">
      <c r="A403" s="17"/>
    </row>
    <row r="404">
      <c r="A404" s="17"/>
    </row>
    <row r="405">
      <c r="A405" s="17"/>
    </row>
    <row r="406">
      <c r="A406" s="17"/>
    </row>
    <row r="407">
      <c r="A407" s="17"/>
    </row>
    <row r="408">
      <c r="A408" s="17"/>
    </row>
    <row r="409">
      <c r="A409" s="17"/>
    </row>
    <row r="410">
      <c r="A410" s="17"/>
    </row>
    <row r="411">
      <c r="A411" s="17"/>
    </row>
    <row r="412">
      <c r="A412" s="17"/>
    </row>
    <row r="413">
      <c r="A413" s="17"/>
    </row>
    <row r="414">
      <c r="A414" s="17"/>
    </row>
    <row r="415">
      <c r="A415" s="17"/>
    </row>
    <row r="416">
      <c r="A416" s="17"/>
    </row>
    <row r="417">
      <c r="A417" s="17"/>
    </row>
    <row r="418">
      <c r="A418" s="17"/>
    </row>
    <row r="419">
      <c r="A419" s="17"/>
    </row>
    <row r="420">
      <c r="A420" s="17"/>
    </row>
    <row r="421">
      <c r="A421" s="17"/>
    </row>
    <row r="422">
      <c r="A422" s="17"/>
    </row>
    <row r="423">
      <c r="A423" s="17"/>
    </row>
    <row r="424">
      <c r="A424" s="17"/>
    </row>
    <row r="425">
      <c r="A425" s="17"/>
    </row>
    <row r="426">
      <c r="A426" s="17"/>
    </row>
    <row r="427">
      <c r="A427" s="17"/>
    </row>
    <row r="428">
      <c r="A428" s="17"/>
    </row>
    <row r="429">
      <c r="A429" s="17"/>
    </row>
    <row r="430">
      <c r="A430" s="17"/>
    </row>
    <row r="431">
      <c r="A431" s="17"/>
    </row>
    <row r="432">
      <c r="A432" s="17"/>
    </row>
    <row r="433">
      <c r="A433" s="17"/>
    </row>
    <row r="434">
      <c r="A434" s="17"/>
    </row>
    <row r="435">
      <c r="A435" s="17"/>
    </row>
    <row r="436">
      <c r="A436" s="17"/>
    </row>
    <row r="437">
      <c r="A437" s="17"/>
    </row>
    <row r="438">
      <c r="A438" s="17"/>
    </row>
    <row r="439">
      <c r="A439" s="17"/>
    </row>
    <row r="440">
      <c r="A440" s="17"/>
    </row>
    <row r="441">
      <c r="A441" s="17"/>
    </row>
    <row r="442">
      <c r="A442" s="17"/>
    </row>
    <row r="443">
      <c r="A443" s="17"/>
    </row>
    <row r="444">
      <c r="A444" s="17"/>
    </row>
    <row r="445">
      <c r="A445" s="17"/>
    </row>
    <row r="446">
      <c r="A446" s="17"/>
    </row>
    <row r="447">
      <c r="A447" s="17"/>
    </row>
    <row r="448">
      <c r="A448" s="17"/>
    </row>
    <row r="449">
      <c r="A449" s="17"/>
    </row>
    <row r="450">
      <c r="A450" s="17"/>
    </row>
    <row r="451">
      <c r="A451" s="17"/>
    </row>
    <row r="452">
      <c r="A452" s="17"/>
    </row>
    <row r="453">
      <c r="A453" s="17"/>
    </row>
    <row r="454">
      <c r="A454" s="17"/>
    </row>
    <row r="455">
      <c r="A455" s="17"/>
    </row>
    <row r="456">
      <c r="A456" s="17"/>
    </row>
    <row r="457">
      <c r="A457" s="17"/>
    </row>
    <row r="458">
      <c r="A458" s="17"/>
    </row>
    <row r="459">
      <c r="A459" s="17"/>
    </row>
    <row r="460">
      <c r="A460" s="17"/>
    </row>
    <row r="461">
      <c r="A461" s="17"/>
    </row>
    <row r="462">
      <c r="A462" s="17"/>
    </row>
    <row r="463">
      <c r="A463" s="17"/>
    </row>
    <row r="464">
      <c r="A464" s="17"/>
    </row>
    <row r="465">
      <c r="A465" s="17"/>
    </row>
    <row r="466">
      <c r="A466" s="17"/>
    </row>
    <row r="467">
      <c r="A467" s="17"/>
    </row>
    <row r="468">
      <c r="A468" s="17"/>
    </row>
    <row r="469">
      <c r="A469" s="17"/>
    </row>
    <row r="470">
      <c r="A470" s="17"/>
    </row>
    <row r="471">
      <c r="A471" s="17"/>
    </row>
    <row r="472">
      <c r="A472" s="17"/>
    </row>
    <row r="473">
      <c r="A473" s="17"/>
    </row>
    <row r="474">
      <c r="A474" s="17"/>
    </row>
    <row r="475">
      <c r="A475" s="17"/>
    </row>
    <row r="476">
      <c r="A476" s="17"/>
    </row>
    <row r="477">
      <c r="A477" s="17"/>
    </row>
    <row r="478">
      <c r="A478" s="17"/>
    </row>
    <row r="479">
      <c r="A479" s="17"/>
    </row>
    <row r="480">
      <c r="A480" s="17"/>
    </row>
    <row r="481">
      <c r="A481" s="17"/>
    </row>
    <row r="482">
      <c r="A482" s="17"/>
    </row>
    <row r="483">
      <c r="A483" s="17"/>
    </row>
    <row r="484">
      <c r="A484" s="17"/>
    </row>
    <row r="485">
      <c r="A485" s="17"/>
    </row>
    <row r="486">
      <c r="A486" s="17"/>
    </row>
    <row r="487">
      <c r="A487" s="17"/>
    </row>
    <row r="488">
      <c r="A488" s="17"/>
    </row>
    <row r="489">
      <c r="A489" s="17"/>
    </row>
    <row r="490">
      <c r="A490" s="17"/>
    </row>
    <row r="491">
      <c r="A491" s="17"/>
    </row>
    <row r="492">
      <c r="A492" s="17"/>
    </row>
    <row r="493">
      <c r="A493" s="17"/>
    </row>
    <row r="494">
      <c r="A494" s="17"/>
    </row>
    <row r="495">
      <c r="A495" s="17"/>
    </row>
    <row r="496">
      <c r="A496" s="17"/>
    </row>
    <row r="497">
      <c r="A497" s="17"/>
    </row>
    <row r="498">
      <c r="A498" s="17"/>
    </row>
    <row r="499">
      <c r="A499" s="17"/>
    </row>
    <row r="500">
      <c r="A500" s="17"/>
    </row>
    <row r="501">
      <c r="A501" s="17"/>
    </row>
    <row r="502">
      <c r="A502" s="17"/>
    </row>
    <row r="503">
      <c r="A503" s="17"/>
    </row>
    <row r="504">
      <c r="A504" s="17"/>
    </row>
    <row r="505">
      <c r="A505" s="17"/>
    </row>
    <row r="506">
      <c r="A506" s="17"/>
    </row>
    <row r="507">
      <c r="A507" s="17"/>
    </row>
    <row r="508">
      <c r="A508" s="17"/>
    </row>
    <row r="509">
      <c r="A509" s="17"/>
    </row>
    <row r="510">
      <c r="A510" s="17"/>
    </row>
    <row r="511">
      <c r="A511" s="17"/>
    </row>
    <row r="512">
      <c r="A512" s="17"/>
    </row>
    <row r="513">
      <c r="A513" s="17"/>
    </row>
    <row r="514">
      <c r="A514" s="17"/>
    </row>
    <row r="515">
      <c r="A515" s="17"/>
    </row>
    <row r="516">
      <c r="A516" s="17"/>
    </row>
    <row r="517">
      <c r="A517" s="17"/>
    </row>
    <row r="518">
      <c r="A518" s="17"/>
    </row>
    <row r="519">
      <c r="A519" s="17"/>
    </row>
    <row r="520">
      <c r="A520" s="17"/>
    </row>
    <row r="521">
      <c r="A521" s="17"/>
    </row>
    <row r="522">
      <c r="A522" s="17"/>
    </row>
    <row r="523">
      <c r="A523" s="17"/>
    </row>
    <row r="524">
      <c r="A524" s="17"/>
    </row>
    <row r="525">
      <c r="A525" s="17"/>
    </row>
    <row r="526">
      <c r="A526" s="17"/>
    </row>
    <row r="527">
      <c r="A527" s="17"/>
    </row>
    <row r="528">
      <c r="A528" s="17"/>
    </row>
    <row r="529">
      <c r="A529" s="17"/>
    </row>
    <row r="530">
      <c r="A530" s="17"/>
    </row>
    <row r="531">
      <c r="A531" s="17"/>
    </row>
    <row r="532">
      <c r="A532" s="17"/>
    </row>
    <row r="533">
      <c r="A533" s="17"/>
    </row>
    <row r="534">
      <c r="A534" s="17"/>
    </row>
    <row r="535">
      <c r="A535" s="17"/>
    </row>
    <row r="536">
      <c r="A536" s="17"/>
    </row>
    <row r="537">
      <c r="A537" s="17"/>
    </row>
    <row r="538">
      <c r="A538" s="17"/>
    </row>
    <row r="539">
      <c r="A539" s="17"/>
    </row>
    <row r="540">
      <c r="A540" s="17"/>
    </row>
    <row r="541">
      <c r="A541" s="17"/>
    </row>
    <row r="542">
      <c r="A542" s="17"/>
    </row>
    <row r="543">
      <c r="A543" s="17"/>
    </row>
    <row r="544">
      <c r="A544" s="17"/>
    </row>
    <row r="545">
      <c r="A545" s="17"/>
    </row>
    <row r="546">
      <c r="A546" s="17"/>
    </row>
    <row r="547">
      <c r="A547" s="17"/>
    </row>
    <row r="548">
      <c r="A548" s="17"/>
    </row>
    <row r="549">
      <c r="A549" s="17"/>
    </row>
    <row r="550">
      <c r="A550" s="17"/>
    </row>
    <row r="551">
      <c r="A551" s="17"/>
    </row>
    <row r="552">
      <c r="A552" s="17"/>
    </row>
    <row r="553">
      <c r="A553" s="17"/>
    </row>
    <row r="554">
      <c r="A554" s="17"/>
    </row>
    <row r="555">
      <c r="A555" s="17"/>
    </row>
    <row r="556">
      <c r="A556" s="17"/>
    </row>
    <row r="557">
      <c r="A557" s="17"/>
    </row>
    <row r="558">
      <c r="A558" s="17"/>
    </row>
    <row r="559">
      <c r="A559" s="17"/>
    </row>
    <row r="560">
      <c r="A560" s="17"/>
    </row>
    <row r="561">
      <c r="A561" s="17"/>
    </row>
    <row r="562">
      <c r="A562" s="17"/>
    </row>
    <row r="563">
      <c r="A563" s="17"/>
    </row>
    <row r="564">
      <c r="A564" s="17"/>
    </row>
    <row r="565">
      <c r="A565" s="17"/>
    </row>
    <row r="566">
      <c r="A566" s="17"/>
    </row>
    <row r="567">
      <c r="A567" s="17"/>
    </row>
    <row r="568">
      <c r="A568" s="17"/>
    </row>
    <row r="569">
      <c r="A569" s="17"/>
    </row>
    <row r="570">
      <c r="A570" s="17"/>
    </row>
    <row r="571">
      <c r="A571" s="17"/>
    </row>
    <row r="572">
      <c r="A572" s="17"/>
    </row>
    <row r="573">
      <c r="A573" s="17"/>
    </row>
    <row r="574">
      <c r="A574" s="17"/>
    </row>
    <row r="575">
      <c r="A575" s="17"/>
    </row>
    <row r="576">
      <c r="A576" s="17"/>
    </row>
    <row r="577">
      <c r="A577" s="17"/>
    </row>
    <row r="578">
      <c r="A578" s="17"/>
    </row>
    <row r="579">
      <c r="A579" s="17"/>
    </row>
    <row r="580">
      <c r="A580" s="17"/>
    </row>
    <row r="581">
      <c r="A581" s="17"/>
    </row>
    <row r="582">
      <c r="A582" s="17"/>
    </row>
    <row r="583">
      <c r="A583" s="17"/>
    </row>
    <row r="584">
      <c r="A584" s="17"/>
    </row>
    <row r="585">
      <c r="A585" s="17"/>
    </row>
    <row r="586">
      <c r="A586" s="17"/>
    </row>
    <row r="587">
      <c r="A587" s="17"/>
    </row>
    <row r="588">
      <c r="A588" s="17"/>
    </row>
    <row r="589">
      <c r="A589" s="17"/>
    </row>
    <row r="590">
      <c r="A590" s="17"/>
    </row>
    <row r="591">
      <c r="A591" s="17"/>
    </row>
    <row r="592">
      <c r="A592" s="17"/>
    </row>
    <row r="593">
      <c r="A593" s="17"/>
    </row>
    <row r="594">
      <c r="A594" s="17"/>
    </row>
    <row r="595">
      <c r="A595" s="17"/>
    </row>
    <row r="596">
      <c r="A596" s="17"/>
    </row>
    <row r="597">
      <c r="A597" s="17"/>
    </row>
    <row r="598">
      <c r="A598" s="17"/>
    </row>
    <row r="599">
      <c r="A599" s="17"/>
    </row>
    <row r="600">
      <c r="A600" s="17"/>
    </row>
    <row r="601">
      <c r="A601" s="17"/>
    </row>
    <row r="602">
      <c r="A602" s="17"/>
    </row>
    <row r="603">
      <c r="A603" s="17"/>
    </row>
    <row r="604">
      <c r="A604" s="17"/>
    </row>
    <row r="605">
      <c r="A605" s="17"/>
    </row>
    <row r="606">
      <c r="A606" s="17"/>
    </row>
    <row r="607">
      <c r="A607" s="17"/>
    </row>
    <row r="608">
      <c r="A608" s="17"/>
    </row>
    <row r="609">
      <c r="A609" s="17"/>
    </row>
    <row r="610">
      <c r="A610" s="17"/>
    </row>
    <row r="611">
      <c r="A611" s="17"/>
    </row>
    <row r="612">
      <c r="A612" s="17"/>
    </row>
    <row r="613">
      <c r="A613" s="17"/>
    </row>
    <row r="614">
      <c r="A614" s="17"/>
    </row>
    <row r="615">
      <c r="A615" s="17"/>
    </row>
    <row r="616">
      <c r="A616" s="17"/>
    </row>
    <row r="617">
      <c r="A617" s="17"/>
    </row>
    <row r="618">
      <c r="A618" s="17"/>
    </row>
    <row r="619">
      <c r="A619" s="17"/>
    </row>
    <row r="620">
      <c r="A620" s="17"/>
    </row>
    <row r="621">
      <c r="A621" s="17"/>
    </row>
    <row r="622">
      <c r="A622" s="17"/>
    </row>
    <row r="623">
      <c r="A623" s="17"/>
    </row>
    <row r="624">
      <c r="A624" s="17"/>
    </row>
    <row r="625">
      <c r="A625" s="17"/>
    </row>
    <row r="626">
      <c r="A626" s="17"/>
    </row>
    <row r="627">
      <c r="A627" s="17"/>
    </row>
    <row r="628">
      <c r="A628" s="17"/>
    </row>
    <row r="629">
      <c r="A629" s="17"/>
    </row>
    <row r="630">
      <c r="A630" s="17"/>
    </row>
    <row r="631">
      <c r="A631" s="17"/>
    </row>
    <row r="632">
      <c r="A632" s="17"/>
    </row>
    <row r="633">
      <c r="A633" s="17"/>
    </row>
    <row r="634">
      <c r="A634" s="17"/>
    </row>
    <row r="635">
      <c r="A635" s="17"/>
    </row>
    <row r="636">
      <c r="A636" s="17"/>
    </row>
    <row r="637">
      <c r="A637" s="17"/>
    </row>
    <row r="638">
      <c r="A638" s="17"/>
    </row>
    <row r="639">
      <c r="A639" s="17"/>
    </row>
    <row r="640">
      <c r="A640" s="17"/>
    </row>
    <row r="641">
      <c r="A641" s="17"/>
    </row>
    <row r="642">
      <c r="A642" s="17"/>
    </row>
    <row r="643">
      <c r="A643" s="17"/>
    </row>
    <row r="644">
      <c r="A644" s="17"/>
    </row>
    <row r="645">
      <c r="A645" s="17"/>
    </row>
    <row r="646">
      <c r="A646" s="17"/>
    </row>
    <row r="647">
      <c r="A647" s="17"/>
    </row>
    <row r="648">
      <c r="A648" s="17"/>
    </row>
    <row r="649">
      <c r="A649" s="17"/>
    </row>
    <row r="650">
      <c r="A650" s="17"/>
    </row>
    <row r="651">
      <c r="A651" s="17"/>
    </row>
    <row r="652">
      <c r="A652" s="17"/>
    </row>
    <row r="653">
      <c r="A653" s="17"/>
    </row>
    <row r="654">
      <c r="A654" s="17"/>
    </row>
    <row r="655">
      <c r="A655" s="17"/>
    </row>
    <row r="656">
      <c r="A656" s="17"/>
    </row>
    <row r="657">
      <c r="A657" s="17"/>
    </row>
    <row r="658">
      <c r="A658" s="17"/>
    </row>
    <row r="659">
      <c r="A659" s="17"/>
    </row>
    <row r="660">
      <c r="A660" s="17"/>
    </row>
    <row r="661">
      <c r="A661" s="17"/>
    </row>
    <row r="662">
      <c r="A662" s="17"/>
    </row>
    <row r="663">
      <c r="A663" s="17"/>
    </row>
    <row r="664">
      <c r="A664" s="17"/>
    </row>
    <row r="665">
      <c r="A665" s="17"/>
    </row>
    <row r="666">
      <c r="A666" s="17"/>
    </row>
    <row r="667">
      <c r="A667" s="17"/>
    </row>
    <row r="668">
      <c r="A668" s="17"/>
    </row>
    <row r="669">
      <c r="A669" s="17"/>
    </row>
    <row r="670">
      <c r="A670" s="17"/>
    </row>
    <row r="671">
      <c r="A671" s="17"/>
    </row>
    <row r="672">
      <c r="A672" s="17"/>
    </row>
    <row r="673">
      <c r="A673" s="17"/>
    </row>
    <row r="674">
      <c r="A674" s="17"/>
    </row>
    <row r="675">
      <c r="A675" s="17"/>
    </row>
    <row r="676">
      <c r="A676" s="17"/>
    </row>
    <row r="677">
      <c r="A677" s="17"/>
    </row>
    <row r="678">
      <c r="A678" s="17"/>
    </row>
    <row r="679">
      <c r="A679" s="17"/>
    </row>
    <row r="680">
      <c r="A680" s="17"/>
    </row>
    <row r="681">
      <c r="A681" s="17"/>
    </row>
    <row r="682">
      <c r="A682" s="17"/>
    </row>
    <row r="683">
      <c r="A683" s="17"/>
    </row>
    <row r="684">
      <c r="A684" s="17"/>
    </row>
    <row r="685">
      <c r="A685" s="17"/>
    </row>
    <row r="686">
      <c r="A686" s="17"/>
    </row>
    <row r="687">
      <c r="A687" s="17"/>
    </row>
    <row r="688">
      <c r="A688" s="17"/>
    </row>
    <row r="689">
      <c r="A689" s="17"/>
    </row>
    <row r="690">
      <c r="A690" s="17"/>
    </row>
    <row r="691">
      <c r="A691" s="17"/>
    </row>
    <row r="692">
      <c r="A692" s="17"/>
    </row>
    <row r="693">
      <c r="A693" s="17"/>
    </row>
    <row r="694">
      <c r="A694" s="17"/>
    </row>
    <row r="695">
      <c r="A695" s="17"/>
    </row>
    <row r="696">
      <c r="A696" s="17"/>
    </row>
    <row r="697">
      <c r="A697" s="17"/>
    </row>
    <row r="698">
      <c r="A698" s="17"/>
    </row>
    <row r="699">
      <c r="A699" s="17"/>
    </row>
    <row r="700">
      <c r="A700" s="17"/>
    </row>
    <row r="701">
      <c r="A701" s="17"/>
    </row>
    <row r="702">
      <c r="A702" s="17"/>
    </row>
    <row r="703">
      <c r="A703" s="17"/>
    </row>
    <row r="704">
      <c r="A704" s="17"/>
    </row>
    <row r="705">
      <c r="A705" s="17"/>
    </row>
    <row r="706">
      <c r="A706" s="17"/>
    </row>
    <row r="707">
      <c r="A707" s="17"/>
    </row>
    <row r="708">
      <c r="A708" s="17"/>
    </row>
    <row r="709">
      <c r="A709" s="17"/>
    </row>
    <row r="710">
      <c r="A710" s="17"/>
    </row>
    <row r="711">
      <c r="A711" s="17"/>
    </row>
    <row r="712">
      <c r="A712" s="17"/>
    </row>
    <row r="713">
      <c r="A713" s="17"/>
    </row>
    <row r="714">
      <c r="A714" s="17"/>
    </row>
    <row r="715">
      <c r="A715" s="17"/>
    </row>
    <row r="716">
      <c r="A716" s="17"/>
    </row>
    <row r="717">
      <c r="A717" s="17"/>
    </row>
    <row r="718">
      <c r="A718" s="17"/>
    </row>
    <row r="719">
      <c r="A719" s="17"/>
    </row>
    <row r="720">
      <c r="A720" s="17"/>
    </row>
    <row r="721">
      <c r="A721" s="17"/>
    </row>
    <row r="722">
      <c r="A722" s="17"/>
    </row>
    <row r="723">
      <c r="A723" s="17"/>
    </row>
    <row r="724">
      <c r="A724" s="17"/>
    </row>
    <row r="725">
      <c r="A725" s="17"/>
    </row>
    <row r="726">
      <c r="A726" s="17"/>
    </row>
    <row r="727">
      <c r="A727" s="17"/>
    </row>
    <row r="728">
      <c r="A728" s="17"/>
    </row>
    <row r="729">
      <c r="A729" s="17"/>
    </row>
    <row r="730">
      <c r="A730" s="17"/>
    </row>
    <row r="731">
      <c r="A731" s="17"/>
    </row>
    <row r="732">
      <c r="A732" s="17"/>
    </row>
    <row r="733">
      <c r="A733" s="17"/>
    </row>
    <row r="734">
      <c r="A734" s="17"/>
    </row>
    <row r="735">
      <c r="A735" s="17"/>
    </row>
    <row r="736">
      <c r="A736" s="17"/>
    </row>
    <row r="737">
      <c r="A737" s="17"/>
    </row>
    <row r="738">
      <c r="A738" s="17"/>
    </row>
    <row r="739">
      <c r="A739" s="17"/>
    </row>
    <row r="740">
      <c r="A740" s="17"/>
    </row>
    <row r="741">
      <c r="A741" s="17"/>
    </row>
    <row r="742">
      <c r="A742" s="17"/>
    </row>
    <row r="743">
      <c r="A743" s="17"/>
    </row>
    <row r="744">
      <c r="A744" s="17"/>
    </row>
    <row r="745">
      <c r="A745" s="17"/>
    </row>
    <row r="746">
      <c r="A746" s="17"/>
    </row>
    <row r="747">
      <c r="A747" s="17"/>
    </row>
    <row r="748">
      <c r="A748" s="17"/>
    </row>
    <row r="749">
      <c r="A749" s="17"/>
    </row>
    <row r="750">
      <c r="A750" s="17"/>
    </row>
    <row r="751">
      <c r="A751" s="17"/>
    </row>
    <row r="752">
      <c r="A752" s="17"/>
    </row>
    <row r="753">
      <c r="A753" s="17"/>
    </row>
    <row r="754">
      <c r="A754" s="17"/>
    </row>
    <row r="755">
      <c r="A755" s="17"/>
    </row>
    <row r="756">
      <c r="A756" s="17"/>
    </row>
    <row r="757">
      <c r="A757" s="17"/>
    </row>
    <row r="758">
      <c r="A758" s="17"/>
    </row>
    <row r="759">
      <c r="A759" s="17"/>
    </row>
    <row r="760">
      <c r="A760" s="17"/>
    </row>
    <row r="761">
      <c r="A761" s="17"/>
    </row>
    <row r="762">
      <c r="A762" s="17"/>
    </row>
    <row r="763">
      <c r="A763" s="17"/>
    </row>
    <row r="764">
      <c r="A764" s="17"/>
    </row>
    <row r="765">
      <c r="A765" s="17"/>
    </row>
    <row r="766">
      <c r="A766" s="17"/>
    </row>
    <row r="767">
      <c r="A767" s="17"/>
    </row>
    <row r="768">
      <c r="A768" s="17"/>
    </row>
    <row r="769">
      <c r="A769" s="17"/>
    </row>
    <row r="770">
      <c r="A770" s="17"/>
    </row>
    <row r="771">
      <c r="A771" s="17"/>
    </row>
    <row r="772">
      <c r="A772" s="17"/>
    </row>
    <row r="773">
      <c r="A773" s="17"/>
    </row>
    <row r="774">
      <c r="A774" s="17"/>
    </row>
    <row r="775">
      <c r="A775" s="17"/>
    </row>
    <row r="776">
      <c r="A776" s="17"/>
    </row>
    <row r="777">
      <c r="A777" s="17"/>
    </row>
    <row r="778">
      <c r="A778" s="17"/>
    </row>
    <row r="779">
      <c r="A779" s="17"/>
    </row>
    <row r="780">
      <c r="A780" s="17"/>
    </row>
    <row r="781">
      <c r="A781" s="17"/>
    </row>
    <row r="782">
      <c r="A782" s="17"/>
    </row>
    <row r="783">
      <c r="A783" s="17"/>
    </row>
    <row r="784">
      <c r="A784" s="17"/>
    </row>
    <row r="785">
      <c r="A785" s="17"/>
    </row>
    <row r="786">
      <c r="A786" s="17"/>
    </row>
    <row r="787">
      <c r="A787" s="17"/>
    </row>
    <row r="788">
      <c r="A788" s="17"/>
    </row>
    <row r="789">
      <c r="A789" s="17"/>
    </row>
    <row r="790">
      <c r="A790" s="17"/>
    </row>
    <row r="791">
      <c r="A791" s="17"/>
    </row>
    <row r="792">
      <c r="A792" s="17"/>
    </row>
    <row r="793">
      <c r="A793" s="17"/>
    </row>
    <row r="794">
      <c r="A794" s="17"/>
    </row>
    <row r="795">
      <c r="A795" s="17"/>
    </row>
    <row r="796">
      <c r="A796" s="17"/>
    </row>
    <row r="797">
      <c r="A797" s="17"/>
    </row>
    <row r="798">
      <c r="A798" s="17"/>
    </row>
    <row r="799">
      <c r="A799" s="17"/>
    </row>
    <row r="800">
      <c r="A800" s="17"/>
    </row>
    <row r="801">
      <c r="A801" s="17"/>
    </row>
    <row r="802">
      <c r="A802" s="17"/>
    </row>
    <row r="803">
      <c r="A803" s="17"/>
    </row>
    <row r="804">
      <c r="A804" s="17"/>
    </row>
    <row r="805">
      <c r="A805" s="17"/>
    </row>
    <row r="806">
      <c r="A806" s="17"/>
    </row>
    <row r="807">
      <c r="A807" s="17"/>
    </row>
    <row r="808">
      <c r="A808" s="17"/>
    </row>
    <row r="809">
      <c r="A809" s="17"/>
    </row>
    <row r="810">
      <c r="A810" s="17"/>
    </row>
    <row r="811">
      <c r="A811" s="17"/>
    </row>
    <row r="812">
      <c r="A812" s="17"/>
    </row>
    <row r="813">
      <c r="A813" s="17"/>
    </row>
    <row r="814">
      <c r="A814" s="17"/>
    </row>
    <row r="815">
      <c r="A815" s="17"/>
    </row>
    <row r="816">
      <c r="A816" s="17"/>
    </row>
    <row r="817">
      <c r="A817" s="17"/>
    </row>
    <row r="818">
      <c r="A818" s="17"/>
    </row>
    <row r="819">
      <c r="A819" s="17"/>
    </row>
    <row r="820">
      <c r="A820" s="17"/>
    </row>
    <row r="821">
      <c r="A821" s="17"/>
    </row>
    <row r="822">
      <c r="A822" s="17"/>
    </row>
    <row r="823">
      <c r="A823" s="17"/>
    </row>
    <row r="824">
      <c r="A824" s="17"/>
    </row>
    <row r="825">
      <c r="A825" s="17"/>
    </row>
    <row r="826">
      <c r="A826" s="17"/>
    </row>
    <row r="827">
      <c r="A827" s="17"/>
    </row>
    <row r="828">
      <c r="A828" s="17"/>
    </row>
    <row r="829">
      <c r="A829" s="17"/>
    </row>
    <row r="830">
      <c r="A830" s="17"/>
    </row>
    <row r="831">
      <c r="A831" s="17"/>
    </row>
    <row r="832">
      <c r="A832" s="17"/>
    </row>
    <row r="833">
      <c r="A833" s="17"/>
    </row>
    <row r="834">
      <c r="A834" s="17"/>
    </row>
    <row r="835">
      <c r="A835" s="17"/>
    </row>
    <row r="836">
      <c r="A836" s="17"/>
    </row>
    <row r="837">
      <c r="A837" s="17"/>
    </row>
    <row r="838">
      <c r="A838" s="17"/>
    </row>
    <row r="839">
      <c r="A839" s="17"/>
    </row>
    <row r="840">
      <c r="A840" s="17"/>
    </row>
    <row r="841">
      <c r="A841" s="17"/>
    </row>
    <row r="842">
      <c r="A842" s="17"/>
    </row>
    <row r="843">
      <c r="A843" s="17"/>
    </row>
    <row r="844">
      <c r="A844" s="17"/>
    </row>
    <row r="845">
      <c r="A845" s="17"/>
    </row>
    <row r="846">
      <c r="A846" s="17"/>
    </row>
    <row r="847">
      <c r="A847" s="17"/>
    </row>
    <row r="848">
      <c r="A848" s="17"/>
    </row>
    <row r="849">
      <c r="A849" s="17"/>
    </row>
    <row r="850">
      <c r="A850" s="17"/>
    </row>
    <row r="851">
      <c r="A851" s="17"/>
    </row>
    <row r="852">
      <c r="A852" s="17"/>
    </row>
    <row r="853">
      <c r="A853" s="17"/>
    </row>
    <row r="854">
      <c r="A854" s="17"/>
    </row>
    <row r="855">
      <c r="A855" s="17"/>
    </row>
    <row r="856">
      <c r="A856" s="17"/>
    </row>
    <row r="857">
      <c r="A857" s="17"/>
    </row>
    <row r="858">
      <c r="A858" s="17"/>
    </row>
    <row r="859">
      <c r="A859" s="17"/>
    </row>
    <row r="860">
      <c r="A860" s="17"/>
    </row>
    <row r="861">
      <c r="A861" s="17"/>
    </row>
    <row r="862">
      <c r="A862" s="17"/>
    </row>
    <row r="863">
      <c r="A863" s="17"/>
    </row>
    <row r="864">
      <c r="A864" s="17"/>
    </row>
    <row r="865">
      <c r="A865" s="17"/>
    </row>
    <row r="866">
      <c r="A866" s="17"/>
    </row>
    <row r="867">
      <c r="A867" s="17"/>
    </row>
    <row r="868">
      <c r="A868" s="17"/>
    </row>
    <row r="869">
      <c r="A869" s="17"/>
    </row>
    <row r="870">
      <c r="A870" s="17"/>
    </row>
    <row r="871">
      <c r="A871" s="17"/>
    </row>
    <row r="872">
      <c r="A872" s="17"/>
    </row>
    <row r="873">
      <c r="A873" s="17"/>
    </row>
    <row r="874">
      <c r="A874" s="17"/>
    </row>
    <row r="875">
      <c r="A875" s="17"/>
    </row>
    <row r="876">
      <c r="A876" s="17"/>
    </row>
    <row r="877">
      <c r="A877" s="17"/>
    </row>
    <row r="878">
      <c r="A878" s="17"/>
    </row>
    <row r="879">
      <c r="A879" s="17"/>
    </row>
    <row r="880">
      <c r="A880" s="17"/>
    </row>
    <row r="881">
      <c r="A881" s="17"/>
    </row>
    <row r="882">
      <c r="A882" s="17"/>
    </row>
    <row r="883">
      <c r="A883" s="17"/>
    </row>
    <row r="884">
      <c r="A884" s="17"/>
    </row>
    <row r="885">
      <c r="A885" s="17"/>
    </row>
    <row r="886">
      <c r="A886" s="17"/>
    </row>
    <row r="887">
      <c r="A887" s="17"/>
    </row>
    <row r="888">
      <c r="A888" s="17"/>
    </row>
    <row r="889">
      <c r="A889" s="17"/>
    </row>
    <row r="890">
      <c r="A890" s="17"/>
    </row>
    <row r="891">
      <c r="A891" s="17"/>
    </row>
    <row r="892">
      <c r="A892" s="17"/>
    </row>
    <row r="893">
      <c r="A893" s="17"/>
    </row>
    <row r="894">
      <c r="A894" s="17"/>
    </row>
    <row r="895">
      <c r="A895" s="17"/>
    </row>
    <row r="896">
      <c r="A896" s="17"/>
    </row>
    <row r="897">
      <c r="A897" s="17"/>
    </row>
    <row r="898">
      <c r="A898" s="17"/>
    </row>
    <row r="899">
      <c r="A899" s="17"/>
    </row>
    <row r="900">
      <c r="A900" s="17"/>
    </row>
    <row r="901">
      <c r="A901" s="17"/>
    </row>
    <row r="902">
      <c r="A902" s="17"/>
    </row>
    <row r="903">
      <c r="A903" s="17"/>
    </row>
    <row r="904">
      <c r="A904" s="17"/>
    </row>
    <row r="905">
      <c r="A905" s="17"/>
    </row>
    <row r="906">
      <c r="A906" s="17"/>
    </row>
    <row r="907">
      <c r="A907" s="17"/>
    </row>
    <row r="908">
      <c r="A908" s="17"/>
    </row>
    <row r="909">
      <c r="A909" s="17"/>
    </row>
    <row r="910">
      <c r="A910" s="17"/>
    </row>
    <row r="911">
      <c r="A911" s="17"/>
    </row>
    <row r="912">
      <c r="A912" s="17"/>
    </row>
    <row r="913">
      <c r="A913" s="17"/>
    </row>
    <row r="914">
      <c r="A914" s="17"/>
    </row>
    <row r="915">
      <c r="A915" s="17"/>
    </row>
    <row r="916">
      <c r="A916" s="17"/>
    </row>
    <row r="917">
      <c r="A917" s="17"/>
    </row>
    <row r="918">
      <c r="A918" s="17"/>
    </row>
    <row r="919">
      <c r="A919" s="17"/>
    </row>
    <row r="920">
      <c r="A920" s="17"/>
    </row>
    <row r="921">
      <c r="A921" s="17"/>
    </row>
    <row r="922">
      <c r="A922" s="17"/>
    </row>
    <row r="923">
      <c r="A923" s="17"/>
    </row>
    <row r="924">
      <c r="A924" s="17"/>
    </row>
    <row r="925">
      <c r="A925" s="17"/>
    </row>
    <row r="926">
      <c r="A926" s="17"/>
    </row>
    <row r="927">
      <c r="A927" s="17"/>
    </row>
    <row r="928">
      <c r="A928" s="17"/>
    </row>
    <row r="929">
      <c r="A929" s="17"/>
    </row>
    <row r="930">
      <c r="A930" s="17"/>
    </row>
    <row r="931">
      <c r="A931" s="17"/>
    </row>
    <row r="932">
      <c r="A932" s="17"/>
    </row>
    <row r="933">
      <c r="A933" s="17"/>
    </row>
    <row r="934">
      <c r="A934" s="17"/>
    </row>
    <row r="935">
      <c r="A935" s="17"/>
    </row>
    <row r="936">
      <c r="A936" s="17"/>
    </row>
    <row r="937">
      <c r="A937" s="17"/>
    </row>
    <row r="938">
      <c r="A938" s="17"/>
    </row>
    <row r="939">
      <c r="A939" s="17"/>
    </row>
    <row r="940">
      <c r="A940" s="17"/>
    </row>
    <row r="941">
      <c r="A941" s="17"/>
    </row>
    <row r="942">
      <c r="A942" s="17"/>
    </row>
    <row r="943">
      <c r="A943" s="17"/>
    </row>
    <row r="944">
      <c r="A944" s="17"/>
    </row>
    <row r="945">
      <c r="A945" s="17"/>
    </row>
    <row r="946">
      <c r="A946" s="17"/>
    </row>
    <row r="947">
      <c r="A947" s="17"/>
    </row>
    <row r="948">
      <c r="A948" s="17"/>
    </row>
    <row r="949">
      <c r="A949" s="17"/>
    </row>
    <row r="950">
      <c r="A950" s="17"/>
    </row>
    <row r="951">
      <c r="A951" s="17"/>
    </row>
    <row r="952">
      <c r="A952" s="17"/>
    </row>
    <row r="953">
      <c r="A953" s="17"/>
    </row>
    <row r="954">
      <c r="A954" s="17"/>
    </row>
    <row r="955">
      <c r="A955" s="17"/>
    </row>
    <row r="956">
      <c r="A956" s="17"/>
    </row>
    <row r="957">
      <c r="A957" s="17"/>
    </row>
    <row r="958">
      <c r="A958" s="17"/>
    </row>
    <row r="959">
      <c r="A959" s="17"/>
    </row>
    <row r="960">
      <c r="A960" s="17"/>
    </row>
    <row r="961">
      <c r="A961" s="17"/>
    </row>
    <row r="962">
      <c r="A962" s="17"/>
    </row>
    <row r="963">
      <c r="A963" s="17"/>
    </row>
    <row r="964">
      <c r="A964" s="17"/>
    </row>
    <row r="965">
      <c r="A965" s="17"/>
    </row>
    <row r="966">
      <c r="A966" s="17"/>
    </row>
    <row r="967">
      <c r="A967" s="17"/>
    </row>
    <row r="968">
      <c r="A968" s="17"/>
    </row>
    <row r="969">
      <c r="A969" s="17"/>
    </row>
    <row r="970">
      <c r="A970" s="17"/>
    </row>
    <row r="971">
      <c r="A971" s="17"/>
    </row>
    <row r="972">
      <c r="A972" s="17"/>
    </row>
    <row r="973">
      <c r="A973" s="17"/>
    </row>
    <row r="974">
      <c r="A974" s="17"/>
    </row>
    <row r="975">
      <c r="A975" s="17"/>
    </row>
    <row r="976">
      <c r="A976" s="17"/>
    </row>
    <row r="977">
      <c r="A977" s="17"/>
    </row>
    <row r="978">
      <c r="A978" s="17"/>
    </row>
    <row r="979">
      <c r="A979" s="17"/>
    </row>
    <row r="980">
      <c r="A980" s="17"/>
    </row>
    <row r="981">
      <c r="A981" s="17"/>
    </row>
    <row r="982">
      <c r="A982" s="17"/>
    </row>
    <row r="983">
      <c r="A983" s="17"/>
    </row>
    <row r="984">
      <c r="A984" s="17"/>
    </row>
    <row r="985">
      <c r="A985" s="17"/>
    </row>
    <row r="986">
      <c r="A986" s="17"/>
    </row>
    <row r="987">
      <c r="A987" s="17"/>
    </row>
    <row r="988">
      <c r="A988" s="17"/>
    </row>
    <row r="989">
      <c r="A989" s="17"/>
    </row>
    <row r="990">
      <c r="A990" s="17"/>
    </row>
    <row r="991">
      <c r="A991" s="17"/>
    </row>
    <row r="992">
      <c r="A992" s="17"/>
    </row>
    <row r="993">
      <c r="A993" s="17"/>
    </row>
    <row r="994">
      <c r="A994" s="17"/>
    </row>
    <row r="995">
      <c r="A995" s="17"/>
    </row>
    <row r="996">
      <c r="A996" s="17"/>
    </row>
    <row r="997">
      <c r="A997" s="17"/>
    </row>
    <row r="998">
      <c r="A998" s="17"/>
    </row>
    <row r="999">
      <c r="A999" s="17"/>
    </row>
    <row r="1000">
      <c r="A1000" s="17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0.25"/>
  </cols>
  <sheetData>
    <row r="1">
      <c r="A1" s="1" t="s">
        <v>0</v>
      </c>
      <c r="B1" s="1" t="s">
        <v>587</v>
      </c>
      <c r="C1" s="1" t="s">
        <v>588</v>
      </c>
      <c r="D1" s="1" t="s">
        <v>589</v>
      </c>
      <c r="G1" s="1" t="s">
        <v>587</v>
      </c>
      <c r="H1" s="1" t="s">
        <v>588</v>
      </c>
      <c r="I1" s="1" t="s">
        <v>589</v>
      </c>
    </row>
    <row r="2">
      <c r="A2" s="1" t="s">
        <v>590</v>
      </c>
      <c r="B2" s="5">
        <f t="shared" ref="B2:B21" si="1">VALUE(MID(A2,FIND("ACC+",A2)+LEN("ACC+"),5))</f>
        <v>7.3</v>
      </c>
      <c r="C2" s="5">
        <f t="shared" ref="C2:C21" si="2">VALUE(MID(A2,FIND("MRE-",A2)+LEN("MRE-"),6))</f>
        <v>74.49</v>
      </c>
      <c r="D2" s="4">
        <f t="shared" ref="D2:D5" si="3">VALUE(MID(A2,FIND("PRED40+",A2)+LEN("PRED40+"),5))</f>
        <v>25</v>
      </c>
      <c r="F2" s="1" t="s">
        <v>5</v>
      </c>
      <c r="G2" s="1">
        <v>0.4185</v>
      </c>
      <c r="H2" s="13">
        <v>98.5525</v>
      </c>
      <c r="I2" s="13">
        <v>36.875</v>
      </c>
    </row>
    <row r="3">
      <c r="A3" s="1" t="s">
        <v>591</v>
      </c>
      <c r="B3" s="5">
        <f t="shared" si="1"/>
        <v>7.22</v>
      </c>
      <c r="C3" s="5">
        <f t="shared" si="2"/>
        <v>74.75</v>
      </c>
      <c r="D3" s="4">
        <f t="shared" si="3"/>
        <v>25</v>
      </c>
      <c r="F3" s="1" t="s">
        <v>7</v>
      </c>
      <c r="G3" s="4">
        <f t="shared" ref="G3:I3" si="4">AVERAGE(B2:B21)</f>
        <v>7.6215</v>
      </c>
      <c r="H3" s="4">
        <f t="shared" si="4"/>
        <v>74.2785</v>
      </c>
      <c r="I3" s="4">
        <f t="shared" si="4"/>
        <v>17.5</v>
      </c>
    </row>
    <row r="4">
      <c r="A4" s="1" t="s">
        <v>592</v>
      </c>
      <c r="B4" s="5">
        <f t="shared" si="1"/>
        <v>8.44</v>
      </c>
      <c r="C4" s="5">
        <f t="shared" si="2"/>
        <v>70.81</v>
      </c>
      <c r="D4" s="4">
        <f t="shared" si="3"/>
        <v>25</v>
      </c>
      <c r="F4" s="1" t="s">
        <v>9</v>
      </c>
      <c r="G4" s="5">
        <f t="shared" ref="G4:I4" si="5">AVERAGE(B24:B43)</f>
        <v>7.8805</v>
      </c>
      <c r="H4" s="5">
        <f t="shared" si="5"/>
        <v>73.1015</v>
      </c>
      <c r="I4" s="5">
        <f t="shared" si="5"/>
        <v>20</v>
      </c>
      <c r="J4" s="5"/>
      <c r="K4" s="5"/>
    </row>
    <row r="5">
      <c r="A5" s="1" t="s">
        <v>593</v>
      </c>
      <c r="B5" s="5">
        <f t="shared" si="1"/>
        <v>8.07</v>
      </c>
      <c r="C5" s="5">
        <f t="shared" si="2"/>
        <v>72</v>
      </c>
      <c r="D5" s="4">
        <f t="shared" si="3"/>
        <v>25</v>
      </c>
      <c r="F5" s="1" t="s">
        <v>11</v>
      </c>
      <c r="G5" s="4">
        <f t="shared" ref="G5:I5" si="6">AVERAGE(B46:B65)</f>
        <v>5.0245</v>
      </c>
      <c r="H5" s="4">
        <f t="shared" si="6"/>
        <v>82.517</v>
      </c>
      <c r="I5" s="4">
        <f t="shared" si="6"/>
        <v>25</v>
      </c>
    </row>
    <row r="6">
      <c r="A6" s="1" t="s">
        <v>594</v>
      </c>
      <c r="B6" s="5">
        <f t="shared" si="1"/>
        <v>5.92</v>
      </c>
      <c r="C6" s="5">
        <f t="shared" si="2"/>
        <v>79.06</v>
      </c>
      <c r="D6" s="1">
        <v>0.0</v>
      </c>
      <c r="F6" s="1" t="s">
        <v>13</v>
      </c>
      <c r="G6" s="4">
        <f t="shared" ref="G6:I6" si="7">AVERAGE(B68:B87)</f>
        <v>4.22</v>
      </c>
      <c r="H6" s="4">
        <f t="shared" si="7"/>
        <v>85.3155</v>
      </c>
      <c r="I6" s="4">
        <f t="shared" si="7"/>
        <v>23.125</v>
      </c>
    </row>
    <row r="7">
      <c r="A7" s="1" t="s">
        <v>595</v>
      </c>
      <c r="B7" s="5">
        <f t="shared" si="1"/>
        <v>7.85</v>
      </c>
      <c r="C7" s="5">
        <f t="shared" si="2"/>
        <v>72.71</v>
      </c>
      <c r="D7" s="4">
        <f>VALUE(MID(A7,FIND("PRED40+",A7)+LEN("PRED40+"),5))</f>
        <v>25</v>
      </c>
      <c r="F7" s="1" t="s">
        <v>15</v>
      </c>
      <c r="G7" s="4">
        <f t="shared" ref="G7:I7" si="8">AVERAGE(B90:B109)</f>
        <v>6.586</v>
      </c>
      <c r="H7" s="4">
        <f t="shared" si="8"/>
        <v>77.0955</v>
      </c>
      <c r="I7" s="4">
        <f t="shared" si="8"/>
        <v>21.875</v>
      </c>
    </row>
    <row r="8">
      <c r="A8" s="1" t="s">
        <v>596</v>
      </c>
      <c r="B8" s="5">
        <f t="shared" si="1"/>
        <v>6.64</v>
      </c>
      <c r="C8" s="5">
        <f t="shared" si="2"/>
        <v>76.64</v>
      </c>
      <c r="D8" s="1">
        <v>0.0</v>
      </c>
      <c r="F8" s="1" t="s">
        <v>17</v>
      </c>
      <c r="G8" s="4">
        <f t="shared" ref="G8:I8" si="9">AVERAGE(B112:B131)</f>
        <v>7.1875</v>
      </c>
      <c r="H8" s="4">
        <f t="shared" si="9"/>
        <v>75.056</v>
      </c>
      <c r="I8" s="4">
        <f t="shared" si="9"/>
        <v>15.625</v>
      </c>
    </row>
    <row r="9">
      <c r="A9" s="1" t="s">
        <v>597</v>
      </c>
      <c r="B9" s="5">
        <f t="shared" si="1"/>
        <v>6.54</v>
      </c>
      <c r="C9" s="5">
        <f t="shared" si="2"/>
        <v>76.97</v>
      </c>
      <c r="D9" s="1">
        <v>0.0</v>
      </c>
      <c r="F9" s="1" t="s">
        <v>19</v>
      </c>
      <c r="G9" s="1">
        <v>7.19</v>
      </c>
      <c r="H9" s="1">
        <v>74.84</v>
      </c>
      <c r="I9" s="1">
        <v>25.0</v>
      </c>
    </row>
    <row r="10">
      <c r="A10" s="1" t="s">
        <v>598</v>
      </c>
      <c r="B10" s="5">
        <f t="shared" si="1"/>
        <v>6.69</v>
      </c>
      <c r="C10" s="5">
        <f t="shared" si="2"/>
        <v>76.49</v>
      </c>
      <c r="D10" s="1">
        <v>0.0</v>
      </c>
      <c r="F10" s="1" t="s">
        <v>20</v>
      </c>
      <c r="G10" s="1">
        <v>7.51</v>
      </c>
      <c r="H10" s="1">
        <v>73.8</v>
      </c>
      <c r="I10" s="1">
        <v>25.0</v>
      </c>
    </row>
    <row r="11">
      <c r="A11" s="1" t="s">
        <v>599</v>
      </c>
      <c r="B11" s="5">
        <f t="shared" si="1"/>
        <v>6.67</v>
      </c>
      <c r="C11" s="5">
        <f t="shared" si="2"/>
        <v>76.54</v>
      </c>
      <c r="D11" s="1">
        <v>0.0</v>
      </c>
      <c r="F11" s="1" t="s">
        <v>22</v>
      </c>
      <c r="G11" s="1">
        <v>7.34</v>
      </c>
      <c r="H11" s="1">
        <v>74.36</v>
      </c>
      <c r="I11" s="1">
        <v>25.0</v>
      </c>
    </row>
    <row r="12">
      <c r="A12" s="1" t="s">
        <v>600</v>
      </c>
      <c r="B12" s="5">
        <f t="shared" si="1"/>
        <v>8.1</v>
      </c>
      <c r="C12" s="5">
        <f t="shared" si="2"/>
        <v>71.89</v>
      </c>
      <c r="D12" s="4">
        <f>VALUE(MID(A12,FIND("PRED40+",A12)+LEN("PRED40+"),5))</f>
        <v>25</v>
      </c>
      <c r="F12" s="1" t="s">
        <v>24</v>
      </c>
      <c r="G12" s="1">
        <v>9.99</v>
      </c>
      <c r="H12" s="1">
        <v>70.38</v>
      </c>
      <c r="I12" s="1">
        <v>25.0</v>
      </c>
    </row>
    <row r="13">
      <c r="A13" s="1" t="s">
        <v>601</v>
      </c>
      <c r="B13" s="5">
        <f t="shared" si="1"/>
        <v>11.8</v>
      </c>
      <c r="C13" s="5">
        <f t="shared" si="2"/>
        <v>76.34</v>
      </c>
      <c r="D13" s="1">
        <v>0.0</v>
      </c>
      <c r="F13" s="1" t="s">
        <v>26</v>
      </c>
      <c r="G13" s="1">
        <v>9.99</v>
      </c>
      <c r="H13" s="1">
        <v>70.38</v>
      </c>
      <c r="I13" s="1">
        <v>25.0</v>
      </c>
    </row>
    <row r="14">
      <c r="A14" s="1" t="s">
        <v>602</v>
      </c>
      <c r="B14" s="5">
        <f t="shared" si="1"/>
        <v>7.59</v>
      </c>
      <c r="C14" s="5">
        <f t="shared" si="2"/>
        <v>73.54</v>
      </c>
      <c r="D14" s="4">
        <f t="shared" ref="D14:D21" si="10">VALUE(MID(A14,FIND("PRED40+",A14)+LEN("PRED40+"),5))</f>
        <v>25</v>
      </c>
      <c r="F14" s="1" t="s">
        <v>28</v>
      </c>
      <c r="G14" s="1">
        <v>7.51</v>
      </c>
      <c r="H14" s="1">
        <v>73.8</v>
      </c>
      <c r="I14" s="1">
        <v>25.0</v>
      </c>
    </row>
    <row r="15">
      <c r="A15" s="1" t="s">
        <v>603</v>
      </c>
      <c r="B15" s="5">
        <f t="shared" si="1"/>
        <v>7.75</v>
      </c>
      <c r="C15" s="5">
        <f t="shared" si="2"/>
        <v>73.03</v>
      </c>
      <c r="D15" s="4">
        <f t="shared" si="10"/>
        <v>25</v>
      </c>
      <c r="F15" s="1" t="s">
        <v>30</v>
      </c>
      <c r="G15" s="1">
        <v>13.26</v>
      </c>
      <c r="H15" s="1">
        <v>73.13</v>
      </c>
      <c r="I15" s="1">
        <v>25.0</v>
      </c>
    </row>
    <row r="16">
      <c r="A16" s="1" t="s">
        <v>604</v>
      </c>
      <c r="B16" s="5">
        <f t="shared" si="1"/>
        <v>7.26</v>
      </c>
      <c r="C16" s="5">
        <f t="shared" si="2"/>
        <v>74.63</v>
      </c>
      <c r="D16" s="4">
        <f t="shared" si="10"/>
        <v>25</v>
      </c>
    </row>
    <row r="17">
      <c r="A17" s="1" t="s">
        <v>605</v>
      </c>
      <c r="B17" s="5">
        <f t="shared" si="1"/>
        <v>7.41</v>
      </c>
      <c r="C17" s="5">
        <f t="shared" si="2"/>
        <v>74.12</v>
      </c>
      <c r="D17" s="4">
        <f t="shared" si="10"/>
        <v>25</v>
      </c>
      <c r="G17" s="1" t="s">
        <v>587</v>
      </c>
      <c r="H17" s="1" t="s">
        <v>588</v>
      </c>
      <c r="I17" s="1" t="s">
        <v>589</v>
      </c>
    </row>
    <row r="18">
      <c r="A18" s="1" t="s">
        <v>606</v>
      </c>
      <c r="B18" s="5">
        <f t="shared" si="1"/>
        <v>7.88</v>
      </c>
      <c r="C18" s="5">
        <f t="shared" si="2"/>
        <v>72.62</v>
      </c>
      <c r="D18" s="4">
        <f t="shared" si="10"/>
        <v>25</v>
      </c>
      <c r="F18" s="1" t="s">
        <v>33</v>
      </c>
      <c r="G18" s="8" t="s">
        <v>34</v>
      </c>
      <c r="H18" s="8" t="s">
        <v>34</v>
      </c>
      <c r="I18" s="8" t="s">
        <v>34</v>
      </c>
      <c r="J18" s="12"/>
      <c r="K18" s="12"/>
    </row>
    <row r="19">
      <c r="A19" s="1" t="s">
        <v>607</v>
      </c>
      <c r="B19" s="5">
        <f t="shared" si="1"/>
        <v>8.13</v>
      </c>
      <c r="C19" s="5">
        <f t="shared" si="2"/>
        <v>71.82</v>
      </c>
      <c r="D19" s="4">
        <f t="shared" si="10"/>
        <v>25</v>
      </c>
      <c r="F19" s="1" t="s">
        <v>36</v>
      </c>
      <c r="G19" s="9" t="s">
        <v>37</v>
      </c>
      <c r="H19" s="9" t="s">
        <v>37</v>
      </c>
      <c r="I19" s="9" t="s">
        <v>37</v>
      </c>
      <c r="J19" s="9"/>
      <c r="K19" s="9"/>
    </row>
    <row r="20">
      <c r="A20" s="1" t="s">
        <v>608</v>
      </c>
      <c r="B20" s="5">
        <f t="shared" si="1"/>
        <v>7.77</v>
      </c>
      <c r="C20" s="5">
        <f t="shared" si="2"/>
        <v>72.97</v>
      </c>
      <c r="D20" s="4">
        <f t="shared" si="10"/>
        <v>25</v>
      </c>
      <c r="F20" s="1" t="s">
        <v>39</v>
      </c>
      <c r="G20" s="9" t="s">
        <v>37</v>
      </c>
      <c r="H20" s="9" t="s">
        <v>37</v>
      </c>
      <c r="I20" s="9" t="s">
        <v>37</v>
      </c>
      <c r="J20" s="9"/>
      <c r="K20" s="9"/>
    </row>
    <row r="21">
      <c r="A21" s="1" t="s">
        <v>609</v>
      </c>
      <c r="B21" s="5">
        <f t="shared" si="1"/>
        <v>7.4</v>
      </c>
      <c r="C21" s="5">
        <f t="shared" si="2"/>
        <v>74.15</v>
      </c>
      <c r="D21" s="4">
        <f t="shared" si="10"/>
        <v>25</v>
      </c>
      <c r="F21" s="1" t="s">
        <v>41</v>
      </c>
      <c r="G21" s="9" t="s">
        <v>37</v>
      </c>
      <c r="H21" s="9" t="s">
        <v>37</v>
      </c>
      <c r="I21" s="9" t="s">
        <v>37</v>
      </c>
      <c r="J21" s="9"/>
      <c r="K21" s="9"/>
    </row>
    <row r="22">
      <c r="F22" s="1" t="s">
        <v>42</v>
      </c>
      <c r="G22" s="9" t="s">
        <v>37</v>
      </c>
      <c r="H22" s="9" t="s">
        <v>37</v>
      </c>
      <c r="I22" s="9" t="s">
        <v>37</v>
      </c>
      <c r="J22" s="9"/>
      <c r="K22" s="9"/>
    </row>
    <row r="23">
      <c r="A23" s="1" t="s">
        <v>43</v>
      </c>
      <c r="B23" s="1" t="s">
        <v>587</v>
      </c>
      <c r="C23" s="1" t="s">
        <v>588</v>
      </c>
      <c r="D23" s="1" t="s">
        <v>589</v>
      </c>
      <c r="F23" s="1" t="s">
        <v>44</v>
      </c>
      <c r="G23" s="9" t="s">
        <v>37</v>
      </c>
      <c r="H23" s="9" t="s">
        <v>37</v>
      </c>
      <c r="I23" s="9" t="s">
        <v>37</v>
      </c>
      <c r="J23" s="9"/>
      <c r="K23" s="9"/>
    </row>
    <row r="24">
      <c r="A24" s="1" t="s">
        <v>610</v>
      </c>
      <c r="B24" s="5">
        <f t="shared" ref="B24:B43" si="11">VALUE(MID(A24,FIND("ACC+",A24)+LEN("ACC+"),5))</f>
        <v>12.6</v>
      </c>
      <c r="C24" s="5">
        <f t="shared" ref="C24:C43" si="12">VALUE(MID(A24,FIND("MRE-",A24)+LEN("MRE-"),6))</f>
        <v>71.65</v>
      </c>
      <c r="D24" s="4">
        <f t="shared" ref="D24:D31" si="13">VALUE(MID(A24,FIND("PRED40+",A24)+LEN("PRED40+"),5))</f>
        <v>25</v>
      </c>
      <c r="F24" s="1" t="s">
        <v>46</v>
      </c>
      <c r="G24" s="9" t="s">
        <v>37</v>
      </c>
      <c r="H24" s="9" t="s">
        <v>37</v>
      </c>
      <c r="I24" s="9" t="s">
        <v>37</v>
      </c>
      <c r="J24" s="9"/>
      <c r="K24" s="9"/>
    </row>
    <row r="25">
      <c r="A25" s="1" t="s">
        <v>611</v>
      </c>
      <c r="B25" s="5">
        <f t="shared" si="11"/>
        <v>7.45</v>
      </c>
      <c r="C25" s="5">
        <f t="shared" si="12"/>
        <v>74</v>
      </c>
      <c r="D25" s="4">
        <f t="shared" si="13"/>
        <v>25</v>
      </c>
      <c r="F25" s="1" t="s">
        <v>48</v>
      </c>
      <c r="G25" s="9" t="s">
        <v>37</v>
      </c>
      <c r="H25" s="9" t="s">
        <v>37</v>
      </c>
      <c r="I25" s="9" t="s">
        <v>37</v>
      </c>
      <c r="J25" s="9"/>
      <c r="K25" s="9"/>
    </row>
    <row r="26">
      <c r="A26" s="1" t="s">
        <v>612</v>
      </c>
      <c r="B26" s="5">
        <f t="shared" si="11"/>
        <v>7.79</v>
      </c>
      <c r="C26" s="5">
        <f t="shared" si="12"/>
        <v>72.89</v>
      </c>
      <c r="D26" s="4">
        <f t="shared" si="13"/>
        <v>25</v>
      </c>
      <c r="F26" s="1" t="s">
        <v>50</v>
      </c>
      <c r="G26" s="9" t="s">
        <v>37</v>
      </c>
      <c r="H26" s="9" t="s">
        <v>37</v>
      </c>
      <c r="I26" s="9" t="s">
        <v>37</v>
      </c>
      <c r="J26" s="9"/>
      <c r="K26" s="9"/>
    </row>
    <row r="27">
      <c r="A27" s="1" t="s">
        <v>613</v>
      </c>
      <c r="B27" s="5">
        <f t="shared" si="11"/>
        <v>7.36</v>
      </c>
      <c r="C27" s="5">
        <f t="shared" si="12"/>
        <v>74.29</v>
      </c>
      <c r="D27" s="4">
        <f t="shared" si="13"/>
        <v>25</v>
      </c>
      <c r="F27" s="1" t="s">
        <v>52</v>
      </c>
      <c r="G27" s="9" t="s">
        <v>37</v>
      </c>
      <c r="H27" s="9" t="s">
        <v>37</v>
      </c>
      <c r="I27" s="9" t="s">
        <v>37</v>
      </c>
      <c r="J27" s="9"/>
      <c r="K27" s="9"/>
    </row>
    <row r="28">
      <c r="A28" s="1" t="s">
        <v>614</v>
      </c>
      <c r="B28" s="5">
        <f t="shared" si="11"/>
        <v>8.11</v>
      </c>
      <c r="C28" s="5">
        <f t="shared" si="12"/>
        <v>73.64</v>
      </c>
      <c r="D28" s="4">
        <f t="shared" si="13"/>
        <v>25</v>
      </c>
      <c r="F28" s="1" t="s">
        <v>54</v>
      </c>
      <c r="G28" s="9" t="s">
        <v>37</v>
      </c>
      <c r="H28" s="9" t="s">
        <v>37</v>
      </c>
      <c r="I28" s="9" t="s">
        <v>37</v>
      </c>
      <c r="J28" s="9"/>
      <c r="K28" s="9"/>
    </row>
    <row r="29">
      <c r="A29" s="1" t="s">
        <v>615</v>
      </c>
      <c r="B29" s="5">
        <f t="shared" si="11"/>
        <v>7.61</v>
      </c>
      <c r="C29" s="5">
        <f t="shared" si="12"/>
        <v>73.46</v>
      </c>
      <c r="D29" s="4">
        <f t="shared" si="13"/>
        <v>25</v>
      </c>
      <c r="F29" s="1" t="s">
        <v>55</v>
      </c>
      <c r="G29" s="9" t="s">
        <v>37</v>
      </c>
      <c r="H29" s="9" t="s">
        <v>37</v>
      </c>
      <c r="I29" s="9" t="s">
        <v>37</v>
      </c>
      <c r="J29" s="9"/>
      <c r="K29" s="9"/>
    </row>
    <row r="30">
      <c r="A30" s="1" t="s">
        <v>616</v>
      </c>
      <c r="B30" s="5">
        <f t="shared" si="11"/>
        <v>6.55</v>
      </c>
      <c r="C30" s="5">
        <f t="shared" si="12"/>
        <v>65.52</v>
      </c>
      <c r="D30" s="4">
        <f t="shared" si="13"/>
        <v>25</v>
      </c>
      <c r="F30" s="1" t="s">
        <v>57</v>
      </c>
      <c r="G30" s="9" t="s">
        <v>37</v>
      </c>
      <c r="H30" s="9" t="s">
        <v>37</v>
      </c>
      <c r="I30" s="9" t="s">
        <v>37</v>
      </c>
      <c r="J30" s="9"/>
      <c r="K30" s="9"/>
    </row>
    <row r="31">
      <c r="A31" s="1" t="s">
        <v>617</v>
      </c>
      <c r="B31" s="5">
        <f t="shared" si="11"/>
        <v>7.47</v>
      </c>
      <c r="C31" s="5">
        <f t="shared" si="12"/>
        <v>73.93</v>
      </c>
      <c r="D31" s="4">
        <f t="shared" si="13"/>
        <v>25</v>
      </c>
      <c r="F31" s="1" t="s">
        <v>59</v>
      </c>
      <c r="G31" s="9" t="s">
        <v>37</v>
      </c>
      <c r="H31" s="9" t="s">
        <v>37</v>
      </c>
      <c r="I31" s="9" t="s">
        <v>37</v>
      </c>
      <c r="J31" s="9"/>
      <c r="K31" s="9"/>
    </row>
    <row r="32">
      <c r="A32" s="1" t="s">
        <v>618</v>
      </c>
      <c r="B32" s="5">
        <f t="shared" si="11"/>
        <v>6.67</v>
      </c>
      <c r="C32" s="5">
        <f t="shared" si="12"/>
        <v>76.54</v>
      </c>
      <c r="D32" s="1">
        <v>0.0</v>
      </c>
    </row>
    <row r="33">
      <c r="A33" s="1" t="s">
        <v>619</v>
      </c>
      <c r="B33" s="5">
        <f t="shared" si="11"/>
        <v>8.14</v>
      </c>
      <c r="C33" s="5">
        <f t="shared" si="12"/>
        <v>71.78</v>
      </c>
      <c r="D33" s="4">
        <f>VALUE(MID(A33,FIND("PRED40+",A33)+LEN("PRED40+"),5))</f>
        <v>25</v>
      </c>
    </row>
    <row r="34">
      <c r="A34" s="1" t="s">
        <v>620</v>
      </c>
      <c r="B34" s="5">
        <f t="shared" si="11"/>
        <v>8.07</v>
      </c>
      <c r="C34" s="5">
        <f t="shared" si="12"/>
        <v>77.1</v>
      </c>
      <c r="D34" s="1">
        <v>0.0</v>
      </c>
    </row>
    <row r="35">
      <c r="A35" s="1" t="s">
        <v>621</v>
      </c>
      <c r="B35" s="5">
        <f t="shared" si="11"/>
        <v>7.58</v>
      </c>
      <c r="C35" s="5">
        <f t="shared" si="12"/>
        <v>73.57</v>
      </c>
      <c r="D35" s="4">
        <f t="shared" ref="D35:D40" si="14">VALUE(MID(A35,FIND("PRED40+",A35)+LEN("PRED40+"),5))</f>
        <v>25</v>
      </c>
    </row>
    <row r="36">
      <c r="A36" s="1" t="s">
        <v>622</v>
      </c>
      <c r="B36" s="5">
        <f t="shared" si="11"/>
        <v>7.56</v>
      </c>
      <c r="C36" s="5">
        <f t="shared" si="12"/>
        <v>73.64</v>
      </c>
      <c r="D36" s="4">
        <f t="shared" si="14"/>
        <v>25</v>
      </c>
    </row>
    <row r="37">
      <c r="A37" s="1" t="s">
        <v>623</v>
      </c>
      <c r="B37" s="5">
        <f t="shared" si="11"/>
        <v>7.24</v>
      </c>
      <c r="C37" s="5">
        <f t="shared" si="12"/>
        <v>74.67</v>
      </c>
      <c r="D37" s="4">
        <f t="shared" si="14"/>
        <v>25</v>
      </c>
    </row>
    <row r="38">
      <c r="A38" s="1" t="s">
        <v>624</v>
      </c>
      <c r="B38" s="5">
        <f t="shared" si="11"/>
        <v>8.58</v>
      </c>
      <c r="C38" s="5">
        <f t="shared" si="12"/>
        <v>70.38</v>
      </c>
      <c r="D38" s="4">
        <f t="shared" si="14"/>
        <v>25</v>
      </c>
    </row>
    <row r="39">
      <c r="A39" s="1" t="s">
        <v>625</v>
      </c>
      <c r="B39" s="5">
        <f t="shared" si="11"/>
        <v>7.78</v>
      </c>
      <c r="C39" s="5">
        <f t="shared" si="12"/>
        <v>72.94</v>
      </c>
      <c r="D39" s="4">
        <f t="shared" si="14"/>
        <v>25</v>
      </c>
    </row>
    <row r="40">
      <c r="A40" s="1" t="s">
        <v>626</v>
      </c>
      <c r="B40" s="5">
        <f t="shared" si="11"/>
        <v>7.88</v>
      </c>
      <c r="C40" s="5">
        <f t="shared" si="12"/>
        <v>72.62</v>
      </c>
      <c r="D40" s="4">
        <f t="shared" si="14"/>
        <v>25</v>
      </c>
    </row>
    <row r="41">
      <c r="A41" s="1" t="s">
        <v>627</v>
      </c>
      <c r="B41" s="5">
        <f t="shared" si="11"/>
        <v>7.08</v>
      </c>
      <c r="C41" s="5">
        <f t="shared" si="12"/>
        <v>75.2</v>
      </c>
      <c r="D41" s="1">
        <v>0.0</v>
      </c>
    </row>
    <row r="42">
      <c r="A42" s="1" t="s">
        <v>628</v>
      </c>
      <c r="B42" s="5">
        <f t="shared" si="11"/>
        <v>7.04</v>
      </c>
      <c r="C42" s="5">
        <f t="shared" si="12"/>
        <v>75.33</v>
      </c>
      <c r="D42" s="1">
        <v>0.0</v>
      </c>
    </row>
    <row r="43">
      <c r="A43" s="1" t="s">
        <v>629</v>
      </c>
      <c r="B43" s="5">
        <f t="shared" si="11"/>
        <v>9.05</v>
      </c>
      <c r="C43" s="5">
        <f t="shared" si="12"/>
        <v>68.88</v>
      </c>
      <c r="D43" s="4">
        <f>VALUE(MID(A43,FIND("PRED40+",A43)+LEN("PRED40+"),5))</f>
        <v>25</v>
      </c>
    </row>
    <row r="44">
      <c r="B44" s="5"/>
    </row>
    <row r="45">
      <c r="A45" s="1" t="s">
        <v>71</v>
      </c>
      <c r="B45" s="1" t="s">
        <v>587</v>
      </c>
      <c r="C45" s="1" t="s">
        <v>588</v>
      </c>
      <c r="D45" s="1" t="s">
        <v>589</v>
      </c>
    </row>
    <row r="46">
      <c r="A46" s="1" t="s">
        <v>630</v>
      </c>
      <c r="B46" s="5">
        <f t="shared" ref="B46:B65" si="15">VALUE(MID(A46,FIND("ACC+",A46)+LEN("ACC+"),5))</f>
        <v>0.22</v>
      </c>
      <c r="C46" s="5">
        <f t="shared" ref="C46:C65" si="16">VALUE(MID(A46,FIND("MRE-",A46)+LEN("MRE-"),6))</f>
        <v>99.17</v>
      </c>
      <c r="D46" s="1">
        <v>0.0</v>
      </c>
    </row>
    <row r="47">
      <c r="A47" s="1" t="s">
        <v>631</v>
      </c>
      <c r="B47" s="5">
        <f t="shared" si="15"/>
        <v>9.69</v>
      </c>
      <c r="C47" s="5">
        <f t="shared" si="16"/>
        <v>66.89</v>
      </c>
      <c r="D47" s="4">
        <f t="shared" ref="D47:D58" si="17">VALUE(MID(A47,FIND("PRED40+",A47)+LEN("PRED40+"),5))</f>
        <v>25</v>
      </c>
    </row>
    <row r="48">
      <c r="A48" s="1" t="s">
        <v>632</v>
      </c>
      <c r="B48" s="5">
        <f t="shared" si="15"/>
        <v>7.89</v>
      </c>
      <c r="C48" s="5">
        <f t="shared" si="16"/>
        <v>72.57</v>
      </c>
      <c r="D48" s="4">
        <f t="shared" si="17"/>
        <v>25</v>
      </c>
    </row>
    <row r="49">
      <c r="A49" s="1" t="s">
        <v>633</v>
      </c>
      <c r="B49" s="5">
        <f t="shared" si="15"/>
        <v>0</v>
      </c>
      <c r="C49" s="5">
        <f t="shared" si="16"/>
        <v>100</v>
      </c>
      <c r="D49" s="4">
        <f t="shared" si="17"/>
        <v>37.5</v>
      </c>
    </row>
    <row r="50">
      <c r="A50" s="1" t="s">
        <v>634</v>
      </c>
      <c r="B50" s="5">
        <f t="shared" si="15"/>
        <v>7.34</v>
      </c>
      <c r="C50" s="5">
        <f t="shared" si="16"/>
        <v>74.37</v>
      </c>
      <c r="D50" s="4">
        <f t="shared" si="17"/>
        <v>25</v>
      </c>
    </row>
    <row r="51">
      <c r="A51" s="1" t="s">
        <v>633</v>
      </c>
      <c r="B51" s="5">
        <f t="shared" si="15"/>
        <v>0</v>
      </c>
      <c r="C51" s="5">
        <f t="shared" si="16"/>
        <v>100</v>
      </c>
      <c r="D51" s="4">
        <f t="shared" si="17"/>
        <v>37.5</v>
      </c>
    </row>
    <row r="52">
      <c r="A52" s="1" t="s">
        <v>635</v>
      </c>
      <c r="B52" s="5">
        <f t="shared" si="15"/>
        <v>7.32</v>
      </c>
      <c r="C52" s="5">
        <f t="shared" si="16"/>
        <v>74.42</v>
      </c>
      <c r="D52" s="4">
        <f t="shared" si="17"/>
        <v>25</v>
      </c>
    </row>
    <row r="53">
      <c r="A53" s="1" t="s">
        <v>633</v>
      </c>
      <c r="B53" s="5">
        <f t="shared" si="15"/>
        <v>0</v>
      </c>
      <c r="C53" s="5">
        <f t="shared" si="16"/>
        <v>100</v>
      </c>
      <c r="D53" s="4">
        <f t="shared" si="17"/>
        <v>37.5</v>
      </c>
    </row>
    <row r="54">
      <c r="A54" s="1" t="s">
        <v>633</v>
      </c>
      <c r="B54" s="5">
        <f t="shared" si="15"/>
        <v>0</v>
      </c>
      <c r="C54" s="5">
        <f t="shared" si="16"/>
        <v>100</v>
      </c>
      <c r="D54" s="4">
        <f t="shared" si="17"/>
        <v>37.5</v>
      </c>
    </row>
    <row r="55">
      <c r="A55" s="1" t="s">
        <v>636</v>
      </c>
      <c r="B55" s="5">
        <f t="shared" si="15"/>
        <v>7.66</v>
      </c>
      <c r="C55" s="5">
        <f t="shared" si="16"/>
        <v>73.32</v>
      </c>
      <c r="D55" s="4">
        <f t="shared" si="17"/>
        <v>25</v>
      </c>
    </row>
    <row r="56">
      <c r="A56" s="1" t="s">
        <v>637</v>
      </c>
      <c r="B56" s="5">
        <f t="shared" si="15"/>
        <v>8.21</v>
      </c>
      <c r="C56" s="5">
        <f t="shared" si="16"/>
        <v>71.56</v>
      </c>
      <c r="D56" s="4">
        <f t="shared" si="17"/>
        <v>25</v>
      </c>
    </row>
    <row r="57">
      <c r="A57" s="1" t="s">
        <v>638</v>
      </c>
      <c r="B57" s="5">
        <f t="shared" si="15"/>
        <v>8.57</v>
      </c>
      <c r="C57" s="5">
        <f t="shared" si="16"/>
        <v>70.39</v>
      </c>
      <c r="D57" s="4">
        <f t="shared" si="17"/>
        <v>25</v>
      </c>
    </row>
    <row r="58">
      <c r="A58" s="1" t="s">
        <v>639</v>
      </c>
      <c r="B58" s="5">
        <f t="shared" si="15"/>
        <v>7.48</v>
      </c>
      <c r="C58" s="5">
        <f t="shared" si="16"/>
        <v>73.9</v>
      </c>
      <c r="D58" s="4">
        <f t="shared" si="17"/>
        <v>25</v>
      </c>
    </row>
    <row r="59">
      <c r="A59" s="1" t="s">
        <v>640</v>
      </c>
      <c r="B59" s="5">
        <f t="shared" si="15"/>
        <v>6.74</v>
      </c>
      <c r="C59" s="5">
        <f t="shared" si="16"/>
        <v>76.33</v>
      </c>
      <c r="D59" s="1">
        <v>0.0</v>
      </c>
    </row>
    <row r="60">
      <c r="A60" s="1" t="s">
        <v>641</v>
      </c>
      <c r="B60" s="5">
        <f t="shared" si="15"/>
        <v>7.5</v>
      </c>
      <c r="C60" s="5">
        <f t="shared" si="16"/>
        <v>73.82</v>
      </c>
      <c r="D60" s="4">
        <f t="shared" ref="D60:D61" si="18">VALUE(MID(A60,FIND("PRED40+",A60)+LEN("PRED40+"),5))</f>
        <v>25</v>
      </c>
    </row>
    <row r="61">
      <c r="A61" s="1" t="s">
        <v>633</v>
      </c>
      <c r="B61" s="5">
        <f t="shared" si="15"/>
        <v>0</v>
      </c>
      <c r="C61" s="5">
        <f t="shared" si="16"/>
        <v>100</v>
      </c>
      <c r="D61" s="4">
        <f t="shared" si="18"/>
        <v>37.5</v>
      </c>
    </row>
    <row r="62">
      <c r="A62" s="1" t="s">
        <v>642</v>
      </c>
      <c r="B62" s="5">
        <f t="shared" si="15"/>
        <v>6.79</v>
      </c>
      <c r="C62" s="5">
        <f t="shared" si="16"/>
        <v>76.15</v>
      </c>
      <c r="D62" s="1">
        <v>0.0</v>
      </c>
    </row>
    <row r="63">
      <c r="A63" s="1" t="s">
        <v>633</v>
      </c>
      <c r="B63" s="5">
        <f t="shared" si="15"/>
        <v>0</v>
      </c>
      <c r="C63" s="5">
        <f t="shared" si="16"/>
        <v>100</v>
      </c>
      <c r="D63" s="4">
        <f t="shared" ref="D63:D65" si="19">VALUE(MID(A63,FIND("PRED40+",A63)+LEN("PRED40+"),5))</f>
        <v>37.5</v>
      </c>
    </row>
    <row r="64">
      <c r="A64" s="1" t="s">
        <v>643</v>
      </c>
      <c r="B64" s="5">
        <f t="shared" si="15"/>
        <v>7.65</v>
      </c>
      <c r="C64" s="5">
        <f t="shared" si="16"/>
        <v>73.37</v>
      </c>
      <c r="D64" s="4">
        <f t="shared" si="19"/>
        <v>25</v>
      </c>
    </row>
    <row r="65">
      <c r="A65" s="1" t="s">
        <v>644</v>
      </c>
      <c r="B65" s="5">
        <f t="shared" si="15"/>
        <v>7.43</v>
      </c>
      <c r="C65" s="5">
        <f t="shared" si="16"/>
        <v>74.08</v>
      </c>
      <c r="D65" s="4">
        <f t="shared" si="19"/>
        <v>25</v>
      </c>
    </row>
    <row r="67">
      <c r="A67" s="1" t="s">
        <v>90</v>
      </c>
      <c r="B67" s="1" t="s">
        <v>587</v>
      </c>
      <c r="C67" s="1" t="s">
        <v>588</v>
      </c>
      <c r="D67" s="1" t="s">
        <v>589</v>
      </c>
    </row>
    <row r="68">
      <c r="A68" s="1" t="s">
        <v>645</v>
      </c>
      <c r="B68" s="5">
        <f t="shared" ref="B68:B87" si="20">VALUE(MID(A68,FIND("ACC+",A68)+LEN("ACC+"),5))</f>
        <v>8.21</v>
      </c>
      <c r="C68" s="5">
        <f t="shared" ref="C68:C87" si="21">VALUE(MID(A68,FIND("MRE-",A68)+LEN("MRE-"),6))</f>
        <v>71.56</v>
      </c>
      <c r="D68" s="4">
        <f t="shared" ref="D68:D69" si="22">VALUE(MID(A68,FIND("PRED40+",A68)+LEN("PRED40+"),5))</f>
        <v>25</v>
      </c>
    </row>
    <row r="69">
      <c r="A69" s="1" t="s">
        <v>646</v>
      </c>
      <c r="B69" s="5">
        <f t="shared" si="20"/>
        <v>7.86</v>
      </c>
      <c r="C69" s="5">
        <f t="shared" si="21"/>
        <v>72.66</v>
      </c>
      <c r="D69" s="4">
        <f t="shared" si="22"/>
        <v>25</v>
      </c>
    </row>
    <row r="70">
      <c r="A70" s="1" t="s">
        <v>647</v>
      </c>
      <c r="B70" s="5">
        <f t="shared" si="20"/>
        <v>6.9</v>
      </c>
      <c r="C70" s="5">
        <f t="shared" si="21"/>
        <v>75.78</v>
      </c>
      <c r="D70" s="1">
        <v>0.0</v>
      </c>
    </row>
    <row r="71">
      <c r="A71" s="1" t="s">
        <v>648</v>
      </c>
      <c r="B71" s="5">
        <f t="shared" si="20"/>
        <v>0</v>
      </c>
      <c r="C71" s="5">
        <f t="shared" si="21"/>
        <v>100</v>
      </c>
      <c r="D71" s="4">
        <f t="shared" ref="D71:D73" si="23">VALUE(MID(A71,FIND("PRED40+",A71)+LEN("PRED40+"),5))</f>
        <v>37.5</v>
      </c>
    </row>
    <row r="72">
      <c r="A72" s="1" t="s">
        <v>649</v>
      </c>
      <c r="B72" s="5">
        <f t="shared" si="20"/>
        <v>7.15</v>
      </c>
      <c r="C72" s="5">
        <f t="shared" si="21"/>
        <v>74.97</v>
      </c>
      <c r="D72" s="4">
        <f t="shared" si="23"/>
        <v>25</v>
      </c>
    </row>
    <row r="73">
      <c r="A73" s="1" t="s">
        <v>648</v>
      </c>
      <c r="B73" s="5">
        <f t="shared" si="20"/>
        <v>0</v>
      </c>
      <c r="C73" s="5">
        <f t="shared" si="21"/>
        <v>100</v>
      </c>
      <c r="D73" s="4">
        <f t="shared" si="23"/>
        <v>37.5</v>
      </c>
    </row>
    <row r="74">
      <c r="A74" s="1" t="s">
        <v>650</v>
      </c>
      <c r="B74" s="5">
        <f t="shared" si="20"/>
        <v>0.11</v>
      </c>
      <c r="C74" s="5">
        <f t="shared" si="21"/>
        <v>99.58</v>
      </c>
      <c r="D74" s="1">
        <v>0.0</v>
      </c>
    </row>
    <row r="75">
      <c r="A75" s="1" t="s">
        <v>651</v>
      </c>
      <c r="B75" s="5">
        <f t="shared" si="20"/>
        <v>0.1</v>
      </c>
      <c r="C75" s="5">
        <f t="shared" si="21"/>
        <v>99.62</v>
      </c>
      <c r="D75" s="1">
        <v>0.0</v>
      </c>
    </row>
    <row r="76">
      <c r="A76" s="1" t="s">
        <v>652</v>
      </c>
      <c r="B76" s="5">
        <f t="shared" si="20"/>
        <v>7.28</v>
      </c>
      <c r="C76" s="5">
        <f t="shared" si="21"/>
        <v>74.54</v>
      </c>
      <c r="D76" s="4">
        <f t="shared" ref="D76:D77" si="24">VALUE(MID(A76,FIND("PRED40+",A76)+LEN("PRED40+"),5))</f>
        <v>25</v>
      </c>
    </row>
    <row r="77">
      <c r="A77" s="1" t="s">
        <v>653</v>
      </c>
      <c r="B77" s="5">
        <f t="shared" si="20"/>
        <v>7.16</v>
      </c>
      <c r="C77" s="5">
        <f t="shared" si="21"/>
        <v>75.38</v>
      </c>
      <c r="D77" s="4">
        <f t="shared" si="24"/>
        <v>25</v>
      </c>
    </row>
    <row r="78">
      <c r="A78" s="1" t="s">
        <v>654</v>
      </c>
      <c r="B78" s="5">
        <f t="shared" si="20"/>
        <v>7.03</v>
      </c>
      <c r="C78" s="5">
        <f t="shared" si="21"/>
        <v>75.36</v>
      </c>
      <c r="D78" s="1">
        <v>0.0</v>
      </c>
    </row>
    <row r="79">
      <c r="A79" s="1" t="s">
        <v>655</v>
      </c>
      <c r="B79" s="5">
        <f t="shared" si="20"/>
        <v>8.67</v>
      </c>
      <c r="C79" s="5">
        <f t="shared" si="21"/>
        <v>70.07</v>
      </c>
      <c r="D79" s="4">
        <f t="shared" ref="D79:D83" si="25">VALUE(MID(A79,FIND("PRED40+",A79)+LEN("PRED40+"),5))</f>
        <v>25</v>
      </c>
    </row>
    <row r="80">
      <c r="A80" s="1" t="s">
        <v>648</v>
      </c>
      <c r="B80" s="5">
        <f t="shared" si="20"/>
        <v>0</v>
      </c>
      <c r="C80" s="5">
        <f t="shared" si="21"/>
        <v>100</v>
      </c>
      <c r="D80" s="4">
        <f t="shared" si="25"/>
        <v>37.5</v>
      </c>
    </row>
    <row r="81">
      <c r="A81" s="1" t="s">
        <v>648</v>
      </c>
      <c r="B81" s="5">
        <f t="shared" si="20"/>
        <v>0</v>
      </c>
      <c r="C81" s="5">
        <f t="shared" si="21"/>
        <v>100</v>
      </c>
      <c r="D81" s="4">
        <f t="shared" si="25"/>
        <v>37.5</v>
      </c>
    </row>
    <row r="82">
      <c r="A82" s="1" t="s">
        <v>648</v>
      </c>
      <c r="B82" s="5">
        <f t="shared" si="20"/>
        <v>0</v>
      </c>
      <c r="C82" s="5">
        <f t="shared" si="21"/>
        <v>100</v>
      </c>
      <c r="D82" s="4">
        <f t="shared" si="25"/>
        <v>37.5</v>
      </c>
    </row>
    <row r="83">
      <c r="A83" s="1" t="s">
        <v>648</v>
      </c>
      <c r="B83" s="5">
        <f t="shared" si="20"/>
        <v>0</v>
      </c>
      <c r="C83" s="5">
        <f t="shared" si="21"/>
        <v>100</v>
      </c>
      <c r="D83" s="4">
        <f t="shared" si="25"/>
        <v>37.5</v>
      </c>
    </row>
    <row r="84">
      <c r="A84" s="1" t="s">
        <v>656</v>
      </c>
      <c r="B84" s="5">
        <f t="shared" si="20"/>
        <v>6.86</v>
      </c>
      <c r="C84" s="5">
        <f t="shared" si="21"/>
        <v>75.91</v>
      </c>
      <c r="D84" s="1">
        <v>0.0</v>
      </c>
    </row>
    <row r="85">
      <c r="A85" s="1" t="s">
        <v>657</v>
      </c>
      <c r="B85" s="5">
        <f t="shared" si="20"/>
        <v>8.03</v>
      </c>
      <c r="C85" s="5">
        <f t="shared" si="21"/>
        <v>71.97</v>
      </c>
      <c r="D85" s="4">
        <f t="shared" ref="D85:D87" si="26">VALUE(MID(A85,FIND("PRED40+",A85)+LEN("PRED40+"),5))</f>
        <v>25</v>
      </c>
    </row>
    <row r="86">
      <c r="A86" s="1" t="s">
        <v>648</v>
      </c>
      <c r="B86" s="5">
        <f t="shared" si="20"/>
        <v>0</v>
      </c>
      <c r="C86" s="5">
        <f t="shared" si="21"/>
        <v>100</v>
      </c>
      <c r="D86" s="4">
        <f t="shared" si="26"/>
        <v>37.5</v>
      </c>
    </row>
    <row r="87">
      <c r="A87" s="1" t="s">
        <v>658</v>
      </c>
      <c r="B87" s="5">
        <f t="shared" si="20"/>
        <v>9.04</v>
      </c>
      <c r="C87" s="5">
        <f t="shared" si="21"/>
        <v>68.91</v>
      </c>
      <c r="D87" s="4">
        <f t="shared" si="26"/>
        <v>25</v>
      </c>
    </row>
    <row r="89">
      <c r="A89" s="1" t="s">
        <v>109</v>
      </c>
      <c r="B89" s="1" t="s">
        <v>587</v>
      </c>
      <c r="C89" s="1" t="s">
        <v>588</v>
      </c>
      <c r="D89" s="1" t="s">
        <v>589</v>
      </c>
    </row>
    <row r="90">
      <c r="A90" s="18" t="s">
        <v>659</v>
      </c>
      <c r="B90" s="5">
        <f t="shared" ref="B90:B109" si="27">VALUE(MID(A90,FIND("ACC+",A90)+LEN("ACC+"),5))</f>
        <v>10.1</v>
      </c>
      <c r="C90" s="5">
        <f t="shared" ref="C90:C109" si="28">VALUE(MID(A90,FIND("MRE-",A90)+LEN("MRE-"),6))</f>
        <v>65.57</v>
      </c>
      <c r="D90" s="4">
        <f t="shared" ref="D90:D94" si="29">VALUE(MID(A90,FIND("PRED40+",A90)+LEN("PRED40+"),5))</f>
        <v>25</v>
      </c>
    </row>
    <row r="91">
      <c r="A91" s="18" t="s">
        <v>660</v>
      </c>
      <c r="B91" s="5">
        <f t="shared" si="27"/>
        <v>7.5</v>
      </c>
      <c r="C91" s="5">
        <f t="shared" si="28"/>
        <v>73.82</v>
      </c>
      <c r="D91" s="4">
        <f t="shared" si="29"/>
        <v>25</v>
      </c>
    </row>
    <row r="92">
      <c r="A92" s="18" t="s">
        <v>661</v>
      </c>
      <c r="B92" s="5">
        <f t="shared" si="27"/>
        <v>7.92</v>
      </c>
      <c r="C92" s="5">
        <f t="shared" si="28"/>
        <v>72.48</v>
      </c>
      <c r="D92" s="4">
        <f t="shared" si="29"/>
        <v>25</v>
      </c>
    </row>
    <row r="93">
      <c r="A93" s="18" t="s">
        <v>662</v>
      </c>
      <c r="B93" s="5">
        <f t="shared" si="27"/>
        <v>8.27</v>
      </c>
      <c r="C93" s="5">
        <f t="shared" si="28"/>
        <v>71.35</v>
      </c>
      <c r="D93" s="4">
        <f t="shared" si="29"/>
        <v>25</v>
      </c>
    </row>
    <row r="94">
      <c r="A94" s="18" t="s">
        <v>663</v>
      </c>
      <c r="B94" s="5">
        <f t="shared" si="27"/>
        <v>7.56</v>
      </c>
      <c r="C94" s="5">
        <f t="shared" si="28"/>
        <v>73.66</v>
      </c>
      <c r="D94" s="4">
        <f t="shared" si="29"/>
        <v>25</v>
      </c>
    </row>
    <row r="95">
      <c r="A95" s="18" t="s">
        <v>664</v>
      </c>
      <c r="B95" s="5">
        <f t="shared" si="27"/>
        <v>6.94</v>
      </c>
      <c r="C95" s="5">
        <f t="shared" si="28"/>
        <v>75.67</v>
      </c>
      <c r="D95" s="1">
        <v>0.0</v>
      </c>
    </row>
    <row r="96">
      <c r="A96" s="18" t="s">
        <v>665</v>
      </c>
      <c r="B96" s="5">
        <f t="shared" si="27"/>
        <v>8.41</v>
      </c>
      <c r="C96" s="5">
        <f t="shared" si="28"/>
        <v>70.91</v>
      </c>
      <c r="D96" s="4">
        <f t="shared" ref="D96:D99" si="30">VALUE(MID(A96,FIND("PRED40+",A96)+LEN("PRED40+"),5))</f>
        <v>25</v>
      </c>
    </row>
    <row r="97">
      <c r="A97" s="18" t="s">
        <v>666</v>
      </c>
      <c r="B97" s="5">
        <f t="shared" si="27"/>
        <v>8.55</v>
      </c>
      <c r="C97" s="5">
        <f t="shared" si="28"/>
        <v>70.47</v>
      </c>
      <c r="D97" s="4">
        <f t="shared" si="30"/>
        <v>25</v>
      </c>
    </row>
    <row r="98">
      <c r="A98" s="18" t="s">
        <v>667</v>
      </c>
      <c r="B98" s="5">
        <f t="shared" si="27"/>
        <v>7.46</v>
      </c>
      <c r="C98" s="5">
        <f t="shared" si="28"/>
        <v>73.96</v>
      </c>
      <c r="D98" s="4">
        <f t="shared" si="30"/>
        <v>25</v>
      </c>
    </row>
    <row r="99">
      <c r="A99" s="18" t="s">
        <v>668</v>
      </c>
      <c r="B99" s="5">
        <f t="shared" si="27"/>
        <v>8.39</v>
      </c>
      <c r="C99" s="5">
        <f t="shared" si="28"/>
        <v>70.98</v>
      </c>
      <c r="D99" s="4">
        <f t="shared" si="30"/>
        <v>25</v>
      </c>
    </row>
    <row r="100">
      <c r="A100" s="18" t="s">
        <v>669</v>
      </c>
      <c r="B100" s="5">
        <f t="shared" si="27"/>
        <v>6.34</v>
      </c>
      <c r="C100" s="5">
        <f t="shared" si="28"/>
        <v>77.63</v>
      </c>
      <c r="D100" s="1">
        <v>0.0</v>
      </c>
    </row>
    <row r="101">
      <c r="A101" s="18" t="s">
        <v>670</v>
      </c>
      <c r="B101" s="5">
        <f t="shared" si="27"/>
        <v>7.41</v>
      </c>
      <c r="C101" s="5">
        <f t="shared" si="28"/>
        <v>74.14</v>
      </c>
      <c r="D101" s="4">
        <f t="shared" ref="D101:D102" si="31">VALUE(MID(A101,FIND("PRED40+",A101)+LEN("PRED40+"),5))</f>
        <v>25</v>
      </c>
    </row>
    <row r="102">
      <c r="A102" s="18" t="s">
        <v>671</v>
      </c>
      <c r="B102" s="5">
        <f t="shared" si="27"/>
        <v>7.76</v>
      </c>
      <c r="C102" s="5">
        <f t="shared" si="28"/>
        <v>73.01</v>
      </c>
      <c r="D102" s="4">
        <f t="shared" si="31"/>
        <v>25</v>
      </c>
    </row>
    <row r="103">
      <c r="A103" s="18" t="s">
        <v>672</v>
      </c>
      <c r="B103" s="5">
        <f t="shared" si="27"/>
        <v>6.84</v>
      </c>
      <c r="C103" s="5">
        <f t="shared" si="28"/>
        <v>76</v>
      </c>
      <c r="D103" s="1">
        <v>0.0</v>
      </c>
    </row>
    <row r="104">
      <c r="A104" s="18" t="s">
        <v>648</v>
      </c>
      <c r="B104" s="5">
        <f t="shared" si="27"/>
        <v>0</v>
      </c>
      <c r="C104" s="5">
        <f t="shared" si="28"/>
        <v>100</v>
      </c>
      <c r="D104" s="4">
        <f t="shared" ref="D104:D105" si="32">VALUE(MID(A104,FIND("PRED40+",A104)+LEN("PRED40+"),5))</f>
        <v>37.5</v>
      </c>
    </row>
    <row r="105">
      <c r="A105" s="18" t="s">
        <v>648</v>
      </c>
      <c r="B105" s="5">
        <f t="shared" si="27"/>
        <v>0</v>
      </c>
      <c r="C105" s="5">
        <f t="shared" si="28"/>
        <v>100</v>
      </c>
      <c r="D105" s="4">
        <f t="shared" si="32"/>
        <v>37.5</v>
      </c>
    </row>
    <row r="106">
      <c r="A106" s="18" t="s">
        <v>673</v>
      </c>
      <c r="B106" s="5">
        <f t="shared" si="27"/>
        <v>7.01</v>
      </c>
      <c r="C106" s="5">
        <f t="shared" si="28"/>
        <v>75.44</v>
      </c>
      <c r="D106" s="1">
        <v>0.0</v>
      </c>
    </row>
    <row r="107">
      <c r="A107" s="18" t="s">
        <v>648</v>
      </c>
      <c r="B107" s="5">
        <f t="shared" si="27"/>
        <v>0</v>
      </c>
      <c r="C107" s="5">
        <f t="shared" si="28"/>
        <v>100</v>
      </c>
      <c r="D107" s="4">
        <f t="shared" ref="D107:D109" si="33">VALUE(MID(A107,FIND("PRED40+",A107)+LEN("PRED40+"),5))</f>
        <v>37.5</v>
      </c>
    </row>
    <row r="108">
      <c r="A108" s="18" t="s">
        <v>674</v>
      </c>
      <c r="B108" s="5">
        <f t="shared" si="27"/>
        <v>7.59</v>
      </c>
      <c r="C108" s="5">
        <f t="shared" si="28"/>
        <v>73.54</v>
      </c>
      <c r="D108" s="4">
        <f t="shared" si="33"/>
        <v>25</v>
      </c>
    </row>
    <row r="109">
      <c r="A109" s="18" t="s">
        <v>675</v>
      </c>
      <c r="B109" s="5">
        <f t="shared" si="27"/>
        <v>7.67</v>
      </c>
      <c r="C109" s="5">
        <f t="shared" si="28"/>
        <v>73.28</v>
      </c>
      <c r="D109" s="4">
        <f t="shared" si="33"/>
        <v>25</v>
      </c>
    </row>
    <row r="111">
      <c r="A111" s="1" t="s">
        <v>130</v>
      </c>
      <c r="B111" s="1" t="s">
        <v>587</v>
      </c>
      <c r="C111" s="1" t="s">
        <v>588</v>
      </c>
      <c r="D111" s="1" t="s">
        <v>589</v>
      </c>
    </row>
    <row r="112">
      <c r="A112" s="18" t="s">
        <v>676</v>
      </c>
      <c r="B112" s="5">
        <f t="shared" ref="B112:B131" si="34">VALUE(MID(A112,FIND("ACC+",A112)+LEN("ACC+"),5))</f>
        <v>8.41</v>
      </c>
      <c r="C112" s="5">
        <f t="shared" ref="C112:C131" si="35">VALUE(MID(A112,FIND("MRE-",A112)+LEN("MRE-"),6))</f>
        <v>70.91</v>
      </c>
      <c r="D112" s="4">
        <f t="shared" ref="D112:D114" si="36">VALUE(MID(A112,FIND("PRED40+",A112)+LEN("PRED40+"),5))</f>
        <v>25</v>
      </c>
    </row>
    <row r="113">
      <c r="A113" s="18" t="s">
        <v>677</v>
      </c>
      <c r="B113" s="5">
        <f t="shared" si="34"/>
        <v>7.7</v>
      </c>
      <c r="C113" s="5">
        <f t="shared" si="35"/>
        <v>73.2</v>
      </c>
      <c r="D113" s="4">
        <f t="shared" si="36"/>
        <v>25</v>
      </c>
    </row>
    <row r="114">
      <c r="A114" s="18" t="s">
        <v>678</v>
      </c>
      <c r="B114" s="5">
        <f t="shared" si="34"/>
        <v>7.21</v>
      </c>
      <c r="C114" s="5">
        <f t="shared" si="35"/>
        <v>74.78</v>
      </c>
      <c r="D114" s="4">
        <f t="shared" si="36"/>
        <v>25</v>
      </c>
    </row>
    <row r="115">
      <c r="A115" s="18" t="s">
        <v>679</v>
      </c>
      <c r="B115" s="5">
        <f t="shared" si="34"/>
        <v>7.11</v>
      </c>
      <c r="C115" s="5">
        <f t="shared" si="35"/>
        <v>75.11</v>
      </c>
      <c r="D115" s="1">
        <v>0.0</v>
      </c>
    </row>
    <row r="116">
      <c r="A116" s="18" t="s">
        <v>680</v>
      </c>
      <c r="B116" s="5">
        <f t="shared" si="34"/>
        <v>7.92</v>
      </c>
      <c r="C116" s="5">
        <f t="shared" si="35"/>
        <v>72.47</v>
      </c>
      <c r="D116" s="4">
        <f t="shared" ref="D116:D117" si="37">VALUE(MID(A116,FIND("PRED40+",A116)+LEN("PRED40+"),5))</f>
        <v>25</v>
      </c>
    </row>
    <row r="117">
      <c r="A117" s="18" t="s">
        <v>681</v>
      </c>
      <c r="B117" s="5">
        <f t="shared" si="34"/>
        <v>-0.6</v>
      </c>
      <c r="C117" s="5">
        <f t="shared" si="35"/>
        <v>100</v>
      </c>
      <c r="D117" s="4">
        <f t="shared" si="37"/>
        <v>12.5</v>
      </c>
    </row>
    <row r="118">
      <c r="A118" s="18" t="s">
        <v>682</v>
      </c>
      <c r="B118" s="5">
        <f t="shared" si="34"/>
        <v>11.8</v>
      </c>
      <c r="C118" s="5">
        <f t="shared" si="35"/>
        <v>76.34</v>
      </c>
      <c r="D118" s="1">
        <v>0.0</v>
      </c>
    </row>
    <row r="119">
      <c r="A119" s="18" t="s">
        <v>683</v>
      </c>
      <c r="B119" s="5">
        <f t="shared" si="34"/>
        <v>5.89</v>
      </c>
      <c r="C119" s="5">
        <f t="shared" si="35"/>
        <v>79.13</v>
      </c>
      <c r="D119" s="1">
        <v>0.0</v>
      </c>
    </row>
    <row r="120">
      <c r="A120" s="18" t="s">
        <v>684</v>
      </c>
      <c r="B120" s="5">
        <f t="shared" si="34"/>
        <v>7.95</v>
      </c>
      <c r="C120" s="5">
        <f t="shared" si="35"/>
        <v>72.37</v>
      </c>
      <c r="D120" s="4">
        <f t="shared" ref="D120:D121" si="38">VALUE(MID(A120,FIND("PRED40+",A120)+LEN("PRED40+"),5))</f>
        <v>25</v>
      </c>
    </row>
    <row r="121">
      <c r="A121" s="18" t="s">
        <v>685</v>
      </c>
      <c r="B121" s="5">
        <f t="shared" si="34"/>
        <v>7.96</v>
      </c>
      <c r="C121" s="5">
        <f t="shared" si="35"/>
        <v>72.34</v>
      </c>
      <c r="D121" s="4">
        <f t="shared" si="38"/>
        <v>25</v>
      </c>
    </row>
    <row r="122">
      <c r="A122" s="18" t="s">
        <v>686</v>
      </c>
      <c r="B122" s="5">
        <f t="shared" si="34"/>
        <v>7.1</v>
      </c>
      <c r="C122" s="5">
        <f t="shared" si="35"/>
        <v>75.15</v>
      </c>
      <c r="D122" s="1">
        <v>0.0</v>
      </c>
    </row>
    <row r="123">
      <c r="A123" s="18" t="s">
        <v>687</v>
      </c>
      <c r="B123" s="5">
        <f t="shared" si="34"/>
        <v>9.17</v>
      </c>
      <c r="C123" s="5">
        <f t="shared" si="35"/>
        <v>68.5</v>
      </c>
      <c r="D123" s="4">
        <f t="shared" ref="D123:D124" si="39">VALUE(MID(A123,FIND("PRED40+",A123)+LEN("PRED40+"),5))</f>
        <v>25</v>
      </c>
    </row>
    <row r="124">
      <c r="A124" s="18" t="s">
        <v>688</v>
      </c>
      <c r="B124" s="5">
        <f t="shared" si="34"/>
        <v>8.63</v>
      </c>
      <c r="C124" s="5">
        <f t="shared" si="35"/>
        <v>70.22</v>
      </c>
      <c r="D124" s="4">
        <f t="shared" si="39"/>
        <v>25</v>
      </c>
    </row>
    <row r="125">
      <c r="A125" s="18" t="s">
        <v>689</v>
      </c>
      <c r="B125" s="5">
        <f t="shared" si="34"/>
        <v>6.41</v>
      </c>
      <c r="C125" s="5">
        <f t="shared" si="35"/>
        <v>77.41</v>
      </c>
      <c r="D125" s="1">
        <v>0.0</v>
      </c>
    </row>
    <row r="126">
      <c r="A126" s="18" t="s">
        <v>690</v>
      </c>
      <c r="B126" s="5">
        <f t="shared" si="34"/>
        <v>6.74</v>
      </c>
      <c r="C126" s="5">
        <f t="shared" si="35"/>
        <v>76.32</v>
      </c>
      <c r="D126" s="1">
        <v>0.0</v>
      </c>
    </row>
    <row r="127">
      <c r="A127" s="18" t="s">
        <v>691</v>
      </c>
      <c r="B127" s="5">
        <f t="shared" si="34"/>
        <v>4.63</v>
      </c>
      <c r="C127" s="5">
        <f t="shared" si="35"/>
        <v>70.45</v>
      </c>
      <c r="D127" s="4">
        <f t="shared" ref="D127:D130" si="40">VALUE(MID(A127,FIND("PRED40+",A127)+LEN("PRED40+"),5))</f>
        <v>25</v>
      </c>
    </row>
    <row r="128">
      <c r="A128" s="18" t="s">
        <v>692</v>
      </c>
      <c r="B128" s="5">
        <f t="shared" si="34"/>
        <v>8.43</v>
      </c>
      <c r="C128" s="5">
        <f t="shared" si="35"/>
        <v>70.83</v>
      </c>
      <c r="D128" s="4">
        <f t="shared" si="40"/>
        <v>25</v>
      </c>
    </row>
    <row r="129">
      <c r="A129" s="18" t="s">
        <v>693</v>
      </c>
      <c r="B129" s="5">
        <f t="shared" si="34"/>
        <v>7.97</v>
      </c>
      <c r="C129" s="5">
        <f t="shared" si="35"/>
        <v>72.33</v>
      </c>
      <c r="D129" s="4">
        <f t="shared" si="40"/>
        <v>25</v>
      </c>
    </row>
    <row r="130">
      <c r="A130" s="18" t="s">
        <v>694</v>
      </c>
      <c r="B130" s="5">
        <f t="shared" si="34"/>
        <v>7.89</v>
      </c>
      <c r="C130" s="5">
        <f t="shared" si="35"/>
        <v>72.56</v>
      </c>
      <c r="D130" s="4">
        <f t="shared" si="40"/>
        <v>25</v>
      </c>
    </row>
    <row r="131">
      <c r="A131" s="18" t="s">
        <v>695</v>
      </c>
      <c r="B131" s="5">
        <f t="shared" si="34"/>
        <v>5.43</v>
      </c>
      <c r="C131" s="5">
        <f t="shared" si="35"/>
        <v>80.7</v>
      </c>
      <c r="D131" s="1">
        <v>0.0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0.5"/>
  </cols>
  <sheetData>
    <row r="1">
      <c r="A1" s="1" t="s">
        <v>0</v>
      </c>
      <c r="B1" s="1" t="s">
        <v>587</v>
      </c>
      <c r="C1" s="1" t="s">
        <v>588</v>
      </c>
      <c r="D1" s="1" t="s">
        <v>589</v>
      </c>
      <c r="G1" s="1" t="s">
        <v>587</v>
      </c>
      <c r="H1" s="1" t="s">
        <v>588</v>
      </c>
      <c r="I1" s="1" t="s">
        <v>589</v>
      </c>
    </row>
    <row r="2">
      <c r="A2" s="1" t="s">
        <v>696</v>
      </c>
      <c r="B2" s="19">
        <f t="shared" ref="B2:B21" si="1">VALUE(MID(A2,FIND("ACC+",A2)+LEN("ACC+"),5))</f>
        <v>0</v>
      </c>
      <c r="C2" s="19">
        <f t="shared" ref="C2:C3" si="2">VALUE(MID(A2,FIND("MRE-",A2)+LEN("MRE-"),5))</f>
        <v>0</v>
      </c>
      <c r="D2" s="19">
        <f t="shared" ref="D2:D3" si="3">VALUE(MID(A2,FIND("PRED40+",A2)+LEN("PRED40+"),6))</f>
        <v>83.33</v>
      </c>
      <c r="F2" s="1" t="s">
        <v>5</v>
      </c>
      <c r="G2" s="1">
        <v>-2.239</v>
      </c>
      <c r="H2" s="13">
        <v>102.6025</v>
      </c>
      <c r="I2" s="13">
        <v>0.0</v>
      </c>
    </row>
    <row r="3">
      <c r="A3" s="1" t="s">
        <v>696</v>
      </c>
      <c r="B3" s="19">
        <f t="shared" si="1"/>
        <v>0</v>
      </c>
      <c r="C3" s="19">
        <f t="shared" si="2"/>
        <v>0</v>
      </c>
      <c r="D3" s="19">
        <f t="shared" si="3"/>
        <v>83.33</v>
      </c>
      <c r="F3" s="1" t="s">
        <v>7</v>
      </c>
      <c r="G3" s="4">
        <f t="shared" ref="G3:I3" si="4">AVERAGE(B2:B21)</f>
        <v>-0.61</v>
      </c>
      <c r="H3" s="4">
        <f t="shared" si="4"/>
        <v>30.7565</v>
      </c>
      <c r="I3" s="4">
        <f t="shared" si="4"/>
        <v>58.331</v>
      </c>
    </row>
    <row r="4">
      <c r="A4" s="1" t="s">
        <v>697</v>
      </c>
      <c r="B4" s="19">
        <f t="shared" si="1"/>
        <v>-0.9</v>
      </c>
      <c r="C4" s="20">
        <v>101.0</v>
      </c>
      <c r="D4" s="20">
        <v>0.0</v>
      </c>
      <c r="F4" s="1" t="s">
        <v>9</v>
      </c>
      <c r="G4" s="5">
        <f t="shared" ref="G4:I4" si="5">AVERAGE(B24:B43)</f>
        <v>-2.065</v>
      </c>
      <c r="H4" s="5">
        <f t="shared" si="5"/>
        <v>43</v>
      </c>
      <c r="I4" s="5">
        <f t="shared" si="5"/>
        <v>49.998</v>
      </c>
      <c r="J4" s="5"/>
      <c r="K4" s="5"/>
    </row>
    <row r="5">
      <c r="A5" s="1" t="s">
        <v>698</v>
      </c>
      <c r="B5" s="19">
        <f t="shared" si="1"/>
        <v>0</v>
      </c>
      <c r="C5" s="19">
        <f t="shared" ref="C5:C6" si="7">VALUE(MID(A5,FIND("MRE-",A5)+LEN("MRE-"),5))</f>
        <v>0</v>
      </c>
      <c r="D5" s="19">
        <f t="shared" ref="D5:D6" si="8">VALUE(MID(A5,FIND("PRED40+",A5)+LEN("PRED40+"),6))</f>
        <v>83.33</v>
      </c>
      <c r="F5" s="1" t="s">
        <v>11</v>
      </c>
      <c r="G5" s="4">
        <f t="shared" ref="G5:I5" si="6">AVERAGE(B46:B65)</f>
        <v>-6.7</v>
      </c>
      <c r="H5" s="4">
        <f t="shared" si="6"/>
        <v>65.8</v>
      </c>
      <c r="I5" s="4">
        <f t="shared" si="6"/>
        <v>37.4985</v>
      </c>
    </row>
    <row r="6">
      <c r="A6" s="1" t="s">
        <v>696</v>
      </c>
      <c r="B6" s="19">
        <f t="shared" si="1"/>
        <v>0</v>
      </c>
      <c r="C6" s="19">
        <f t="shared" si="7"/>
        <v>0</v>
      </c>
      <c r="D6" s="19">
        <f t="shared" si="8"/>
        <v>83.33</v>
      </c>
      <c r="F6" s="1" t="s">
        <v>13</v>
      </c>
      <c r="G6" s="4">
        <f t="shared" ref="G6:I6" si="9">AVERAGE(B68:B87)</f>
        <v>-7.335</v>
      </c>
      <c r="H6" s="4">
        <f t="shared" si="9"/>
        <v>86.8</v>
      </c>
      <c r="I6" s="4">
        <f t="shared" si="9"/>
        <v>20.8325</v>
      </c>
    </row>
    <row r="7">
      <c r="A7" s="1" t="s">
        <v>699</v>
      </c>
      <c r="B7" s="19">
        <f t="shared" si="1"/>
        <v>-0.5</v>
      </c>
      <c r="C7" s="19">
        <f>VALUE(MID(A7,FIND("MRE-",A7)+LEN("MRE-"),7))</f>
        <v>100.59</v>
      </c>
      <c r="D7" s="20">
        <v>0.0</v>
      </c>
      <c r="F7" s="1" t="s">
        <v>15</v>
      </c>
      <c r="G7" s="4">
        <f t="shared" ref="G7:I7" si="10">AVERAGE(B90:B109)</f>
        <v>-4.295</v>
      </c>
      <c r="H7" s="4">
        <f t="shared" si="10"/>
        <v>62.75</v>
      </c>
      <c r="I7" s="4">
        <f t="shared" si="10"/>
        <v>38.332</v>
      </c>
    </row>
    <row r="8">
      <c r="A8" s="1" t="s">
        <v>696</v>
      </c>
      <c r="B8" s="19">
        <f t="shared" si="1"/>
        <v>0</v>
      </c>
      <c r="C8" s="19">
        <f t="shared" ref="C8:C14" si="12">VALUE(MID(A8,FIND("MRE-",A8)+LEN("MRE-"),5))</f>
        <v>0</v>
      </c>
      <c r="D8" s="19">
        <f t="shared" ref="D8:D14" si="13">VALUE(MID(A8,FIND("PRED40+",A8)+LEN("PRED40+"),6))</f>
        <v>83.33</v>
      </c>
      <c r="F8" s="1" t="s">
        <v>17</v>
      </c>
      <c r="G8" s="4">
        <f t="shared" ref="G8:I8" si="11">AVERAGE(B112:B131)</f>
        <v>-1</v>
      </c>
      <c r="H8" s="4">
        <f t="shared" si="11"/>
        <v>36.3</v>
      </c>
      <c r="I8" s="4">
        <f t="shared" si="11"/>
        <v>54.1645</v>
      </c>
    </row>
    <row r="9">
      <c r="A9" s="1" t="s">
        <v>696</v>
      </c>
      <c r="B9" s="19">
        <f t="shared" si="1"/>
        <v>0</v>
      </c>
      <c r="C9" s="19">
        <f t="shared" si="12"/>
        <v>0</v>
      </c>
      <c r="D9" s="19">
        <f t="shared" si="13"/>
        <v>83.33</v>
      </c>
      <c r="F9" s="1" t="s">
        <v>19</v>
      </c>
      <c r="G9" s="1">
        <v>-0.52</v>
      </c>
      <c r="H9" s="1">
        <v>100.53</v>
      </c>
      <c r="I9" s="1">
        <v>0.0</v>
      </c>
    </row>
    <row r="10">
      <c r="A10" s="1" t="s">
        <v>696</v>
      </c>
      <c r="B10" s="19">
        <f t="shared" si="1"/>
        <v>0</v>
      </c>
      <c r="C10" s="19">
        <f t="shared" si="12"/>
        <v>0</v>
      </c>
      <c r="D10" s="19">
        <f t="shared" si="13"/>
        <v>83.33</v>
      </c>
      <c r="F10" s="1" t="s">
        <v>20</v>
      </c>
      <c r="G10" s="1">
        <v>-0.52</v>
      </c>
      <c r="H10" s="1">
        <v>100.53</v>
      </c>
      <c r="I10" s="1">
        <v>0.0</v>
      </c>
    </row>
    <row r="11">
      <c r="A11" s="1" t="s">
        <v>696</v>
      </c>
      <c r="B11" s="19">
        <f t="shared" si="1"/>
        <v>0</v>
      </c>
      <c r="C11" s="19">
        <f t="shared" si="12"/>
        <v>0</v>
      </c>
      <c r="D11" s="19">
        <f t="shared" si="13"/>
        <v>83.33</v>
      </c>
      <c r="F11" s="1" t="s">
        <v>22</v>
      </c>
      <c r="G11" s="1">
        <v>0.0</v>
      </c>
      <c r="H11" s="1">
        <v>0.0</v>
      </c>
      <c r="I11" s="1">
        <v>83.33</v>
      </c>
    </row>
    <row r="12">
      <c r="A12" s="1" t="s">
        <v>696</v>
      </c>
      <c r="B12" s="19">
        <f t="shared" si="1"/>
        <v>0</v>
      </c>
      <c r="C12" s="19">
        <f t="shared" si="12"/>
        <v>0</v>
      </c>
      <c r="D12" s="19">
        <f t="shared" si="13"/>
        <v>83.33</v>
      </c>
      <c r="F12" s="1" t="s">
        <v>24</v>
      </c>
      <c r="G12" s="1">
        <v>-0.52</v>
      </c>
      <c r="H12" s="1">
        <v>100.53</v>
      </c>
      <c r="I12" s="1">
        <v>0.0</v>
      </c>
    </row>
    <row r="13">
      <c r="A13" s="1" t="s">
        <v>696</v>
      </c>
      <c r="B13" s="19">
        <f t="shared" si="1"/>
        <v>0</v>
      </c>
      <c r="C13" s="19">
        <f t="shared" si="12"/>
        <v>0</v>
      </c>
      <c r="D13" s="19">
        <f t="shared" si="13"/>
        <v>83.33</v>
      </c>
      <c r="F13" s="1" t="s">
        <v>26</v>
      </c>
      <c r="G13" s="1">
        <v>-0.52</v>
      </c>
      <c r="H13" s="1">
        <v>100.53</v>
      </c>
      <c r="I13" s="1">
        <v>0.0</v>
      </c>
    </row>
    <row r="14">
      <c r="A14" s="1" t="s">
        <v>696</v>
      </c>
      <c r="B14" s="19">
        <f t="shared" si="1"/>
        <v>0</v>
      </c>
      <c r="C14" s="19">
        <f t="shared" si="12"/>
        <v>0</v>
      </c>
      <c r="D14" s="19">
        <f t="shared" si="13"/>
        <v>83.33</v>
      </c>
      <c r="F14" s="1" t="s">
        <v>28</v>
      </c>
      <c r="G14" s="1">
        <v>-0.52</v>
      </c>
      <c r="H14" s="1">
        <v>100.53</v>
      </c>
      <c r="I14" s="1">
        <v>0.0</v>
      </c>
    </row>
    <row r="15">
      <c r="A15" s="1" t="s">
        <v>700</v>
      </c>
      <c r="B15" s="19">
        <f t="shared" si="1"/>
        <v>-0.8</v>
      </c>
      <c r="C15" s="20">
        <v>100.91</v>
      </c>
      <c r="D15" s="20">
        <v>0.0</v>
      </c>
      <c r="F15" s="1" t="s">
        <v>30</v>
      </c>
      <c r="G15" s="1">
        <v>0.0</v>
      </c>
      <c r="H15" s="1">
        <v>0.0</v>
      </c>
      <c r="I15" s="1">
        <v>133.36</v>
      </c>
    </row>
    <row r="16">
      <c r="A16" s="1" t="s">
        <v>701</v>
      </c>
      <c r="B16" s="19">
        <f t="shared" si="1"/>
        <v>-1.8</v>
      </c>
      <c r="C16" s="20">
        <v>102.0</v>
      </c>
      <c r="D16" s="20">
        <v>0.0</v>
      </c>
    </row>
    <row r="17">
      <c r="A17" s="1" t="s">
        <v>698</v>
      </c>
      <c r="B17" s="19">
        <f t="shared" si="1"/>
        <v>0</v>
      </c>
      <c r="C17" s="19">
        <f>VALUE(MID(A17,FIND("MRE-",A17)+LEN("MRE-"),5))</f>
        <v>0</v>
      </c>
      <c r="D17" s="19">
        <f>VALUE(MID(A17,FIND("PRED40+",A17)+LEN("PRED40+"),6))</f>
        <v>83.33</v>
      </c>
    </row>
    <row r="18">
      <c r="A18" s="1" t="s">
        <v>702</v>
      </c>
      <c r="B18" s="19">
        <f t="shared" si="1"/>
        <v>-0.6</v>
      </c>
      <c r="C18" s="20">
        <v>100.63</v>
      </c>
      <c r="D18" s="20">
        <v>0.0</v>
      </c>
      <c r="G18" s="1" t="s">
        <v>587</v>
      </c>
      <c r="H18" s="1" t="s">
        <v>588</v>
      </c>
      <c r="I18" s="1" t="s">
        <v>589</v>
      </c>
    </row>
    <row r="19">
      <c r="A19" s="1" t="s">
        <v>696</v>
      </c>
      <c r="B19" s="19">
        <f t="shared" si="1"/>
        <v>0</v>
      </c>
      <c r="C19" s="19">
        <f t="shared" ref="C19:C21" si="14">VALUE(MID(A19,FIND("MRE-",A19)+LEN("MRE-"),5))</f>
        <v>0</v>
      </c>
      <c r="D19" s="19">
        <f t="shared" ref="D19:D20" si="15">VALUE(MID(A19,FIND("PRED40+",A19)+LEN("PRED40+"),6))</f>
        <v>83.33</v>
      </c>
      <c r="F19" s="1" t="s">
        <v>33</v>
      </c>
      <c r="G19" s="8" t="s">
        <v>34</v>
      </c>
      <c r="H19" s="8" t="s">
        <v>34</v>
      </c>
      <c r="I19" s="8" t="s">
        <v>34</v>
      </c>
    </row>
    <row r="20">
      <c r="A20" s="1" t="s">
        <v>698</v>
      </c>
      <c r="B20" s="19">
        <f t="shared" si="1"/>
        <v>0</v>
      </c>
      <c r="C20" s="19">
        <f t="shared" si="14"/>
        <v>0</v>
      </c>
      <c r="D20" s="19">
        <f t="shared" si="15"/>
        <v>83.33</v>
      </c>
      <c r="F20" s="1" t="s">
        <v>36</v>
      </c>
      <c r="G20" s="9" t="s">
        <v>37</v>
      </c>
      <c r="H20" s="9" t="s">
        <v>37</v>
      </c>
      <c r="I20" s="9" t="s">
        <v>37</v>
      </c>
    </row>
    <row r="21">
      <c r="A21" s="1" t="s">
        <v>703</v>
      </c>
      <c r="B21" s="19">
        <f t="shared" si="1"/>
        <v>-7.6</v>
      </c>
      <c r="C21" s="19">
        <f t="shared" si="14"/>
        <v>110</v>
      </c>
      <c r="D21" s="20">
        <v>0.0</v>
      </c>
      <c r="F21" s="1" t="s">
        <v>39</v>
      </c>
      <c r="G21" s="9" t="s">
        <v>37</v>
      </c>
      <c r="H21" s="9" t="s">
        <v>37</v>
      </c>
      <c r="I21" s="9" t="s">
        <v>37</v>
      </c>
    </row>
    <row r="22">
      <c r="F22" s="1" t="s">
        <v>41</v>
      </c>
      <c r="G22" s="9" t="s">
        <v>37</v>
      </c>
      <c r="H22" s="9" t="s">
        <v>37</v>
      </c>
      <c r="I22" s="9" t="s">
        <v>37</v>
      </c>
    </row>
    <row r="23">
      <c r="A23" s="1" t="s">
        <v>43</v>
      </c>
      <c r="B23" s="1" t="s">
        <v>587</v>
      </c>
      <c r="C23" s="1" t="s">
        <v>588</v>
      </c>
      <c r="D23" s="1" t="s">
        <v>589</v>
      </c>
      <c r="F23" s="1" t="s">
        <v>42</v>
      </c>
      <c r="G23" s="9" t="s">
        <v>37</v>
      </c>
      <c r="H23" s="9" t="s">
        <v>37</v>
      </c>
      <c r="I23" s="9" t="s">
        <v>37</v>
      </c>
    </row>
    <row r="24">
      <c r="A24" s="1" t="s">
        <v>704</v>
      </c>
      <c r="B24" s="19">
        <f t="shared" ref="B24:B43" si="16">VALUE(MID(A24,FIND("ACC+",A24)+LEN("ACC+"),5))</f>
        <v>0</v>
      </c>
      <c r="C24" s="19">
        <f t="shared" ref="C24:C43" si="17">VALUE(MID(A24,FIND("MRE-",A24)+LEN("MRE-"),5))</f>
        <v>0</v>
      </c>
      <c r="D24" s="19">
        <f t="shared" ref="D24:D26" si="18">VALUE(MID(A24,FIND("PRED40+",A24)+LEN("PRED40+"),6))</f>
        <v>83.33</v>
      </c>
      <c r="F24" s="1" t="s">
        <v>44</v>
      </c>
      <c r="G24" s="9" t="s">
        <v>37</v>
      </c>
      <c r="H24" s="9" t="s">
        <v>37</v>
      </c>
      <c r="I24" s="9" t="s">
        <v>37</v>
      </c>
    </row>
    <row r="25">
      <c r="A25" s="1" t="s">
        <v>704</v>
      </c>
      <c r="B25" s="19">
        <f t="shared" si="16"/>
        <v>0</v>
      </c>
      <c r="C25" s="19">
        <f t="shared" si="17"/>
        <v>0</v>
      </c>
      <c r="D25" s="19">
        <f t="shared" si="18"/>
        <v>83.33</v>
      </c>
      <c r="F25" s="1" t="s">
        <v>46</v>
      </c>
      <c r="G25" s="9" t="s">
        <v>37</v>
      </c>
      <c r="H25" s="9" t="s">
        <v>37</v>
      </c>
      <c r="I25" s="9" t="s">
        <v>37</v>
      </c>
    </row>
    <row r="26">
      <c r="A26" s="1" t="s">
        <v>704</v>
      </c>
      <c r="B26" s="19">
        <f t="shared" si="16"/>
        <v>0</v>
      </c>
      <c r="C26" s="19">
        <f t="shared" si="17"/>
        <v>0</v>
      </c>
      <c r="D26" s="19">
        <f t="shared" si="18"/>
        <v>83.33</v>
      </c>
      <c r="F26" s="1" t="s">
        <v>48</v>
      </c>
      <c r="G26" s="9" t="s">
        <v>37</v>
      </c>
      <c r="H26" s="9" t="s">
        <v>37</v>
      </c>
      <c r="I26" s="9" t="s">
        <v>37</v>
      </c>
    </row>
    <row r="27">
      <c r="A27" s="1" t="s">
        <v>705</v>
      </c>
      <c r="B27" s="19">
        <f t="shared" si="16"/>
        <v>-0.8</v>
      </c>
      <c r="C27" s="19">
        <f t="shared" si="17"/>
        <v>100</v>
      </c>
      <c r="D27" s="20">
        <v>0.0</v>
      </c>
      <c r="F27" s="1" t="s">
        <v>50</v>
      </c>
      <c r="G27" s="9" t="s">
        <v>37</v>
      </c>
      <c r="H27" s="9" t="s">
        <v>37</v>
      </c>
      <c r="I27" s="9" t="s">
        <v>37</v>
      </c>
    </row>
    <row r="28">
      <c r="A28" s="1" t="s">
        <v>706</v>
      </c>
      <c r="B28" s="19">
        <f t="shared" si="16"/>
        <v>-0.8</v>
      </c>
      <c r="C28" s="19">
        <f t="shared" si="17"/>
        <v>100</v>
      </c>
      <c r="D28" s="20">
        <v>0.0</v>
      </c>
      <c r="F28" s="1" t="s">
        <v>52</v>
      </c>
      <c r="G28" s="9" t="s">
        <v>37</v>
      </c>
      <c r="H28" s="9" t="s">
        <v>37</v>
      </c>
      <c r="I28" s="9" t="s">
        <v>37</v>
      </c>
    </row>
    <row r="29">
      <c r="A29" s="1" t="s">
        <v>704</v>
      </c>
      <c r="B29" s="19">
        <f t="shared" si="16"/>
        <v>0</v>
      </c>
      <c r="C29" s="19">
        <f t="shared" si="17"/>
        <v>0</v>
      </c>
      <c r="D29" s="19">
        <f t="shared" ref="D29:D30" si="19">VALUE(MID(A29,FIND("PRED40+",A29)+LEN("PRED40+"),6))</f>
        <v>83.33</v>
      </c>
      <c r="F29" s="1" t="s">
        <v>54</v>
      </c>
      <c r="G29" s="9" t="s">
        <v>37</v>
      </c>
      <c r="H29" s="9" t="s">
        <v>37</v>
      </c>
      <c r="I29" s="9" t="s">
        <v>37</v>
      </c>
    </row>
    <row r="30">
      <c r="A30" s="1" t="s">
        <v>704</v>
      </c>
      <c r="B30" s="19">
        <f t="shared" si="16"/>
        <v>0</v>
      </c>
      <c r="C30" s="19">
        <f t="shared" si="17"/>
        <v>0</v>
      </c>
      <c r="D30" s="19">
        <f t="shared" si="19"/>
        <v>83.33</v>
      </c>
      <c r="F30" s="1" t="s">
        <v>55</v>
      </c>
      <c r="G30" s="9" t="s">
        <v>37</v>
      </c>
      <c r="H30" s="9" t="s">
        <v>37</v>
      </c>
      <c r="I30" s="9" t="s">
        <v>37</v>
      </c>
    </row>
    <row r="31">
      <c r="A31" s="1" t="s">
        <v>707</v>
      </c>
      <c r="B31" s="19">
        <f t="shared" si="16"/>
        <v>-13</v>
      </c>
      <c r="C31" s="19">
        <f t="shared" si="17"/>
        <v>121</v>
      </c>
      <c r="D31" s="20">
        <v>0.0</v>
      </c>
      <c r="F31" s="1" t="s">
        <v>57</v>
      </c>
      <c r="G31" s="9" t="s">
        <v>37</v>
      </c>
      <c r="H31" s="9" t="s">
        <v>37</v>
      </c>
      <c r="I31" s="9" t="s">
        <v>37</v>
      </c>
    </row>
    <row r="32">
      <c r="A32" s="1" t="s">
        <v>704</v>
      </c>
      <c r="B32" s="19">
        <f t="shared" si="16"/>
        <v>0</v>
      </c>
      <c r="C32" s="19">
        <f t="shared" si="17"/>
        <v>0</v>
      </c>
      <c r="D32" s="19">
        <f>VALUE(MID(A32,FIND("PRED40+",A32)+LEN("PRED40+"),6))</f>
        <v>83.33</v>
      </c>
      <c r="F32" s="1" t="s">
        <v>59</v>
      </c>
      <c r="G32" s="9" t="s">
        <v>37</v>
      </c>
      <c r="H32" s="9" t="s">
        <v>37</v>
      </c>
      <c r="I32" s="9" t="s">
        <v>37</v>
      </c>
    </row>
    <row r="33">
      <c r="A33" s="1" t="s">
        <v>708</v>
      </c>
      <c r="B33" s="19">
        <f t="shared" si="16"/>
        <v>-12</v>
      </c>
      <c r="C33" s="19">
        <f t="shared" si="17"/>
        <v>118</v>
      </c>
      <c r="D33" s="20">
        <v>0.0</v>
      </c>
    </row>
    <row r="34">
      <c r="A34" s="1" t="s">
        <v>709</v>
      </c>
      <c r="B34" s="19">
        <f t="shared" si="16"/>
        <v>-12</v>
      </c>
      <c r="C34" s="19">
        <f t="shared" si="17"/>
        <v>120</v>
      </c>
      <c r="D34" s="20">
        <v>0.0</v>
      </c>
    </row>
    <row r="35">
      <c r="A35" s="1" t="s">
        <v>710</v>
      </c>
      <c r="B35" s="19">
        <f t="shared" si="16"/>
        <v>-1.5</v>
      </c>
      <c r="C35" s="19">
        <f t="shared" si="17"/>
        <v>101</v>
      </c>
      <c r="D35" s="20">
        <v>0.0</v>
      </c>
    </row>
    <row r="36">
      <c r="A36" s="1" t="s">
        <v>704</v>
      </c>
      <c r="B36" s="19">
        <f t="shared" si="16"/>
        <v>0</v>
      </c>
      <c r="C36" s="19">
        <f t="shared" si="17"/>
        <v>0</v>
      </c>
      <c r="D36" s="19">
        <f>VALUE(MID(A36,FIND("PRED40+",A36)+LEN("PRED40+"),6))</f>
        <v>83.33</v>
      </c>
    </row>
    <row r="37">
      <c r="A37" s="1" t="s">
        <v>711</v>
      </c>
      <c r="B37" s="19">
        <f t="shared" si="16"/>
        <v>-0.5</v>
      </c>
      <c r="C37" s="19">
        <f t="shared" si="17"/>
        <v>100</v>
      </c>
      <c r="D37" s="20">
        <v>0.0</v>
      </c>
    </row>
    <row r="38">
      <c r="A38" s="1" t="s">
        <v>704</v>
      </c>
      <c r="B38" s="19">
        <f t="shared" si="16"/>
        <v>0</v>
      </c>
      <c r="C38" s="19">
        <f t="shared" si="17"/>
        <v>0</v>
      </c>
      <c r="D38" s="19">
        <f>VALUE(MID(A38,FIND("PRED40+",A38)+LEN("PRED40+"),6))</f>
        <v>83.33</v>
      </c>
    </row>
    <row r="39">
      <c r="A39" s="1" t="s">
        <v>712</v>
      </c>
      <c r="B39" s="19">
        <f t="shared" si="16"/>
        <v>-0.7</v>
      </c>
      <c r="C39" s="19">
        <f t="shared" si="17"/>
        <v>100</v>
      </c>
      <c r="D39" s="20">
        <v>0.0</v>
      </c>
    </row>
    <row r="40">
      <c r="A40" s="1" t="s">
        <v>704</v>
      </c>
      <c r="B40" s="19">
        <f t="shared" si="16"/>
        <v>0</v>
      </c>
      <c r="C40" s="19">
        <f t="shared" si="17"/>
        <v>0</v>
      </c>
      <c r="D40" s="19">
        <f t="shared" ref="D40:D43" si="20">VALUE(MID(A40,FIND("PRED40+",A40)+LEN("PRED40+"),6))</f>
        <v>83.33</v>
      </c>
    </row>
    <row r="41">
      <c r="A41" s="1" t="s">
        <v>704</v>
      </c>
      <c r="B41" s="19">
        <f t="shared" si="16"/>
        <v>0</v>
      </c>
      <c r="C41" s="19">
        <f t="shared" si="17"/>
        <v>0</v>
      </c>
      <c r="D41" s="19">
        <f t="shared" si="20"/>
        <v>83.33</v>
      </c>
    </row>
    <row r="42">
      <c r="A42" s="1" t="s">
        <v>704</v>
      </c>
      <c r="B42" s="19">
        <f t="shared" si="16"/>
        <v>0</v>
      </c>
      <c r="C42" s="19">
        <f t="shared" si="17"/>
        <v>0</v>
      </c>
      <c r="D42" s="19">
        <f t="shared" si="20"/>
        <v>83.33</v>
      </c>
    </row>
    <row r="43">
      <c r="A43" s="1" t="s">
        <v>704</v>
      </c>
      <c r="B43" s="19">
        <f t="shared" si="16"/>
        <v>0</v>
      </c>
      <c r="C43" s="19">
        <f t="shared" si="17"/>
        <v>0</v>
      </c>
      <c r="D43" s="19">
        <f t="shared" si="20"/>
        <v>83.33</v>
      </c>
    </row>
    <row r="44">
      <c r="B44" s="19"/>
    </row>
    <row r="45">
      <c r="A45" s="1" t="s">
        <v>71</v>
      </c>
      <c r="B45" s="1" t="s">
        <v>587</v>
      </c>
      <c r="C45" s="1" t="s">
        <v>588</v>
      </c>
      <c r="D45" s="1" t="s">
        <v>589</v>
      </c>
    </row>
    <row r="46">
      <c r="A46" s="1" t="s">
        <v>713</v>
      </c>
      <c r="B46" s="19">
        <f t="shared" ref="B46:B65" si="21">VALUE(MID(A46,FIND("ACC+",A46)+LEN("ACC+"),5))</f>
        <v>-12</v>
      </c>
      <c r="C46" s="19">
        <f t="shared" ref="C46:C65" si="22">VALUE(MID(A46,FIND("MRE-",A46)+LEN("MRE-"),5))</f>
        <v>120</v>
      </c>
      <c r="D46" s="20">
        <v>0.0</v>
      </c>
    </row>
    <row r="47">
      <c r="A47" s="1" t="s">
        <v>714</v>
      </c>
      <c r="B47" s="19">
        <f t="shared" si="21"/>
        <v>0</v>
      </c>
      <c r="C47" s="19">
        <f t="shared" si="22"/>
        <v>0</v>
      </c>
      <c r="D47" s="19">
        <f t="shared" ref="D47:D48" si="23">VALUE(MID(A47,FIND("PRED40+",A47)+LEN("PRED40+"),6))</f>
        <v>83.33</v>
      </c>
    </row>
    <row r="48">
      <c r="A48" s="1" t="s">
        <v>714</v>
      </c>
      <c r="B48" s="19">
        <f t="shared" si="21"/>
        <v>0</v>
      </c>
      <c r="C48" s="19">
        <f t="shared" si="22"/>
        <v>0</v>
      </c>
      <c r="D48" s="19">
        <f t="shared" si="23"/>
        <v>83.33</v>
      </c>
    </row>
    <row r="49">
      <c r="A49" s="1" t="s">
        <v>715</v>
      </c>
      <c r="B49" s="19">
        <f t="shared" si="21"/>
        <v>-12</v>
      </c>
      <c r="C49" s="19">
        <f t="shared" si="22"/>
        <v>119</v>
      </c>
      <c r="D49" s="20">
        <v>0.0</v>
      </c>
    </row>
    <row r="50">
      <c r="A50" s="1" t="s">
        <v>714</v>
      </c>
      <c r="B50" s="19">
        <f t="shared" si="21"/>
        <v>0</v>
      </c>
      <c r="C50" s="19">
        <f t="shared" si="22"/>
        <v>0</v>
      </c>
      <c r="D50" s="19">
        <f>VALUE(MID(A50,FIND("PRED40+",A50)+LEN("PRED40+"),6))</f>
        <v>83.33</v>
      </c>
    </row>
    <row r="51">
      <c r="A51" s="1" t="s">
        <v>716</v>
      </c>
      <c r="B51" s="19">
        <f t="shared" si="21"/>
        <v>-11</v>
      </c>
      <c r="C51" s="19">
        <f t="shared" si="22"/>
        <v>118</v>
      </c>
      <c r="D51" s="20">
        <v>0.0</v>
      </c>
    </row>
    <row r="52">
      <c r="A52" s="1" t="s">
        <v>717</v>
      </c>
      <c r="B52" s="19">
        <f t="shared" si="21"/>
        <v>-12</v>
      </c>
      <c r="C52" s="19">
        <f t="shared" si="22"/>
        <v>118</v>
      </c>
      <c r="D52" s="20">
        <v>0.0</v>
      </c>
    </row>
    <row r="53">
      <c r="A53" s="1" t="s">
        <v>718</v>
      </c>
      <c r="B53" s="19">
        <f t="shared" si="21"/>
        <v>-12</v>
      </c>
      <c r="C53" s="19">
        <f t="shared" si="22"/>
        <v>118</v>
      </c>
      <c r="D53" s="20">
        <v>0.0</v>
      </c>
    </row>
    <row r="54">
      <c r="A54" s="1" t="s">
        <v>714</v>
      </c>
      <c r="B54" s="19">
        <f t="shared" si="21"/>
        <v>0</v>
      </c>
      <c r="C54" s="19">
        <f t="shared" si="22"/>
        <v>0</v>
      </c>
      <c r="D54" s="19">
        <f>VALUE(MID(A54,FIND("PRED40+",A54)+LEN("PRED40+"),6))</f>
        <v>83.33</v>
      </c>
    </row>
    <row r="55">
      <c r="A55" s="1" t="s">
        <v>719</v>
      </c>
      <c r="B55" s="19">
        <f t="shared" si="21"/>
        <v>-13</v>
      </c>
      <c r="C55" s="19">
        <f t="shared" si="22"/>
        <v>121</v>
      </c>
      <c r="D55" s="20">
        <v>0.0</v>
      </c>
    </row>
    <row r="56">
      <c r="A56" s="1" t="s">
        <v>720</v>
      </c>
      <c r="B56" s="19">
        <f t="shared" si="21"/>
        <v>-12</v>
      </c>
      <c r="C56" s="19">
        <f t="shared" si="22"/>
        <v>120</v>
      </c>
      <c r="D56" s="20">
        <v>0.0</v>
      </c>
    </row>
    <row r="57">
      <c r="A57" s="1" t="s">
        <v>721</v>
      </c>
      <c r="B57" s="19">
        <f t="shared" si="21"/>
        <v>-13</v>
      </c>
      <c r="C57" s="19">
        <f t="shared" si="22"/>
        <v>123</v>
      </c>
      <c r="D57" s="20">
        <v>0.0</v>
      </c>
    </row>
    <row r="58">
      <c r="A58" s="1" t="s">
        <v>722</v>
      </c>
      <c r="B58" s="19">
        <f t="shared" si="21"/>
        <v>-12</v>
      </c>
      <c r="C58" s="19">
        <f t="shared" si="22"/>
        <v>118</v>
      </c>
      <c r="D58" s="20">
        <v>0.0</v>
      </c>
    </row>
    <row r="59">
      <c r="A59" s="1" t="s">
        <v>723</v>
      </c>
      <c r="B59" s="19">
        <f t="shared" si="21"/>
        <v>-12</v>
      </c>
      <c r="C59" s="19">
        <f t="shared" si="22"/>
        <v>119</v>
      </c>
      <c r="D59" s="20">
        <v>0.0</v>
      </c>
    </row>
    <row r="60">
      <c r="A60" s="1" t="s">
        <v>724</v>
      </c>
      <c r="B60" s="19">
        <f t="shared" si="21"/>
        <v>-13</v>
      </c>
      <c r="C60" s="19">
        <f t="shared" si="22"/>
        <v>122</v>
      </c>
      <c r="D60" s="20">
        <v>0.0</v>
      </c>
    </row>
    <row r="61">
      <c r="A61" s="1" t="s">
        <v>714</v>
      </c>
      <c r="B61" s="19">
        <f t="shared" si="21"/>
        <v>0</v>
      </c>
      <c r="C61" s="19">
        <f t="shared" si="22"/>
        <v>0</v>
      </c>
      <c r="D61" s="19">
        <f t="shared" ref="D61:D65" si="24">VALUE(MID(A61,FIND("PRED40+",A61)+LEN("PRED40+"),6))</f>
        <v>83.33</v>
      </c>
    </row>
    <row r="62">
      <c r="A62" s="1" t="s">
        <v>714</v>
      </c>
      <c r="B62" s="19">
        <f t="shared" si="21"/>
        <v>0</v>
      </c>
      <c r="C62" s="19">
        <f t="shared" si="22"/>
        <v>0</v>
      </c>
      <c r="D62" s="19">
        <f t="shared" si="24"/>
        <v>83.33</v>
      </c>
    </row>
    <row r="63">
      <c r="A63" s="1" t="s">
        <v>714</v>
      </c>
      <c r="B63" s="19">
        <f t="shared" si="21"/>
        <v>0</v>
      </c>
      <c r="C63" s="19">
        <f t="shared" si="22"/>
        <v>0</v>
      </c>
      <c r="D63" s="19">
        <f t="shared" si="24"/>
        <v>83.33</v>
      </c>
    </row>
    <row r="64">
      <c r="A64" s="1" t="s">
        <v>725</v>
      </c>
      <c r="B64" s="19">
        <f t="shared" si="21"/>
        <v>0</v>
      </c>
      <c r="C64" s="19">
        <f t="shared" si="22"/>
        <v>0</v>
      </c>
      <c r="D64" s="19">
        <f t="shared" si="24"/>
        <v>83.33</v>
      </c>
    </row>
    <row r="65">
      <c r="A65" s="1" t="s">
        <v>714</v>
      </c>
      <c r="B65" s="19">
        <f t="shared" si="21"/>
        <v>0</v>
      </c>
      <c r="C65" s="19">
        <f t="shared" si="22"/>
        <v>0</v>
      </c>
      <c r="D65" s="19">
        <f t="shared" si="24"/>
        <v>83.33</v>
      </c>
    </row>
    <row r="67">
      <c r="A67" s="1" t="s">
        <v>90</v>
      </c>
      <c r="B67" s="1" t="s">
        <v>587</v>
      </c>
      <c r="C67" s="1" t="s">
        <v>588</v>
      </c>
      <c r="D67" s="1" t="s">
        <v>589</v>
      </c>
    </row>
    <row r="68">
      <c r="A68" s="1" t="s">
        <v>726</v>
      </c>
      <c r="B68" s="19">
        <f t="shared" ref="B68:B87" si="25">VALUE(MID(A68,FIND("ACC+",A68)+LEN("ACC+"),5))</f>
        <v>-0.6</v>
      </c>
      <c r="C68" s="19">
        <f t="shared" ref="C68:C87" si="26">VALUE(MID(A68,FIND("MRE-",A68)+LEN("MRE-"),5))</f>
        <v>100</v>
      </c>
      <c r="D68" s="19">
        <f>VALUE(MID(A68,FIND("PRED40+",A68)+LEN("PRED40+"),3))</f>
        <v>0</v>
      </c>
    </row>
    <row r="69">
      <c r="A69" s="1" t="s">
        <v>727</v>
      </c>
      <c r="B69" s="19">
        <f t="shared" si="25"/>
        <v>0</v>
      </c>
      <c r="C69" s="19">
        <f t="shared" si="26"/>
        <v>0</v>
      </c>
      <c r="D69" s="19">
        <f>VALUE(MID(A69,FIND("PRED40+",A69)+LEN("PRED40+"),6))</f>
        <v>83.33</v>
      </c>
    </row>
    <row r="70">
      <c r="A70" s="1" t="s">
        <v>728</v>
      </c>
      <c r="B70" s="19">
        <f t="shared" si="25"/>
        <v>-12</v>
      </c>
      <c r="C70" s="19">
        <f t="shared" si="26"/>
        <v>120</v>
      </c>
      <c r="D70" s="19">
        <f t="shared" ref="D70:D73" si="27">VALUE(MID(A70,FIND("PRED40+",A70)+LEN("PRED40+"),3))</f>
        <v>0</v>
      </c>
    </row>
    <row r="71">
      <c r="A71" s="1" t="s">
        <v>729</v>
      </c>
      <c r="B71" s="19">
        <f t="shared" si="25"/>
        <v>-12</v>
      </c>
      <c r="C71" s="19">
        <f t="shared" si="26"/>
        <v>119</v>
      </c>
      <c r="D71" s="19">
        <f t="shared" si="27"/>
        <v>0</v>
      </c>
    </row>
    <row r="72">
      <c r="A72" s="1" t="s">
        <v>730</v>
      </c>
      <c r="B72" s="19">
        <f t="shared" si="25"/>
        <v>-12</v>
      </c>
      <c r="C72" s="19">
        <f t="shared" si="26"/>
        <v>120</v>
      </c>
      <c r="D72" s="19">
        <f t="shared" si="27"/>
        <v>0</v>
      </c>
    </row>
    <row r="73">
      <c r="A73" s="1" t="s">
        <v>731</v>
      </c>
      <c r="B73" s="19">
        <f t="shared" si="25"/>
        <v>-12</v>
      </c>
      <c r="C73" s="19">
        <f t="shared" si="26"/>
        <v>119</v>
      </c>
      <c r="D73" s="19">
        <f t="shared" si="27"/>
        <v>0</v>
      </c>
    </row>
    <row r="74">
      <c r="A74" s="1" t="s">
        <v>727</v>
      </c>
      <c r="B74" s="19">
        <f t="shared" si="25"/>
        <v>0</v>
      </c>
      <c r="C74" s="19">
        <f t="shared" si="26"/>
        <v>0</v>
      </c>
      <c r="D74" s="19">
        <f>VALUE(MID(A74,FIND("PRED40+",A74)+LEN("PRED40+"),6))</f>
        <v>83.33</v>
      </c>
    </row>
    <row r="75">
      <c r="A75" s="1" t="s">
        <v>732</v>
      </c>
      <c r="B75" s="19">
        <f t="shared" si="25"/>
        <v>-12</v>
      </c>
      <c r="C75" s="19">
        <f t="shared" si="26"/>
        <v>119</v>
      </c>
      <c r="D75" s="19">
        <f t="shared" ref="D75:D77" si="28">VALUE(MID(A75,FIND("PRED40+",A75)+LEN("PRED40+"),3))</f>
        <v>0</v>
      </c>
    </row>
    <row r="76">
      <c r="A76" s="1" t="s">
        <v>733</v>
      </c>
      <c r="B76" s="19">
        <f t="shared" si="25"/>
        <v>-1.5</v>
      </c>
      <c r="C76" s="19">
        <f t="shared" si="26"/>
        <v>101</v>
      </c>
      <c r="D76" s="19">
        <f t="shared" si="28"/>
        <v>0</v>
      </c>
    </row>
    <row r="77">
      <c r="A77" s="1" t="s">
        <v>734</v>
      </c>
      <c r="B77" s="19">
        <f t="shared" si="25"/>
        <v>-13</v>
      </c>
      <c r="C77" s="19">
        <f t="shared" si="26"/>
        <v>121</v>
      </c>
      <c r="D77" s="19">
        <f t="shared" si="28"/>
        <v>0</v>
      </c>
    </row>
    <row r="78">
      <c r="A78" s="1" t="s">
        <v>727</v>
      </c>
      <c r="B78" s="19">
        <f t="shared" si="25"/>
        <v>0</v>
      </c>
      <c r="C78" s="19">
        <f t="shared" si="26"/>
        <v>0</v>
      </c>
      <c r="D78" s="19">
        <f>VALUE(MID(A78,FIND("PRED40+",A78)+LEN("PRED40+"),6))</f>
        <v>83.33</v>
      </c>
    </row>
    <row r="79">
      <c r="A79" s="1" t="s">
        <v>734</v>
      </c>
      <c r="B79" s="19">
        <f t="shared" si="25"/>
        <v>-13</v>
      </c>
      <c r="C79" s="19">
        <f t="shared" si="26"/>
        <v>121</v>
      </c>
      <c r="D79" s="19">
        <f t="shared" ref="D79:D80" si="29">VALUE(MID(A79,FIND("PRED40+",A79)+LEN("PRED40+"),3))</f>
        <v>0</v>
      </c>
    </row>
    <row r="80">
      <c r="A80" s="1" t="s">
        <v>735</v>
      </c>
      <c r="B80" s="19">
        <f t="shared" si="25"/>
        <v>-12</v>
      </c>
      <c r="C80" s="19">
        <f t="shared" si="26"/>
        <v>121</v>
      </c>
      <c r="D80" s="19">
        <f t="shared" si="29"/>
        <v>0</v>
      </c>
    </row>
    <row r="81">
      <c r="A81" s="1" t="s">
        <v>727</v>
      </c>
      <c r="B81" s="19">
        <f t="shared" si="25"/>
        <v>0</v>
      </c>
      <c r="C81" s="19">
        <f t="shared" si="26"/>
        <v>0</v>
      </c>
      <c r="D81" s="19">
        <f>VALUE(MID(A81,FIND("PRED40+",A81)+LEN("PRED40+"),6))</f>
        <v>83.33</v>
      </c>
    </row>
    <row r="82">
      <c r="A82" s="1" t="s">
        <v>736</v>
      </c>
      <c r="B82" s="19">
        <f t="shared" si="25"/>
        <v>-12</v>
      </c>
      <c r="C82" s="19">
        <f t="shared" si="26"/>
        <v>119</v>
      </c>
      <c r="D82" s="19">
        <f t="shared" ref="D82:D86" si="30">VALUE(MID(A82,FIND("PRED40+",A82)+LEN("PRED40+"),3))</f>
        <v>0</v>
      </c>
    </row>
    <row r="83">
      <c r="A83" s="1" t="s">
        <v>737</v>
      </c>
      <c r="B83" s="19">
        <f t="shared" si="25"/>
        <v>-12</v>
      </c>
      <c r="C83" s="19">
        <f t="shared" si="26"/>
        <v>119</v>
      </c>
      <c r="D83" s="19">
        <f t="shared" si="30"/>
        <v>0</v>
      </c>
    </row>
    <row r="84">
      <c r="A84" s="1" t="s">
        <v>738</v>
      </c>
      <c r="B84" s="19">
        <f t="shared" si="25"/>
        <v>-7.6</v>
      </c>
      <c r="C84" s="19">
        <f t="shared" si="26"/>
        <v>110</v>
      </c>
      <c r="D84" s="19">
        <f t="shared" si="30"/>
        <v>0</v>
      </c>
    </row>
    <row r="85">
      <c r="A85" s="1" t="s">
        <v>739</v>
      </c>
      <c r="B85" s="19">
        <f t="shared" si="25"/>
        <v>-14</v>
      </c>
      <c r="C85" s="19">
        <f t="shared" si="26"/>
        <v>126</v>
      </c>
      <c r="D85" s="19">
        <f t="shared" si="30"/>
        <v>0</v>
      </c>
    </row>
    <row r="86">
      <c r="A86" s="1" t="s">
        <v>740</v>
      </c>
      <c r="B86" s="19">
        <f t="shared" si="25"/>
        <v>-1</v>
      </c>
      <c r="C86" s="19">
        <f t="shared" si="26"/>
        <v>101</v>
      </c>
      <c r="D86" s="19">
        <f t="shared" si="30"/>
        <v>0</v>
      </c>
    </row>
    <row r="87">
      <c r="A87" s="1" t="s">
        <v>727</v>
      </c>
      <c r="B87" s="19">
        <f t="shared" si="25"/>
        <v>0</v>
      </c>
      <c r="C87" s="19">
        <f t="shared" si="26"/>
        <v>0</v>
      </c>
      <c r="D87" s="19">
        <f>VALUE(MID(A87,FIND("PRED40+",A87)+LEN("PRED40+"),6))</f>
        <v>83.33</v>
      </c>
    </row>
    <row r="89">
      <c r="A89" s="1" t="s">
        <v>109</v>
      </c>
      <c r="B89" s="1" t="s">
        <v>587</v>
      </c>
      <c r="C89" s="1" t="s">
        <v>588</v>
      </c>
      <c r="D89" s="1" t="s">
        <v>589</v>
      </c>
    </row>
    <row r="90">
      <c r="A90" s="1" t="s">
        <v>741</v>
      </c>
      <c r="B90" s="19">
        <f t="shared" ref="B90:B109" si="31">VALUE(MID(A90,FIND("ACC+",A90)+LEN("ACC+"),5))</f>
        <v>-3</v>
      </c>
      <c r="C90" s="19">
        <f t="shared" ref="C90:C109" si="32">VALUE(MID(A90,FIND("MRE-",A90)+LEN("MRE-"),5))</f>
        <v>103</v>
      </c>
      <c r="D90" s="19">
        <f t="shared" ref="D90:D91" si="33">VALUE(MID(A90,FIND("PRED40+",A90)+LEN("PRED40+"),3))</f>
        <v>0</v>
      </c>
    </row>
    <row r="91">
      <c r="A91" s="1" t="s">
        <v>742</v>
      </c>
      <c r="B91" s="19">
        <f t="shared" si="31"/>
        <v>-12</v>
      </c>
      <c r="C91" s="19">
        <f t="shared" si="32"/>
        <v>119</v>
      </c>
      <c r="D91" s="19">
        <f t="shared" si="33"/>
        <v>0</v>
      </c>
    </row>
    <row r="92">
      <c r="A92" s="1" t="s">
        <v>727</v>
      </c>
      <c r="B92" s="19">
        <f t="shared" si="31"/>
        <v>0</v>
      </c>
      <c r="C92" s="19">
        <f t="shared" si="32"/>
        <v>0</v>
      </c>
      <c r="D92" s="19">
        <f t="shared" ref="D92:D93" si="34">VALUE(MID(A92,FIND("PRED40+",A92)+LEN("PRED40+"),6))</f>
        <v>83.33</v>
      </c>
    </row>
    <row r="93">
      <c r="A93" s="1" t="s">
        <v>727</v>
      </c>
      <c r="B93" s="19">
        <f t="shared" si="31"/>
        <v>0</v>
      </c>
      <c r="C93" s="19">
        <f t="shared" si="32"/>
        <v>0</v>
      </c>
      <c r="D93" s="19">
        <f t="shared" si="34"/>
        <v>83.33</v>
      </c>
    </row>
    <row r="94">
      <c r="A94" s="1" t="s">
        <v>743</v>
      </c>
      <c r="B94" s="19">
        <f t="shared" si="31"/>
        <v>-11</v>
      </c>
      <c r="C94" s="19">
        <f t="shared" si="32"/>
        <v>118</v>
      </c>
      <c r="D94" s="19">
        <f>VALUE(MID(A94,FIND("PRED40+",A94)+LEN("PRED40+"),3))</f>
        <v>0</v>
      </c>
    </row>
    <row r="95">
      <c r="A95" s="1" t="s">
        <v>727</v>
      </c>
      <c r="B95" s="19">
        <f t="shared" si="31"/>
        <v>0</v>
      </c>
      <c r="C95" s="19">
        <f t="shared" si="32"/>
        <v>0</v>
      </c>
      <c r="D95" s="19">
        <f t="shared" ref="D95:D96" si="35">VALUE(MID(A95,FIND("PRED40+",A95)+LEN("PRED40+"),6))</f>
        <v>83.33</v>
      </c>
    </row>
    <row r="96">
      <c r="A96" s="1" t="s">
        <v>727</v>
      </c>
      <c r="B96" s="19">
        <f t="shared" si="31"/>
        <v>0</v>
      </c>
      <c r="C96" s="19">
        <f t="shared" si="32"/>
        <v>0</v>
      </c>
      <c r="D96" s="19">
        <f t="shared" si="35"/>
        <v>83.33</v>
      </c>
    </row>
    <row r="97">
      <c r="A97" s="1" t="s">
        <v>744</v>
      </c>
      <c r="B97" s="19">
        <f t="shared" si="31"/>
        <v>-0.8</v>
      </c>
      <c r="C97" s="19">
        <f t="shared" si="32"/>
        <v>100</v>
      </c>
      <c r="D97" s="19">
        <f>VALUE(MID(A97,FIND("PRED40+",A97)+LEN("PRED40+"),3))</f>
        <v>0</v>
      </c>
    </row>
    <row r="98">
      <c r="A98" s="1" t="s">
        <v>727</v>
      </c>
      <c r="B98" s="19">
        <f t="shared" si="31"/>
        <v>0</v>
      </c>
      <c r="C98" s="19">
        <f t="shared" si="32"/>
        <v>0</v>
      </c>
      <c r="D98" s="19">
        <f>VALUE(MID(A98,FIND("PRED40+",A98)+LEN("PRED40+"),6))</f>
        <v>83.33</v>
      </c>
    </row>
    <row r="99">
      <c r="A99" s="1" t="s">
        <v>745</v>
      </c>
      <c r="B99" s="19">
        <f t="shared" si="31"/>
        <v>-13</v>
      </c>
      <c r="C99" s="19">
        <f t="shared" si="32"/>
        <v>121</v>
      </c>
      <c r="D99" s="19">
        <f>VALUE(MID(A99,FIND("PRED40+",A99)+LEN("PRED40+"),3))</f>
        <v>0</v>
      </c>
    </row>
    <row r="100">
      <c r="A100" s="1" t="s">
        <v>727</v>
      </c>
      <c r="B100" s="19">
        <f t="shared" si="31"/>
        <v>0</v>
      </c>
      <c r="C100" s="19">
        <f t="shared" si="32"/>
        <v>0</v>
      </c>
      <c r="D100" s="19">
        <f>VALUE(MID(A100,FIND("PRED40+",A100)+LEN("PRED40+"),6))</f>
        <v>83.33</v>
      </c>
    </row>
    <row r="101">
      <c r="A101" s="1" t="s">
        <v>746</v>
      </c>
      <c r="B101" s="19">
        <f t="shared" si="31"/>
        <v>-12</v>
      </c>
      <c r="C101" s="19">
        <f t="shared" si="32"/>
        <v>118</v>
      </c>
      <c r="D101" s="19">
        <f t="shared" ref="D101:D103" si="36">VALUE(MID(A101,FIND("PRED40+",A101)+LEN("PRED40+"),3))</f>
        <v>0</v>
      </c>
    </row>
    <row r="102">
      <c r="A102" s="1" t="s">
        <v>747</v>
      </c>
      <c r="B102" s="19">
        <f t="shared" si="31"/>
        <v>-0.8</v>
      </c>
      <c r="C102" s="19">
        <f t="shared" si="32"/>
        <v>100</v>
      </c>
      <c r="D102" s="19">
        <f t="shared" si="36"/>
        <v>0</v>
      </c>
    </row>
    <row r="103">
      <c r="A103" s="1" t="s">
        <v>748</v>
      </c>
      <c r="B103" s="19">
        <f t="shared" si="31"/>
        <v>-12</v>
      </c>
      <c r="C103" s="19">
        <f t="shared" si="32"/>
        <v>120</v>
      </c>
      <c r="D103" s="19">
        <f t="shared" si="36"/>
        <v>0</v>
      </c>
    </row>
    <row r="104">
      <c r="A104" s="1" t="s">
        <v>749</v>
      </c>
      <c r="B104" s="19">
        <f t="shared" si="31"/>
        <v>-7.5</v>
      </c>
      <c r="C104" s="19">
        <f t="shared" si="32"/>
        <v>135</v>
      </c>
      <c r="D104" s="19">
        <f t="shared" ref="D104:D105" si="37">VALUE(MID(A104,FIND("PRED40+",A104)+LEN("PRED40+"),6))</f>
        <v>16.67</v>
      </c>
    </row>
    <row r="105">
      <c r="A105" s="1" t="s">
        <v>727</v>
      </c>
      <c r="B105" s="19">
        <f t="shared" si="31"/>
        <v>0</v>
      </c>
      <c r="C105" s="19">
        <f t="shared" si="32"/>
        <v>0</v>
      </c>
      <c r="D105" s="19">
        <f t="shared" si="37"/>
        <v>83.33</v>
      </c>
    </row>
    <row r="106">
      <c r="A106" s="1" t="s">
        <v>750</v>
      </c>
      <c r="B106" s="19">
        <f t="shared" si="31"/>
        <v>-1.8</v>
      </c>
      <c r="C106" s="19">
        <f t="shared" si="32"/>
        <v>102</v>
      </c>
      <c r="D106" s="19">
        <f>VALUE(MID(A106,FIND("PRED40+",A106)+LEN("PRED40+"),3))</f>
        <v>0</v>
      </c>
    </row>
    <row r="107">
      <c r="A107" s="1" t="s">
        <v>727</v>
      </c>
      <c r="B107" s="19">
        <f t="shared" si="31"/>
        <v>0</v>
      </c>
      <c r="C107" s="19">
        <f t="shared" si="32"/>
        <v>0</v>
      </c>
      <c r="D107" s="19">
        <f t="shared" ref="D107:D108" si="38">VALUE(MID(A107,FIND("PRED40+",A107)+LEN("PRED40+"),6))</f>
        <v>83.33</v>
      </c>
    </row>
    <row r="108">
      <c r="A108" s="1" t="s">
        <v>727</v>
      </c>
      <c r="B108" s="19">
        <f t="shared" si="31"/>
        <v>0</v>
      </c>
      <c r="C108" s="19">
        <f t="shared" si="32"/>
        <v>0</v>
      </c>
      <c r="D108" s="19">
        <f t="shared" si="38"/>
        <v>83.33</v>
      </c>
    </row>
    <row r="109">
      <c r="A109" s="1" t="s">
        <v>751</v>
      </c>
      <c r="B109" s="19">
        <f t="shared" si="31"/>
        <v>-12</v>
      </c>
      <c r="C109" s="19">
        <f t="shared" si="32"/>
        <v>119</v>
      </c>
      <c r="D109" s="19">
        <f>VALUE(MID(A109,FIND("PRED40+",A109)+LEN("PRED40+"),3))</f>
        <v>0</v>
      </c>
    </row>
    <row r="111">
      <c r="A111" s="1" t="s">
        <v>130</v>
      </c>
      <c r="B111" s="1" t="s">
        <v>587</v>
      </c>
      <c r="C111" s="1" t="s">
        <v>588</v>
      </c>
      <c r="D111" s="1" t="s">
        <v>589</v>
      </c>
    </row>
    <row r="112">
      <c r="A112" s="1" t="s">
        <v>752</v>
      </c>
      <c r="B112" s="19">
        <f t="shared" ref="B112:B131" si="39">VALUE(MID(A112,FIND("ACC+",A112)+LEN("ACC+"),5))</f>
        <v>0</v>
      </c>
      <c r="C112" s="19">
        <f t="shared" ref="C112:C131" si="40">VALUE(MID(A112,FIND("MRE-",A112)+LEN("MRE-"),5))</f>
        <v>0</v>
      </c>
      <c r="D112" s="19">
        <f t="shared" ref="D112:D113" si="41">VALUE(MID(A112,FIND("PRED40+",A112)+LEN("PRED40+"),6))</f>
        <v>83.33</v>
      </c>
    </row>
    <row r="113">
      <c r="A113" s="1" t="s">
        <v>752</v>
      </c>
      <c r="B113" s="19">
        <f t="shared" si="39"/>
        <v>0</v>
      </c>
      <c r="C113" s="19">
        <f t="shared" si="40"/>
        <v>0</v>
      </c>
      <c r="D113" s="19">
        <f t="shared" si="41"/>
        <v>83.33</v>
      </c>
    </row>
    <row r="114">
      <c r="A114" s="1" t="s">
        <v>753</v>
      </c>
      <c r="B114" s="19">
        <f t="shared" si="39"/>
        <v>-1.5</v>
      </c>
      <c r="C114" s="19">
        <f t="shared" si="40"/>
        <v>101</v>
      </c>
      <c r="D114" s="19">
        <f>VALUE(MID(A114,FIND("PRED40+",A114)+LEN("PRED40+"),3))</f>
        <v>0</v>
      </c>
    </row>
    <row r="115">
      <c r="A115" s="1" t="s">
        <v>752</v>
      </c>
      <c r="B115" s="19">
        <f t="shared" si="39"/>
        <v>0</v>
      </c>
      <c r="C115" s="19">
        <f t="shared" si="40"/>
        <v>0</v>
      </c>
      <c r="D115" s="19">
        <f>VALUE(MID(A115,FIND("PRED40+",A115)+LEN("PRED40+"),6))</f>
        <v>83.33</v>
      </c>
    </row>
    <row r="116">
      <c r="A116" s="1" t="s">
        <v>754</v>
      </c>
      <c r="B116" s="19">
        <f t="shared" si="39"/>
        <v>-2.3</v>
      </c>
      <c r="C116" s="19">
        <f t="shared" si="40"/>
        <v>102</v>
      </c>
      <c r="D116" s="19">
        <f>VALUE(MID(A116,FIND("PRED40+",A116)+LEN("PRED40+"),3))</f>
        <v>0</v>
      </c>
    </row>
    <row r="117">
      <c r="A117" s="1" t="s">
        <v>752</v>
      </c>
      <c r="B117" s="19">
        <f t="shared" si="39"/>
        <v>0</v>
      </c>
      <c r="C117" s="19">
        <f t="shared" si="40"/>
        <v>0</v>
      </c>
      <c r="D117" s="19">
        <f t="shared" ref="D117:D118" si="42">VALUE(MID(A117,FIND("PRED40+",A117)+LEN("PRED40+"),6))</f>
        <v>83.33</v>
      </c>
    </row>
    <row r="118">
      <c r="A118" s="1" t="s">
        <v>752</v>
      </c>
      <c r="B118" s="19">
        <f t="shared" si="39"/>
        <v>0</v>
      </c>
      <c r="C118" s="19">
        <f t="shared" si="40"/>
        <v>0</v>
      </c>
      <c r="D118" s="19">
        <f t="shared" si="42"/>
        <v>83.33</v>
      </c>
    </row>
    <row r="119">
      <c r="A119" s="1" t="s">
        <v>755</v>
      </c>
      <c r="B119" s="19">
        <f t="shared" si="39"/>
        <v>-0.5</v>
      </c>
      <c r="C119" s="19">
        <f t="shared" si="40"/>
        <v>100</v>
      </c>
      <c r="D119" s="19">
        <f>VALUE(MID(A119,FIND("PRED40+",A119)+LEN("PRED40+"),3))</f>
        <v>0</v>
      </c>
    </row>
    <row r="120">
      <c r="A120" s="1" t="s">
        <v>752</v>
      </c>
      <c r="B120" s="19">
        <f t="shared" si="39"/>
        <v>0</v>
      </c>
      <c r="C120" s="19">
        <f t="shared" si="40"/>
        <v>0</v>
      </c>
      <c r="D120" s="19">
        <f>VALUE(MID(A120,FIND("PRED40+",A120)+LEN("PRED40+"),6))</f>
        <v>83.33</v>
      </c>
    </row>
    <row r="121">
      <c r="A121" s="1" t="s">
        <v>756</v>
      </c>
      <c r="B121" s="19">
        <f t="shared" si="39"/>
        <v>-0.7</v>
      </c>
      <c r="C121" s="19">
        <f t="shared" si="40"/>
        <v>100</v>
      </c>
      <c r="D121" s="19">
        <f t="shared" ref="D121:D122" si="43">VALUE(MID(A121,FIND("PRED40+",A121)+LEN("PRED40+"),3))</f>
        <v>0</v>
      </c>
    </row>
    <row r="122">
      <c r="A122" s="1" t="s">
        <v>757</v>
      </c>
      <c r="B122" s="19">
        <f t="shared" si="39"/>
        <v>-1.8</v>
      </c>
      <c r="C122" s="19">
        <f t="shared" si="40"/>
        <v>102</v>
      </c>
      <c r="D122" s="19">
        <f t="shared" si="43"/>
        <v>0</v>
      </c>
    </row>
    <row r="123">
      <c r="A123" s="1" t="s">
        <v>752</v>
      </c>
      <c r="B123" s="19">
        <f t="shared" si="39"/>
        <v>0</v>
      </c>
      <c r="C123" s="19">
        <f t="shared" si="40"/>
        <v>0</v>
      </c>
      <c r="D123" s="19">
        <f t="shared" ref="D123:D124" si="44">VALUE(MID(A123,FIND("PRED40+",A123)+LEN("PRED40+"),6))</f>
        <v>83.33</v>
      </c>
    </row>
    <row r="124">
      <c r="A124" s="1" t="s">
        <v>752</v>
      </c>
      <c r="B124" s="19">
        <f t="shared" si="39"/>
        <v>0</v>
      </c>
      <c r="C124" s="19">
        <f t="shared" si="40"/>
        <v>0</v>
      </c>
      <c r="D124" s="19">
        <f t="shared" si="44"/>
        <v>83.33</v>
      </c>
    </row>
    <row r="125">
      <c r="A125" s="1" t="s">
        <v>758</v>
      </c>
      <c r="B125" s="19">
        <f t="shared" si="39"/>
        <v>-1.2</v>
      </c>
      <c r="C125" s="19">
        <f t="shared" si="40"/>
        <v>101</v>
      </c>
      <c r="D125" s="19">
        <f>VALUE(MID(A125,FIND("PRED40+",A125)+LEN("PRED40+"),3))</f>
        <v>0</v>
      </c>
    </row>
    <row r="126">
      <c r="A126" s="1" t="s">
        <v>752</v>
      </c>
      <c r="B126" s="19">
        <f t="shared" si="39"/>
        <v>0</v>
      </c>
      <c r="C126" s="19">
        <f t="shared" si="40"/>
        <v>0</v>
      </c>
      <c r="D126" s="19">
        <f t="shared" ref="D126:D128" si="45">VALUE(MID(A126,FIND("PRED40+",A126)+LEN("PRED40+"),6))</f>
        <v>83.33</v>
      </c>
    </row>
    <row r="127">
      <c r="A127" s="1" t="s">
        <v>752</v>
      </c>
      <c r="B127" s="19">
        <f t="shared" si="39"/>
        <v>0</v>
      </c>
      <c r="C127" s="19">
        <f t="shared" si="40"/>
        <v>0</v>
      </c>
      <c r="D127" s="19">
        <f t="shared" si="45"/>
        <v>83.33</v>
      </c>
    </row>
    <row r="128">
      <c r="A128" s="1" t="s">
        <v>752</v>
      </c>
      <c r="B128" s="19">
        <f t="shared" si="39"/>
        <v>0</v>
      </c>
      <c r="C128" s="19">
        <f t="shared" si="40"/>
        <v>0</v>
      </c>
      <c r="D128" s="19">
        <f t="shared" si="45"/>
        <v>83.33</v>
      </c>
    </row>
    <row r="129">
      <c r="A129" s="1" t="s">
        <v>759</v>
      </c>
      <c r="B129" s="19">
        <f t="shared" si="39"/>
        <v>-12</v>
      </c>
      <c r="C129" s="19">
        <f t="shared" si="40"/>
        <v>120</v>
      </c>
      <c r="D129" s="19">
        <f>VALUE(MID(A129,FIND("PRED40+",A129)+LEN("PRED40+"),3))</f>
        <v>0</v>
      </c>
    </row>
    <row r="130">
      <c r="A130" s="1" t="s">
        <v>752</v>
      </c>
      <c r="B130" s="19">
        <f t="shared" si="39"/>
        <v>0</v>
      </c>
      <c r="C130" s="19">
        <f t="shared" si="40"/>
        <v>0</v>
      </c>
      <c r="D130" s="19">
        <f t="shared" ref="D130:D131" si="46">VALUE(MID(A130,FIND("PRED40+",A130)+LEN("PRED40+"),6))</f>
        <v>83.33</v>
      </c>
    </row>
    <row r="131">
      <c r="A131" s="1" t="s">
        <v>752</v>
      </c>
      <c r="B131" s="19">
        <f t="shared" si="39"/>
        <v>0</v>
      </c>
      <c r="C131" s="19">
        <f t="shared" si="40"/>
        <v>0</v>
      </c>
      <c r="D131" s="19">
        <f t="shared" si="46"/>
        <v>83.33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0.5"/>
  </cols>
  <sheetData>
    <row r="1">
      <c r="A1" s="1" t="s">
        <v>0</v>
      </c>
      <c r="B1" s="1" t="s">
        <v>760</v>
      </c>
      <c r="C1" s="1" t="s">
        <v>464</v>
      </c>
      <c r="D1" s="1" t="s">
        <v>761</v>
      </c>
      <c r="E1" s="1" t="s">
        <v>762</v>
      </c>
      <c r="H1" s="1" t="s">
        <v>760</v>
      </c>
      <c r="I1" s="1" t="s">
        <v>464</v>
      </c>
      <c r="J1" s="1" t="s">
        <v>761</v>
      </c>
      <c r="K1" s="1" t="s">
        <v>762</v>
      </c>
    </row>
    <row r="2">
      <c r="A2" s="1" t="s">
        <v>763</v>
      </c>
      <c r="B2" s="19">
        <f t="shared" ref="B2:B21" si="1">VALUE(MID(A2,FIND("Defects-",A2)+LEN("Defects-"),5))</f>
        <v>2832</v>
      </c>
      <c r="C2" s="19">
        <f t="shared" ref="C2:C21" si="2">VALUE(MID(A2,FIND("Effort-",A2)+LEN("Effort-"),5))</f>
        <v>360</v>
      </c>
      <c r="D2" s="19">
        <f t="shared" ref="D2:D21" si="3">VALUE(MID(A2,FIND("Kloc+",A2)+LEN("Kloc+"),5))</f>
        <v>100</v>
      </c>
      <c r="E2" s="4">
        <f t="shared" ref="E2:E21" si="4">VALUE(MID(A2,FIND("Months-",A2)+LEN("Months-"),5))</f>
        <v>25.2</v>
      </c>
      <c r="G2" s="1" t="s">
        <v>5</v>
      </c>
      <c r="H2" s="16">
        <v>5092.0</v>
      </c>
      <c r="I2" s="13">
        <v>420.0</v>
      </c>
      <c r="J2" s="13" t="s">
        <v>764</v>
      </c>
      <c r="K2" s="1">
        <v>30.3</v>
      </c>
    </row>
    <row r="3">
      <c r="A3" s="1" t="s">
        <v>765</v>
      </c>
      <c r="B3" s="19">
        <f t="shared" si="1"/>
        <v>188</v>
      </c>
      <c r="C3" s="19">
        <f t="shared" si="2"/>
        <v>24</v>
      </c>
      <c r="D3" s="19">
        <f t="shared" si="3"/>
        <v>6</v>
      </c>
      <c r="E3" s="4">
        <f t="shared" si="4"/>
        <v>9.9</v>
      </c>
      <c r="G3" s="1" t="s">
        <v>7</v>
      </c>
      <c r="H3" s="4">
        <f t="shared" ref="H3:K3" si="5">AVERAGE(B2:B21)</f>
        <v>1481.15</v>
      </c>
      <c r="I3" s="4">
        <f t="shared" si="5"/>
        <v>195.27</v>
      </c>
      <c r="J3" s="4">
        <f t="shared" si="5"/>
        <v>45.865</v>
      </c>
      <c r="K3" s="4">
        <f t="shared" si="5"/>
        <v>16.89</v>
      </c>
    </row>
    <row r="4">
      <c r="A4" s="1" t="s">
        <v>766</v>
      </c>
      <c r="B4" s="19">
        <f t="shared" si="1"/>
        <v>1219</v>
      </c>
      <c r="C4" s="19">
        <f t="shared" si="2"/>
        <v>150</v>
      </c>
      <c r="D4" s="19">
        <f t="shared" si="3"/>
        <v>40</v>
      </c>
      <c r="E4" s="4">
        <f t="shared" si="4"/>
        <v>18.9</v>
      </c>
      <c r="G4" s="1" t="s">
        <v>9</v>
      </c>
      <c r="H4" s="5">
        <f t="shared" ref="H4:K4" si="6">AVERAGE(B24:B43)</f>
        <v>2106.1</v>
      </c>
      <c r="I4" s="5">
        <f t="shared" si="6"/>
        <v>186.65</v>
      </c>
      <c r="J4" s="5">
        <f t="shared" si="6"/>
        <v>55.485</v>
      </c>
      <c r="K4" s="5">
        <f t="shared" si="6"/>
        <v>19.245</v>
      </c>
      <c r="L4" s="5"/>
    </row>
    <row r="5">
      <c r="A5" s="1" t="s">
        <v>767</v>
      </c>
      <c r="B5" s="19">
        <f t="shared" si="1"/>
        <v>172</v>
      </c>
      <c r="C5" s="19">
        <f t="shared" si="2"/>
        <v>18</v>
      </c>
      <c r="D5" s="19">
        <f t="shared" si="3"/>
        <v>5.5</v>
      </c>
      <c r="E5" s="4">
        <f t="shared" si="4"/>
        <v>9.1</v>
      </c>
      <c r="G5" s="1" t="s">
        <v>11</v>
      </c>
      <c r="H5" s="4">
        <f t="shared" ref="H5:K5" si="7">AVERAGE(B46:B65)</f>
        <v>3705.95</v>
      </c>
      <c r="I5" s="4">
        <f t="shared" si="7"/>
        <v>681.01</v>
      </c>
      <c r="J5" s="4">
        <f t="shared" si="7"/>
        <v>115.22</v>
      </c>
      <c r="K5" s="4">
        <f t="shared" si="7"/>
        <v>26.98</v>
      </c>
    </row>
    <row r="6">
      <c r="A6" s="1" t="s">
        <v>768</v>
      </c>
      <c r="B6" s="19">
        <f t="shared" si="1"/>
        <v>420</v>
      </c>
      <c r="C6" s="19">
        <f t="shared" si="2"/>
        <v>42</v>
      </c>
      <c r="D6" s="19">
        <f t="shared" si="3"/>
        <v>8</v>
      </c>
      <c r="E6" s="4">
        <f t="shared" si="4"/>
        <v>12.5</v>
      </c>
      <c r="G6" s="1" t="s">
        <v>13</v>
      </c>
      <c r="H6" s="4">
        <f t="shared" ref="H6:K6" si="8">AVERAGE(B68:B87)</f>
        <v>2816.65</v>
      </c>
      <c r="I6" s="4">
        <f t="shared" si="8"/>
        <v>584.05</v>
      </c>
      <c r="J6" s="4">
        <f t="shared" si="8"/>
        <v>95.395</v>
      </c>
      <c r="K6" s="4">
        <f t="shared" si="8"/>
        <v>24.245</v>
      </c>
    </row>
    <row r="7">
      <c r="A7" s="1" t="s">
        <v>769</v>
      </c>
      <c r="B7" s="19">
        <f t="shared" si="1"/>
        <v>4868</v>
      </c>
      <c r="C7" s="19">
        <f t="shared" si="2"/>
        <v>324</v>
      </c>
      <c r="D7" s="19">
        <f t="shared" si="3"/>
        <v>150</v>
      </c>
      <c r="E7" s="4">
        <f t="shared" si="4"/>
        <v>32.5</v>
      </c>
      <c r="G7" s="1" t="s">
        <v>15</v>
      </c>
      <c r="H7" s="4">
        <f t="shared" ref="H7:K7" si="9">AVERAGE(B90:B109)</f>
        <v>1234.7</v>
      </c>
      <c r="I7" s="4">
        <f t="shared" si="9"/>
        <v>477.57</v>
      </c>
      <c r="J7" s="4">
        <f t="shared" si="9"/>
        <v>31.49</v>
      </c>
      <c r="K7" s="4">
        <f t="shared" si="9"/>
        <v>14.62</v>
      </c>
    </row>
    <row r="8">
      <c r="A8" s="1" t="s">
        <v>770</v>
      </c>
      <c r="B8" s="19">
        <f t="shared" si="1"/>
        <v>683</v>
      </c>
      <c r="C8" s="19">
        <f t="shared" si="2"/>
        <v>60</v>
      </c>
      <c r="D8" s="19">
        <f t="shared" si="3"/>
        <v>13</v>
      </c>
      <c r="E8" s="4">
        <f t="shared" si="4"/>
        <v>14.8</v>
      </c>
      <c r="G8" s="1" t="s">
        <v>17</v>
      </c>
      <c r="H8" s="4">
        <f t="shared" ref="H8:K8" si="10">AVERAGE(B112:B131)</f>
        <v>2870.1</v>
      </c>
      <c r="I8" s="4">
        <f t="shared" si="10"/>
        <v>349.78</v>
      </c>
      <c r="J8" s="4">
        <f t="shared" si="10"/>
        <v>104.935</v>
      </c>
      <c r="K8" s="4">
        <f t="shared" si="10"/>
        <v>24.095</v>
      </c>
    </row>
    <row r="9">
      <c r="A9" s="1" t="s">
        <v>771</v>
      </c>
      <c r="B9" s="19">
        <f t="shared" si="1"/>
        <v>810</v>
      </c>
      <c r="C9" s="19">
        <f t="shared" si="2"/>
        <v>82</v>
      </c>
      <c r="D9" s="19">
        <f t="shared" si="3"/>
        <v>16.3</v>
      </c>
      <c r="E9" s="4">
        <f t="shared" si="4"/>
        <v>14.8</v>
      </c>
      <c r="G9" s="1" t="s">
        <v>19</v>
      </c>
      <c r="H9" s="13">
        <v>2077.0</v>
      </c>
      <c r="I9" s="13">
        <v>352.8</v>
      </c>
      <c r="J9" s="1">
        <v>66.6</v>
      </c>
      <c r="K9" s="13">
        <v>21.0</v>
      </c>
    </row>
    <row r="10">
      <c r="A10" s="1" t="s">
        <v>772</v>
      </c>
      <c r="B10" s="19">
        <f t="shared" si="1"/>
        <v>109</v>
      </c>
      <c r="C10" s="19">
        <f t="shared" si="2"/>
        <v>10.8</v>
      </c>
      <c r="D10" s="19">
        <f t="shared" si="3"/>
        <v>3.5</v>
      </c>
      <c r="E10" s="4">
        <f t="shared" si="4"/>
        <v>7.8</v>
      </c>
      <c r="G10" s="1" t="s">
        <v>20</v>
      </c>
      <c r="H10" s="1">
        <v>470.0</v>
      </c>
      <c r="I10" s="1">
        <v>48.0</v>
      </c>
      <c r="J10" s="1">
        <v>15.0</v>
      </c>
      <c r="K10" s="1">
        <v>13.6</v>
      </c>
    </row>
    <row r="11">
      <c r="A11" s="1" t="s">
        <v>773</v>
      </c>
      <c r="B11" s="19">
        <f t="shared" si="1"/>
        <v>6293</v>
      </c>
      <c r="C11" s="19">
        <f t="shared" si="2"/>
        <v>1181</v>
      </c>
      <c r="D11" s="19">
        <f t="shared" si="3"/>
        <v>227</v>
      </c>
      <c r="E11" s="4">
        <f t="shared" si="4"/>
        <v>33.8</v>
      </c>
      <c r="G11" s="1" t="s">
        <v>22</v>
      </c>
      <c r="H11" s="1">
        <v>324.0</v>
      </c>
      <c r="I11" s="1">
        <v>50.0</v>
      </c>
      <c r="J11" s="1">
        <v>10.4</v>
      </c>
      <c r="K11" s="1">
        <v>11.2</v>
      </c>
    </row>
    <row r="12">
      <c r="A12" s="1" t="s">
        <v>774</v>
      </c>
      <c r="B12" s="19">
        <f t="shared" si="1"/>
        <v>2077</v>
      </c>
      <c r="C12" s="19">
        <f t="shared" si="2"/>
        <v>352</v>
      </c>
      <c r="D12" s="19">
        <f t="shared" si="3"/>
        <v>66.6</v>
      </c>
      <c r="E12" s="4">
        <f t="shared" si="4"/>
        <v>21</v>
      </c>
      <c r="G12" s="1" t="s">
        <v>24</v>
      </c>
      <c r="H12" s="13">
        <v>2007.0</v>
      </c>
      <c r="I12" s="13">
        <v>252.0</v>
      </c>
      <c r="J12" s="1">
        <v>47.5</v>
      </c>
      <c r="K12" s="13">
        <v>22.3</v>
      </c>
    </row>
    <row r="13">
      <c r="A13" s="1" t="s">
        <v>775</v>
      </c>
      <c r="B13" s="19">
        <f t="shared" si="1"/>
        <v>324</v>
      </c>
      <c r="C13" s="19">
        <f t="shared" si="2"/>
        <v>50</v>
      </c>
      <c r="D13" s="19">
        <f t="shared" si="3"/>
        <v>10.4</v>
      </c>
      <c r="E13" s="4">
        <f t="shared" si="4"/>
        <v>11.2</v>
      </c>
      <c r="G13" s="1" t="s">
        <v>26</v>
      </c>
      <c r="H13" s="13">
        <v>765.0</v>
      </c>
      <c r="I13" s="13">
        <v>70.0</v>
      </c>
      <c r="J13" s="1">
        <v>15.4</v>
      </c>
      <c r="K13" s="13">
        <v>14.5</v>
      </c>
    </row>
    <row r="14">
      <c r="A14" s="1" t="s">
        <v>775</v>
      </c>
      <c r="B14" s="19">
        <f t="shared" si="1"/>
        <v>324</v>
      </c>
      <c r="C14" s="19">
        <f t="shared" si="2"/>
        <v>50</v>
      </c>
      <c r="D14" s="19">
        <f t="shared" si="3"/>
        <v>10.4</v>
      </c>
      <c r="E14" s="4">
        <f t="shared" si="4"/>
        <v>11.2</v>
      </c>
      <c r="G14" s="1" t="s">
        <v>28</v>
      </c>
      <c r="H14" s="13">
        <v>2077.0</v>
      </c>
      <c r="I14" s="13">
        <v>352.8</v>
      </c>
      <c r="J14" s="1">
        <v>66.6</v>
      </c>
      <c r="K14" s="13">
        <v>21.0</v>
      </c>
    </row>
    <row r="15">
      <c r="A15" s="1" t="s">
        <v>776</v>
      </c>
      <c r="B15" s="19">
        <f t="shared" si="1"/>
        <v>240</v>
      </c>
      <c r="C15" s="19">
        <f t="shared" si="2"/>
        <v>31.2</v>
      </c>
      <c r="D15" s="19">
        <f t="shared" si="3"/>
        <v>7.7</v>
      </c>
      <c r="E15" s="4">
        <f t="shared" si="4"/>
        <v>10.1</v>
      </c>
      <c r="G15" s="1" t="s">
        <v>30</v>
      </c>
      <c r="H15" s="1">
        <v>231.0</v>
      </c>
      <c r="I15" s="1">
        <v>38.0</v>
      </c>
      <c r="J15" s="1">
        <v>9.42</v>
      </c>
      <c r="K15" s="1">
        <v>11.01</v>
      </c>
    </row>
    <row r="16">
      <c r="A16" s="1" t="s">
        <v>776</v>
      </c>
      <c r="B16" s="19">
        <f t="shared" si="1"/>
        <v>240</v>
      </c>
      <c r="C16" s="19">
        <f t="shared" si="2"/>
        <v>31.2</v>
      </c>
      <c r="D16" s="19">
        <f t="shared" si="3"/>
        <v>7.7</v>
      </c>
      <c r="E16" s="4">
        <f t="shared" si="4"/>
        <v>10.1</v>
      </c>
    </row>
    <row r="17">
      <c r="A17" s="1" t="s">
        <v>777</v>
      </c>
      <c r="B17" s="19">
        <f t="shared" si="1"/>
        <v>4511</v>
      </c>
      <c r="C17" s="19">
        <f t="shared" si="2"/>
        <v>600</v>
      </c>
      <c r="D17" s="19">
        <f t="shared" si="3"/>
        <v>111</v>
      </c>
      <c r="E17" s="4">
        <f t="shared" si="4"/>
        <v>23.5</v>
      </c>
      <c r="H17" s="1" t="s">
        <v>760</v>
      </c>
      <c r="I17" s="1" t="s">
        <v>464</v>
      </c>
      <c r="J17" s="1" t="s">
        <v>761</v>
      </c>
      <c r="K17" s="1" t="s">
        <v>762</v>
      </c>
    </row>
    <row r="18">
      <c r="A18" s="1" t="s">
        <v>778</v>
      </c>
      <c r="B18" s="19">
        <f t="shared" si="1"/>
        <v>470</v>
      </c>
      <c r="C18" s="19">
        <f t="shared" si="2"/>
        <v>48</v>
      </c>
      <c r="D18" s="19">
        <f t="shared" si="3"/>
        <v>15</v>
      </c>
      <c r="E18" s="4">
        <f t="shared" si="4"/>
        <v>13.6</v>
      </c>
      <c r="G18" s="1" t="s">
        <v>33</v>
      </c>
      <c r="H18" s="8" t="s">
        <v>34</v>
      </c>
      <c r="I18" s="8" t="s">
        <v>34</v>
      </c>
      <c r="J18" s="8" t="s">
        <v>34</v>
      </c>
      <c r="K18" s="8" t="s">
        <v>34</v>
      </c>
      <c r="L18" s="12"/>
    </row>
    <row r="19">
      <c r="A19" s="1" t="s">
        <v>779</v>
      </c>
      <c r="B19" s="19">
        <f t="shared" si="1"/>
        <v>1276</v>
      </c>
      <c r="C19" s="19">
        <f t="shared" si="2"/>
        <v>60</v>
      </c>
      <c r="D19" s="19">
        <f t="shared" si="3"/>
        <v>32.5</v>
      </c>
      <c r="E19" s="4">
        <f t="shared" si="4"/>
        <v>20.8</v>
      </c>
      <c r="G19" s="1" t="s">
        <v>36</v>
      </c>
      <c r="H19" s="9" t="s">
        <v>37</v>
      </c>
      <c r="I19" s="9" t="s">
        <v>37</v>
      </c>
      <c r="J19" s="9" t="s">
        <v>37</v>
      </c>
      <c r="K19" s="9" t="s">
        <v>37</v>
      </c>
      <c r="L19" s="9"/>
    </row>
    <row r="20">
      <c r="A20" s="1" t="s">
        <v>776</v>
      </c>
      <c r="B20" s="19">
        <f t="shared" si="1"/>
        <v>240</v>
      </c>
      <c r="C20" s="19">
        <f t="shared" si="2"/>
        <v>31.2</v>
      </c>
      <c r="D20" s="19">
        <f t="shared" si="3"/>
        <v>7.7</v>
      </c>
      <c r="E20" s="4">
        <f t="shared" si="4"/>
        <v>10.1</v>
      </c>
      <c r="G20" s="1" t="s">
        <v>39</v>
      </c>
      <c r="H20" s="9" t="s">
        <v>37</v>
      </c>
      <c r="I20" s="9" t="s">
        <v>37</v>
      </c>
      <c r="J20" s="9" t="s">
        <v>37</v>
      </c>
      <c r="K20" s="9" t="s">
        <v>37</v>
      </c>
      <c r="L20" s="9"/>
    </row>
    <row r="21">
      <c r="A21" s="1" t="s">
        <v>780</v>
      </c>
      <c r="B21" s="19">
        <f t="shared" si="1"/>
        <v>2327</v>
      </c>
      <c r="C21" s="19">
        <f t="shared" si="2"/>
        <v>400</v>
      </c>
      <c r="D21" s="19">
        <f t="shared" si="3"/>
        <v>79</v>
      </c>
      <c r="E21" s="4">
        <f t="shared" si="4"/>
        <v>26.9</v>
      </c>
      <c r="G21" s="1" t="s">
        <v>41</v>
      </c>
      <c r="H21" s="9" t="s">
        <v>37</v>
      </c>
      <c r="I21" s="9" t="s">
        <v>37</v>
      </c>
      <c r="J21" s="9" t="s">
        <v>37</v>
      </c>
      <c r="K21" s="9" t="s">
        <v>37</v>
      </c>
      <c r="L21" s="9"/>
    </row>
    <row r="22">
      <c r="G22" s="1" t="s">
        <v>42</v>
      </c>
      <c r="H22" s="9" t="s">
        <v>37</v>
      </c>
      <c r="I22" s="9" t="s">
        <v>37</v>
      </c>
      <c r="J22" s="9" t="s">
        <v>37</v>
      </c>
      <c r="K22" s="9" t="s">
        <v>37</v>
      </c>
      <c r="L22" s="9"/>
    </row>
    <row r="23">
      <c r="A23" s="1" t="s">
        <v>43</v>
      </c>
      <c r="B23" s="1" t="s">
        <v>760</v>
      </c>
      <c r="C23" s="1" t="s">
        <v>464</v>
      </c>
      <c r="D23" s="1" t="s">
        <v>761</v>
      </c>
      <c r="E23" s="1" t="s">
        <v>762</v>
      </c>
      <c r="G23" s="1" t="s">
        <v>44</v>
      </c>
      <c r="H23" s="9" t="s">
        <v>37</v>
      </c>
      <c r="I23" s="9" t="s">
        <v>37</v>
      </c>
      <c r="J23" s="9" t="s">
        <v>37</v>
      </c>
      <c r="K23" s="9" t="s">
        <v>37</v>
      </c>
      <c r="L23" s="9"/>
    </row>
    <row r="24">
      <c r="A24" s="1" t="s">
        <v>781</v>
      </c>
      <c r="B24" s="19">
        <f t="shared" ref="B24:B43" si="11">VALUE(MID(A24,FIND("Defects-",A24)+LEN("Defects-"),5))</f>
        <v>8477</v>
      </c>
      <c r="C24" s="19">
        <f t="shared" ref="C24:C43" si="12">VALUE(MID(A24,FIND("Effort-",A24)+LEN("Effort-"),5))</f>
        <v>444</v>
      </c>
      <c r="D24" s="19">
        <f t="shared" ref="D24:D43" si="13">VALUE(MID(A24,FIND("Kloc+",A24)+LEN("Kloc+"),5))</f>
        <v>339</v>
      </c>
      <c r="E24" s="4">
        <f t="shared" ref="E24:E43" si="14">VALUE(MID(A24,FIND("Months-",A24)+LEN("Months-"),5))</f>
        <v>45.9</v>
      </c>
      <c r="G24" s="1" t="s">
        <v>46</v>
      </c>
      <c r="H24" s="9" t="s">
        <v>37</v>
      </c>
      <c r="I24" s="9" t="s">
        <v>37</v>
      </c>
      <c r="J24" s="9" t="s">
        <v>37</v>
      </c>
      <c r="K24" s="9" t="s">
        <v>37</v>
      </c>
      <c r="L24" s="9"/>
    </row>
    <row r="25">
      <c r="A25" s="1" t="s">
        <v>782</v>
      </c>
      <c r="B25" s="19">
        <f t="shared" si="11"/>
        <v>810</v>
      </c>
      <c r="C25" s="19">
        <f t="shared" si="12"/>
        <v>82</v>
      </c>
      <c r="D25" s="19">
        <f t="shared" si="13"/>
        <v>16.3</v>
      </c>
      <c r="E25" s="4">
        <f t="shared" si="14"/>
        <v>14.8</v>
      </c>
      <c r="G25" s="1" t="s">
        <v>48</v>
      </c>
      <c r="H25" s="9" t="s">
        <v>37</v>
      </c>
      <c r="I25" s="9" t="s">
        <v>37</v>
      </c>
      <c r="J25" s="9" t="s">
        <v>37</v>
      </c>
      <c r="K25" s="9" t="s">
        <v>37</v>
      </c>
      <c r="L25" s="9"/>
    </row>
    <row r="26">
      <c r="A26" s="1" t="s">
        <v>783</v>
      </c>
      <c r="B26" s="19">
        <f t="shared" si="11"/>
        <v>2077</v>
      </c>
      <c r="C26" s="19">
        <f t="shared" si="12"/>
        <v>352</v>
      </c>
      <c r="D26" s="19">
        <f t="shared" si="13"/>
        <v>66.6</v>
      </c>
      <c r="E26" s="4">
        <f t="shared" si="14"/>
        <v>21</v>
      </c>
      <c r="G26" s="1" t="s">
        <v>50</v>
      </c>
      <c r="H26" s="9" t="s">
        <v>37</v>
      </c>
      <c r="I26" s="9" t="s">
        <v>37</v>
      </c>
      <c r="J26" s="9" t="s">
        <v>37</v>
      </c>
      <c r="K26" s="9" t="s">
        <v>37</v>
      </c>
      <c r="L26" s="9"/>
    </row>
    <row r="27">
      <c r="A27" s="1" t="s">
        <v>784</v>
      </c>
      <c r="B27" s="19">
        <f t="shared" si="11"/>
        <v>4815</v>
      </c>
      <c r="C27" s="19">
        <f t="shared" si="12"/>
        <v>571</v>
      </c>
      <c r="D27" s="19">
        <f t="shared" si="13"/>
        <v>78</v>
      </c>
      <c r="E27" s="4">
        <f t="shared" si="14"/>
        <v>30.5</v>
      </c>
      <c r="G27" s="1" t="s">
        <v>52</v>
      </c>
      <c r="H27" s="9" t="s">
        <v>37</v>
      </c>
      <c r="I27" s="9" t="s">
        <v>37</v>
      </c>
      <c r="J27" s="9" t="s">
        <v>37</v>
      </c>
      <c r="K27" s="9" t="s">
        <v>37</v>
      </c>
      <c r="L27" s="9"/>
    </row>
    <row r="28">
      <c r="A28" s="1" t="s">
        <v>785</v>
      </c>
      <c r="B28" s="19">
        <f t="shared" si="11"/>
        <v>4256</v>
      </c>
      <c r="C28" s="19">
        <f t="shared" si="12"/>
        <v>300</v>
      </c>
      <c r="D28" s="19">
        <f t="shared" si="13"/>
        <v>85</v>
      </c>
      <c r="E28" s="4">
        <f t="shared" si="14"/>
        <v>23.2</v>
      </c>
      <c r="G28" s="1" t="s">
        <v>54</v>
      </c>
      <c r="H28" s="9" t="s">
        <v>37</v>
      </c>
      <c r="I28" s="9" t="s">
        <v>37</v>
      </c>
      <c r="J28" s="9" t="s">
        <v>37</v>
      </c>
      <c r="K28" s="9" t="s">
        <v>37</v>
      </c>
      <c r="L28" s="9"/>
    </row>
    <row r="29">
      <c r="A29" s="1" t="s">
        <v>786</v>
      </c>
      <c r="B29" s="19">
        <f t="shared" si="11"/>
        <v>5434</v>
      </c>
      <c r="C29" s="19">
        <f t="shared" si="12"/>
        <v>215</v>
      </c>
      <c r="D29" s="19">
        <f t="shared" si="13"/>
        <v>100</v>
      </c>
      <c r="E29" s="4">
        <f t="shared" si="14"/>
        <v>30.1</v>
      </c>
      <c r="G29" s="1" t="s">
        <v>55</v>
      </c>
      <c r="H29" s="9" t="s">
        <v>37</v>
      </c>
      <c r="I29" s="9" t="s">
        <v>37</v>
      </c>
      <c r="J29" s="9" t="s">
        <v>37</v>
      </c>
      <c r="K29" s="9" t="s">
        <v>37</v>
      </c>
      <c r="L29" s="9"/>
    </row>
    <row r="30">
      <c r="A30" s="1" t="s">
        <v>787</v>
      </c>
      <c r="B30" s="19">
        <f t="shared" si="11"/>
        <v>767</v>
      </c>
      <c r="C30" s="19">
        <f t="shared" si="12"/>
        <v>117</v>
      </c>
      <c r="D30" s="19">
        <f t="shared" si="13"/>
        <v>24.6</v>
      </c>
      <c r="E30" s="4">
        <f t="shared" si="14"/>
        <v>15</v>
      </c>
      <c r="G30" s="1" t="s">
        <v>57</v>
      </c>
      <c r="H30" s="9" t="s">
        <v>37</v>
      </c>
      <c r="I30" s="9" t="s">
        <v>37</v>
      </c>
      <c r="J30" s="9" t="s">
        <v>37</v>
      </c>
      <c r="K30" s="9" t="s">
        <v>37</v>
      </c>
      <c r="L30" s="9"/>
    </row>
    <row r="31">
      <c r="A31" s="1" t="s">
        <v>788</v>
      </c>
      <c r="B31" s="19">
        <f t="shared" si="11"/>
        <v>2327</v>
      </c>
      <c r="C31" s="19">
        <f t="shared" si="12"/>
        <v>400</v>
      </c>
      <c r="D31" s="19">
        <f t="shared" si="13"/>
        <v>79</v>
      </c>
      <c r="E31" s="4">
        <f t="shared" si="14"/>
        <v>26.9</v>
      </c>
      <c r="G31" s="1" t="s">
        <v>59</v>
      </c>
      <c r="H31" s="9" t="s">
        <v>37</v>
      </c>
      <c r="I31" s="9" t="s">
        <v>37</v>
      </c>
      <c r="J31" s="9" t="s">
        <v>37</v>
      </c>
      <c r="K31" s="9" t="s">
        <v>37</v>
      </c>
      <c r="L31" s="9"/>
    </row>
    <row r="32">
      <c r="A32" s="1" t="s">
        <v>783</v>
      </c>
      <c r="B32" s="19">
        <f t="shared" si="11"/>
        <v>2077</v>
      </c>
      <c r="C32" s="19">
        <f t="shared" si="12"/>
        <v>352</v>
      </c>
      <c r="D32" s="19">
        <f t="shared" si="13"/>
        <v>66.6</v>
      </c>
      <c r="E32" s="4">
        <f t="shared" si="14"/>
        <v>21</v>
      </c>
    </row>
    <row r="33">
      <c r="A33" s="1" t="s">
        <v>789</v>
      </c>
      <c r="B33" s="19">
        <f t="shared" si="11"/>
        <v>172</v>
      </c>
      <c r="C33" s="19">
        <f t="shared" si="12"/>
        <v>18</v>
      </c>
      <c r="D33" s="19">
        <f t="shared" si="13"/>
        <v>5.5</v>
      </c>
      <c r="E33" s="4">
        <f t="shared" si="14"/>
        <v>9.1</v>
      </c>
    </row>
    <row r="34">
      <c r="A34" s="1" t="s">
        <v>789</v>
      </c>
      <c r="B34" s="19">
        <f t="shared" si="11"/>
        <v>172</v>
      </c>
      <c r="C34" s="19">
        <f t="shared" si="12"/>
        <v>18</v>
      </c>
      <c r="D34" s="19">
        <f t="shared" si="13"/>
        <v>5.5</v>
      </c>
      <c r="E34" s="4">
        <f t="shared" si="14"/>
        <v>9.1</v>
      </c>
    </row>
    <row r="35">
      <c r="A35" s="1" t="s">
        <v>790</v>
      </c>
      <c r="B35" s="19">
        <f t="shared" si="11"/>
        <v>614</v>
      </c>
      <c r="C35" s="19">
        <f t="shared" si="12"/>
        <v>60</v>
      </c>
      <c r="D35" s="19">
        <f t="shared" si="13"/>
        <v>19.7</v>
      </c>
      <c r="E35" s="4">
        <f t="shared" si="14"/>
        <v>13.9</v>
      </c>
    </row>
    <row r="36">
      <c r="A36" s="1" t="s">
        <v>791</v>
      </c>
      <c r="B36" s="19">
        <f t="shared" si="11"/>
        <v>324</v>
      </c>
      <c r="C36" s="19">
        <f t="shared" si="12"/>
        <v>50</v>
      </c>
      <c r="D36" s="19">
        <f t="shared" si="13"/>
        <v>10.4</v>
      </c>
      <c r="E36" s="4">
        <f t="shared" si="14"/>
        <v>11.2</v>
      </c>
    </row>
    <row r="37">
      <c r="A37" s="1" t="s">
        <v>792</v>
      </c>
      <c r="B37" s="19">
        <f t="shared" si="11"/>
        <v>920</v>
      </c>
      <c r="C37" s="19">
        <f t="shared" si="12"/>
        <v>120</v>
      </c>
      <c r="D37" s="19">
        <f t="shared" si="13"/>
        <v>29.5</v>
      </c>
      <c r="E37" s="4">
        <f t="shared" si="14"/>
        <v>16</v>
      </c>
    </row>
    <row r="38">
      <c r="A38" s="1" t="s">
        <v>787</v>
      </c>
      <c r="B38" s="19">
        <f t="shared" si="11"/>
        <v>767</v>
      </c>
      <c r="C38" s="19">
        <f t="shared" si="12"/>
        <v>117</v>
      </c>
      <c r="D38" s="19">
        <f t="shared" si="13"/>
        <v>24.6</v>
      </c>
      <c r="E38" s="4">
        <f t="shared" si="14"/>
        <v>15</v>
      </c>
    </row>
    <row r="39">
      <c r="A39" s="1" t="s">
        <v>793</v>
      </c>
      <c r="B39" s="19">
        <f t="shared" si="11"/>
        <v>420</v>
      </c>
      <c r="C39" s="19">
        <f t="shared" si="12"/>
        <v>42</v>
      </c>
      <c r="D39" s="19">
        <f t="shared" si="13"/>
        <v>8</v>
      </c>
      <c r="E39" s="4">
        <f t="shared" si="14"/>
        <v>12.5</v>
      </c>
    </row>
    <row r="40">
      <c r="A40" s="1" t="s">
        <v>786</v>
      </c>
      <c r="B40" s="19">
        <f t="shared" si="11"/>
        <v>5434</v>
      </c>
      <c r="C40" s="19">
        <f t="shared" si="12"/>
        <v>215</v>
      </c>
      <c r="D40" s="19">
        <f t="shared" si="13"/>
        <v>100</v>
      </c>
      <c r="E40" s="4">
        <f t="shared" si="14"/>
        <v>30.1</v>
      </c>
    </row>
    <row r="41">
      <c r="A41" s="1" t="s">
        <v>789</v>
      </c>
      <c r="B41" s="19">
        <f t="shared" si="11"/>
        <v>172</v>
      </c>
      <c r="C41" s="19">
        <f t="shared" si="12"/>
        <v>18</v>
      </c>
      <c r="D41" s="19">
        <f t="shared" si="13"/>
        <v>5.5</v>
      </c>
      <c r="E41" s="4">
        <f t="shared" si="14"/>
        <v>9.1</v>
      </c>
    </row>
    <row r="42">
      <c r="A42" s="1" t="s">
        <v>794</v>
      </c>
      <c r="B42" s="19">
        <f t="shared" si="11"/>
        <v>1763</v>
      </c>
      <c r="C42" s="19">
        <f t="shared" si="12"/>
        <v>192</v>
      </c>
      <c r="D42" s="19">
        <f t="shared" si="13"/>
        <v>35.5</v>
      </c>
      <c r="E42" s="4">
        <f t="shared" si="14"/>
        <v>19.3</v>
      </c>
    </row>
    <row r="43">
      <c r="A43" s="1" t="s">
        <v>791</v>
      </c>
      <c r="B43" s="19">
        <f t="shared" si="11"/>
        <v>324</v>
      </c>
      <c r="C43" s="19">
        <f t="shared" si="12"/>
        <v>50</v>
      </c>
      <c r="D43" s="19">
        <f t="shared" si="13"/>
        <v>10.4</v>
      </c>
      <c r="E43" s="4">
        <f t="shared" si="14"/>
        <v>11.2</v>
      </c>
    </row>
    <row r="44">
      <c r="B44" s="19"/>
    </row>
    <row r="45">
      <c r="A45" s="1" t="s">
        <v>71</v>
      </c>
      <c r="B45" s="1" t="s">
        <v>760</v>
      </c>
      <c r="C45" s="1" t="s">
        <v>464</v>
      </c>
      <c r="D45" s="1" t="s">
        <v>761</v>
      </c>
      <c r="E45" s="1" t="s">
        <v>762</v>
      </c>
    </row>
    <row r="46">
      <c r="A46" s="1" t="s">
        <v>795</v>
      </c>
      <c r="B46" s="19">
        <f t="shared" ref="B46:B65" si="15">VALUE(MID(A46,FIND("Defects-",A46)+LEN("Defects-"),5))</f>
        <v>5434</v>
      </c>
      <c r="C46" s="19">
        <f t="shared" ref="C46:C65" si="16">VALUE(MID(A46,FIND("Effort-",A46)+LEN("Effort-"),5))</f>
        <v>215</v>
      </c>
      <c r="D46" s="19">
        <f t="shared" ref="D46:D65" si="17">VALUE(MID(A46,FIND("Kloc+",A46)+LEN("Kloc+"),5))</f>
        <v>100</v>
      </c>
      <c r="E46" s="4">
        <f t="shared" ref="E46:E65" si="18">VALUE(MID(A46,FIND("Months-",A46)+LEN("Months-"),5))</f>
        <v>30.1</v>
      </c>
    </row>
    <row r="47">
      <c r="A47" s="1" t="s">
        <v>796</v>
      </c>
      <c r="B47" s="19">
        <f t="shared" si="15"/>
        <v>4840</v>
      </c>
      <c r="C47" s="19">
        <f t="shared" si="16"/>
        <v>750</v>
      </c>
      <c r="D47" s="19">
        <f t="shared" si="17"/>
        <v>101</v>
      </c>
      <c r="E47" s="4">
        <f t="shared" si="18"/>
        <v>32.4</v>
      </c>
    </row>
    <row r="48">
      <c r="A48" s="1" t="s">
        <v>797</v>
      </c>
      <c r="B48" s="19">
        <f t="shared" si="15"/>
        <v>6136</v>
      </c>
      <c r="C48" s="19">
        <f t="shared" si="16"/>
        <v>432</v>
      </c>
      <c r="D48" s="19">
        <f t="shared" si="17"/>
        <v>151</v>
      </c>
      <c r="E48" s="4">
        <f t="shared" si="18"/>
        <v>26.2</v>
      </c>
    </row>
    <row r="49">
      <c r="A49" s="1" t="s">
        <v>798</v>
      </c>
      <c r="B49" s="19">
        <f t="shared" si="15"/>
        <v>7553</v>
      </c>
      <c r="C49" s="19">
        <f t="shared" si="16"/>
        <v>756</v>
      </c>
      <c r="D49" s="19">
        <f t="shared" si="17"/>
        <v>162</v>
      </c>
      <c r="E49" s="4">
        <f t="shared" si="18"/>
        <v>32.4</v>
      </c>
    </row>
    <row r="50">
      <c r="A50" s="1" t="s">
        <v>799</v>
      </c>
      <c r="B50" s="19">
        <f t="shared" si="15"/>
        <v>4907</v>
      </c>
      <c r="C50" s="19">
        <f t="shared" si="16"/>
        <v>300</v>
      </c>
      <c r="D50" s="19">
        <f t="shared" si="17"/>
        <v>98</v>
      </c>
      <c r="E50" s="4">
        <f t="shared" si="18"/>
        <v>24.4</v>
      </c>
    </row>
    <row r="51">
      <c r="A51" s="1" t="s">
        <v>800</v>
      </c>
      <c r="B51" s="19">
        <f t="shared" si="15"/>
        <v>3340</v>
      </c>
      <c r="C51" s="19">
        <f t="shared" si="16"/>
        <v>703</v>
      </c>
      <c r="D51" s="19">
        <f t="shared" si="17"/>
        <v>100</v>
      </c>
      <c r="E51" s="4">
        <f t="shared" si="18"/>
        <v>29.6</v>
      </c>
    </row>
    <row r="52">
      <c r="A52" s="1" t="s">
        <v>801</v>
      </c>
      <c r="B52" s="19">
        <f t="shared" si="15"/>
        <v>6266</v>
      </c>
      <c r="C52" s="19">
        <f t="shared" si="16"/>
        <v>4178</v>
      </c>
      <c r="D52" s="19">
        <f t="shared" si="17"/>
        <v>165</v>
      </c>
      <c r="E52" s="4">
        <f t="shared" si="18"/>
        <v>47.3</v>
      </c>
    </row>
    <row r="53">
      <c r="A53" s="1" t="s">
        <v>798</v>
      </c>
      <c r="B53" s="19">
        <f t="shared" si="15"/>
        <v>7553</v>
      </c>
      <c r="C53" s="19">
        <f t="shared" si="16"/>
        <v>756</v>
      </c>
      <c r="D53" s="19">
        <f t="shared" si="17"/>
        <v>162</v>
      </c>
      <c r="E53" s="4">
        <f t="shared" si="18"/>
        <v>32.4</v>
      </c>
    </row>
    <row r="54">
      <c r="A54" s="1" t="s">
        <v>802</v>
      </c>
      <c r="B54" s="19">
        <f t="shared" si="15"/>
        <v>226</v>
      </c>
      <c r="C54" s="19">
        <f t="shared" si="16"/>
        <v>72</v>
      </c>
      <c r="D54" s="19">
        <f t="shared" si="17"/>
        <v>7.5</v>
      </c>
      <c r="E54" s="4">
        <f t="shared" si="18"/>
        <v>13.6</v>
      </c>
    </row>
    <row r="55">
      <c r="A55" s="1" t="s">
        <v>803</v>
      </c>
      <c r="B55" s="19">
        <f t="shared" si="15"/>
        <v>8477</v>
      </c>
      <c r="C55" s="19">
        <f t="shared" si="16"/>
        <v>444</v>
      </c>
      <c r="D55" s="19">
        <f t="shared" si="17"/>
        <v>339</v>
      </c>
      <c r="E55" s="4">
        <f t="shared" si="18"/>
        <v>45.9</v>
      </c>
    </row>
    <row r="56">
      <c r="A56" s="1" t="s">
        <v>804</v>
      </c>
      <c r="B56" s="19">
        <f t="shared" si="15"/>
        <v>109</v>
      </c>
      <c r="C56" s="19">
        <f t="shared" si="16"/>
        <v>10.8</v>
      </c>
      <c r="D56" s="19">
        <f t="shared" si="17"/>
        <v>3.5</v>
      </c>
      <c r="E56" s="4">
        <f t="shared" si="18"/>
        <v>7.8</v>
      </c>
    </row>
    <row r="57">
      <c r="A57" s="1" t="s">
        <v>805</v>
      </c>
      <c r="B57" s="19">
        <f t="shared" si="15"/>
        <v>1176</v>
      </c>
      <c r="C57" s="19">
        <f t="shared" si="16"/>
        <v>2120</v>
      </c>
      <c r="D57" s="19">
        <f t="shared" si="17"/>
        <v>219</v>
      </c>
      <c r="E57" s="4">
        <f t="shared" si="18"/>
        <v>42.8</v>
      </c>
    </row>
    <row r="58">
      <c r="A58" s="1" t="s">
        <v>806</v>
      </c>
      <c r="B58" s="19">
        <f t="shared" si="15"/>
        <v>1619</v>
      </c>
      <c r="C58" s="19">
        <f t="shared" si="16"/>
        <v>170</v>
      </c>
      <c r="D58" s="19">
        <f t="shared" si="17"/>
        <v>32.6</v>
      </c>
      <c r="E58" s="4">
        <f t="shared" si="18"/>
        <v>18.7</v>
      </c>
    </row>
    <row r="59">
      <c r="A59" s="1" t="s">
        <v>807</v>
      </c>
      <c r="B59" s="19">
        <f t="shared" si="15"/>
        <v>1759</v>
      </c>
      <c r="C59" s="19">
        <f t="shared" si="16"/>
        <v>1200</v>
      </c>
      <c r="D59" s="19">
        <f t="shared" si="17"/>
        <v>352</v>
      </c>
      <c r="E59" s="4">
        <f t="shared" si="18"/>
        <v>42.9</v>
      </c>
    </row>
    <row r="60">
      <c r="A60" s="1" t="s">
        <v>808</v>
      </c>
      <c r="B60" s="19">
        <f t="shared" si="15"/>
        <v>240</v>
      </c>
      <c r="C60" s="19">
        <f t="shared" si="16"/>
        <v>31.2</v>
      </c>
      <c r="D60" s="19">
        <f t="shared" si="17"/>
        <v>7.7</v>
      </c>
      <c r="E60" s="4">
        <f t="shared" si="18"/>
        <v>10.1</v>
      </c>
    </row>
    <row r="61">
      <c r="A61" s="1" t="s">
        <v>809</v>
      </c>
      <c r="B61" s="19">
        <f t="shared" si="15"/>
        <v>324</v>
      </c>
      <c r="C61" s="19">
        <f t="shared" si="16"/>
        <v>50</v>
      </c>
      <c r="D61" s="19">
        <f t="shared" si="17"/>
        <v>10.4</v>
      </c>
      <c r="E61" s="4">
        <f t="shared" si="18"/>
        <v>11.2</v>
      </c>
    </row>
    <row r="62">
      <c r="A62" s="1" t="s">
        <v>795</v>
      </c>
      <c r="B62" s="19">
        <f t="shared" si="15"/>
        <v>5434</v>
      </c>
      <c r="C62" s="19">
        <f t="shared" si="16"/>
        <v>215</v>
      </c>
      <c r="D62" s="19">
        <f t="shared" si="17"/>
        <v>100</v>
      </c>
      <c r="E62" s="4">
        <f t="shared" si="18"/>
        <v>30.1</v>
      </c>
    </row>
    <row r="63">
      <c r="A63" s="1" t="s">
        <v>798</v>
      </c>
      <c r="B63" s="19">
        <f t="shared" si="15"/>
        <v>7553</v>
      </c>
      <c r="C63" s="19">
        <f t="shared" si="16"/>
        <v>756</v>
      </c>
      <c r="D63" s="19">
        <f t="shared" si="17"/>
        <v>162</v>
      </c>
      <c r="E63" s="4">
        <f t="shared" si="18"/>
        <v>32.4</v>
      </c>
    </row>
    <row r="64">
      <c r="A64" s="1" t="s">
        <v>810</v>
      </c>
      <c r="B64" s="19">
        <f t="shared" si="15"/>
        <v>933</v>
      </c>
      <c r="C64" s="19">
        <f t="shared" si="16"/>
        <v>430</v>
      </c>
      <c r="D64" s="19">
        <f t="shared" si="17"/>
        <v>24</v>
      </c>
      <c r="E64" s="4">
        <f t="shared" si="18"/>
        <v>19.2</v>
      </c>
    </row>
    <row r="65">
      <c r="A65" s="1" t="s">
        <v>811</v>
      </c>
      <c r="B65" s="19">
        <f t="shared" si="15"/>
        <v>240</v>
      </c>
      <c r="C65" s="19">
        <f t="shared" si="16"/>
        <v>31.2</v>
      </c>
      <c r="D65" s="19">
        <f t="shared" si="17"/>
        <v>7.7</v>
      </c>
      <c r="E65" s="4">
        <f t="shared" si="18"/>
        <v>10.1</v>
      </c>
    </row>
    <row r="67">
      <c r="A67" s="1" t="s">
        <v>90</v>
      </c>
      <c r="B67" s="1" t="s">
        <v>760</v>
      </c>
      <c r="C67" s="1" t="s">
        <v>464</v>
      </c>
      <c r="D67" s="1" t="s">
        <v>761</v>
      </c>
      <c r="E67" s="1" t="s">
        <v>762</v>
      </c>
    </row>
    <row r="68">
      <c r="A68" s="1" t="s">
        <v>812</v>
      </c>
      <c r="B68" s="19">
        <f t="shared" ref="B68:B87" si="19">VALUE(MID(A68,FIND("Defects-",A68)+LEN("Defects-"),5))</f>
        <v>4210</v>
      </c>
      <c r="C68" s="19">
        <f t="shared" ref="C68:C87" si="20">VALUE(MID(A68,FIND("Effort-",A68)+LEN("Effort-"),5))</f>
        <v>636</v>
      </c>
      <c r="D68" s="19">
        <f t="shared" ref="D68:D87" si="21">VALUE(MID(A68,FIND("Kloc+",A68)+LEN("Kloc+"),5))</f>
        <v>137</v>
      </c>
      <c r="E68" s="4">
        <f t="shared" ref="E68:E87" si="22">VALUE(MID(A68,FIND("Months-",A68)+LEN("Months-"),5))</f>
        <v>32.2</v>
      </c>
    </row>
    <row r="69">
      <c r="A69" s="1" t="s">
        <v>813</v>
      </c>
      <c r="B69" s="19">
        <f t="shared" si="19"/>
        <v>4868</v>
      </c>
      <c r="C69" s="19">
        <f t="shared" si="20"/>
        <v>324</v>
      </c>
      <c r="D69" s="19">
        <f t="shared" si="21"/>
        <v>150</v>
      </c>
      <c r="E69" s="4">
        <f t="shared" si="22"/>
        <v>32.5</v>
      </c>
    </row>
    <row r="70">
      <c r="A70" s="1" t="s">
        <v>814</v>
      </c>
      <c r="B70" s="19">
        <f t="shared" si="19"/>
        <v>636</v>
      </c>
      <c r="C70" s="19">
        <f t="shared" si="20"/>
        <v>62</v>
      </c>
      <c r="D70" s="19">
        <f t="shared" si="21"/>
        <v>12.8</v>
      </c>
      <c r="E70" s="4">
        <f t="shared" si="22"/>
        <v>13.6</v>
      </c>
    </row>
    <row r="71">
      <c r="A71" s="1" t="s">
        <v>815</v>
      </c>
      <c r="B71" s="19">
        <f t="shared" si="19"/>
        <v>477</v>
      </c>
      <c r="C71" s="19">
        <f t="shared" si="20"/>
        <v>12</v>
      </c>
      <c r="D71" s="19">
        <f t="shared" si="21"/>
        <v>6.2</v>
      </c>
      <c r="E71" s="4">
        <f t="shared" si="22"/>
        <v>15.4</v>
      </c>
    </row>
    <row r="72">
      <c r="A72" s="1" t="s">
        <v>816</v>
      </c>
      <c r="B72" s="19">
        <f t="shared" si="19"/>
        <v>813</v>
      </c>
      <c r="C72" s="19">
        <f t="shared" si="20"/>
        <v>240</v>
      </c>
      <c r="D72" s="19">
        <f t="shared" si="21"/>
        <v>20</v>
      </c>
      <c r="E72" s="4">
        <f t="shared" si="22"/>
        <v>12.8</v>
      </c>
    </row>
    <row r="73">
      <c r="A73" s="1" t="s">
        <v>817</v>
      </c>
      <c r="B73" s="19">
        <f t="shared" si="19"/>
        <v>2950</v>
      </c>
      <c r="C73" s="19">
        <f t="shared" si="20"/>
        <v>278</v>
      </c>
      <c r="D73" s="19">
        <f t="shared" si="21"/>
        <v>70</v>
      </c>
      <c r="E73" s="4">
        <f t="shared" si="22"/>
        <v>20.2</v>
      </c>
    </row>
    <row r="74">
      <c r="A74" s="1" t="s">
        <v>818</v>
      </c>
      <c r="B74" s="19">
        <f t="shared" si="19"/>
        <v>1555</v>
      </c>
      <c r="C74" s="19">
        <f t="shared" si="20"/>
        <v>72</v>
      </c>
      <c r="D74" s="19">
        <f t="shared" si="21"/>
        <v>34</v>
      </c>
      <c r="E74" s="4">
        <f t="shared" si="22"/>
        <v>16.2</v>
      </c>
    </row>
    <row r="75">
      <c r="A75" s="1" t="s">
        <v>819</v>
      </c>
      <c r="B75" s="19">
        <f t="shared" si="19"/>
        <v>4511</v>
      </c>
      <c r="C75" s="19">
        <f t="shared" si="20"/>
        <v>600</v>
      </c>
      <c r="D75" s="19">
        <f t="shared" si="21"/>
        <v>111</v>
      </c>
      <c r="E75" s="4">
        <f t="shared" si="22"/>
        <v>23.5</v>
      </c>
    </row>
    <row r="76">
      <c r="A76" s="1" t="s">
        <v>820</v>
      </c>
      <c r="B76" s="19">
        <f t="shared" si="19"/>
        <v>2984</v>
      </c>
      <c r="C76" s="19">
        <f t="shared" si="20"/>
        <v>1350</v>
      </c>
      <c r="D76" s="19">
        <f t="shared" si="21"/>
        <v>32</v>
      </c>
      <c r="E76" s="4">
        <f t="shared" si="22"/>
        <v>33.6</v>
      </c>
    </row>
    <row r="77">
      <c r="A77" s="1" t="s">
        <v>821</v>
      </c>
      <c r="B77" s="19">
        <f t="shared" si="19"/>
        <v>1619</v>
      </c>
      <c r="C77" s="19">
        <f t="shared" si="20"/>
        <v>170</v>
      </c>
      <c r="D77" s="19">
        <f t="shared" si="21"/>
        <v>32.6</v>
      </c>
      <c r="E77" s="4">
        <f t="shared" si="22"/>
        <v>18.7</v>
      </c>
    </row>
    <row r="78">
      <c r="A78" s="1" t="s">
        <v>822</v>
      </c>
      <c r="B78" s="19">
        <f t="shared" si="19"/>
        <v>1844</v>
      </c>
      <c r="C78" s="19">
        <f t="shared" si="20"/>
        <v>2400</v>
      </c>
      <c r="D78" s="19">
        <f t="shared" si="21"/>
        <v>423</v>
      </c>
      <c r="E78" s="4">
        <f t="shared" si="22"/>
        <v>41.9</v>
      </c>
    </row>
    <row r="79">
      <c r="A79" s="1" t="s">
        <v>823</v>
      </c>
      <c r="B79" s="19">
        <f t="shared" si="19"/>
        <v>2409</v>
      </c>
      <c r="C79" s="19">
        <f t="shared" si="20"/>
        <v>239</v>
      </c>
      <c r="D79" s="19">
        <f t="shared" si="21"/>
        <v>48.5</v>
      </c>
      <c r="E79" s="4">
        <f t="shared" si="22"/>
        <v>21.4</v>
      </c>
    </row>
    <row r="80">
      <c r="A80" s="1" t="s">
        <v>824</v>
      </c>
      <c r="B80" s="19">
        <f t="shared" si="19"/>
        <v>172</v>
      </c>
      <c r="C80" s="19">
        <f t="shared" si="20"/>
        <v>18</v>
      </c>
      <c r="D80" s="19">
        <f t="shared" si="21"/>
        <v>5.5</v>
      </c>
      <c r="E80" s="4">
        <f t="shared" si="22"/>
        <v>9.1</v>
      </c>
    </row>
    <row r="81">
      <c r="A81" s="1" t="s">
        <v>825</v>
      </c>
      <c r="B81" s="19">
        <f t="shared" si="19"/>
        <v>2832</v>
      </c>
      <c r="C81" s="19">
        <f t="shared" si="20"/>
        <v>360</v>
      </c>
      <c r="D81" s="19">
        <f t="shared" si="21"/>
        <v>100</v>
      </c>
      <c r="E81" s="4">
        <f t="shared" si="22"/>
        <v>25.2</v>
      </c>
    </row>
    <row r="82">
      <c r="A82" s="1" t="s">
        <v>826</v>
      </c>
      <c r="B82" s="19">
        <f t="shared" si="19"/>
        <v>456</v>
      </c>
      <c r="C82" s="19">
        <f t="shared" si="20"/>
        <v>36</v>
      </c>
      <c r="D82" s="19">
        <f t="shared" si="21"/>
        <v>11.3</v>
      </c>
      <c r="E82" s="4">
        <f t="shared" si="22"/>
        <v>12.8</v>
      </c>
    </row>
    <row r="83">
      <c r="A83" s="1" t="s">
        <v>827</v>
      </c>
      <c r="B83" s="19">
        <f t="shared" si="19"/>
        <v>1553</v>
      </c>
      <c r="C83" s="19">
        <f t="shared" si="20"/>
        <v>210</v>
      </c>
      <c r="D83" s="19">
        <f t="shared" si="21"/>
        <v>38</v>
      </c>
      <c r="E83" s="4">
        <f t="shared" si="22"/>
        <v>21.3</v>
      </c>
    </row>
    <row r="84">
      <c r="A84" s="1" t="s">
        <v>828</v>
      </c>
      <c r="B84" s="19">
        <f t="shared" si="19"/>
        <v>9820</v>
      </c>
      <c r="C84" s="19">
        <f t="shared" si="20"/>
        <v>1368</v>
      </c>
      <c r="D84" s="19">
        <f t="shared" si="21"/>
        <v>282</v>
      </c>
      <c r="E84" s="4">
        <f t="shared" si="22"/>
        <v>37.3</v>
      </c>
    </row>
    <row r="85">
      <c r="A85" s="1" t="s">
        <v>829</v>
      </c>
      <c r="B85" s="19">
        <f t="shared" si="19"/>
        <v>2102</v>
      </c>
      <c r="C85" s="19">
        <f t="shared" si="20"/>
        <v>1924</v>
      </c>
      <c r="D85" s="19">
        <f t="shared" si="21"/>
        <v>50</v>
      </c>
      <c r="E85" s="4">
        <f t="shared" si="22"/>
        <v>34.2</v>
      </c>
    </row>
    <row r="86">
      <c r="A86" s="1" t="s">
        <v>830</v>
      </c>
      <c r="B86" s="19">
        <f t="shared" si="19"/>
        <v>2004</v>
      </c>
      <c r="C86" s="19">
        <f t="shared" si="20"/>
        <v>409</v>
      </c>
      <c r="D86" s="19">
        <f t="shared" si="21"/>
        <v>60</v>
      </c>
      <c r="E86" s="4">
        <f t="shared" si="22"/>
        <v>24.9</v>
      </c>
    </row>
    <row r="87">
      <c r="A87" s="1" t="s">
        <v>831</v>
      </c>
      <c r="B87" s="19">
        <f t="shared" si="19"/>
        <v>8518</v>
      </c>
      <c r="C87" s="19">
        <f t="shared" si="20"/>
        <v>973</v>
      </c>
      <c r="D87" s="19">
        <f t="shared" si="21"/>
        <v>284</v>
      </c>
      <c r="E87" s="4">
        <f t="shared" si="22"/>
        <v>38.1</v>
      </c>
    </row>
    <row r="89">
      <c r="A89" s="1" t="s">
        <v>109</v>
      </c>
      <c r="B89" s="1" t="s">
        <v>760</v>
      </c>
      <c r="C89" s="1" t="s">
        <v>464</v>
      </c>
      <c r="D89" s="1" t="s">
        <v>761</v>
      </c>
      <c r="E89" s="1" t="s">
        <v>762</v>
      </c>
    </row>
    <row r="90">
      <c r="A90" s="1" t="s">
        <v>832</v>
      </c>
      <c r="B90" s="19">
        <f t="shared" ref="B90:B109" si="23">VALUE(MID(A90,FIND("Defects-",A90)+LEN("Defects-"),5))</f>
        <v>1219</v>
      </c>
      <c r="C90" s="19">
        <f t="shared" ref="C90:C109" si="24">VALUE(MID(A90,FIND("Effort-",A90)+LEN("Effort-"),5))</f>
        <v>150</v>
      </c>
      <c r="D90" s="19">
        <f t="shared" ref="D90:D109" si="25">VALUE(MID(A90,FIND("Kloc+",A90)+LEN("Kloc+"),5))</f>
        <v>40</v>
      </c>
      <c r="E90" s="4">
        <f t="shared" ref="E90:E109" si="26">VALUE(MID(A90,FIND("Months-",A90)+LEN("Months-"),5))</f>
        <v>18.9</v>
      </c>
    </row>
    <row r="91">
      <c r="A91" s="1" t="s">
        <v>789</v>
      </c>
      <c r="B91" s="19">
        <f t="shared" si="23"/>
        <v>172</v>
      </c>
      <c r="C91" s="19">
        <f t="shared" si="24"/>
        <v>18</v>
      </c>
      <c r="D91" s="19">
        <f t="shared" si="25"/>
        <v>5.5</v>
      </c>
      <c r="E91" s="4">
        <f t="shared" si="26"/>
        <v>9.1</v>
      </c>
    </row>
    <row r="92">
      <c r="A92" s="1" t="s">
        <v>833</v>
      </c>
      <c r="B92" s="19">
        <f t="shared" si="23"/>
        <v>4342</v>
      </c>
      <c r="C92" s="19">
        <f t="shared" si="24"/>
        <v>360</v>
      </c>
      <c r="D92" s="19">
        <f t="shared" si="25"/>
        <v>100</v>
      </c>
      <c r="E92" s="4">
        <f t="shared" si="26"/>
        <v>28</v>
      </c>
    </row>
    <row r="93">
      <c r="A93" s="1" t="s">
        <v>824</v>
      </c>
      <c r="B93" s="19">
        <f t="shared" si="23"/>
        <v>172</v>
      </c>
      <c r="C93" s="19">
        <f t="shared" si="24"/>
        <v>18</v>
      </c>
      <c r="D93" s="19">
        <f t="shared" si="25"/>
        <v>5.5</v>
      </c>
      <c r="E93" s="4">
        <f t="shared" si="26"/>
        <v>9.1</v>
      </c>
    </row>
    <row r="94">
      <c r="A94" s="1" t="s">
        <v>824</v>
      </c>
      <c r="B94" s="19">
        <f t="shared" si="23"/>
        <v>172</v>
      </c>
      <c r="C94" s="19">
        <f t="shared" si="24"/>
        <v>18</v>
      </c>
      <c r="D94" s="19">
        <f t="shared" si="25"/>
        <v>5.5</v>
      </c>
      <c r="E94" s="4">
        <f t="shared" si="26"/>
        <v>9.1</v>
      </c>
    </row>
    <row r="95">
      <c r="A95" s="1" t="s">
        <v>834</v>
      </c>
      <c r="B95" s="19">
        <f t="shared" si="23"/>
        <v>477</v>
      </c>
      <c r="C95" s="19">
        <f t="shared" si="24"/>
        <v>12</v>
      </c>
      <c r="D95" s="19">
        <f t="shared" si="25"/>
        <v>6.2</v>
      </c>
      <c r="E95" s="4">
        <f t="shared" si="26"/>
        <v>15.4</v>
      </c>
    </row>
    <row r="96">
      <c r="A96" s="1" t="s">
        <v>835</v>
      </c>
      <c r="B96" s="19">
        <f t="shared" si="23"/>
        <v>256</v>
      </c>
      <c r="C96" s="19">
        <f t="shared" si="24"/>
        <v>36</v>
      </c>
      <c r="D96" s="19">
        <f t="shared" si="25"/>
        <v>8.2</v>
      </c>
      <c r="E96" s="4">
        <f t="shared" si="26"/>
        <v>10.4</v>
      </c>
    </row>
    <row r="97">
      <c r="A97" s="1" t="s">
        <v>836</v>
      </c>
      <c r="B97" s="19">
        <f t="shared" si="23"/>
        <v>6136</v>
      </c>
      <c r="C97" s="19">
        <f t="shared" si="24"/>
        <v>432</v>
      </c>
      <c r="D97" s="19">
        <f t="shared" si="25"/>
        <v>151</v>
      </c>
      <c r="E97" s="4">
        <f t="shared" si="26"/>
        <v>26.2</v>
      </c>
    </row>
    <row r="98">
      <c r="A98" s="1" t="s">
        <v>835</v>
      </c>
      <c r="B98" s="19">
        <f t="shared" si="23"/>
        <v>256</v>
      </c>
      <c r="C98" s="19">
        <f t="shared" si="24"/>
        <v>36</v>
      </c>
      <c r="D98" s="19">
        <f t="shared" si="25"/>
        <v>8.2</v>
      </c>
      <c r="E98" s="4">
        <f t="shared" si="26"/>
        <v>10.4</v>
      </c>
    </row>
    <row r="99">
      <c r="A99" s="1" t="s">
        <v>824</v>
      </c>
      <c r="B99" s="19">
        <f t="shared" si="23"/>
        <v>172</v>
      </c>
      <c r="C99" s="19">
        <f t="shared" si="24"/>
        <v>18</v>
      </c>
      <c r="D99" s="19">
        <f t="shared" si="25"/>
        <v>5.5</v>
      </c>
      <c r="E99" s="4">
        <f t="shared" si="26"/>
        <v>9.1</v>
      </c>
    </row>
    <row r="100">
      <c r="A100" s="1" t="s">
        <v>835</v>
      </c>
      <c r="B100" s="19">
        <f t="shared" si="23"/>
        <v>256</v>
      </c>
      <c r="C100" s="19">
        <f t="shared" si="24"/>
        <v>36</v>
      </c>
      <c r="D100" s="19">
        <f t="shared" si="25"/>
        <v>8.2</v>
      </c>
      <c r="E100" s="4">
        <f t="shared" si="26"/>
        <v>10.4</v>
      </c>
    </row>
    <row r="101">
      <c r="A101" s="1" t="s">
        <v>789</v>
      </c>
      <c r="B101" s="19">
        <f t="shared" si="23"/>
        <v>172</v>
      </c>
      <c r="C101" s="19">
        <f t="shared" si="24"/>
        <v>18</v>
      </c>
      <c r="D101" s="19">
        <f t="shared" si="25"/>
        <v>5.5</v>
      </c>
      <c r="E101" s="4">
        <f t="shared" si="26"/>
        <v>9.1</v>
      </c>
    </row>
    <row r="102">
      <c r="A102" s="1" t="s">
        <v>837</v>
      </c>
      <c r="B102" s="19">
        <f t="shared" si="23"/>
        <v>28</v>
      </c>
      <c r="C102" s="19">
        <f t="shared" si="24"/>
        <v>8.4</v>
      </c>
      <c r="D102" s="19">
        <f t="shared" si="25"/>
        <v>0.9</v>
      </c>
      <c r="E102" s="4">
        <f t="shared" si="26"/>
        <v>4.9</v>
      </c>
    </row>
    <row r="103">
      <c r="A103" s="1" t="s">
        <v>838</v>
      </c>
      <c r="B103" s="19">
        <f t="shared" si="23"/>
        <v>683</v>
      </c>
      <c r="C103" s="19">
        <f t="shared" si="24"/>
        <v>60</v>
      </c>
      <c r="D103" s="19">
        <f t="shared" si="25"/>
        <v>13</v>
      </c>
      <c r="E103" s="4">
        <f t="shared" si="26"/>
        <v>14.8</v>
      </c>
    </row>
    <row r="104">
      <c r="A104" s="1" t="s">
        <v>835</v>
      </c>
      <c r="B104" s="19">
        <f t="shared" si="23"/>
        <v>256</v>
      </c>
      <c r="C104" s="19">
        <f t="shared" si="24"/>
        <v>36</v>
      </c>
      <c r="D104" s="19">
        <f t="shared" si="25"/>
        <v>8.2</v>
      </c>
      <c r="E104" s="4">
        <f t="shared" si="26"/>
        <v>10.4</v>
      </c>
    </row>
    <row r="105">
      <c r="A105" s="1" t="s">
        <v>835</v>
      </c>
      <c r="B105" s="19">
        <f t="shared" si="23"/>
        <v>256</v>
      </c>
      <c r="C105" s="19">
        <f t="shared" si="24"/>
        <v>36</v>
      </c>
      <c r="D105" s="19">
        <f t="shared" si="25"/>
        <v>8.2</v>
      </c>
      <c r="E105" s="4">
        <f t="shared" si="26"/>
        <v>10.4</v>
      </c>
    </row>
    <row r="106">
      <c r="A106" s="1" t="s">
        <v>839</v>
      </c>
      <c r="B106" s="19">
        <f t="shared" si="23"/>
        <v>8848</v>
      </c>
      <c r="C106" s="19">
        <f t="shared" si="24"/>
        <v>8211</v>
      </c>
      <c r="D106" s="19">
        <f t="shared" si="25"/>
        <v>233</v>
      </c>
      <c r="E106" s="4">
        <f t="shared" si="26"/>
        <v>53.1</v>
      </c>
    </row>
    <row r="107">
      <c r="A107" s="1" t="s">
        <v>824</v>
      </c>
      <c r="B107" s="19">
        <f t="shared" si="23"/>
        <v>172</v>
      </c>
      <c r="C107" s="19">
        <f t="shared" si="24"/>
        <v>18</v>
      </c>
      <c r="D107" s="19">
        <f t="shared" si="25"/>
        <v>5.5</v>
      </c>
      <c r="E107" s="4">
        <f t="shared" si="26"/>
        <v>9.1</v>
      </c>
    </row>
    <row r="108">
      <c r="A108" s="1" t="s">
        <v>834</v>
      </c>
      <c r="B108" s="19">
        <f t="shared" si="23"/>
        <v>477</v>
      </c>
      <c r="C108" s="19">
        <f t="shared" si="24"/>
        <v>12</v>
      </c>
      <c r="D108" s="19">
        <f t="shared" si="25"/>
        <v>6.2</v>
      </c>
      <c r="E108" s="4">
        <f t="shared" si="26"/>
        <v>15.4</v>
      </c>
    </row>
    <row r="109">
      <c r="A109" s="1" t="s">
        <v>824</v>
      </c>
      <c r="B109" s="19">
        <f t="shared" si="23"/>
        <v>172</v>
      </c>
      <c r="C109" s="19">
        <f t="shared" si="24"/>
        <v>18</v>
      </c>
      <c r="D109" s="19">
        <f t="shared" si="25"/>
        <v>5.5</v>
      </c>
      <c r="E109" s="4">
        <f t="shared" si="26"/>
        <v>9.1</v>
      </c>
    </row>
    <row r="111">
      <c r="A111" s="1" t="s">
        <v>130</v>
      </c>
      <c r="B111" s="1" t="s">
        <v>760</v>
      </c>
      <c r="C111" s="1" t="s">
        <v>464</v>
      </c>
      <c r="D111" s="1" t="s">
        <v>761</v>
      </c>
      <c r="E111" s="1" t="s">
        <v>762</v>
      </c>
    </row>
    <row r="112">
      <c r="A112" s="1" t="s">
        <v>840</v>
      </c>
      <c r="B112" s="19">
        <f t="shared" ref="B112:B131" si="27">VALUE(MID(A112,FIND("Defects-",A112)+LEN("Defects-"),5))</f>
        <v>69</v>
      </c>
      <c r="C112" s="19">
        <f t="shared" ref="C112:C131" si="28">VALUE(MID(A112,FIND("Effort-",A112)+LEN("Effort-"),5))</f>
        <v>8.4</v>
      </c>
      <c r="D112" s="19">
        <f t="shared" ref="D112:D131" si="29">VALUE(MID(A112,FIND("Kloc+",A112)+LEN("Kloc+"),5))</f>
        <v>2.2</v>
      </c>
      <c r="E112" s="4">
        <f t="shared" ref="E112:E131" si="30">VALUE(MID(A112,FIND("Months-",A112)+LEN("Months-"),5))</f>
        <v>6.6</v>
      </c>
    </row>
    <row r="113">
      <c r="A113" s="1" t="s">
        <v>841</v>
      </c>
      <c r="B113" s="19">
        <f t="shared" si="27"/>
        <v>1058</v>
      </c>
      <c r="C113" s="19">
        <f t="shared" si="28"/>
        <v>107</v>
      </c>
      <c r="D113" s="19">
        <f t="shared" si="29"/>
        <v>21</v>
      </c>
      <c r="E113" s="4">
        <f t="shared" si="30"/>
        <v>21.3</v>
      </c>
    </row>
    <row r="114">
      <c r="A114" s="1" t="s">
        <v>842</v>
      </c>
      <c r="B114" s="19">
        <f t="shared" si="27"/>
        <v>2007</v>
      </c>
      <c r="C114" s="19">
        <f t="shared" si="28"/>
        <v>252</v>
      </c>
      <c r="D114" s="19">
        <f t="shared" si="29"/>
        <v>47.5</v>
      </c>
      <c r="E114" s="4">
        <f t="shared" si="30"/>
        <v>22.3</v>
      </c>
    </row>
    <row r="115">
      <c r="A115" s="1" t="s">
        <v>843</v>
      </c>
      <c r="B115" s="19">
        <f t="shared" si="27"/>
        <v>1253</v>
      </c>
      <c r="C115" s="19">
        <f t="shared" si="28"/>
        <v>480</v>
      </c>
      <c r="D115" s="19">
        <f t="shared" si="29"/>
        <v>16.3</v>
      </c>
      <c r="E115" s="4">
        <f t="shared" si="30"/>
        <v>21.5</v>
      </c>
    </row>
    <row r="116">
      <c r="A116" s="1" t="s">
        <v>844</v>
      </c>
      <c r="B116" s="19">
        <f t="shared" si="27"/>
        <v>302</v>
      </c>
      <c r="C116" s="19">
        <f t="shared" si="28"/>
        <v>25.2</v>
      </c>
      <c r="D116" s="19">
        <f t="shared" si="29"/>
        <v>9.7</v>
      </c>
      <c r="E116" s="4">
        <f t="shared" si="30"/>
        <v>11</v>
      </c>
    </row>
    <row r="117">
      <c r="A117" s="1" t="s">
        <v>845</v>
      </c>
      <c r="B117" s="19">
        <f t="shared" si="27"/>
        <v>8477</v>
      </c>
      <c r="C117" s="19">
        <f t="shared" si="28"/>
        <v>444</v>
      </c>
      <c r="D117" s="19">
        <f t="shared" si="29"/>
        <v>339</v>
      </c>
      <c r="E117" s="4">
        <f t="shared" si="30"/>
        <v>45.9</v>
      </c>
    </row>
    <row r="118">
      <c r="A118" s="1" t="s">
        <v>846</v>
      </c>
      <c r="B118" s="19">
        <f t="shared" si="27"/>
        <v>2832</v>
      </c>
      <c r="C118" s="19">
        <f t="shared" si="28"/>
        <v>360</v>
      </c>
      <c r="D118" s="19">
        <f t="shared" si="29"/>
        <v>100</v>
      </c>
      <c r="E118" s="4">
        <f t="shared" si="30"/>
        <v>25.2</v>
      </c>
    </row>
    <row r="119">
      <c r="A119" s="1" t="s">
        <v>847</v>
      </c>
      <c r="B119" s="19">
        <f t="shared" si="27"/>
        <v>2743</v>
      </c>
      <c r="C119" s="19">
        <f t="shared" si="28"/>
        <v>162</v>
      </c>
      <c r="D119" s="19">
        <f t="shared" si="29"/>
        <v>90</v>
      </c>
      <c r="E119" s="4">
        <f t="shared" si="30"/>
        <v>25</v>
      </c>
    </row>
    <row r="120">
      <c r="A120" s="1" t="s">
        <v>848</v>
      </c>
      <c r="B120" s="19">
        <f t="shared" si="27"/>
        <v>5092</v>
      </c>
      <c r="C120" s="19">
        <f t="shared" si="28"/>
        <v>420</v>
      </c>
      <c r="D120" s="19">
        <f t="shared" si="29"/>
        <v>190</v>
      </c>
      <c r="E120" s="4">
        <f t="shared" si="30"/>
        <v>30.3</v>
      </c>
    </row>
    <row r="121">
      <c r="A121" s="1" t="s">
        <v>849</v>
      </c>
      <c r="B121" s="19">
        <f t="shared" si="27"/>
        <v>2007</v>
      </c>
      <c r="C121" s="19">
        <f t="shared" si="28"/>
        <v>252</v>
      </c>
      <c r="D121" s="19">
        <f t="shared" si="29"/>
        <v>47.5</v>
      </c>
      <c r="E121" s="4">
        <f t="shared" si="30"/>
        <v>22.3</v>
      </c>
    </row>
    <row r="122">
      <c r="A122" s="1" t="s">
        <v>850</v>
      </c>
      <c r="B122" s="19">
        <f t="shared" si="27"/>
        <v>4342</v>
      </c>
      <c r="C122" s="19">
        <f t="shared" si="28"/>
        <v>360</v>
      </c>
      <c r="D122" s="19">
        <f t="shared" si="29"/>
        <v>100</v>
      </c>
      <c r="E122" s="4">
        <f t="shared" si="30"/>
        <v>28</v>
      </c>
    </row>
    <row r="123">
      <c r="A123" s="1" t="s">
        <v>851</v>
      </c>
      <c r="B123" s="19">
        <f t="shared" si="27"/>
        <v>566</v>
      </c>
      <c r="C123" s="19">
        <f t="shared" si="28"/>
        <v>72</v>
      </c>
      <c r="D123" s="19">
        <f t="shared" si="29"/>
        <v>20</v>
      </c>
      <c r="E123" s="4">
        <f t="shared" si="30"/>
        <v>14.4</v>
      </c>
    </row>
    <row r="124">
      <c r="A124" s="1" t="s">
        <v>852</v>
      </c>
      <c r="B124" s="19">
        <f t="shared" si="27"/>
        <v>188</v>
      </c>
      <c r="C124" s="19">
        <f t="shared" si="28"/>
        <v>24</v>
      </c>
      <c r="D124" s="19">
        <f t="shared" si="29"/>
        <v>6</v>
      </c>
      <c r="E124" s="4">
        <f t="shared" si="30"/>
        <v>9.9</v>
      </c>
    </row>
    <row r="125">
      <c r="A125" s="1" t="s">
        <v>853</v>
      </c>
      <c r="B125" s="19">
        <f t="shared" si="27"/>
        <v>683</v>
      </c>
      <c r="C125" s="19">
        <f t="shared" si="28"/>
        <v>60</v>
      </c>
      <c r="D125" s="19">
        <f t="shared" si="29"/>
        <v>13</v>
      </c>
      <c r="E125" s="4">
        <f t="shared" si="30"/>
        <v>14.8</v>
      </c>
    </row>
    <row r="126">
      <c r="A126" s="1" t="s">
        <v>854</v>
      </c>
      <c r="B126" s="19">
        <f t="shared" si="27"/>
        <v>2327</v>
      </c>
      <c r="C126" s="19">
        <f t="shared" si="28"/>
        <v>400</v>
      </c>
      <c r="D126" s="19">
        <f t="shared" si="29"/>
        <v>79</v>
      </c>
      <c r="E126" s="4">
        <f t="shared" si="30"/>
        <v>26.9</v>
      </c>
    </row>
    <row r="127">
      <c r="A127" s="1" t="s">
        <v>847</v>
      </c>
      <c r="B127" s="19">
        <f t="shared" si="27"/>
        <v>2743</v>
      </c>
      <c r="C127" s="19">
        <f t="shared" si="28"/>
        <v>162</v>
      </c>
      <c r="D127" s="19">
        <f t="shared" si="29"/>
        <v>90</v>
      </c>
      <c r="E127" s="4">
        <f t="shared" si="30"/>
        <v>25</v>
      </c>
    </row>
    <row r="128">
      <c r="A128" s="1" t="s">
        <v>855</v>
      </c>
      <c r="B128" s="19">
        <f t="shared" si="27"/>
        <v>7998</v>
      </c>
      <c r="C128" s="19">
        <f t="shared" si="28"/>
        <v>1248</v>
      </c>
      <c r="D128" s="19">
        <f t="shared" si="29"/>
        <v>177</v>
      </c>
      <c r="E128" s="4">
        <f t="shared" si="30"/>
        <v>31.5</v>
      </c>
    </row>
    <row r="129">
      <c r="A129" s="1" t="s">
        <v>856</v>
      </c>
      <c r="B129" s="19">
        <f t="shared" si="27"/>
        <v>1759</v>
      </c>
      <c r="C129" s="19">
        <f t="shared" si="28"/>
        <v>1200</v>
      </c>
      <c r="D129" s="19">
        <f t="shared" si="29"/>
        <v>352</v>
      </c>
      <c r="E129" s="4">
        <f t="shared" si="30"/>
        <v>42.9</v>
      </c>
    </row>
    <row r="130">
      <c r="A130" s="1" t="s">
        <v>857</v>
      </c>
      <c r="B130" s="19">
        <f t="shared" si="27"/>
        <v>8547</v>
      </c>
      <c r="C130" s="19">
        <f t="shared" si="28"/>
        <v>720</v>
      </c>
      <c r="D130" s="19">
        <f t="shared" si="29"/>
        <v>350</v>
      </c>
      <c r="E130" s="4">
        <f t="shared" si="30"/>
        <v>35.7</v>
      </c>
    </row>
    <row r="131">
      <c r="A131" s="1" t="s">
        <v>858</v>
      </c>
      <c r="B131" s="19">
        <f t="shared" si="27"/>
        <v>2409</v>
      </c>
      <c r="C131" s="19">
        <f t="shared" si="28"/>
        <v>239</v>
      </c>
      <c r="D131" s="19">
        <f t="shared" si="29"/>
        <v>48.5</v>
      </c>
      <c r="E131" s="4">
        <f t="shared" si="30"/>
        <v>21.4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9.13"/>
  </cols>
  <sheetData>
    <row r="1">
      <c r="A1" s="1" t="s">
        <v>859</v>
      </c>
      <c r="B1" s="1" t="s">
        <v>860</v>
      </c>
      <c r="C1" s="1" t="s">
        <v>861</v>
      </c>
      <c r="D1" s="1" t="s">
        <v>862</v>
      </c>
    </row>
    <row r="2">
      <c r="A2" s="21" t="s">
        <v>863</v>
      </c>
      <c r="B2" s="4">
        <f t="shared" ref="B2:B21" si="1">VALUE(MID(A2,FIND("Completion+",A2)+LEN("Completion+"),5))</f>
        <v>0.9</v>
      </c>
      <c r="C2" s="4">
        <f t="shared" ref="C2:C21" si="2">VALUE(MID(A2,FIND("Cost-",A2)+LEN("Cost-"),7))</f>
        <v>183.7</v>
      </c>
      <c r="D2" s="22">
        <f>VALUE(MID(A2,FIND("Idle-",A2)+LEN("Idle-"),6))</f>
        <v>0.34</v>
      </c>
      <c r="G2" s="1" t="s">
        <v>860</v>
      </c>
      <c r="H2" s="1" t="s">
        <v>861</v>
      </c>
      <c r="I2" s="1" t="s">
        <v>862</v>
      </c>
    </row>
    <row r="3">
      <c r="A3" s="21" t="s">
        <v>864</v>
      </c>
      <c r="B3" s="4">
        <f t="shared" si="1"/>
        <v>0.91</v>
      </c>
      <c r="C3" s="4">
        <f t="shared" si="2"/>
        <v>225.76</v>
      </c>
      <c r="D3" s="23">
        <v>0.0</v>
      </c>
      <c r="F3" s="1" t="s">
        <v>5</v>
      </c>
      <c r="G3" s="1">
        <v>0.75</v>
      </c>
      <c r="H3" s="13">
        <v>310.4</v>
      </c>
      <c r="I3" s="13">
        <v>0.0</v>
      </c>
    </row>
    <row r="4">
      <c r="A4" s="21" t="s">
        <v>865</v>
      </c>
      <c r="B4" s="4">
        <f t="shared" si="1"/>
        <v>1</v>
      </c>
      <c r="C4" s="4">
        <f t="shared" si="2"/>
        <v>166.08</v>
      </c>
      <c r="D4" s="23">
        <v>0.5</v>
      </c>
      <c r="F4" s="1" t="s">
        <v>7</v>
      </c>
      <c r="G4" s="4">
        <f t="shared" ref="G4:I4" si="3">AVERAGE(B2:B21)</f>
        <v>0.908</v>
      </c>
      <c r="H4" s="4">
        <f t="shared" si="3"/>
        <v>181.774</v>
      </c>
      <c r="I4" s="4">
        <f t="shared" si="3"/>
        <v>0.2935</v>
      </c>
    </row>
    <row r="5">
      <c r="A5" s="21" t="s">
        <v>866</v>
      </c>
      <c r="B5" s="4">
        <f t="shared" si="1"/>
        <v>0.85</v>
      </c>
      <c r="C5" s="4">
        <f t="shared" si="2"/>
        <v>154.14</v>
      </c>
      <c r="D5" s="22">
        <f>VALUE(MID(A5,FIND("Idle-",A5)+LEN("Idle-"),6))</f>
        <v>0.47</v>
      </c>
      <c r="F5" s="1" t="s">
        <v>9</v>
      </c>
      <c r="G5" s="4">
        <f t="shared" ref="G5:I5" si="4">AVERAGE(B24:B43)</f>
        <v>6.7005</v>
      </c>
      <c r="H5" s="4">
        <f t="shared" si="4"/>
        <v>202.419</v>
      </c>
      <c r="I5" s="4">
        <f t="shared" si="4"/>
        <v>2.112</v>
      </c>
    </row>
    <row r="6">
      <c r="A6" s="21" t="s">
        <v>867</v>
      </c>
      <c r="B6" s="4">
        <f t="shared" si="1"/>
        <v>0.72</v>
      </c>
      <c r="C6" s="4">
        <f t="shared" si="2"/>
        <v>163.76</v>
      </c>
      <c r="D6" s="23">
        <v>0.0</v>
      </c>
      <c r="F6" s="1" t="s">
        <v>11</v>
      </c>
      <c r="G6" s="4">
        <f t="shared" ref="G6:I6" si="5">AVERAGE(B46:B65)</f>
        <v>2.2075</v>
      </c>
      <c r="H6" s="4">
        <f t="shared" si="5"/>
        <v>245.4075</v>
      </c>
      <c r="I6" s="4">
        <f t="shared" si="5"/>
        <v>0.682</v>
      </c>
    </row>
    <row r="7">
      <c r="A7" s="21" t="s">
        <v>868</v>
      </c>
      <c r="B7" s="4">
        <f t="shared" si="1"/>
        <v>0.94</v>
      </c>
      <c r="C7" s="4">
        <f t="shared" si="2"/>
        <v>164.58</v>
      </c>
      <c r="D7" s="23">
        <v>0.43</v>
      </c>
      <c r="F7" s="1" t="s">
        <v>13</v>
      </c>
      <c r="G7" s="4">
        <f t="shared" ref="G7:I7" si="6">AVERAGE(B68:B87)</f>
        <v>3.709</v>
      </c>
      <c r="H7" s="4">
        <f t="shared" si="6"/>
        <v>236.0105</v>
      </c>
      <c r="I7" s="4">
        <f t="shared" si="6"/>
        <v>1.174</v>
      </c>
    </row>
    <row r="8">
      <c r="A8" s="21" t="s">
        <v>869</v>
      </c>
      <c r="B8" s="4">
        <f t="shared" si="1"/>
        <v>0.84</v>
      </c>
      <c r="C8" s="4">
        <f t="shared" si="2"/>
        <v>408.19</v>
      </c>
      <c r="D8" s="23">
        <v>0.0</v>
      </c>
      <c r="F8" s="1" t="s">
        <v>15</v>
      </c>
      <c r="G8" s="4">
        <f t="shared" ref="G8:I8" si="7">AVERAGE(B90:B109)</f>
        <v>3.718</v>
      </c>
      <c r="H8" s="4">
        <f t="shared" si="7"/>
        <v>226.9675</v>
      </c>
      <c r="I8" s="4">
        <f t="shared" si="7"/>
        <v>1.198</v>
      </c>
    </row>
    <row r="9">
      <c r="A9" s="21" t="s">
        <v>870</v>
      </c>
      <c r="B9" s="4">
        <f t="shared" si="1"/>
        <v>0.84</v>
      </c>
      <c r="C9" s="4">
        <f t="shared" si="2"/>
        <v>170.68</v>
      </c>
      <c r="D9" s="23">
        <v>0.0</v>
      </c>
      <c r="F9" s="1" t="s">
        <v>17</v>
      </c>
      <c r="G9" s="4">
        <f t="shared" ref="G9:I9" si="8">AVERAGE(B112:B131)</f>
        <v>3.109</v>
      </c>
      <c r="H9" s="4">
        <f t="shared" si="8"/>
        <v>208.4025</v>
      </c>
      <c r="I9" s="4">
        <f t="shared" si="8"/>
        <v>0.974</v>
      </c>
    </row>
    <row r="10">
      <c r="A10" s="21" t="s">
        <v>871</v>
      </c>
      <c r="B10" s="4">
        <f t="shared" si="1"/>
        <v>0.75</v>
      </c>
      <c r="C10" s="4">
        <f t="shared" si="2"/>
        <v>137.68</v>
      </c>
      <c r="D10" s="23">
        <v>0.0</v>
      </c>
      <c r="F10" s="1" t="s">
        <v>19</v>
      </c>
      <c r="G10" s="13">
        <v>1.0</v>
      </c>
      <c r="H10" s="13">
        <v>189.79</v>
      </c>
      <c r="I10" s="13">
        <v>0.43</v>
      </c>
    </row>
    <row r="11">
      <c r="A11" s="21" t="s">
        <v>872</v>
      </c>
      <c r="B11" s="4">
        <f t="shared" si="1"/>
        <v>0.98</v>
      </c>
      <c r="C11" s="4">
        <f t="shared" si="2"/>
        <v>208.86</v>
      </c>
      <c r="D11" s="22">
        <f t="shared" ref="D11:D15" si="9">VALUE(MID(A11,FIND("Idle-",A11)+LEN("Idle-"),6))</f>
        <v>0.49</v>
      </c>
      <c r="F11" s="1" t="s">
        <v>20</v>
      </c>
      <c r="G11" s="13">
        <v>0.88</v>
      </c>
      <c r="H11" s="13">
        <v>177.85</v>
      </c>
      <c r="I11" s="13">
        <v>0.56</v>
      </c>
    </row>
    <row r="12">
      <c r="A12" s="21" t="s">
        <v>873</v>
      </c>
      <c r="B12" s="4">
        <f t="shared" si="1"/>
        <v>0.92</v>
      </c>
      <c r="C12" s="4">
        <f t="shared" si="2"/>
        <v>218.73</v>
      </c>
      <c r="D12" s="22">
        <f t="shared" si="9"/>
        <v>0.54</v>
      </c>
      <c r="F12" s="1" t="s">
        <v>22</v>
      </c>
      <c r="G12" s="13">
        <v>1.0</v>
      </c>
      <c r="H12" s="13">
        <v>193.72</v>
      </c>
      <c r="I12" s="13">
        <v>0.29</v>
      </c>
    </row>
    <row r="13">
      <c r="A13" s="1" t="s">
        <v>874</v>
      </c>
      <c r="B13" s="4">
        <f t="shared" si="1"/>
        <v>0.88</v>
      </c>
      <c r="C13" s="4">
        <f t="shared" si="2"/>
        <v>128.13</v>
      </c>
      <c r="D13" s="22">
        <f t="shared" si="9"/>
        <v>0.07</v>
      </c>
      <c r="F13" s="1" t="s">
        <v>24</v>
      </c>
      <c r="G13" s="13">
        <v>0.94</v>
      </c>
      <c r="H13" s="13">
        <v>181.45</v>
      </c>
      <c r="I13" s="13">
        <v>0.19</v>
      </c>
    </row>
    <row r="14">
      <c r="A14" s="21" t="s">
        <v>875</v>
      </c>
      <c r="B14" s="4">
        <f t="shared" si="1"/>
        <v>0.94</v>
      </c>
      <c r="C14" s="4">
        <f t="shared" si="2"/>
        <v>101.69</v>
      </c>
      <c r="D14" s="22">
        <f t="shared" si="9"/>
        <v>0.35</v>
      </c>
      <c r="F14" s="1" t="s">
        <v>26</v>
      </c>
      <c r="G14" s="13">
        <v>0.89</v>
      </c>
      <c r="H14" s="13">
        <v>131.02</v>
      </c>
      <c r="I14" s="13">
        <v>0.06</v>
      </c>
    </row>
    <row r="15">
      <c r="A15" s="21" t="s">
        <v>876</v>
      </c>
      <c r="B15" s="4">
        <f t="shared" si="1"/>
        <v>1</v>
      </c>
      <c r="C15" s="4">
        <f t="shared" si="2"/>
        <v>147.06</v>
      </c>
      <c r="D15" s="22">
        <f t="shared" si="9"/>
        <v>0.43</v>
      </c>
      <c r="F15" s="1" t="s">
        <v>28</v>
      </c>
      <c r="G15" s="13">
        <v>0.9</v>
      </c>
      <c r="H15" s="13">
        <v>432.69</v>
      </c>
      <c r="I15" s="13">
        <v>0.09</v>
      </c>
    </row>
    <row r="16">
      <c r="A16" s="21" t="s">
        <v>877</v>
      </c>
      <c r="B16" s="4">
        <f t="shared" si="1"/>
        <v>0.91</v>
      </c>
      <c r="C16" s="4">
        <f t="shared" si="2"/>
        <v>168.43</v>
      </c>
      <c r="D16" s="23">
        <v>0.0</v>
      </c>
      <c r="F16" s="1" t="s">
        <v>30</v>
      </c>
      <c r="G16" s="1">
        <v>0.87</v>
      </c>
      <c r="H16" s="1">
        <v>201.33</v>
      </c>
      <c r="I16" s="1">
        <v>0.0</v>
      </c>
    </row>
    <row r="17">
      <c r="A17" s="1" t="s">
        <v>878</v>
      </c>
      <c r="B17" s="4">
        <f t="shared" si="1"/>
        <v>0.92</v>
      </c>
      <c r="C17" s="4">
        <f t="shared" si="2"/>
        <v>164.15</v>
      </c>
      <c r="D17" s="22">
        <f t="shared" ref="D17:D21" si="10">VALUE(MID(A17,FIND("Idle-",A17)+LEN("Idle-"),6))</f>
        <v>0.56</v>
      </c>
    </row>
    <row r="18">
      <c r="A18" s="21" t="s">
        <v>879</v>
      </c>
      <c r="B18" s="4">
        <f t="shared" si="1"/>
        <v>0.92</v>
      </c>
      <c r="C18" s="4">
        <f t="shared" si="2"/>
        <v>127.91</v>
      </c>
      <c r="D18" s="22">
        <f t="shared" si="10"/>
        <v>0.47</v>
      </c>
      <c r="G18" s="1" t="s">
        <v>860</v>
      </c>
      <c r="H18" s="1" t="s">
        <v>861</v>
      </c>
      <c r="I18" s="1" t="s">
        <v>862</v>
      </c>
      <c r="J18" s="2"/>
    </row>
    <row r="19">
      <c r="A19" s="21" t="s">
        <v>880</v>
      </c>
      <c r="B19" s="4">
        <f t="shared" si="1"/>
        <v>0.97</v>
      </c>
      <c r="C19" s="4">
        <f t="shared" si="2"/>
        <v>217.37</v>
      </c>
      <c r="D19" s="22">
        <f t="shared" si="10"/>
        <v>0.29</v>
      </c>
      <c r="F19" s="1" t="s">
        <v>33</v>
      </c>
      <c r="G19" s="8" t="s">
        <v>34</v>
      </c>
      <c r="H19" s="8" t="s">
        <v>34</v>
      </c>
      <c r="I19" s="8" t="s">
        <v>34</v>
      </c>
      <c r="J19" s="12"/>
    </row>
    <row r="20">
      <c r="A20" s="21" t="s">
        <v>881</v>
      </c>
      <c r="B20" s="4">
        <f t="shared" si="1"/>
        <v>0.97</v>
      </c>
      <c r="C20" s="4">
        <f t="shared" si="2"/>
        <v>239.36</v>
      </c>
      <c r="D20" s="22">
        <f t="shared" si="10"/>
        <v>0.47</v>
      </c>
      <c r="F20" s="1" t="s">
        <v>36</v>
      </c>
      <c r="G20" s="9" t="s">
        <v>37</v>
      </c>
      <c r="H20" s="9" t="s">
        <v>37</v>
      </c>
      <c r="I20" s="9" t="s">
        <v>37</v>
      </c>
      <c r="J20" s="9"/>
    </row>
    <row r="21">
      <c r="A21" s="21" t="s">
        <v>882</v>
      </c>
      <c r="B21" s="4">
        <f t="shared" si="1"/>
        <v>1</v>
      </c>
      <c r="C21" s="4">
        <f t="shared" si="2"/>
        <v>139.22</v>
      </c>
      <c r="D21" s="22">
        <f t="shared" si="10"/>
        <v>0.46</v>
      </c>
      <c r="F21" s="1" t="s">
        <v>39</v>
      </c>
      <c r="G21" s="9" t="s">
        <v>37</v>
      </c>
      <c r="H21" s="9" t="s">
        <v>37</v>
      </c>
      <c r="I21" s="9" t="s">
        <v>37</v>
      </c>
      <c r="J21" s="9"/>
    </row>
    <row r="22">
      <c r="D22" s="22"/>
      <c r="F22" s="1" t="s">
        <v>41</v>
      </c>
      <c r="G22" s="9" t="s">
        <v>37</v>
      </c>
      <c r="H22" s="9" t="s">
        <v>37</v>
      </c>
      <c r="I22" s="9" t="s">
        <v>37</v>
      </c>
      <c r="J22" s="9"/>
    </row>
    <row r="23">
      <c r="A23" s="1" t="s">
        <v>883</v>
      </c>
      <c r="D23" s="22"/>
      <c r="F23" s="1" t="s">
        <v>42</v>
      </c>
      <c r="G23" s="9" t="s">
        <v>37</v>
      </c>
      <c r="H23" s="9" t="s">
        <v>37</v>
      </c>
      <c r="I23" s="9" t="s">
        <v>37</v>
      </c>
      <c r="J23" s="9"/>
    </row>
    <row r="24">
      <c r="A24" s="21" t="s">
        <v>884</v>
      </c>
      <c r="B24" s="4">
        <f t="shared" ref="B24:B43" si="11">VALUE(MID(A24,FIND("Completion+",A24)+LEN("Completion+"),5))</f>
        <v>6.61</v>
      </c>
      <c r="C24" s="4">
        <f t="shared" ref="C24:C43" si="12">VALUE(MID(A24,FIND("Cost-",A24)+LEN("Cost-"),7))</f>
        <v>221.47</v>
      </c>
      <c r="D24" s="22">
        <f t="shared" ref="D24:D43" si="13">VALUE(MID(A24,FIND("Idle-",A24)+LEN("Idle-"),6))</f>
        <v>2.03</v>
      </c>
      <c r="F24" s="1" t="s">
        <v>44</v>
      </c>
      <c r="G24" s="9" t="s">
        <v>37</v>
      </c>
      <c r="H24" s="9" t="s">
        <v>37</v>
      </c>
      <c r="I24" s="9" t="s">
        <v>37</v>
      </c>
      <c r="J24" s="9"/>
    </row>
    <row r="25">
      <c r="A25" s="1" t="s">
        <v>885</v>
      </c>
      <c r="B25" s="4">
        <f t="shared" si="11"/>
        <v>6.72</v>
      </c>
      <c r="C25" s="4">
        <f t="shared" si="12"/>
        <v>236.1</v>
      </c>
      <c r="D25" s="22">
        <f t="shared" si="13"/>
        <v>2.19</v>
      </c>
      <c r="F25" s="1" t="s">
        <v>46</v>
      </c>
      <c r="G25" s="9" t="s">
        <v>37</v>
      </c>
      <c r="H25" s="9" t="s">
        <v>37</v>
      </c>
      <c r="I25" s="9" t="s">
        <v>37</v>
      </c>
      <c r="J25" s="9"/>
    </row>
    <row r="26">
      <c r="A26" s="21" t="s">
        <v>886</v>
      </c>
      <c r="B26" s="4">
        <f t="shared" si="11"/>
        <v>6.59</v>
      </c>
      <c r="C26" s="4">
        <f t="shared" si="12"/>
        <v>69.54</v>
      </c>
      <c r="D26" s="22">
        <f t="shared" si="13"/>
        <v>1.94</v>
      </c>
      <c r="F26" s="1" t="s">
        <v>48</v>
      </c>
      <c r="G26" s="9" t="s">
        <v>37</v>
      </c>
      <c r="H26" s="9" t="s">
        <v>37</v>
      </c>
      <c r="I26" s="9" t="s">
        <v>37</v>
      </c>
      <c r="J26" s="9"/>
    </row>
    <row r="27">
      <c r="A27" s="21" t="s">
        <v>887</v>
      </c>
      <c r="B27" s="4">
        <f t="shared" si="11"/>
        <v>6.73</v>
      </c>
      <c r="C27" s="4">
        <f t="shared" si="12"/>
        <v>245.76</v>
      </c>
      <c r="D27" s="22">
        <f t="shared" si="13"/>
        <v>2.27</v>
      </c>
      <c r="F27" s="1" t="s">
        <v>50</v>
      </c>
      <c r="G27" s="9" t="s">
        <v>37</v>
      </c>
      <c r="H27" s="9" t="s">
        <v>37</v>
      </c>
      <c r="I27" s="9" t="s">
        <v>37</v>
      </c>
      <c r="J27" s="9"/>
    </row>
    <row r="28">
      <c r="A28" s="21" t="s">
        <v>888</v>
      </c>
      <c r="B28" s="4">
        <f t="shared" si="11"/>
        <v>6.76</v>
      </c>
      <c r="C28" s="4">
        <f t="shared" si="12"/>
        <v>208.06</v>
      </c>
      <c r="D28" s="22">
        <f t="shared" si="13"/>
        <v>2.13</v>
      </c>
      <c r="F28" s="1" t="s">
        <v>52</v>
      </c>
      <c r="G28" s="9" t="s">
        <v>37</v>
      </c>
      <c r="H28" s="9" t="s">
        <v>37</v>
      </c>
      <c r="I28" s="9" t="s">
        <v>37</v>
      </c>
      <c r="J28" s="9"/>
    </row>
    <row r="29">
      <c r="A29" s="21" t="s">
        <v>889</v>
      </c>
      <c r="B29" s="4">
        <f t="shared" si="11"/>
        <v>6.77</v>
      </c>
      <c r="C29" s="4">
        <f t="shared" si="12"/>
        <v>87.78</v>
      </c>
      <c r="D29" s="22">
        <f t="shared" si="13"/>
        <v>1.91</v>
      </c>
      <c r="F29" s="1" t="s">
        <v>54</v>
      </c>
      <c r="G29" s="9" t="s">
        <v>37</v>
      </c>
      <c r="H29" s="9" t="s">
        <v>37</v>
      </c>
      <c r="I29" s="9" t="s">
        <v>37</v>
      </c>
      <c r="J29" s="9"/>
    </row>
    <row r="30">
      <c r="A30" s="21" t="s">
        <v>890</v>
      </c>
      <c r="B30" s="4">
        <f t="shared" si="11"/>
        <v>6.68</v>
      </c>
      <c r="C30" s="4">
        <f t="shared" si="12"/>
        <v>245.15</v>
      </c>
      <c r="D30" s="22">
        <f t="shared" si="13"/>
        <v>1.93</v>
      </c>
      <c r="F30" s="1" t="s">
        <v>55</v>
      </c>
      <c r="G30" s="9" t="s">
        <v>37</v>
      </c>
      <c r="H30" s="9" t="s">
        <v>37</v>
      </c>
      <c r="I30" s="9" t="s">
        <v>37</v>
      </c>
      <c r="J30" s="9"/>
    </row>
    <row r="31">
      <c r="A31" s="21" t="s">
        <v>891</v>
      </c>
      <c r="B31" s="4">
        <f t="shared" si="11"/>
        <v>6.64</v>
      </c>
      <c r="C31" s="4">
        <f t="shared" si="12"/>
        <v>213.53</v>
      </c>
      <c r="D31" s="22">
        <f t="shared" si="13"/>
        <v>2.15</v>
      </c>
      <c r="F31" s="1" t="s">
        <v>57</v>
      </c>
      <c r="G31" s="9" t="s">
        <v>37</v>
      </c>
      <c r="H31" s="9" t="s">
        <v>37</v>
      </c>
      <c r="I31" s="9" t="s">
        <v>37</v>
      </c>
      <c r="J31" s="9"/>
    </row>
    <row r="32">
      <c r="A32" s="21" t="s">
        <v>892</v>
      </c>
      <c r="B32" s="4">
        <f t="shared" si="11"/>
        <v>6.68</v>
      </c>
      <c r="C32" s="4">
        <f t="shared" si="12"/>
        <v>247.15</v>
      </c>
      <c r="D32" s="22">
        <f t="shared" si="13"/>
        <v>2.29</v>
      </c>
      <c r="F32" s="1" t="s">
        <v>59</v>
      </c>
      <c r="G32" s="9" t="s">
        <v>37</v>
      </c>
      <c r="H32" s="9" t="s">
        <v>37</v>
      </c>
      <c r="I32" s="9" t="s">
        <v>37</v>
      </c>
      <c r="J32" s="9"/>
    </row>
    <row r="33">
      <c r="A33" s="21" t="s">
        <v>893</v>
      </c>
      <c r="B33" s="4">
        <f t="shared" si="11"/>
        <v>6.71</v>
      </c>
      <c r="C33" s="4">
        <f t="shared" si="12"/>
        <v>250.04</v>
      </c>
      <c r="D33" s="22">
        <f t="shared" si="13"/>
        <v>2.27</v>
      </c>
    </row>
    <row r="34">
      <c r="A34" s="21" t="s">
        <v>894</v>
      </c>
      <c r="B34" s="4">
        <f t="shared" si="11"/>
        <v>6.6</v>
      </c>
      <c r="C34" s="4">
        <f t="shared" si="12"/>
        <v>196.8</v>
      </c>
      <c r="D34" s="22">
        <f t="shared" si="13"/>
        <v>2.07</v>
      </c>
    </row>
    <row r="35">
      <c r="A35" s="21" t="s">
        <v>895</v>
      </c>
      <c r="B35" s="4">
        <f t="shared" si="11"/>
        <v>6.76</v>
      </c>
      <c r="C35" s="4">
        <f t="shared" si="12"/>
        <v>108.69</v>
      </c>
      <c r="D35" s="22">
        <f t="shared" si="13"/>
        <v>2.02</v>
      </c>
    </row>
    <row r="36">
      <c r="A36" s="1" t="s">
        <v>896</v>
      </c>
      <c r="B36" s="4">
        <f t="shared" si="11"/>
        <v>6.74</v>
      </c>
      <c r="C36" s="4">
        <f t="shared" si="12"/>
        <v>159.76</v>
      </c>
      <c r="D36" s="22">
        <f t="shared" si="13"/>
        <v>2.08</v>
      </c>
    </row>
    <row r="37">
      <c r="A37" s="21" t="s">
        <v>897</v>
      </c>
      <c r="B37" s="4">
        <f t="shared" si="11"/>
        <v>6.77</v>
      </c>
      <c r="C37" s="4">
        <f t="shared" si="12"/>
        <v>232.94</v>
      </c>
      <c r="D37" s="22">
        <f t="shared" si="13"/>
        <v>2.14</v>
      </c>
    </row>
    <row r="38">
      <c r="A38" s="21" t="s">
        <v>898</v>
      </c>
      <c r="B38" s="4">
        <f t="shared" si="11"/>
        <v>6.81</v>
      </c>
      <c r="C38" s="4">
        <f t="shared" si="12"/>
        <v>238.11</v>
      </c>
      <c r="D38" s="22">
        <f t="shared" si="13"/>
        <v>2.14</v>
      </c>
    </row>
    <row r="39">
      <c r="A39" s="21" t="s">
        <v>899</v>
      </c>
      <c r="B39" s="4">
        <f t="shared" si="11"/>
        <v>6.71</v>
      </c>
      <c r="C39" s="4">
        <f t="shared" si="12"/>
        <v>250.63</v>
      </c>
      <c r="D39" s="22">
        <f t="shared" si="13"/>
        <v>2.29</v>
      </c>
    </row>
    <row r="40">
      <c r="A40" s="1" t="s">
        <v>900</v>
      </c>
      <c r="B40" s="4">
        <f t="shared" si="11"/>
        <v>6.53</v>
      </c>
      <c r="C40" s="4">
        <f t="shared" si="12"/>
        <v>226.78</v>
      </c>
      <c r="D40" s="22">
        <f t="shared" si="13"/>
        <v>1.93</v>
      </c>
    </row>
    <row r="41">
      <c r="A41" s="21" t="s">
        <v>901</v>
      </c>
      <c r="B41" s="4">
        <f t="shared" si="11"/>
        <v>6.64</v>
      </c>
      <c r="C41" s="4">
        <f t="shared" si="12"/>
        <v>238.16</v>
      </c>
      <c r="D41" s="22">
        <f t="shared" si="13"/>
        <v>2.13</v>
      </c>
    </row>
    <row r="42">
      <c r="A42" s="21" t="s">
        <v>902</v>
      </c>
      <c r="B42" s="4">
        <f t="shared" si="11"/>
        <v>6.69</v>
      </c>
      <c r="C42" s="4">
        <f t="shared" si="12"/>
        <v>239.91</v>
      </c>
      <c r="D42" s="22">
        <f t="shared" si="13"/>
        <v>2.26</v>
      </c>
    </row>
    <row r="43">
      <c r="A43" s="21" t="s">
        <v>903</v>
      </c>
      <c r="B43" s="4">
        <f t="shared" si="11"/>
        <v>6.87</v>
      </c>
      <c r="C43" s="4">
        <f t="shared" si="12"/>
        <v>132.02</v>
      </c>
      <c r="D43" s="22">
        <f t="shared" si="13"/>
        <v>2.07</v>
      </c>
    </row>
    <row r="44">
      <c r="D44" s="22"/>
    </row>
    <row r="45">
      <c r="A45" s="1" t="s">
        <v>508</v>
      </c>
      <c r="D45" s="22"/>
    </row>
    <row r="46">
      <c r="A46" s="21" t="s">
        <v>904</v>
      </c>
      <c r="B46" s="4">
        <f t="shared" ref="B46:B65" si="14">VALUE(MID(A46,FIND("Completion+",A46)+LEN("Completion+"),5))</f>
        <v>2.24</v>
      </c>
      <c r="C46" s="4">
        <f t="shared" ref="C46:C65" si="15">VALUE(MID(A46,FIND("Cost-",A46)+LEN("Cost-"),7))</f>
        <v>272.55</v>
      </c>
      <c r="D46" s="22">
        <f t="shared" ref="D46:D49" si="16">VALUE(MID(A46,FIND("Idle-",A46)+LEN("Idle-"),6))</f>
        <v>0.67</v>
      </c>
    </row>
    <row r="47">
      <c r="A47" s="21" t="s">
        <v>905</v>
      </c>
      <c r="B47" s="4">
        <f t="shared" si="14"/>
        <v>2.24</v>
      </c>
      <c r="C47" s="4">
        <f t="shared" si="15"/>
        <v>258.6</v>
      </c>
      <c r="D47" s="22">
        <f t="shared" si="16"/>
        <v>0.72</v>
      </c>
    </row>
    <row r="48">
      <c r="A48" s="21" t="s">
        <v>906</v>
      </c>
      <c r="B48" s="4">
        <f t="shared" si="14"/>
        <v>2.2</v>
      </c>
      <c r="C48" s="4">
        <f t="shared" si="15"/>
        <v>252.81</v>
      </c>
      <c r="D48" s="22">
        <f t="shared" si="16"/>
        <v>0.72</v>
      </c>
    </row>
    <row r="49">
      <c r="A49" s="1" t="s">
        <v>907</v>
      </c>
      <c r="B49" s="4">
        <f t="shared" si="14"/>
        <v>2.19</v>
      </c>
      <c r="C49" s="4">
        <f t="shared" si="15"/>
        <v>221.47</v>
      </c>
      <c r="D49" s="22">
        <f t="shared" si="16"/>
        <v>0.67</v>
      </c>
    </row>
    <row r="50">
      <c r="A50" s="21" t="s">
        <v>908</v>
      </c>
      <c r="B50" s="4">
        <f t="shared" si="14"/>
        <v>2.23</v>
      </c>
      <c r="C50" s="4">
        <f t="shared" si="15"/>
        <v>216.87</v>
      </c>
      <c r="D50" s="23">
        <v>0.7</v>
      </c>
    </row>
    <row r="51">
      <c r="A51" s="21" t="s">
        <v>909</v>
      </c>
      <c r="B51" s="4">
        <f t="shared" si="14"/>
        <v>2.19</v>
      </c>
      <c r="C51" s="4">
        <f t="shared" si="15"/>
        <v>190.86</v>
      </c>
      <c r="D51" s="22">
        <f t="shared" ref="D51:D52" si="17">VALUE(MID(A51,FIND("Idle-",A51)+LEN("Idle-"),6))</f>
        <v>0.69</v>
      </c>
    </row>
    <row r="52">
      <c r="A52" s="21" t="s">
        <v>910</v>
      </c>
      <c r="B52" s="4">
        <f t="shared" si="14"/>
        <v>2.19</v>
      </c>
      <c r="C52" s="4">
        <f t="shared" si="15"/>
        <v>199.32</v>
      </c>
      <c r="D52" s="22">
        <f t="shared" si="17"/>
        <v>0.69</v>
      </c>
    </row>
    <row r="53">
      <c r="A53" s="1" t="s">
        <v>911</v>
      </c>
      <c r="B53" s="4">
        <f t="shared" si="14"/>
        <v>2.21</v>
      </c>
      <c r="C53" s="4">
        <f t="shared" si="15"/>
        <v>257.14</v>
      </c>
      <c r="D53" s="23">
        <v>0.7</v>
      </c>
    </row>
    <row r="54">
      <c r="A54" s="1" t="s">
        <v>912</v>
      </c>
      <c r="B54" s="4">
        <f t="shared" si="14"/>
        <v>2.23</v>
      </c>
      <c r="C54" s="4">
        <f t="shared" si="15"/>
        <v>267.98</v>
      </c>
      <c r="D54" s="22">
        <f t="shared" ref="D54:D65" si="18">VALUE(MID(A54,FIND("Idle-",A54)+LEN("Idle-"),6))</f>
        <v>0.71</v>
      </c>
    </row>
    <row r="55">
      <c r="A55" s="1" t="s">
        <v>913</v>
      </c>
      <c r="B55" s="4">
        <f t="shared" si="14"/>
        <v>2.17</v>
      </c>
      <c r="C55" s="4">
        <f t="shared" si="15"/>
        <v>220.06</v>
      </c>
      <c r="D55" s="22">
        <f t="shared" si="18"/>
        <v>0.66</v>
      </c>
    </row>
    <row r="56">
      <c r="A56" s="1" t="s">
        <v>914</v>
      </c>
      <c r="B56" s="4">
        <f t="shared" si="14"/>
        <v>2.17</v>
      </c>
      <c r="C56" s="4">
        <f t="shared" si="15"/>
        <v>185.63</v>
      </c>
      <c r="D56" s="22">
        <f t="shared" si="18"/>
        <v>0.65</v>
      </c>
    </row>
    <row r="57">
      <c r="A57" s="1" t="s">
        <v>915</v>
      </c>
      <c r="B57" s="4">
        <f t="shared" si="14"/>
        <v>2.2</v>
      </c>
      <c r="C57" s="4">
        <f t="shared" si="15"/>
        <v>273.08</v>
      </c>
      <c r="D57" s="22">
        <f t="shared" si="18"/>
        <v>0.67</v>
      </c>
    </row>
    <row r="58">
      <c r="A58" s="21" t="s">
        <v>916</v>
      </c>
      <c r="B58" s="4">
        <f t="shared" si="14"/>
        <v>2.21</v>
      </c>
      <c r="C58" s="4">
        <f t="shared" si="15"/>
        <v>259.52</v>
      </c>
      <c r="D58" s="22">
        <f t="shared" si="18"/>
        <v>0.67</v>
      </c>
    </row>
    <row r="59">
      <c r="A59" s="21" t="s">
        <v>917</v>
      </c>
      <c r="B59" s="4">
        <f t="shared" si="14"/>
        <v>2.19</v>
      </c>
      <c r="C59" s="4">
        <f t="shared" si="15"/>
        <v>177.49</v>
      </c>
      <c r="D59" s="22">
        <f t="shared" si="18"/>
        <v>0.69</v>
      </c>
    </row>
    <row r="60">
      <c r="A60" s="1" t="s">
        <v>918</v>
      </c>
      <c r="B60" s="4">
        <f t="shared" si="14"/>
        <v>2.21</v>
      </c>
      <c r="C60" s="4">
        <f t="shared" si="15"/>
        <v>286.84</v>
      </c>
      <c r="D60" s="22">
        <f t="shared" si="18"/>
        <v>0.71</v>
      </c>
    </row>
    <row r="61">
      <c r="A61" s="1" t="s">
        <v>919</v>
      </c>
      <c r="B61" s="4">
        <f t="shared" si="14"/>
        <v>2.21</v>
      </c>
      <c r="C61" s="4">
        <f t="shared" si="15"/>
        <v>300.73</v>
      </c>
      <c r="D61" s="22">
        <f t="shared" si="18"/>
        <v>0.68</v>
      </c>
    </row>
    <row r="62">
      <c r="A62" s="21" t="s">
        <v>920</v>
      </c>
      <c r="B62" s="4">
        <f t="shared" si="14"/>
        <v>2.2</v>
      </c>
      <c r="C62" s="4">
        <f t="shared" si="15"/>
        <v>249.78</v>
      </c>
      <c r="D62" s="22">
        <f t="shared" si="18"/>
        <v>0.65</v>
      </c>
    </row>
    <row r="63">
      <c r="A63" s="21" t="s">
        <v>921</v>
      </c>
      <c r="B63" s="4">
        <f t="shared" si="14"/>
        <v>2.24</v>
      </c>
      <c r="C63" s="4">
        <f t="shared" si="15"/>
        <v>275.84</v>
      </c>
      <c r="D63" s="22">
        <f t="shared" si="18"/>
        <v>0.66</v>
      </c>
    </row>
    <row r="64">
      <c r="A64" s="21" t="s">
        <v>922</v>
      </c>
      <c r="B64" s="4">
        <f t="shared" si="14"/>
        <v>2.21</v>
      </c>
      <c r="C64" s="4">
        <f t="shared" si="15"/>
        <v>268.27</v>
      </c>
      <c r="D64" s="22">
        <f t="shared" si="18"/>
        <v>0.68</v>
      </c>
    </row>
    <row r="65">
      <c r="A65" s="21" t="s">
        <v>923</v>
      </c>
      <c r="B65" s="4">
        <f t="shared" si="14"/>
        <v>2.22</v>
      </c>
      <c r="C65" s="4">
        <f t="shared" si="15"/>
        <v>273.31</v>
      </c>
      <c r="D65" s="22">
        <f t="shared" si="18"/>
        <v>0.65</v>
      </c>
    </row>
    <row r="66">
      <c r="D66" s="22"/>
    </row>
    <row r="67">
      <c r="A67" s="1" t="s">
        <v>924</v>
      </c>
      <c r="D67" s="22"/>
    </row>
    <row r="68">
      <c r="A68" s="1" t="s">
        <v>925</v>
      </c>
      <c r="B68" s="4">
        <f t="shared" ref="B68:B87" si="19">VALUE(MID(A68,FIND("Completion+",A68)+LEN("Completion+"),5))</f>
        <v>3.66</v>
      </c>
      <c r="C68" s="4">
        <f t="shared" ref="C68:C87" si="20">VALUE(MID(A68,FIND("Cost-",A68)+LEN("Cost-"),7))</f>
        <v>233.93</v>
      </c>
      <c r="D68" s="22">
        <f t="shared" ref="D68:D75" si="21">VALUE(MID(A68,FIND("Idle-",A68)+LEN("Idle-"),6))</f>
        <v>1.15</v>
      </c>
    </row>
    <row r="69">
      <c r="A69" s="21" t="s">
        <v>926</v>
      </c>
      <c r="B69" s="4">
        <f t="shared" si="19"/>
        <v>3.67</v>
      </c>
      <c r="C69" s="4">
        <f t="shared" si="20"/>
        <v>236.06</v>
      </c>
      <c r="D69" s="22">
        <f t="shared" si="21"/>
        <v>1.14</v>
      </c>
    </row>
    <row r="70">
      <c r="A70" s="21" t="s">
        <v>927</v>
      </c>
      <c r="B70" s="4">
        <f t="shared" si="19"/>
        <v>3.69</v>
      </c>
      <c r="C70" s="4">
        <f t="shared" si="20"/>
        <v>240.12</v>
      </c>
      <c r="D70" s="22">
        <f t="shared" si="21"/>
        <v>1.15</v>
      </c>
    </row>
    <row r="71">
      <c r="A71" s="21" t="s">
        <v>928</v>
      </c>
      <c r="B71" s="4">
        <f t="shared" si="19"/>
        <v>3.71</v>
      </c>
      <c r="C71" s="4">
        <f t="shared" si="20"/>
        <v>234.36</v>
      </c>
      <c r="D71" s="22">
        <f t="shared" si="21"/>
        <v>1.13</v>
      </c>
    </row>
    <row r="72">
      <c r="A72" s="21" t="s">
        <v>929</v>
      </c>
      <c r="B72" s="4">
        <f t="shared" si="19"/>
        <v>3.72</v>
      </c>
      <c r="C72" s="4">
        <f t="shared" si="20"/>
        <v>234.68</v>
      </c>
      <c r="D72" s="22">
        <f t="shared" si="21"/>
        <v>1.16</v>
      </c>
    </row>
    <row r="73">
      <c r="A73" s="21" t="s">
        <v>930</v>
      </c>
      <c r="B73" s="4">
        <f t="shared" si="19"/>
        <v>3.7</v>
      </c>
      <c r="C73" s="4">
        <f t="shared" si="20"/>
        <v>235.34</v>
      </c>
      <c r="D73" s="22">
        <f t="shared" si="21"/>
        <v>1.19</v>
      </c>
    </row>
    <row r="74">
      <c r="A74" s="1" t="s">
        <v>931</v>
      </c>
      <c r="B74" s="4">
        <f t="shared" si="19"/>
        <v>3.72</v>
      </c>
      <c r="C74" s="4">
        <f t="shared" si="20"/>
        <v>232.3</v>
      </c>
      <c r="D74" s="22">
        <f t="shared" si="21"/>
        <v>1.16</v>
      </c>
    </row>
    <row r="75">
      <c r="A75" s="1" t="s">
        <v>932</v>
      </c>
      <c r="B75" s="4">
        <f t="shared" si="19"/>
        <v>3.7</v>
      </c>
      <c r="C75" s="4">
        <f t="shared" si="20"/>
        <v>237.43</v>
      </c>
      <c r="D75" s="22">
        <f t="shared" si="21"/>
        <v>1.21</v>
      </c>
    </row>
    <row r="76">
      <c r="A76" s="1" t="s">
        <v>933</v>
      </c>
      <c r="B76" s="4">
        <f t="shared" si="19"/>
        <v>3.72</v>
      </c>
      <c r="C76" s="4">
        <f t="shared" si="20"/>
        <v>231.84</v>
      </c>
      <c r="D76" s="23">
        <v>1.2</v>
      </c>
    </row>
    <row r="77">
      <c r="A77" s="1" t="s">
        <v>934</v>
      </c>
      <c r="B77" s="4">
        <f t="shared" si="19"/>
        <v>3.71</v>
      </c>
      <c r="C77" s="4">
        <f t="shared" si="20"/>
        <v>235.8</v>
      </c>
      <c r="D77" s="22">
        <f t="shared" ref="D77:D87" si="22">VALUE(MID(A77,FIND("Idle-",A77)+LEN("Idle-"),6))</f>
        <v>1.19</v>
      </c>
    </row>
    <row r="78">
      <c r="A78" s="21" t="s">
        <v>935</v>
      </c>
      <c r="B78" s="4">
        <f t="shared" si="19"/>
        <v>3.71</v>
      </c>
      <c r="C78" s="4">
        <f t="shared" si="20"/>
        <v>235.08</v>
      </c>
      <c r="D78" s="22">
        <f t="shared" si="22"/>
        <v>1.23</v>
      </c>
    </row>
    <row r="79">
      <c r="A79" s="1" t="s">
        <v>936</v>
      </c>
      <c r="B79" s="4">
        <f t="shared" si="19"/>
        <v>3.71</v>
      </c>
      <c r="C79" s="4">
        <f t="shared" si="20"/>
        <v>238.58</v>
      </c>
      <c r="D79" s="22">
        <f t="shared" si="22"/>
        <v>1.15</v>
      </c>
    </row>
    <row r="80">
      <c r="A80" s="1" t="s">
        <v>937</v>
      </c>
      <c r="B80" s="4">
        <f t="shared" si="19"/>
        <v>3.74</v>
      </c>
      <c r="C80" s="4">
        <f t="shared" si="20"/>
        <v>232.58</v>
      </c>
      <c r="D80" s="22">
        <f t="shared" si="22"/>
        <v>1.18</v>
      </c>
    </row>
    <row r="81">
      <c r="A81" s="1" t="s">
        <v>938</v>
      </c>
      <c r="B81" s="4">
        <f t="shared" si="19"/>
        <v>3.75</v>
      </c>
      <c r="C81" s="4">
        <f t="shared" si="20"/>
        <v>237.78</v>
      </c>
      <c r="D81" s="22">
        <f t="shared" si="22"/>
        <v>1.21</v>
      </c>
    </row>
    <row r="82">
      <c r="A82" s="1" t="s">
        <v>939</v>
      </c>
      <c r="B82" s="4">
        <f t="shared" si="19"/>
        <v>3.71</v>
      </c>
      <c r="C82" s="4">
        <f t="shared" si="20"/>
        <v>236.43</v>
      </c>
      <c r="D82" s="22">
        <f t="shared" si="22"/>
        <v>1.16</v>
      </c>
    </row>
    <row r="83">
      <c r="A83" s="1" t="s">
        <v>940</v>
      </c>
      <c r="B83" s="4">
        <f t="shared" si="19"/>
        <v>3.73</v>
      </c>
      <c r="C83" s="4">
        <f t="shared" si="20"/>
        <v>232.87</v>
      </c>
      <c r="D83" s="22">
        <f t="shared" si="22"/>
        <v>1.18</v>
      </c>
    </row>
    <row r="84">
      <c r="A84" s="21" t="s">
        <v>941</v>
      </c>
      <c r="B84" s="4">
        <f t="shared" si="19"/>
        <v>3.69</v>
      </c>
      <c r="C84" s="4">
        <f t="shared" si="20"/>
        <v>238.61</v>
      </c>
      <c r="D84" s="22">
        <f t="shared" si="22"/>
        <v>1.13</v>
      </c>
    </row>
    <row r="85">
      <c r="A85" s="21" t="s">
        <v>942</v>
      </c>
      <c r="B85" s="4">
        <f t="shared" si="19"/>
        <v>3.7</v>
      </c>
      <c r="C85" s="4">
        <f t="shared" si="20"/>
        <v>239.12</v>
      </c>
      <c r="D85" s="22">
        <f t="shared" si="22"/>
        <v>1.16</v>
      </c>
    </row>
    <row r="86">
      <c r="A86" s="1" t="s">
        <v>943</v>
      </c>
      <c r="B86" s="4">
        <f t="shared" si="19"/>
        <v>3.72</v>
      </c>
      <c r="C86" s="4">
        <f t="shared" si="20"/>
        <v>236.66</v>
      </c>
      <c r="D86" s="22">
        <f t="shared" si="22"/>
        <v>1.21</v>
      </c>
    </row>
    <row r="87">
      <c r="A87" s="21" t="s">
        <v>944</v>
      </c>
      <c r="B87" s="4">
        <f t="shared" si="19"/>
        <v>3.72</v>
      </c>
      <c r="C87" s="4">
        <f t="shared" si="20"/>
        <v>240.64</v>
      </c>
      <c r="D87" s="22">
        <f t="shared" si="22"/>
        <v>1.19</v>
      </c>
    </row>
    <row r="88">
      <c r="D88" s="22"/>
    </row>
    <row r="89">
      <c r="A89" s="1" t="s">
        <v>945</v>
      </c>
      <c r="D89" s="22"/>
    </row>
    <row r="90">
      <c r="A90" s="1" t="s">
        <v>946</v>
      </c>
      <c r="B90" s="4">
        <f t="shared" ref="B90:B109" si="23">VALUE(MID(A90,FIND("Completion+",A90)+LEN("Completion+"),5))</f>
        <v>3.78</v>
      </c>
      <c r="C90" s="4">
        <f t="shared" ref="C90:C109" si="24">VALUE(MID(A90,FIND("Cost-",A90)+LEN("Cost-"),7))</f>
        <v>244.15</v>
      </c>
      <c r="D90" s="22">
        <f t="shared" ref="D90:D93" si="25">VALUE(MID(A90,FIND("Idle-",A90)+LEN("Idle-"),6))</f>
        <v>1.18</v>
      </c>
    </row>
    <row r="91">
      <c r="A91" s="1" t="s">
        <v>947</v>
      </c>
      <c r="B91" s="4">
        <f t="shared" si="23"/>
        <v>3.82</v>
      </c>
      <c r="C91" s="4">
        <f t="shared" si="24"/>
        <v>238.45</v>
      </c>
      <c r="D91" s="22">
        <f t="shared" si="25"/>
        <v>1.19</v>
      </c>
    </row>
    <row r="92">
      <c r="A92" s="1" t="s">
        <v>948</v>
      </c>
      <c r="B92" s="4">
        <f t="shared" si="23"/>
        <v>3.7</v>
      </c>
      <c r="C92" s="4">
        <f t="shared" si="24"/>
        <v>247.22</v>
      </c>
      <c r="D92" s="22">
        <f t="shared" si="25"/>
        <v>1.24</v>
      </c>
    </row>
    <row r="93">
      <c r="A93" s="21" t="s">
        <v>949</v>
      </c>
      <c r="B93" s="4">
        <f t="shared" si="23"/>
        <v>3.74</v>
      </c>
      <c r="C93" s="4">
        <f t="shared" si="24"/>
        <v>226.13</v>
      </c>
      <c r="D93" s="22">
        <f t="shared" si="25"/>
        <v>1.23</v>
      </c>
    </row>
    <row r="94">
      <c r="A94" s="21" t="s">
        <v>950</v>
      </c>
      <c r="B94" s="4">
        <f t="shared" si="23"/>
        <v>3.81</v>
      </c>
      <c r="C94" s="4">
        <f t="shared" si="24"/>
        <v>236.6</v>
      </c>
      <c r="D94" s="23">
        <v>1.3</v>
      </c>
    </row>
    <row r="95">
      <c r="A95" s="1" t="s">
        <v>951</v>
      </c>
      <c r="B95" s="4">
        <f t="shared" si="23"/>
        <v>3.69</v>
      </c>
      <c r="C95" s="4">
        <f t="shared" si="24"/>
        <v>239.55</v>
      </c>
      <c r="D95" s="22">
        <f t="shared" ref="D95:D97" si="26">VALUE(MID(A95,FIND("Idle-",A95)+LEN("Idle-"),6))</f>
        <v>1.22</v>
      </c>
    </row>
    <row r="96">
      <c r="A96" s="1" t="s">
        <v>952</v>
      </c>
      <c r="B96" s="4">
        <f t="shared" si="23"/>
        <v>3.75</v>
      </c>
      <c r="C96" s="4">
        <f t="shared" si="24"/>
        <v>214.73</v>
      </c>
      <c r="D96" s="22">
        <f t="shared" si="26"/>
        <v>1.14</v>
      </c>
    </row>
    <row r="97">
      <c r="A97" s="1" t="s">
        <v>953</v>
      </c>
      <c r="B97" s="4">
        <f t="shared" si="23"/>
        <v>3.76</v>
      </c>
      <c r="C97" s="4">
        <f t="shared" si="24"/>
        <v>231.71</v>
      </c>
      <c r="D97" s="22">
        <f t="shared" si="26"/>
        <v>1.27</v>
      </c>
    </row>
    <row r="98">
      <c r="A98" s="21" t="s">
        <v>954</v>
      </c>
      <c r="B98" s="4">
        <f t="shared" si="23"/>
        <v>3.66</v>
      </c>
      <c r="C98" s="4">
        <f t="shared" si="24"/>
        <v>196.56</v>
      </c>
      <c r="D98" s="23">
        <v>1.2</v>
      </c>
    </row>
    <row r="99">
      <c r="A99" s="21" t="s">
        <v>955</v>
      </c>
      <c r="B99" s="4">
        <f t="shared" si="23"/>
        <v>3.74</v>
      </c>
      <c r="C99" s="4">
        <f t="shared" si="24"/>
        <v>240.09</v>
      </c>
      <c r="D99" s="22">
        <f t="shared" ref="D99:D109" si="27">VALUE(MID(A99,FIND("Idle-",A99)+LEN("Idle-"),6))</f>
        <v>1.25</v>
      </c>
    </row>
    <row r="100">
      <c r="A100" s="21" t="s">
        <v>956</v>
      </c>
      <c r="B100" s="4">
        <f t="shared" si="23"/>
        <v>3.66</v>
      </c>
      <c r="C100" s="4">
        <f t="shared" si="24"/>
        <v>222</v>
      </c>
      <c r="D100" s="22">
        <f t="shared" si="27"/>
        <v>1.08</v>
      </c>
    </row>
    <row r="101">
      <c r="A101" s="21" t="s">
        <v>957</v>
      </c>
      <c r="B101" s="4">
        <f t="shared" si="23"/>
        <v>3.73</v>
      </c>
      <c r="C101" s="4">
        <f t="shared" si="24"/>
        <v>240.46</v>
      </c>
      <c r="D101" s="22">
        <f t="shared" si="27"/>
        <v>1.18</v>
      </c>
    </row>
    <row r="102">
      <c r="A102" s="21" t="s">
        <v>958</v>
      </c>
      <c r="B102" s="4">
        <f t="shared" si="23"/>
        <v>3.57</v>
      </c>
      <c r="C102" s="4">
        <f t="shared" si="24"/>
        <v>210.92</v>
      </c>
      <c r="D102" s="22">
        <f t="shared" si="27"/>
        <v>1.01</v>
      </c>
    </row>
    <row r="103">
      <c r="A103" s="21" t="s">
        <v>959</v>
      </c>
      <c r="B103" s="4">
        <f t="shared" si="23"/>
        <v>3.73</v>
      </c>
      <c r="C103" s="4">
        <f t="shared" si="24"/>
        <v>219.9</v>
      </c>
      <c r="D103" s="22">
        <f t="shared" si="27"/>
        <v>1.28</v>
      </c>
    </row>
    <row r="104">
      <c r="A104" s="21" t="s">
        <v>960</v>
      </c>
      <c r="B104" s="4">
        <f t="shared" si="23"/>
        <v>3.68</v>
      </c>
      <c r="C104" s="4">
        <f t="shared" si="24"/>
        <v>200.32</v>
      </c>
      <c r="D104" s="22">
        <f t="shared" si="27"/>
        <v>1.18</v>
      </c>
    </row>
    <row r="105">
      <c r="A105" s="21" t="s">
        <v>961</v>
      </c>
      <c r="B105" s="4">
        <f t="shared" si="23"/>
        <v>3.69</v>
      </c>
      <c r="C105" s="4">
        <f t="shared" si="24"/>
        <v>214.25</v>
      </c>
      <c r="D105" s="22">
        <f t="shared" si="27"/>
        <v>1.19</v>
      </c>
    </row>
    <row r="106">
      <c r="A106" s="1" t="s">
        <v>962</v>
      </c>
      <c r="B106" s="4">
        <f t="shared" si="23"/>
        <v>3.71</v>
      </c>
      <c r="C106" s="4">
        <f t="shared" si="24"/>
        <v>197.03</v>
      </c>
      <c r="D106" s="22">
        <f t="shared" si="27"/>
        <v>1.25</v>
      </c>
    </row>
    <row r="107">
      <c r="A107" s="21" t="s">
        <v>963</v>
      </c>
      <c r="B107" s="4">
        <f t="shared" si="23"/>
        <v>3.7</v>
      </c>
      <c r="C107" s="4">
        <f t="shared" si="24"/>
        <v>257.06</v>
      </c>
      <c r="D107" s="22">
        <f t="shared" si="27"/>
        <v>1.21</v>
      </c>
    </row>
    <row r="108">
      <c r="A108" s="21" t="s">
        <v>964</v>
      </c>
      <c r="B108" s="4">
        <f t="shared" si="23"/>
        <v>3.7</v>
      </c>
      <c r="C108" s="4">
        <f t="shared" si="24"/>
        <v>244.01</v>
      </c>
      <c r="D108" s="22">
        <f t="shared" si="27"/>
        <v>1.14</v>
      </c>
    </row>
    <row r="109">
      <c r="A109" s="1" t="s">
        <v>965</v>
      </c>
      <c r="B109" s="4">
        <f t="shared" si="23"/>
        <v>3.74</v>
      </c>
      <c r="C109" s="4">
        <f t="shared" si="24"/>
        <v>218.21</v>
      </c>
      <c r="D109" s="22">
        <f t="shared" si="27"/>
        <v>1.22</v>
      </c>
    </row>
    <row r="110">
      <c r="D110" s="22"/>
    </row>
    <row r="111">
      <c r="A111" s="1" t="s">
        <v>966</v>
      </c>
      <c r="D111" s="22"/>
    </row>
    <row r="112">
      <c r="A112" s="21" t="s">
        <v>967</v>
      </c>
      <c r="B112" s="4">
        <f t="shared" ref="B112:B131" si="28">VALUE(MID(A112,FIND("Completion+",A112)+LEN("Completion+"),5))</f>
        <v>0.88</v>
      </c>
      <c r="C112" s="4">
        <f t="shared" ref="C112:C122" si="29">VALUE(MID(A112,FIND("Cost-",A112)+LEN("Cost-"),7))</f>
        <v>127.17</v>
      </c>
      <c r="D112" s="22">
        <f t="shared" ref="D112:D131" si="30">VALUE(MID(A112,FIND("Idle-",A112)+LEN("Idle-"),5))</f>
        <v>0.5</v>
      </c>
    </row>
    <row r="113">
      <c r="A113" s="21" t="s">
        <v>968</v>
      </c>
      <c r="B113" s="4">
        <f t="shared" si="28"/>
        <v>1</v>
      </c>
      <c r="C113" s="4">
        <f t="shared" si="29"/>
        <v>569.72</v>
      </c>
      <c r="D113" s="22">
        <f t="shared" si="30"/>
        <v>0.44</v>
      </c>
    </row>
    <row r="114">
      <c r="A114" s="21" t="s">
        <v>969</v>
      </c>
      <c r="B114" s="4">
        <f t="shared" si="28"/>
        <v>7.13</v>
      </c>
      <c r="C114" s="4">
        <f t="shared" si="29"/>
        <v>40.21</v>
      </c>
      <c r="D114" s="22">
        <f t="shared" si="30"/>
        <v>2.2</v>
      </c>
    </row>
    <row r="115">
      <c r="A115" s="21" t="s">
        <v>970</v>
      </c>
      <c r="B115" s="4">
        <f t="shared" si="28"/>
        <v>0.92</v>
      </c>
      <c r="C115" s="4">
        <f t="shared" si="29"/>
        <v>711.31</v>
      </c>
      <c r="D115" s="22">
        <f t="shared" si="30"/>
        <v>0.13</v>
      </c>
    </row>
    <row r="116">
      <c r="A116" s="1" t="s">
        <v>971</v>
      </c>
      <c r="B116" s="4">
        <f t="shared" si="28"/>
        <v>0.97</v>
      </c>
      <c r="C116" s="4">
        <f t="shared" si="29"/>
        <v>594.07</v>
      </c>
      <c r="D116" s="22">
        <f t="shared" si="30"/>
        <v>0.57</v>
      </c>
    </row>
    <row r="117">
      <c r="A117" s="21" t="s">
        <v>972</v>
      </c>
      <c r="B117" s="4">
        <f t="shared" si="28"/>
        <v>0.86</v>
      </c>
      <c r="C117" s="4">
        <f t="shared" si="29"/>
        <v>183.13</v>
      </c>
      <c r="D117" s="22">
        <f t="shared" si="30"/>
        <v>0.1</v>
      </c>
    </row>
    <row r="118">
      <c r="A118" s="21" t="s">
        <v>973</v>
      </c>
      <c r="B118" s="4">
        <f t="shared" si="28"/>
        <v>0.8</v>
      </c>
      <c r="C118" s="4">
        <f t="shared" si="29"/>
        <v>152.91</v>
      </c>
      <c r="D118" s="22">
        <f t="shared" si="30"/>
        <v>0.17</v>
      </c>
    </row>
    <row r="119">
      <c r="A119" s="21" t="s">
        <v>974</v>
      </c>
      <c r="B119" s="4">
        <f t="shared" si="28"/>
        <v>7.12</v>
      </c>
      <c r="C119" s="4">
        <f t="shared" si="29"/>
        <v>43.91</v>
      </c>
      <c r="D119" s="22">
        <f t="shared" si="30"/>
        <v>2.47</v>
      </c>
    </row>
    <row r="120">
      <c r="A120" s="1" t="s">
        <v>975</v>
      </c>
      <c r="B120" s="4">
        <f t="shared" si="28"/>
        <v>0.91</v>
      </c>
      <c r="C120" s="4">
        <f t="shared" si="29"/>
        <v>164.68</v>
      </c>
      <c r="D120" s="22">
        <f t="shared" si="30"/>
        <v>0.47</v>
      </c>
    </row>
    <row r="121">
      <c r="A121" s="21" t="s">
        <v>976</v>
      </c>
      <c r="B121" s="4">
        <f t="shared" si="28"/>
        <v>7.3</v>
      </c>
      <c r="C121" s="4">
        <f t="shared" si="29"/>
        <v>50.06</v>
      </c>
      <c r="D121" s="22">
        <f t="shared" si="30"/>
        <v>2.3</v>
      </c>
    </row>
    <row r="122">
      <c r="A122" s="1" t="s">
        <v>977</v>
      </c>
      <c r="B122" s="4">
        <f t="shared" si="28"/>
        <v>0.76</v>
      </c>
      <c r="C122" s="4">
        <f t="shared" si="29"/>
        <v>163.08</v>
      </c>
      <c r="D122" s="22">
        <f t="shared" si="30"/>
        <v>0</v>
      </c>
    </row>
    <row r="123">
      <c r="A123" s="21" t="s">
        <v>978</v>
      </c>
      <c r="B123" s="4">
        <f t="shared" si="28"/>
        <v>7.21</v>
      </c>
      <c r="C123" s="1">
        <v>51.1</v>
      </c>
      <c r="D123" s="22">
        <f t="shared" si="30"/>
        <v>2.54</v>
      </c>
    </row>
    <row r="124">
      <c r="A124" s="21" t="s">
        <v>979</v>
      </c>
      <c r="B124" s="4">
        <f t="shared" si="28"/>
        <v>0.72</v>
      </c>
      <c r="C124" s="4">
        <f t="shared" ref="C124:C131" si="31">VALUE(MID(A124,FIND("Cost-",A124)+LEN("Cost-"),7))</f>
        <v>441.89</v>
      </c>
      <c r="D124" s="22">
        <f t="shared" si="30"/>
        <v>0</v>
      </c>
    </row>
    <row r="125">
      <c r="A125" s="21" t="s">
        <v>980</v>
      </c>
      <c r="B125" s="4">
        <f t="shared" si="28"/>
        <v>7.25</v>
      </c>
      <c r="C125" s="4">
        <f t="shared" si="31"/>
        <v>65.67</v>
      </c>
      <c r="D125" s="22">
        <f t="shared" si="30"/>
        <v>1.97</v>
      </c>
    </row>
    <row r="126">
      <c r="A126" s="21" t="s">
        <v>981</v>
      </c>
      <c r="B126" s="4">
        <f t="shared" si="28"/>
        <v>0.96</v>
      </c>
      <c r="C126" s="4">
        <f t="shared" si="31"/>
        <v>172.67</v>
      </c>
      <c r="D126" s="22">
        <f t="shared" si="30"/>
        <v>0.06</v>
      </c>
    </row>
    <row r="127">
      <c r="A127" s="21" t="s">
        <v>982</v>
      </c>
      <c r="B127" s="4">
        <f t="shared" si="28"/>
        <v>7.41</v>
      </c>
      <c r="C127" s="4">
        <f t="shared" si="31"/>
        <v>26.54</v>
      </c>
      <c r="D127" s="22">
        <f t="shared" si="30"/>
        <v>2.38</v>
      </c>
    </row>
    <row r="128">
      <c r="A128" s="21" t="s">
        <v>983</v>
      </c>
      <c r="B128" s="4">
        <f t="shared" si="28"/>
        <v>0.69</v>
      </c>
      <c r="C128" s="4">
        <f t="shared" si="31"/>
        <v>138.23</v>
      </c>
      <c r="D128" s="22">
        <f t="shared" si="30"/>
        <v>0</v>
      </c>
    </row>
    <row r="129">
      <c r="A129" s="21" t="s">
        <v>984</v>
      </c>
      <c r="B129" s="4">
        <f t="shared" si="28"/>
        <v>7.36</v>
      </c>
      <c r="C129" s="4">
        <f t="shared" si="31"/>
        <v>107.7</v>
      </c>
      <c r="D129" s="22">
        <f t="shared" si="30"/>
        <v>2.49</v>
      </c>
    </row>
    <row r="130">
      <c r="A130" s="21" t="s">
        <v>985</v>
      </c>
      <c r="B130" s="4">
        <f t="shared" si="28"/>
        <v>1</v>
      </c>
      <c r="C130" s="4">
        <f t="shared" si="31"/>
        <v>135.7</v>
      </c>
      <c r="D130" s="22">
        <f t="shared" si="30"/>
        <v>0.36</v>
      </c>
    </row>
    <row r="131">
      <c r="A131" s="21" t="s">
        <v>986</v>
      </c>
      <c r="B131" s="4">
        <f t="shared" si="28"/>
        <v>0.93</v>
      </c>
      <c r="C131" s="4">
        <f t="shared" si="31"/>
        <v>228.3</v>
      </c>
      <c r="D131" s="22">
        <f t="shared" si="30"/>
        <v>0.33</v>
      </c>
    </row>
  </sheetData>
  <drawing r:id="rId1"/>
</worksheet>
</file>