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629"/>
  <workbookPr date1904="1" showInkAnnotation="0" autoCompressPictures="0"/>
  <bookViews>
    <workbookView xWindow="0" yWindow="0" windowWidth="19200" windowHeight="20400" tabRatio="500"/>
  </bookViews>
  <sheets>
    <sheet name="z_cluster-sorted-ALL-bxyl-am1.c" sheetId="1" r:id="rId1"/>
  </sheets>
  <definedNames>
    <definedName name="_xlnm._FilterDatabase" localSheetId="0" hidden="1">'z_cluster-sorted-ALL-bxyl-am1.c'!$A$1:$G$33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" i="1" l="1"/>
  <c r="O3" i="1"/>
  <c r="K2" i="1"/>
  <c r="O2" i="1"/>
  <c r="N2" i="1"/>
  <c r="I2" i="1"/>
  <c r="O42" i="1"/>
  <c r="O43" i="1"/>
  <c r="O44" i="1"/>
  <c r="O45" i="1"/>
  <c r="O46" i="1"/>
  <c r="O47" i="1"/>
  <c r="O48" i="1"/>
  <c r="O49" i="1"/>
  <c r="O50" i="1"/>
  <c r="O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41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K11" i="1"/>
  <c r="K3" i="1"/>
  <c r="K6" i="1"/>
  <c r="K14" i="1"/>
  <c r="K4" i="1"/>
  <c r="K5" i="1"/>
  <c r="K13" i="1"/>
  <c r="O4" i="1"/>
  <c r="K7" i="1"/>
  <c r="K15" i="1"/>
  <c r="O5" i="1"/>
  <c r="K8" i="1"/>
  <c r="K33" i="1"/>
  <c r="O6" i="1"/>
  <c r="K9" i="1"/>
  <c r="O7" i="1"/>
  <c r="K10" i="1"/>
  <c r="O8" i="1"/>
  <c r="K12" i="1"/>
  <c r="K32" i="1"/>
  <c r="O9" i="1"/>
  <c r="K16" i="1"/>
  <c r="K17" i="1"/>
  <c r="O10" i="1"/>
  <c r="K18" i="1"/>
  <c r="K20" i="1"/>
  <c r="O11" i="1"/>
  <c r="K19" i="1"/>
  <c r="O12" i="1"/>
  <c r="K21" i="1"/>
  <c r="O13" i="1"/>
  <c r="K22" i="1"/>
  <c r="O14" i="1"/>
  <c r="K23" i="1"/>
  <c r="O15" i="1"/>
  <c r="K24" i="1"/>
  <c r="O16" i="1"/>
  <c r="K25" i="1"/>
  <c r="O17" i="1"/>
  <c r="K26" i="1"/>
  <c r="O18" i="1"/>
  <c r="K27" i="1"/>
  <c r="O19" i="1"/>
  <c r="K28" i="1"/>
  <c r="O20" i="1"/>
  <c r="K29" i="1"/>
  <c r="O21" i="1"/>
  <c r="K30" i="1"/>
  <c r="O22" i="1"/>
  <c r="K31" i="1"/>
  <c r="O23" i="1"/>
  <c r="H3" i="1"/>
  <c r="I3" i="1"/>
  <c r="H6" i="1"/>
  <c r="I6" i="1"/>
  <c r="H14" i="1"/>
  <c r="I14" i="1"/>
  <c r="N3" i="1"/>
  <c r="H4" i="1"/>
  <c r="I4" i="1"/>
  <c r="H5" i="1"/>
  <c r="I5" i="1"/>
  <c r="H13" i="1"/>
  <c r="I13" i="1"/>
  <c r="N4" i="1"/>
  <c r="H7" i="1"/>
  <c r="I7" i="1"/>
  <c r="H15" i="1"/>
  <c r="I15" i="1"/>
  <c r="N5" i="1"/>
  <c r="H8" i="1"/>
  <c r="I8" i="1"/>
  <c r="H33" i="1"/>
  <c r="I33" i="1"/>
  <c r="N6" i="1"/>
  <c r="H9" i="1"/>
  <c r="I9" i="1"/>
  <c r="N7" i="1"/>
  <c r="H10" i="1"/>
  <c r="I10" i="1"/>
  <c r="N8" i="1"/>
  <c r="H11" i="1"/>
  <c r="I11" i="1"/>
  <c r="H12" i="1"/>
  <c r="I12" i="1"/>
  <c r="H32" i="1"/>
  <c r="I32" i="1"/>
  <c r="N9" i="1"/>
  <c r="H16" i="1"/>
  <c r="I16" i="1"/>
  <c r="H17" i="1"/>
  <c r="I17" i="1"/>
  <c r="N10" i="1"/>
  <c r="H18" i="1"/>
  <c r="I18" i="1"/>
  <c r="H20" i="1"/>
  <c r="I20" i="1"/>
  <c r="N11" i="1"/>
  <c r="H19" i="1"/>
  <c r="I19" i="1"/>
  <c r="N12" i="1"/>
  <c r="H21" i="1"/>
  <c r="I21" i="1"/>
  <c r="N13" i="1"/>
  <c r="H22" i="1"/>
  <c r="I22" i="1"/>
  <c r="N14" i="1"/>
  <c r="H23" i="1"/>
  <c r="I23" i="1"/>
  <c r="N15" i="1"/>
  <c r="H24" i="1"/>
  <c r="I24" i="1"/>
  <c r="N16" i="1"/>
  <c r="H25" i="1"/>
  <c r="I25" i="1"/>
  <c r="N17" i="1"/>
  <c r="H26" i="1"/>
  <c r="I26" i="1"/>
  <c r="N18" i="1"/>
  <c r="H27" i="1"/>
  <c r="I27" i="1"/>
  <c r="N19" i="1"/>
  <c r="H28" i="1"/>
  <c r="I28" i="1"/>
  <c r="N20" i="1"/>
  <c r="H29" i="1"/>
  <c r="I29" i="1"/>
  <c r="N21" i="1"/>
  <c r="H30" i="1"/>
  <c r="I30" i="1"/>
  <c r="N22" i="1"/>
  <c r="H31" i="1"/>
  <c r="I31" i="1"/>
  <c r="N23" i="1"/>
  <c r="H43" i="1"/>
  <c r="I43" i="1"/>
  <c r="N42" i="1"/>
  <c r="H44" i="1"/>
  <c r="I44" i="1"/>
  <c r="N43" i="1"/>
  <c r="H45" i="1"/>
  <c r="I45" i="1"/>
  <c r="H46" i="1"/>
  <c r="I46" i="1"/>
  <c r="N44" i="1"/>
  <c r="H47" i="1"/>
  <c r="I47" i="1"/>
  <c r="H50" i="1"/>
  <c r="I50" i="1"/>
  <c r="N45" i="1"/>
  <c r="H48" i="1"/>
  <c r="I48" i="1"/>
  <c r="H49" i="1"/>
  <c r="I49" i="1"/>
  <c r="N46" i="1"/>
  <c r="H51" i="1"/>
  <c r="I51" i="1"/>
  <c r="N47" i="1"/>
  <c r="H52" i="1"/>
  <c r="I52" i="1"/>
  <c r="N48" i="1"/>
  <c r="H53" i="1"/>
  <c r="I53" i="1"/>
  <c r="H54" i="1"/>
  <c r="I54" i="1"/>
  <c r="N49" i="1"/>
  <c r="H55" i="1"/>
  <c r="I55" i="1"/>
  <c r="N50" i="1"/>
  <c r="H41" i="1"/>
  <c r="I41" i="1"/>
  <c r="H42" i="1"/>
  <c r="I42" i="1"/>
  <c r="N41" i="1"/>
  <c r="H2" i="1"/>
</calcChain>
</file>

<file path=xl/sharedStrings.xml><?xml version="1.0" encoding="utf-8"?>
<sst xmlns="http://schemas.openxmlformats.org/spreadsheetml/2006/main" count="154" uniqueCount="83">
  <si>
    <t>File Name</t>
  </si>
  <si>
    <t>Energy (A.U.)</t>
  </si>
  <si>
    <t>H298 (Hartrees)</t>
  </si>
  <si>
    <t>G298 (Hartrees)</t>
  </si>
  <si>
    <t>Freq 1</t>
  </si>
  <si>
    <t>Freq 2</t>
  </si>
  <si>
    <t>Pucker</t>
  </si>
  <si>
    <t>beta-xylose21-freeze_am1-TS_am1.log</t>
  </si>
  <si>
    <t>bo3</t>
  </si>
  <si>
    <t>beta-xylose73-freeze_am1-TS_am1.log</t>
  </si>
  <si>
    <t>beta-xylose87-freeze_am1-TS_am1.log</t>
  </si>
  <si>
    <t>o3b</t>
  </si>
  <si>
    <t>beta-xylose87-freeze_am1-optall_am1.log</t>
  </si>
  <si>
    <t>4c1</t>
  </si>
  <si>
    <t>beta-xylose34-freeze_am1-optall_am1.log</t>
  </si>
  <si>
    <t>1s3</t>
  </si>
  <si>
    <t>beta-xylose56-freeze_am1-optall_am1.log</t>
  </si>
  <si>
    <t>2so</t>
  </si>
  <si>
    <t>beta-xylose11-freeze_am1-optall_am1.log</t>
  </si>
  <si>
    <t>25b</t>
  </si>
  <si>
    <t>beta-xylose51-freeze_am1-optall_am1.log</t>
  </si>
  <si>
    <t>1c4</t>
  </si>
  <si>
    <t>beta-xylose24-freeze_am1-optall_am1.log</t>
  </si>
  <si>
    <t>os2</t>
  </si>
  <si>
    <t>beta-xylose79-freeze_am1-TS_am1.log</t>
  </si>
  <si>
    <t>beta-xylose28-freeze_am1-TS_am1.log</t>
  </si>
  <si>
    <t>beta-xylose44-freeze_am1-TS_am1.log</t>
  </si>
  <si>
    <t>3h2</t>
  </si>
  <si>
    <t>beta-xylose51-freeze_am1-TS_am1.log</t>
  </si>
  <si>
    <t>b14</t>
  </si>
  <si>
    <t>beta-xylose53-freeze_am1-TS_am1.log</t>
  </si>
  <si>
    <t>3s1</t>
  </si>
  <si>
    <t>beta-xylose84-freeze_am1-TS_am1.log</t>
  </si>
  <si>
    <t>1s5</t>
  </si>
  <si>
    <t>beta-xylose57-freeze_am1-TS_am1.log</t>
  </si>
  <si>
    <t>4h5</t>
  </si>
  <si>
    <t>beta-xylose85-freeze_am1-TS_am1.log</t>
  </si>
  <si>
    <t>oh1</t>
  </si>
  <si>
    <t>beta-xylose24-freeze_am1-TS_am1.log</t>
  </si>
  <si>
    <t>beta-xylose23-freeze_am1-TS_am1.log</t>
  </si>
  <si>
    <t>beta-xylose13-freeze_am1-TS_am1.log</t>
  </si>
  <si>
    <t>beta-xylose4-freeze_am1-TS_am1.log</t>
  </si>
  <si>
    <t>beta-xylose31-freeze_am1-TS_am1.log</t>
  </si>
  <si>
    <t>beta-xylose3-freeze_am1-TS_am1.log</t>
  </si>
  <si>
    <t>beta-xylose22-freeze_am1-TS_am1.log</t>
  </si>
  <si>
    <t>beta-xylose56-freeze_am1-TS_am1.log</t>
  </si>
  <si>
    <t>4e</t>
  </si>
  <si>
    <t>beta-xylose21-freeze_am1-optall_am1.log</t>
  </si>
  <si>
    <t>beta-xylose29-freeze_am1-optall_am1.log</t>
  </si>
  <si>
    <t>beta-xylose15-freeze_am1-optall_am1.log</t>
  </si>
  <si>
    <t>beta-xylose43-freeze_am1-optall_am1.log</t>
  </si>
  <si>
    <t>beta-xylose79-freeze_am1-optall_am1.log</t>
  </si>
  <si>
    <t>beta-xylose13-freeze_am1-optall_am1.log</t>
  </si>
  <si>
    <t>beta-xylose9-freeze_am1-optall_am1.log</t>
  </si>
  <si>
    <t>beta-xylose10-freeze_am1-optall_am1.log</t>
  </si>
  <si>
    <t>b25</t>
  </si>
  <si>
    <t>beta-xylose22-freeze_am1-optall_am1.log</t>
  </si>
  <si>
    <t>beta-xylose64-freeze_am1-TS_am1.log</t>
  </si>
  <si>
    <t>5e</t>
  </si>
  <si>
    <t>beta-xylose49-freeze_am1-TS_am1.log</t>
  </si>
  <si>
    <t>beta-xylose86-freeze_am1-TS_am1.log</t>
  </si>
  <si>
    <t>e5</t>
  </si>
  <si>
    <t>beta-xylose75-freeze_am1-TS_am1.log</t>
  </si>
  <si>
    <t>e1</t>
  </si>
  <si>
    <t>beta-xylose40-freeze_am1-TS_am1.log</t>
  </si>
  <si>
    <t>5ho</t>
  </si>
  <si>
    <t>beta-xylose32-freeze_am1-TS_am1.log</t>
  </si>
  <si>
    <t>1h2</t>
  </si>
  <si>
    <t>beta-xylose8-freeze_am1-TS_am1.log</t>
  </si>
  <si>
    <t>beta-xylose9-freeze_am1-TS_am1.log</t>
  </si>
  <si>
    <t>beta-xylose10-freeze_am1-TS_am1.log</t>
  </si>
  <si>
    <t>beta-xylose29-freeze_am1-TS_am1.log</t>
  </si>
  <si>
    <t>14b</t>
  </si>
  <si>
    <t>beta-xylose76-freeze_am1-TS_am1.log</t>
  </si>
  <si>
    <t>beta-xylose77-freeze_am1-TS_am1.log</t>
  </si>
  <si>
    <t>4h3</t>
  </si>
  <si>
    <t>beta-xylose17-freeze_am1-TS_am1.log</t>
  </si>
  <si>
    <t>Rel G</t>
  </si>
  <si>
    <t xml:space="preserve">Boltz </t>
  </si>
  <si>
    <t>Total Boltz</t>
  </si>
  <si>
    <t>Pi</t>
  </si>
  <si>
    <t>Contr G</t>
  </si>
  <si>
    <t>Total 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</si>
</sst>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5"/>
  <sheetViews>
    <sheetView tabSelected="1" topLeftCell="D1" workbookViewId="0">
      <selection activeCell="J3" sqref="J3"/>
    </sheetView>
  </sheetViews>
  <sheetFormatPr baseColWidth="10" defaultRowHeight="15" x14ac:dyDescent="0"/>
  <cols>
    <col min="1" max="1" width="35.6640625" bestFit="1" customWidth="1"/>
    <col min="10" max="10" width="12.1640625" bestFit="1" customWidth="1"/>
  </cols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77</v>
      </c>
      <c r="I1" t="s">
        <v>78</v>
      </c>
      <c r="J1" t="s">
        <v>80</v>
      </c>
      <c r="K1" t="s">
        <v>81</v>
      </c>
      <c r="M1" t="s">
        <v>6</v>
      </c>
      <c r="N1" t="s">
        <v>79</v>
      </c>
      <c r="O1" t="s">
        <v>82</v>
      </c>
    </row>
    <row r="2" spans="1:15">
      <c r="A2" t="s">
        <v>9</v>
      </c>
      <c r="B2">
        <v>-0.39399449399999997</v>
      </c>
      <c r="C2">
        <v>-0.21718999999999999</v>
      </c>
      <c r="D2">
        <v>-0.262488</v>
      </c>
      <c r="E2">
        <v>-258.82799999999997</v>
      </c>
      <c r="F2">
        <v>36.052300000000002</v>
      </c>
      <c r="G2" t="s">
        <v>8</v>
      </c>
      <c r="H2">
        <f>(D2-MIN($D$2:$D$55))*627.5095</f>
        <v>4.811115336499987</v>
      </c>
      <c r="I2">
        <f>EXP(-H2/(298*0.001985877))</f>
        <v>2.9464203062398215E-4</v>
      </c>
      <c r="J2" s="1">
        <f>I2/INDEX($N$2:$N$23,MATCH($G2,$M$2:$M$23,0))</f>
        <v>8.0329590882886031E-3</v>
      </c>
      <c r="K2" s="1">
        <f>J2*H2</f>
        <v>3.864749266714225E-2</v>
      </c>
      <c r="M2" t="s">
        <v>8</v>
      </c>
      <c r="N2">
        <f>SUMIF($G$2:$G$33,$M2,$I$2:$I$33)</f>
        <v>3.6679139951496346E-2</v>
      </c>
      <c r="O2">
        <f>SUMIF($G$2:$G$33,$M2,$K$2:$K$33)</f>
        <v>1.9838623109764715</v>
      </c>
    </row>
    <row r="3" spans="1:15">
      <c r="A3" t="s">
        <v>68</v>
      </c>
      <c r="B3">
        <v>-0.39546061399999999</v>
      </c>
      <c r="C3">
        <v>-0.21876200000000001</v>
      </c>
      <c r="D3">
        <v>-0.26335700000000001</v>
      </c>
      <c r="E3">
        <v>-255.6764</v>
      </c>
      <c r="F3">
        <v>64.511200000000002</v>
      </c>
      <c r="G3" t="s">
        <v>33</v>
      </c>
      <c r="H3">
        <f t="shared" ref="H3:H55" si="0">(D3-MIN($D$2:$D$55))*627.5095</f>
        <v>4.2658095809999814</v>
      </c>
      <c r="I3">
        <f t="shared" ref="I3:I55" si="1">EXP(-H3/(298*0.001985877))</f>
        <v>7.404147642547824E-4</v>
      </c>
      <c r="J3" s="1">
        <f>I3/INDEX($N$2:$N$23,MATCH($G3,$M$2:$M$23,0))</f>
        <v>0.27920991939319417</v>
      </c>
      <c r="K3" s="1">
        <f t="shared" ref="K3:K33" si="2">J3*H3</f>
        <v>1.1910563492577202</v>
      </c>
      <c r="M3" t="s">
        <v>33</v>
      </c>
      <c r="N3">
        <f t="shared" ref="N3:N23" si="3">SUMIF($G$2:$G$33,$M3,$I$2:$I$33)</f>
        <v>2.6518211310827457E-3</v>
      </c>
      <c r="O3">
        <f>SUMIF($G$2:$G$33,$M3,$K$2:$K$33)</f>
        <v>3.96722728365273</v>
      </c>
    </row>
    <row r="4" spans="1:15">
      <c r="A4" t="s">
        <v>10</v>
      </c>
      <c r="B4">
        <v>-0.38969986699999998</v>
      </c>
      <c r="C4">
        <v>-0.21273400000000001</v>
      </c>
      <c r="D4">
        <v>-0.25734400000000002</v>
      </c>
      <c r="E4">
        <v>-237.2688</v>
      </c>
      <c r="F4">
        <v>31.7194</v>
      </c>
      <c r="G4" t="s">
        <v>11</v>
      </c>
      <c r="H4">
        <f t="shared" si="0"/>
        <v>8.0390242044999756</v>
      </c>
      <c r="I4">
        <f t="shared" si="1"/>
        <v>1.2602245746474051E-6</v>
      </c>
      <c r="J4" s="1">
        <f t="shared" ref="J4:J33" si="4">I4/INDEX($N$2:$N$23,MATCH($G4,$M$2:$M$23,0))</f>
        <v>1.2776239486226418E-4</v>
      </c>
      <c r="K4" s="1">
        <f t="shared" si="2"/>
        <v>1.027084984722625E-3</v>
      </c>
      <c r="M4" t="s">
        <v>11</v>
      </c>
      <c r="N4">
        <f t="shared" si="3"/>
        <v>9.8638145911870683E-3</v>
      </c>
      <c r="O4">
        <f t="shared" ref="O3:O23" si="5">SUMIF($G$2:$G$33,$M4,$K$2:$K$33)</f>
        <v>2.9858006124067162</v>
      </c>
    </row>
    <row r="5" spans="1:15">
      <c r="A5" t="s">
        <v>44</v>
      </c>
      <c r="B5">
        <v>-0.39591441799999999</v>
      </c>
      <c r="C5">
        <v>-0.21904999999999999</v>
      </c>
      <c r="D5">
        <v>-0.264019</v>
      </c>
      <c r="E5">
        <v>-232.58850000000001</v>
      </c>
      <c r="F5">
        <v>34.224299999999999</v>
      </c>
      <c r="G5" t="s">
        <v>11</v>
      </c>
      <c r="H5">
        <f t="shared" si="0"/>
        <v>3.8503982919999844</v>
      </c>
      <c r="I5">
        <f t="shared" si="1"/>
        <v>1.4939310127274929E-3</v>
      </c>
      <c r="J5" s="1">
        <f t="shared" si="4"/>
        <v>0.15145570701037525</v>
      </c>
      <c r="K5" s="1">
        <f t="shared" si="2"/>
        <v>0.58316479558639889</v>
      </c>
      <c r="M5" t="s">
        <v>23</v>
      </c>
      <c r="N5">
        <f t="shared" si="3"/>
        <v>8.9309493990124746E-3</v>
      </c>
      <c r="O5">
        <f t="shared" si="5"/>
        <v>2.8435787778844221</v>
      </c>
    </row>
    <row r="6" spans="1:15">
      <c r="A6" t="s">
        <v>32</v>
      </c>
      <c r="B6">
        <v>-0.39379278299999998</v>
      </c>
      <c r="C6">
        <v>-0.217032</v>
      </c>
      <c r="D6">
        <v>-0.261716</v>
      </c>
      <c r="E6">
        <v>-230.77209999999999</v>
      </c>
      <c r="F6">
        <v>50.995899999999999</v>
      </c>
      <c r="G6" t="s">
        <v>33</v>
      </c>
      <c r="H6">
        <f t="shared" si="0"/>
        <v>5.2955526704999842</v>
      </c>
      <c r="I6">
        <f t="shared" si="1"/>
        <v>1.2995215416655216E-4</v>
      </c>
      <c r="J6" s="1">
        <f t="shared" si="4"/>
        <v>4.9004871649654717E-2</v>
      </c>
      <c r="K6" s="1">
        <f t="shared" si="2"/>
        <v>0.25950787893183802</v>
      </c>
      <c r="M6" t="s">
        <v>31</v>
      </c>
      <c r="N6">
        <f t="shared" si="3"/>
        <v>3.8667236185990065E-5</v>
      </c>
      <c r="O6">
        <f t="shared" si="5"/>
        <v>6.3974409951064963</v>
      </c>
    </row>
    <row r="7" spans="1:15">
      <c r="A7" t="s">
        <v>38</v>
      </c>
      <c r="B7">
        <v>-0.39444958400000002</v>
      </c>
      <c r="C7">
        <v>-0.21756400000000001</v>
      </c>
      <c r="D7">
        <v>-0.26187199999999999</v>
      </c>
      <c r="E7">
        <v>-228.6831</v>
      </c>
      <c r="F7">
        <v>71.922499999999999</v>
      </c>
      <c r="G7" t="s">
        <v>23</v>
      </c>
      <c r="H7">
        <f t="shared" si="0"/>
        <v>5.1976611884999908</v>
      </c>
      <c r="I7">
        <f t="shared" si="1"/>
        <v>1.5332837642922914E-4</v>
      </c>
      <c r="J7" s="1">
        <f t="shared" si="4"/>
        <v>1.7168205705675947E-2</v>
      </c>
      <c r="K7" s="1">
        <f t="shared" si="2"/>
        <v>8.9234516472575964E-2</v>
      </c>
      <c r="M7" t="s">
        <v>19</v>
      </c>
      <c r="N7">
        <f t="shared" si="3"/>
        <v>1.059561949876211E-3</v>
      </c>
      <c r="O7">
        <f t="shared" si="5"/>
        <v>4.0537113699999789</v>
      </c>
    </row>
    <row r="8" spans="1:15">
      <c r="A8" t="s">
        <v>40</v>
      </c>
      <c r="B8">
        <v>-0.38974173699999998</v>
      </c>
      <c r="C8">
        <v>-0.21324799999999999</v>
      </c>
      <c r="D8">
        <v>-0.25959300000000002</v>
      </c>
      <c r="E8">
        <v>-223.8092</v>
      </c>
      <c r="F8">
        <v>29.052199999999999</v>
      </c>
      <c r="G8" t="s">
        <v>31</v>
      </c>
      <c r="H8">
        <f t="shared" si="0"/>
        <v>6.6277553389999753</v>
      </c>
      <c r="I8">
        <f t="shared" si="1"/>
        <v>1.3681308605366139E-5</v>
      </c>
      <c r="J8" s="1">
        <f t="shared" si="4"/>
        <v>0.35382173526855687</v>
      </c>
      <c r="K8" s="1">
        <f t="shared" si="2"/>
        <v>2.3450438949804138</v>
      </c>
      <c r="M8" t="s">
        <v>17</v>
      </c>
      <c r="N8">
        <f t="shared" si="3"/>
        <v>1.8005238943154784E-5</v>
      </c>
      <c r="O8">
        <f t="shared" si="5"/>
        <v>6.4652303784999692</v>
      </c>
    </row>
    <row r="9" spans="1:15">
      <c r="A9" t="s">
        <v>76</v>
      </c>
      <c r="B9">
        <v>-0.39381548900000002</v>
      </c>
      <c r="C9">
        <v>-0.21736900000000001</v>
      </c>
      <c r="D9">
        <v>-0.26369500000000001</v>
      </c>
      <c r="E9">
        <v>-219.72479999999999</v>
      </c>
      <c r="F9">
        <v>34.451900000000002</v>
      </c>
      <c r="G9" t="s">
        <v>19</v>
      </c>
      <c r="H9">
        <f t="shared" si="0"/>
        <v>4.0537113699999789</v>
      </c>
      <c r="I9">
        <f t="shared" si="1"/>
        <v>1.059561949876211E-3</v>
      </c>
      <c r="J9" s="1">
        <f t="shared" si="4"/>
        <v>1</v>
      </c>
      <c r="K9" s="1">
        <f t="shared" si="2"/>
        <v>4.0537113699999789</v>
      </c>
      <c r="M9" t="s">
        <v>55</v>
      </c>
      <c r="N9">
        <f t="shared" si="3"/>
        <v>7.9876533022209403E-4</v>
      </c>
      <c r="O9">
        <f t="shared" si="5"/>
        <v>4.257049727249604</v>
      </c>
    </row>
    <row r="10" spans="1:15">
      <c r="A10" t="s">
        <v>42</v>
      </c>
      <c r="B10">
        <v>-0.390980781</v>
      </c>
      <c r="C10">
        <v>-0.214363</v>
      </c>
      <c r="D10">
        <v>-0.25985200000000003</v>
      </c>
      <c r="E10">
        <v>-214.98689999999999</v>
      </c>
      <c r="F10">
        <v>43.310299999999998</v>
      </c>
      <c r="G10" t="s">
        <v>17</v>
      </c>
      <c r="H10">
        <f t="shared" si="0"/>
        <v>6.4652303784999692</v>
      </c>
      <c r="I10">
        <f t="shared" si="1"/>
        <v>1.8005238943154784E-5</v>
      </c>
      <c r="J10" s="1">
        <f t="shared" si="4"/>
        <v>1</v>
      </c>
      <c r="K10" s="1">
        <f t="shared" si="2"/>
        <v>6.4652303784999692</v>
      </c>
      <c r="M10" t="s">
        <v>27</v>
      </c>
      <c r="N10">
        <f t="shared" si="3"/>
        <v>1.2764750851623598E-4</v>
      </c>
      <c r="O10">
        <f t="shared" si="5"/>
        <v>5.354468890092674</v>
      </c>
    </row>
    <row r="11" spans="1:15">
      <c r="A11" t="s">
        <v>7</v>
      </c>
      <c r="B11">
        <v>-0.39859170500000002</v>
      </c>
      <c r="C11">
        <v>-0.22182199999999999</v>
      </c>
      <c r="D11">
        <v>-0.26702999999999999</v>
      </c>
      <c r="E11">
        <v>-207.58170000000001</v>
      </c>
      <c r="F11">
        <v>44.379100000000001</v>
      </c>
      <c r="G11" t="s">
        <v>8</v>
      </c>
      <c r="H11">
        <f t="shared" si="0"/>
        <v>1.960967187499993</v>
      </c>
      <c r="I11">
        <f t="shared" si="1"/>
        <v>3.6384497920872366E-2</v>
      </c>
      <c r="J11" s="1">
        <f t="shared" si="4"/>
        <v>0.9919670409117114</v>
      </c>
      <c r="K11" s="1">
        <f t="shared" si="2"/>
        <v>1.9452148183093292</v>
      </c>
      <c r="M11" t="s">
        <v>21</v>
      </c>
      <c r="N11">
        <f t="shared" si="3"/>
        <v>0.38673694643236034</v>
      </c>
      <c r="O11">
        <f t="shared" si="5"/>
        <v>0.642663342900058</v>
      </c>
    </row>
    <row r="12" spans="1:15">
      <c r="A12" t="s">
        <v>73</v>
      </c>
      <c r="B12">
        <v>-0.38983273800000001</v>
      </c>
      <c r="C12">
        <v>-0.213392</v>
      </c>
      <c r="D12">
        <v>-0.259185</v>
      </c>
      <c r="E12">
        <v>-203.8963</v>
      </c>
      <c r="F12">
        <v>32.622399999999999</v>
      </c>
      <c r="G12" t="s">
        <v>55</v>
      </c>
      <c r="H12">
        <f t="shared" si="0"/>
        <v>6.8837792149999872</v>
      </c>
      <c r="I12">
        <f t="shared" si="1"/>
        <v>8.8764821212361641E-6</v>
      </c>
      <c r="J12" s="1">
        <f t="shared" si="4"/>
        <v>1.1112753377475819E-2</v>
      </c>
      <c r="K12" s="1">
        <f t="shared" si="2"/>
        <v>7.6497740721288954E-2</v>
      </c>
      <c r="M12" t="s">
        <v>75</v>
      </c>
      <c r="N12">
        <f t="shared" si="3"/>
        <v>3.7087252840125988E-4</v>
      </c>
      <c r="O12">
        <f t="shared" si="5"/>
        <v>4.6749457749999728</v>
      </c>
    </row>
    <row r="13" spans="1:15">
      <c r="A13" t="s">
        <v>24</v>
      </c>
      <c r="B13">
        <v>-0.39791736</v>
      </c>
      <c r="C13">
        <v>-0.220969</v>
      </c>
      <c r="D13">
        <v>-0.26564399999999999</v>
      </c>
      <c r="E13">
        <v>-202.3091</v>
      </c>
      <c r="F13">
        <v>32.957999999999998</v>
      </c>
      <c r="G13" t="s">
        <v>11</v>
      </c>
      <c r="H13">
        <f t="shared" si="0"/>
        <v>2.830695354499992</v>
      </c>
      <c r="I13">
        <f t="shared" si="1"/>
        <v>8.3686233538849287E-3</v>
      </c>
      <c r="J13" s="1">
        <f t="shared" si="4"/>
        <v>0.84841653059476252</v>
      </c>
      <c r="K13" s="1">
        <f t="shared" si="2"/>
        <v>2.4016087318355948</v>
      </c>
      <c r="M13" t="s">
        <v>67</v>
      </c>
      <c r="N13">
        <f t="shared" si="3"/>
        <v>1.9320261927431869E-4</v>
      </c>
      <c r="O13">
        <f t="shared" si="5"/>
        <v>5.0608641174999933</v>
      </c>
    </row>
    <row r="14" spans="1:15">
      <c r="A14" t="s">
        <v>70</v>
      </c>
      <c r="B14">
        <v>-0.39609670899999999</v>
      </c>
      <c r="C14">
        <v>-0.219358</v>
      </c>
      <c r="D14">
        <v>-0.264185</v>
      </c>
      <c r="E14">
        <v>-200.79249999999999</v>
      </c>
      <c r="F14">
        <v>47.708300000000001</v>
      </c>
      <c r="G14" t="s">
        <v>33</v>
      </c>
      <c r="H14">
        <f t="shared" si="0"/>
        <v>3.7462317149999844</v>
      </c>
      <c r="I14">
        <f t="shared" si="1"/>
        <v>1.7814542126614113E-3</v>
      </c>
      <c r="J14" s="1">
        <f t="shared" si="4"/>
        <v>0.67178520895715121</v>
      </c>
      <c r="K14" s="1">
        <f t="shared" si="2"/>
        <v>2.5166630554631717</v>
      </c>
      <c r="M14" t="s">
        <v>29</v>
      </c>
      <c r="N14">
        <f t="shared" si="3"/>
        <v>1.5695416426238976E-6</v>
      </c>
      <c r="O14">
        <f t="shared" si="5"/>
        <v>7.9091297380000025</v>
      </c>
    </row>
    <row r="15" spans="1:15">
      <c r="A15" t="s">
        <v>39</v>
      </c>
      <c r="B15">
        <v>-0.397300665</v>
      </c>
      <c r="C15">
        <v>-0.220413</v>
      </c>
      <c r="D15">
        <v>-0.26568900000000001</v>
      </c>
      <c r="E15">
        <v>-180.9958</v>
      </c>
      <c r="F15">
        <v>23.1601</v>
      </c>
      <c r="G15" t="s">
        <v>23</v>
      </c>
      <c r="H15">
        <f t="shared" si="0"/>
        <v>2.8024574269999811</v>
      </c>
      <c r="I15">
        <f t="shared" si="1"/>
        <v>8.7776210225832454E-3</v>
      </c>
      <c r="J15" s="1">
        <f t="shared" si="4"/>
        <v>0.98283179429432399</v>
      </c>
      <c r="K15" s="1">
        <f t="shared" si="2"/>
        <v>2.7543442614118461</v>
      </c>
      <c r="M15" t="s">
        <v>46</v>
      </c>
      <c r="N15">
        <f t="shared" si="3"/>
        <v>1.7468872218381586E-4</v>
      </c>
      <c r="O15">
        <f t="shared" si="5"/>
        <v>5.1204775200000006</v>
      </c>
    </row>
    <row r="16" spans="1:15">
      <c r="A16" t="s">
        <v>59</v>
      </c>
      <c r="B16">
        <v>-0.39064420900000002</v>
      </c>
      <c r="C16">
        <v>-0.213648</v>
      </c>
      <c r="D16">
        <v>-0.25779400000000002</v>
      </c>
      <c r="E16">
        <v>-160.53139999999999</v>
      </c>
      <c r="F16">
        <v>62.637300000000003</v>
      </c>
      <c r="G16" t="s">
        <v>27</v>
      </c>
      <c r="H16">
        <f t="shared" si="0"/>
        <v>7.7566449294999718</v>
      </c>
      <c r="I16">
        <f t="shared" si="1"/>
        <v>2.0308412894912197E-6</v>
      </c>
      <c r="J16" s="1">
        <f t="shared" si="4"/>
        <v>1.5909760504513953E-2</v>
      </c>
      <c r="K16" s="1">
        <f t="shared" si="2"/>
        <v>0.12340636314689707</v>
      </c>
      <c r="M16" t="s">
        <v>63</v>
      </c>
      <c r="N16">
        <f t="shared" si="3"/>
        <v>6.6915297115779891E-7</v>
      </c>
      <c r="O16">
        <f t="shared" si="5"/>
        <v>8.4136473759999841</v>
      </c>
    </row>
    <row r="17" spans="1:15">
      <c r="A17" t="s">
        <v>26</v>
      </c>
      <c r="B17">
        <v>-0.39480948799999999</v>
      </c>
      <c r="C17">
        <v>-0.217696</v>
      </c>
      <c r="D17">
        <v>-0.26168400000000003</v>
      </c>
      <c r="E17">
        <v>-157.07650000000001</v>
      </c>
      <c r="F17">
        <v>39.459200000000003</v>
      </c>
      <c r="G17" t="s">
        <v>27</v>
      </c>
      <c r="H17">
        <f t="shared" si="0"/>
        <v>5.3156329744999695</v>
      </c>
      <c r="I17">
        <f t="shared" si="1"/>
        <v>1.2561666722674475E-4</v>
      </c>
      <c r="J17" s="1">
        <f t="shared" si="4"/>
        <v>0.98409023949548602</v>
      </c>
      <c r="K17" s="1">
        <f t="shared" si="2"/>
        <v>5.2310625269457773</v>
      </c>
      <c r="M17" t="s">
        <v>72</v>
      </c>
      <c r="N17">
        <f t="shared" si="3"/>
        <v>2.2795654389260158E-4</v>
      </c>
      <c r="O17">
        <f t="shared" si="5"/>
        <v>4.9629726354999999</v>
      </c>
    </row>
    <row r="18" spans="1:15">
      <c r="A18" t="s">
        <v>43</v>
      </c>
      <c r="B18">
        <v>-0.403002315</v>
      </c>
      <c r="C18">
        <v>-0.225968</v>
      </c>
      <c r="D18">
        <v>-0.26923000000000002</v>
      </c>
      <c r="E18">
        <v>-137.9699</v>
      </c>
      <c r="F18">
        <v>108.1254</v>
      </c>
      <c r="G18" t="s">
        <v>21</v>
      </c>
      <c r="H18">
        <f t="shared" si="0"/>
        <v>0.58044628749997096</v>
      </c>
      <c r="I18">
        <f t="shared" si="1"/>
        <v>0.37499998500485859</v>
      </c>
      <c r="J18" s="1">
        <f t="shared" si="4"/>
        <v>0.96965130553008971</v>
      </c>
      <c r="K18" s="1">
        <f t="shared" si="2"/>
        <v>0.56283050046444061</v>
      </c>
      <c r="M18" t="s">
        <v>37</v>
      </c>
      <c r="N18">
        <f t="shared" si="3"/>
        <v>6.0405562117320972E-6</v>
      </c>
      <c r="O18">
        <f t="shared" si="5"/>
        <v>7.1115651634999884</v>
      </c>
    </row>
    <row r="19" spans="1:15">
      <c r="A19" t="s">
        <v>74</v>
      </c>
      <c r="B19">
        <v>-0.39382473400000001</v>
      </c>
      <c r="C19">
        <v>-0.21723100000000001</v>
      </c>
      <c r="D19">
        <v>-0.26270500000000002</v>
      </c>
      <c r="E19">
        <v>-135.27770000000001</v>
      </c>
      <c r="F19">
        <v>24.504899999999999</v>
      </c>
      <c r="G19" t="s">
        <v>75</v>
      </c>
      <c r="H19">
        <f t="shared" si="0"/>
        <v>4.6749457749999728</v>
      </c>
      <c r="I19">
        <f t="shared" si="1"/>
        <v>3.7087252840125988E-4</v>
      </c>
      <c r="J19" s="1">
        <f t="shared" si="4"/>
        <v>1</v>
      </c>
      <c r="K19" s="1">
        <f t="shared" si="2"/>
        <v>4.6749457749999728</v>
      </c>
      <c r="M19" t="s">
        <v>65</v>
      </c>
      <c r="N19">
        <f t="shared" si="3"/>
        <v>1.2059445391540046E-5</v>
      </c>
      <c r="O19">
        <f t="shared" si="5"/>
        <v>6.7024289694999979</v>
      </c>
    </row>
    <row r="20" spans="1:15">
      <c r="A20" t="s">
        <v>41</v>
      </c>
      <c r="B20">
        <v>-0.39852866399999998</v>
      </c>
      <c r="C20">
        <v>-0.221717</v>
      </c>
      <c r="D20">
        <v>-0.265963</v>
      </c>
      <c r="E20">
        <v>-122.2552</v>
      </c>
      <c r="F20">
        <v>90.931600000000003</v>
      </c>
      <c r="G20" t="s">
        <v>21</v>
      </c>
      <c r="H20">
        <f t="shared" si="0"/>
        <v>2.6305198239999834</v>
      </c>
      <c r="I20">
        <f t="shared" si="1"/>
        <v>1.1736961427501724E-2</v>
      </c>
      <c r="J20" s="1">
        <f t="shared" si="4"/>
        <v>3.0348694469910179E-2</v>
      </c>
      <c r="K20" s="1">
        <f t="shared" si="2"/>
        <v>7.983284243561739E-2</v>
      </c>
      <c r="M20" t="s">
        <v>58</v>
      </c>
      <c r="N20">
        <f t="shared" si="3"/>
        <v>9.2070136539715099E-5</v>
      </c>
      <c r="O20">
        <f t="shared" si="5"/>
        <v>5.4994932579999967</v>
      </c>
    </row>
    <row r="21" spans="1:15">
      <c r="A21" t="s">
        <v>66</v>
      </c>
      <c r="B21">
        <v>-0.39492242799999999</v>
      </c>
      <c r="C21">
        <v>-0.21790799999999999</v>
      </c>
      <c r="D21">
        <v>-0.26208999999999999</v>
      </c>
      <c r="E21">
        <v>-113.6048</v>
      </c>
      <c r="F21">
        <v>45.048400000000001</v>
      </c>
      <c r="G21" t="s">
        <v>67</v>
      </c>
      <c r="H21">
        <f t="shared" si="0"/>
        <v>5.0608641174999933</v>
      </c>
      <c r="I21">
        <f t="shared" si="1"/>
        <v>1.9320261927431869E-4</v>
      </c>
      <c r="J21" s="1">
        <f t="shared" si="4"/>
        <v>1</v>
      </c>
      <c r="K21" s="1">
        <f t="shared" si="2"/>
        <v>5.0608641174999933</v>
      </c>
      <c r="M21" t="s">
        <v>35</v>
      </c>
      <c r="N21">
        <f t="shared" si="3"/>
        <v>1.1173027013965598E-5</v>
      </c>
      <c r="O21">
        <f t="shared" si="5"/>
        <v>6.747609653499973</v>
      </c>
    </row>
    <row r="22" spans="1:15">
      <c r="A22" t="s">
        <v>28</v>
      </c>
      <c r="B22">
        <v>-0.38816176899999999</v>
      </c>
      <c r="C22">
        <v>-0.211483</v>
      </c>
      <c r="D22">
        <v>-0.25755099999999997</v>
      </c>
      <c r="E22">
        <v>-108.8246</v>
      </c>
      <c r="F22">
        <v>22.45</v>
      </c>
      <c r="G22" t="s">
        <v>29</v>
      </c>
      <c r="H22">
        <f t="shared" si="0"/>
        <v>7.9091297380000025</v>
      </c>
      <c r="I22">
        <f t="shared" si="1"/>
        <v>1.5695416426238976E-6</v>
      </c>
      <c r="J22" s="1">
        <f t="shared" si="4"/>
        <v>1</v>
      </c>
      <c r="K22" s="1">
        <f t="shared" si="2"/>
        <v>7.9091297380000025</v>
      </c>
      <c r="M22" t="s">
        <v>15</v>
      </c>
      <c r="N22">
        <f t="shared" si="3"/>
        <v>1.1309856586797966E-4</v>
      </c>
      <c r="O22">
        <f t="shared" si="5"/>
        <v>5.377756414999979</v>
      </c>
    </row>
    <row r="23" spans="1:15">
      <c r="A23" t="s">
        <v>45</v>
      </c>
      <c r="B23">
        <v>-0.39386704299999997</v>
      </c>
      <c r="C23">
        <v>-0.21721799999999999</v>
      </c>
      <c r="D23">
        <v>-0.26199499999999998</v>
      </c>
      <c r="E23">
        <v>-70.4084</v>
      </c>
      <c r="F23">
        <v>43.1873</v>
      </c>
      <c r="G23" t="s">
        <v>46</v>
      </c>
      <c r="H23">
        <f t="shared" si="0"/>
        <v>5.1204775200000006</v>
      </c>
      <c r="I23">
        <f t="shared" si="1"/>
        <v>1.7468872218381586E-4</v>
      </c>
      <c r="J23" s="1">
        <f t="shared" si="4"/>
        <v>1</v>
      </c>
      <c r="K23" s="1">
        <f t="shared" si="2"/>
        <v>5.1204775200000006</v>
      </c>
      <c r="M23" t="s">
        <v>61</v>
      </c>
      <c r="N23">
        <f t="shared" si="3"/>
        <v>5.6231950175295254E-5</v>
      </c>
      <c r="O23">
        <f t="shared" si="5"/>
        <v>5.7912851754999917</v>
      </c>
    </row>
    <row r="24" spans="1:15">
      <c r="A24" t="s">
        <v>62</v>
      </c>
      <c r="B24">
        <v>-0.387973399</v>
      </c>
      <c r="C24">
        <v>-0.21135699999999999</v>
      </c>
      <c r="D24">
        <v>-0.256747</v>
      </c>
      <c r="E24">
        <v>-67.433899999999994</v>
      </c>
      <c r="F24">
        <v>36.024500000000003</v>
      </c>
      <c r="G24" t="s">
        <v>63</v>
      </c>
      <c r="H24">
        <f t="shared" si="0"/>
        <v>8.4136473759999841</v>
      </c>
      <c r="I24">
        <f t="shared" si="1"/>
        <v>6.6915297115779891E-7</v>
      </c>
      <c r="J24" s="1">
        <f t="shared" si="4"/>
        <v>1</v>
      </c>
      <c r="K24" s="1">
        <f t="shared" si="2"/>
        <v>8.4136473759999841</v>
      </c>
    </row>
    <row r="25" spans="1:15">
      <c r="A25" t="s">
        <v>71</v>
      </c>
      <c r="B25">
        <v>-0.39426278999999997</v>
      </c>
      <c r="C25">
        <v>-0.217642</v>
      </c>
      <c r="D25">
        <v>-0.26224599999999998</v>
      </c>
      <c r="E25">
        <v>-58.078800000000001</v>
      </c>
      <c r="F25">
        <v>65.028400000000005</v>
      </c>
      <c r="G25" t="s">
        <v>72</v>
      </c>
      <c r="H25">
        <f t="shared" si="0"/>
        <v>4.9629726354999999</v>
      </c>
      <c r="I25">
        <f t="shared" si="1"/>
        <v>2.2795654389260158E-4</v>
      </c>
      <c r="J25" s="1">
        <f t="shared" si="4"/>
        <v>1</v>
      </c>
      <c r="K25" s="1">
        <f t="shared" si="2"/>
        <v>4.9629726354999999</v>
      </c>
    </row>
    <row r="26" spans="1:15">
      <c r="A26" t="s">
        <v>36</v>
      </c>
      <c r="B26">
        <v>-0.391191556</v>
      </c>
      <c r="C26">
        <v>-0.214201</v>
      </c>
      <c r="D26">
        <v>-0.258822</v>
      </c>
      <c r="E26">
        <v>-57.4176</v>
      </c>
      <c r="F26">
        <v>24.5061</v>
      </c>
      <c r="G26" t="s">
        <v>37</v>
      </c>
      <c r="H26">
        <f t="shared" si="0"/>
        <v>7.1115651634999884</v>
      </c>
      <c r="I26">
        <f t="shared" si="1"/>
        <v>6.0405562117320972E-6</v>
      </c>
      <c r="J26" s="1">
        <f t="shared" si="4"/>
        <v>1</v>
      </c>
      <c r="K26" s="1">
        <f t="shared" si="2"/>
        <v>7.1115651634999884</v>
      </c>
    </row>
    <row r="27" spans="1:15">
      <c r="A27" t="s">
        <v>64</v>
      </c>
      <c r="B27">
        <v>-0.39277676900000003</v>
      </c>
      <c r="C27">
        <v>-0.21568300000000001</v>
      </c>
      <c r="D27">
        <v>-0.25947399999999998</v>
      </c>
      <c r="E27">
        <v>-52.124099999999999</v>
      </c>
      <c r="F27">
        <v>52.008699999999997</v>
      </c>
      <c r="G27" t="s">
        <v>65</v>
      </c>
      <c r="H27">
        <f t="shared" si="0"/>
        <v>6.7024289694999979</v>
      </c>
      <c r="I27">
        <f t="shared" si="1"/>
        <v>1.2059445391540046E-5</v>
      </c>
      <c r="J27" s="1">
        <f t="shared" si="4"/>
        <v>1</v>
      </c>
      <c r="K27" s="1">
        <f t="shared" si="2"/>
        <v>6.7024289694999979</v>
      </c>
    </row>
    <row r="28" spans="1:15">
      <c r="A28" t="s">
        <v>57</v>
      </c>
      <c r="B28">
        <v>-0.39443097100000002</v>
      </c>
      <c r="C28">
        <v>-0.21754299999999999</v>
      </c>
      <c r="D28">
        <v>-0.26139099999999998</v>
      </c>
      <c r="E28">
        <v>-51.431699999999999</v>
      </c>
      <c r="F28">
        <v>65.216800000000006</v>
      </c>
      <c r="G28" t="s">
        <v>58</v>
      </c>
      <c r="H28">
        <f t="shared" si="0"/>
        <v>5.4994932579999967</v>
      </c>
      <c r="I28">
        <f t="shared" si="1"/>
        <v>9.2070136539715099E-5</v>
      </c>
      <c r="J28" s="1">
        <f t="shared" si="4"/>
        <v>1</v>
      </c>
      <c r="K28" s="1">
        <f t="shared" si="2"/>
        <v>5.4994932579999967</v>
      </c>
    </row>
    <row r="29" spans="1:15">
      <c r="A29" t="s">
        <v>34</v>
      </c>
      <c r="B29">
        <v>-0.39087634799999998</v>
      </c>
      <c r="C29">
        <v>-0.214389</v>
      </c>
      <c r="D29">
        <v>-0.25940200000000002</v>
      </c>
      <c r="E29">
        <v>-48.340299999999999</v>
      </c>
      <c r="F29">
        <v>36.848300000000002</v>
      </c>
      <c r="G29" t="s">
        <v>35</v>
      </c>
      <c r="H29">
        <f t="shared" si="0"/>
        <v>6.747609653499973</v>
      </c>
      <c r="I29">
        <f t="shared" si="1"/>
        <v>1.1173027013965598E-5</v>
      </c>
      <c r="J29" s="1">
        <f t="shared" si="4"/>
        <v>1</v>
      </c>
      <c r="K29" s="1">
        <f t="shared" si="2"/>
        <v>6.747609653499973</v>
      </c>
    </row>
    <row r="30" spans="1:15">
      <c r="A30" t="s">
        <v>25</v>
      </c>
      <c r="B30">
        <v>-0.393857287</v>
      </c>
      <c r="C30">
        <v>-0.21721299999999999</v>
      </c>
      <c r="D30">
        <v>-0.26158500000000001</v>
      </c>
      <c r="E30">
        <v>-46.424700000000001</v>
      </c>
      <c r="F30">
        <v>90.388099999999994</v>
      </c>
      <c r="G30" t="s">
        <v>15</v>
      </c>
      <c r="H30">
        <f t="shared" si="0"/>
        <v>5.377756414999979</v>
      </c>
      <c r="I30">
        <f t="shared" si="1"/>
        <v>1.1309856586797966E-4</v>
      </c>
      <c r="J30" s="1">
        <f t="shared" si="4"/>
        <v>1</v>
      </c>
      <c r="K30" s="1">
        <f t="shared" si="2"/>
        <v>5.377756414999979</v>
      </c>
    </row>
    <row r="31" spans="1:15">
      <c r="A31" t="s">
        <v>60</v>
      </c>
      <c r="B31">
        <v>-0.39279090700000002</v>
      </c>
      <c r="C31">
        <v>-0.216084</v>
      </c>
      <c r="D31">
        <v>-0.26092599999999999</v>
      </c>
      <c r="E31">
        <v>-45.325600000000001</v>
      </c>
      <c r="F31">
        <v>29.410699999999999</v>
      </c>
      <c r="G31" t="s">
        <v>61</v>
      </c>
      <c r="H31">
        <f t="shared" si="0"/>
        <v>5.7912851754999917</v>
      </c>
      <c r="I31">
        <f t="shared" si="1"/>
        <v>5.6231950175295254E-5</v>
      </c>
      <c r="J31" s="1">
        <f t="shared" si="4"/>
        <v>1</v>
      </c>
      <c r="K31" s="1">
        <f t="shared" si="2"/>
        <v>5.7912851754999917</v>
      </c>
    </row>
    <row r="32" spans="1:15">
      <c r="A32" t="s">
        <v>69</v>
      </c>
      <c r="B32">
        <v>-0.39734918400000002</v>
      </c>
      <c r="C32">
        <v>-0.22037499999999999</v>
      </c>
      <c r="D32">
        <v>-0.26341799999999999</v>
      </c>
      <c r="E32">
        <v>-39.8416</v>
      </c>
      <c r="F32">
        <v>113.32680000000001</v>
      </c>
      <c r="G32" t="s">
        <v>55</v>
      </c>
      <c r="H32">
        <f t="shared" si="0"/>
        <v>4.2275315014999952</v>
      </c>
      <c r="I32">
        <f t="shared" si="1"/>
        <v>7.8988884810085786E-4</v>
      </c>
      <c r="J32" s="1">
        <f t="shared" si="4"/>
        <v>0.98888724662252414</v>
      </c>
      <c r="K32" s="1">
        <f t="shared" si="2"/>
        <v>4.1805519865283154</v>
      </c>
    </row>
    <row r="33" spans="1:15">
      <c r="A33" t="s">
        <v>30</v>
      </c>
      <c r="B33">
        <v>-0.39282988600000002</v>
      </c>
      <c r="C33">
        <v>-0.21610599999999999</v>
      </c>
      <c r="D33">
        <v>-0.26016099999999998</v>
      </c>
      <c r="E33">
        <v>-27.6572</v>
      </c>
      <c r="F33">
        <v>86.016199999999998</v>
      </c>
      <c r="G33" t="s">
        <v>31</v>
      </c>
      <c r="H33">
        <f t="shared" si="0"/>
        <v>6.2713299430000022</v>
      </c>
      <c r="I33">
        <f t="shared" si="1"/>
        <v>2.4985927580623929E-5</v>
      </c>
      <c r="J33" s="1">
        <f t="shared" si="4"/>
        <v>0.64617826473144324</v>
      </c>
      <c r="K33" s="1">
        <f t="shared" si="2"/>
        <v>4.0523971001260826</v>
      </c>
    </row>
    <row r="40" spans="1:15">
      <c r="A40" t="s">
        <v>0</v>
      </c>
      <c r="B40" t="s">
        <v>1</v>
      </c>
      <c r="C40" t="s">
        <v>2</v>
      </c>
      <c r="D40" t="s">
        <v>3</v>
      </c>
      <c r="E40" t="s">
        <v>4</v>
      </c>
      <c r="F40" t="s">
        <v>5</v>
      </c>
      <c r="G40" t="s">
        <v>6</v>
      </c>
      <c r="H40" t="s">
        <v>77</v>
      </c>
      <c r="I40" t="s">
        <v>78</v>
      </c>
      <c r="J40" t="s">
        <v>80</v>
      </c>
      <c r="K40" t="s">
        <v>81</v>
      </c>
      <c r="M40" t="s">
        <v>6</v>
      </c>
      <c r="N40" t="s">
        <v>79</v>
      </c>
      <c r="O40" t="s">
        <v>82</v>
      </c>
    </row>
    <row r="41" spans="1:15">
      <c r="A41" t="s">
        <v>52</v>
      </c>
      <c r="B41">
        <v>-0.39792867999999998</v>
      </c>
      <c r="C41">
        <v>-0.22006200000000001</v>
      </c>
      <c r="D41">
        <v>-0.26658999999999999</v>
      </c>
      <c r="E41">
        <v>16.646699999999999</v>
      </c>
      <c r="F41">
        <v>128.53710000000001</v>
      </c>
      <c r="G41" t="s">
        <v>11</v>
      </c>
      <c r="H41">
        <f t="shared" si="0"/>
        <v>2.2370713674999907</v>
      </c>
      <c r="I41">
        <f>EXP(-H41/(298*0.001985877))</f>
        <v>2.2818832137225815E-2</v>
      </c>
      <c r="J41">
        <f>I41/INDEX($N$41:$N$50,MATCH($G41,$M$41:$M$50,0))</f>
        <v>0.48939802941161981</v>
      </c>
      <c r="K41">
        <f>H41*J41</f>
        <v>1.094818318907653</v>
      </c>
      <c r="M41" t="s">
        <v>11</v>
      </c>
      <c r="N41">
        <f>SUMIF($G$41:$G$55,$M41,$I$41:$I$55)</f>
        <v>4.6626326151455538E-2</v>
      </c>
      <c r="O41">
        <f>SUMIF($G$41:$G$55,$M41,$K$41:$K$55)</f>
        <v>2.224255064009478</v>
      </c>
    </row>
    <row r="42" spans="1:15">
      <c r="A42" t="s">
        <v>51</v>
      </c>
      <c r="B42">
        <v>-0.39866185300000001</v>
      </c>
      <c r="C42">
        <v>-0.220723</v>
      </c>
      <c r="D42">
        <v>-0.26662999999999998</v>
      </c>
      <c r="E42">
        <v>21.7319</v>
      </c>
      <c r="F42">
        <v>131.26840000000001</v>
      </c>
      <c r="G42" t="s">
        <v>11</v>
      </c>
      <c r="H42">
        <f t="shared" si="0"/>
        <v>2.2119709875000004</v>
      </c>
      <c r="I42">
        <f t="shared" si="1"/>
        <v>2.380749401422972E-2</v>
      </c>
      <c r="J42">
        <f t="shared" ref="J42:J55" si="6">I42/INDEX($N$41:$N$50,MATCH($G42,$M$41:$M$50,0))</f>
        <v>0.51060197058838008</v>
      </c>
      <c r="K42">
        <f t="shared" ref="K42:K55" si="7">H42*J42</f>
        <v>1.1294367451018252</v>
      </c>
      <c r="M42" t="s">
        <v>55</v>
      </c>
      <c r="N42">
        <f t="shared" ref="N42:N50" si="8">SUMIF($G$41:$G$55,$M42,$I$41:$I$55)</f>
        <v>4.7531688911646214E-4</v>
      </c>
      <c r="O42">
        <f t="shared" ref="O42:O50" si="9">SUMIF($G$41:$G$55,$M42,$K$41:$K$55)</f>
        <v>4.528108552</v>
      </c>
    </row>
    <row r="43" spans="1:15">
      <c r="A43" t="s">
        <v>54</v>
      </c>
      <c r="B43">
        <v>-0.39433059999999998</v>
      </c>
      <c r="C43">
        <v>-0.216614</v>
      </c>
      <c r="D43">
        <v>-0.26293899999999998</v>
      </c>
      <c r="E43">
        <v>28.492999999999999</v>
      </c>
      <c r="F43">
        <v>119.8719</v>
      </c>
      <c r="G43" t="s">
        <v>55</v>
      </c>
      <c r="H43">
        <f t="shared" si="0"/>
        <v>4.528108552</v>
      </c>
      <c r="I43">
        <f t="shared" si="1"/>
        <v>4.7531688911646214E-4</v>
      </c>
      <c r="J43">
        <f t="shared" si="6"/>
        <v>1</v>
      </c>
      <c r="K43">
        <f t="shared" si="7"/>
        <v>4.528108552</v>
      </c>
      <c r="M43" t="s">
        <v>15</v>
      </c>
      <c r="N43">
        <f t="shared" si="8"/>
        <v>1.7720343275574955E-3</v>
      </c>
      <c r="O43">
        <f t="shared" si="9"/>
        <v>3.7493692624999704</v>
      </c>
    </row>
    <row r="44" spans="1:15">
      <c r="A44" t="s">
        <v>14</v>
      </c>
      <c r="B44">
        <v>-0.39450686699999998</v>
      </c>
      <c r="C44">
        <v>-0.21699099999999999</v>
      </c>
      <c r="D44">
        <v>-0.26418000000000003</v>
      </c>
      <c r="E44">
        <v>32.448500000000003</v>
      </c>
      <c r="F44">
        <v>82.484300000000005</v>
      </c>
      <c r="G44" t="s">
        <v>15</v>
      </c>
      <c r="H44">
        <f t="shared" si="0"/>
        <v>3.7493692624999704</v>
      </c>
      <c r="I44">
        <f t="shared" si="1"/>
        <v>1.7720343275574955E-3</v>
      </c>
      <c r="J44">
        <f t="shared" si="6"/>
        <v>1</v>
      </c>
      <c r="K44">
        <f t="shared" si="7"/>
        <v>3.7493692624999704</v>
      </c>
      <c r="M44" t="s">
        <v>19</v>
      </c>
      <c r="N44">
        <f t="shared" si="8"/>
        <v>0.16542796443907021</v>
      </c>
      <c r="O44">
        <f t="shared" si="9"/>
        <v>1.474960913404137</v>
      </c>
    </row>
    <row r="45" spans="1:15">
      <c r="A45" t="s">
        <v>50</v>
      </c>
      <c r="B45">
        <v>-0.39894257599999999</v>
      </c>
      <c r="C45">
        <v>-0.22125800000000001</v>
      </c>
      <c r="D45">
        <v>-0.26780500000000002</v>
      </c>
      <c r="E45">
        <v>36.697800000000001</v>
      </c>
      <c r="F45">
        <v>72.718599999999995</v>
      </c>
      <c r="G45" t="s">
        <v>19</v>
      </c>
      <c r="H45">
        <f t="shared" si="0"/>
        <v>1.474647324999977</v>
      </c>
      <c r="I45">
        <f t="shared" si="1"/>
        <v>8.275783534877966E-2</v>
      </c>
      <c r="J45">
        <f t="shared" si="6"/>
        <v>0.50026508897327759</v>
      </c>
      <c r="K45">
        <f t="shared" si="7"/>
        <v>0.73771457524531925</v>
      </c>
      <c r="M45" t="s">
        <v>23</v>
      </c>
      <c r="N45">
        <f t="shared" si="8"/>
        <v>9.6693711992225494E-3</v>
      </c>
      <c r="O45">
        <f t="shared" si="9"/>
        <v>2.8534866951856488</v>
      </c>
    </row>
    <row r="46" spans="1:15">
      <c r="A46" t="s">
        <v>18</v>
      </c>
      <c r="B46">
        <v>-0.39894258300000002</v>
      </c>
      <c r="C46">
        <v>-0.22125700000000001</v>
      </c>
      <c r="D46">
        <v>-0.26780399999999999</v>
      </c>
      <c r="E46">
        <v>36.698099999999997</v>
      </c>
      <c r="F46">
        <v>72.742400000000004</v>
      </c>
      <c r="G46" t="s">
        <v>19</v>
      </c>
      <c r="H46">
        <f t="shared" si="0"/>
        <v>1.4752748344999951</v>
      </c>
      <c r="I46">
        <f t="shared" si="1"/>
        <v>8.2670129090290562E-2</v>
      </c>
      <c r="J46">
        <f t="shared" si="6"/>
        <v>0.49973491102672246</v>
      </c>
      <c r="K46">
        <f t="shared" si="7"/>
        <v>0.73724633815881779</v>
      </c>
      <c r="M46" t="s">
        <v>8</v>
      </c>
      <c r="N46">
        <f t="shared" si="8"/>
        <v>8.4501159613721594E-2</v>
      </c>
      <c r="O46">
        <f t="shared" si="9"/>
        <v>1.642295618268881</v>
      </c>
    </row>
    <row r="47" spans="1:15">
      <c r="A47" t="s">
        <v>56</v>
      </c>
      <c r="B47">
        <v>-0.39834276600000001</v>
      </c>
      <c r="C47">
        <v>-0.22037799999999999</v>
      </c>
      <c r="D47">
        <v>-0.265737</v>
      </c>
      <c r="E47">
        <v>39.530299999999997</v>
      </c>
      <c r="F47">
        <v>120.1564</v>
      </c>
      <c r="G47" t="s">
        <v>23</v>
      </c>
      <c r="H47">
        <f t="shared" si="0"/>
        <v>2.7723369709999859</v>
      </c>
      <c r="I47">
        <f t="shared" si="1"/>
        <v>9.2359410092012068E-3</v>
      </c>
      <c r="J47">
        <f t="shared" si="6"/>
        <v>0.95517493525781783</v>
      </c>
      <c r="K47">
        <f t="shared" si="7"/>
        <v>2.6480667867877661</v>
      </c>
      <c r="M47" t="s">
        <v>17</v>
      </c>
      <c r="N47">
        <f t="shared" si="8"/>
        <v>0.22256759154692521</v>
      </c>
      <c r="O47">
        <f t="shared" si="9"/>
        <v>0.88918096150000103</v>
      </c>
    </row>
    <row r="48" spans="1:15">
      <c r="A48" t="s">
        <v>47</v>
      </c>
      <c r="B48">
        <v>-0.39956279900000002</v>
      </c>
      <c r="C48">
        <v>-0.22175500000000001</v>
      </c>
      <c r="D48">
        <v>-0.267735</v>
      </c>
      <c r="E48">
        <v>40.464500000000001</v>
      </c>
      <c r="F48">
        <v>81.185599999999994</v>
      </c>
      <c r="G48" t="s">
        <v>8</v>
      </c>
      <c r="H48">
        <f t="shared" si="0"/>
        <v>1.518572989999986</v>
      </c>
      <c r="I48">
        <f t="shared" si="1"/>
        <v>7.6837574921642185E-2</v>
      </c>
      <c r="J48">
        <f t="shared" si="6"/>
        <v>0.90930793462347981</v>
      </c>
      <c r="K48">
        <f t="shared" si="7"/>
        <v>1.3808504691118895</v>
      </c>
      <c r="M48" t="s">
        <v>33</v>
      </c>
      <c r="N48">
        <f t="shared" si="8"/>
        <v>2.3782262974593734E-2</v>
      </c>
      <c r="O48">
        <f t="shared" si="9"/>
        <v>2.2125984969999832</v>
      </c>
    </row>
    <row r="49" spans="1:15">
      <c r="A49" t="s">
        <v>48</v>
      </c>
      <c r="B49">
        <v>-0.39763384899999998</v>
      </c>
      <c r="C49">
        <v>-0.21975600000000001</v>
      </c>
      <c r="D49">
        <v>-0.26556099999999999</v>
      </c>
      <c r="E49">
        <v>40.6601</v>
      </c>
      <c r="F49">
        <v>83.262200000000007</v>
      </c>
      <c r="G49" t="s">
        <v>8</v>
      </c>
      <c r="H49">
        <f t="shared" si="0"/>
        <v>2.882778642999992</v>
      </c>
      <c r="I49">
        <f t="shared" si="1"/>
        <v>7.6635846920794096E-3</v>
      </c>
      <c r="J49">
        <f t="shared" si="6"/>
        <v>9.0692065376520234E-2</v>
      </c>
      <c r="K49">
        <f t="shared" si="7"/>
        <v>0.26144514915699157</v>
      </c>
      <c r="M49" t="s">
        <v>13</v>
      </c>
      <c r="N49">
        <f t="shared" si="8"/>
        <v>0.2264601323104323</v>
      </c>
      <c r="O49">
        <f t="shared" si="9"/>
        <v>0.88088040512463384</v>
      </c>
    </row>
    <row r="50" spans="1:15">
      <c r="A50" t="s">
        <v>22</v>
      </c>
      <c r="B50">
        <v>-0.39491051500000002</v>
      </c>
      <c r="C50">
        <v>-0.217058</v>
      </c>
      <c r="D50">
        <v>-0.26285199999999997</v>
      </c>
      <c r="E50">
        <v>42.1462</v>
      </c>
      <c r="F50">
        <v>104.4695</v>
      </c>
      <c r="G50" t="s">
        <v>23</v>
      </c>
      <c r="H50">
        <f t="shared" si="0"/>
        <v>4.5827018785000027</v>
      </c>
      <c r="I50">
        <f t="shared" si="1"/>
        <v>4.3343019002134274E-4</v>
      </c>
      <c r="J50">
        <f t="shared" si="6"/>
        <v>4.4825064742182202E-2</v>
      </c>
      <c r="K50">
        <f t="shared" si="7"/>
        <v>0.20541990839788263</v>
      </c>
      <c r="M50" t="s">
        <v>21</v>
      </c>
      <c r="N50">
        <f t="shared" si="8"/>
        <v>1</v>
      </c>
      <c r="O50">
        <f t="shared" si="9"/>
        <v>0</v>
      </c>
    </row>
    <row r="51" spans="1:15">
      <c r="A51" t="s">
        <v>16</v>
      </c>
      <c r="B51">
        <v>-0.400575399</v>
      </c>
      <c r="C51">
        <v>-0.22279199999999999</v>
      </c>
      <c r="D51">
        <v>-0.26873799999999998</v>
      </c>
      <c r="E51">
        <v>42.928800000000003</v>
      </c>
      <c r="F51">
        <v>77.950599999999994</v>
      </c>
      <c r="G51" t="s">
        <v>17</v>
      </c>
      <c r="H51">
        <f t="shared" si="0"/>
        <v>0.88918096150000103</v>
      </c>
      <c r="I51">
        <f t="shared" si="1"/>
        <v>0.22256759154692521</v>
      </c>
      <c r="J51">
        <f t="shared" si="6"/>
        <v>1</v>
      </c>
      <c r="K51">
        <f t="shared" si="7"/>
        <v>0.88918096150000103</v>
      </c>
    </row>
    <row r="52" spans="1:15">
      <c r="A52" t="s">
        <v>53</v>
      </c>
      <c r="B52">
        <v>-0.39909423900000002</v>
      </c>
      <c r="C52">
        <v>-0.22128700000000001</v>
      </c>
      <c r="D52">
        <v>-0.266629</v>
      </c>
      <c r="E52">
        <v>56.247500000000002</v>
      </c>
      <c r="F52">
        <v>114.003</v>
      </c>
      <c r="G52" t="s">
        <v>33</v>
      </c>
      <c r="H52">
        <f t="shared" si="0"/>
        <v>2.2125984969999832</v>
      </c>
      <c r="I52">
        <f t="shared" si="1"/>
        <v>2.3782262974593734E-2</v>
      </c>
      <c r="J52">
        <f t="shared" si="6"/>
        <v>1</v>
      </c>
      <c r="K52">
        <f t="shared" si="7"/>
        <v>2.2125984969999832</v>
      </c>
    </row>
    <row r="53" spans="1:15">
      <c r="A53" t="s">
        <v>12</v>
      </c>
      <c r="B53">
        <v>-0.392304137</v>
      </c>
      <c r="C53">
        <v>-0.214891</v>
      </c>
      <c r="D53">
        <v>-0.26130799999999998</v>
      </c>
      <c r="E53">
        <v>63.330500000000001</v>
      </c>
      <c r="F53">
        <v>86.622100000000003</v>
      </c>
      <c r="G53" t="s">
        <v>13</v>
      </c>
      <c r="H53">
        <f t="shared" si="0"/>
        <v>5.5515765464999962</v>
      </c>
      <c r="I53">
        <f t="shared" si="1"/>
        <v>8.4313423982197906E-5</v>
      </c>
      <c r="J53">
        <f t="shared" si="6"/>
        <v>3.7231023015839618E-4</v>
      </c>
      <c r="K53">
        <f t="shared" si="7"/>
        <v>2.0669087417693678E-3</v>
      </c>
    </row>
    <row r="54" spans="1:15">
      <c r="A54" t="s">
        <v>49</v>
      </c>
      <c r="B54">
        <v>-0.400867154</v>
      </c>
      <c r="C54">
        <v>-0.223303</v>
      </c>
      <c r="D54">
        <v>-0.26875399999999999</v>
      </c>
      <c r="E54">
        <v>81.5227</v>
      </c>
      <c r="F54">
        <v>88.449399999999997</v>
      </c>
      <c r="G54" t="s">
        <v>13</v>
      </c>
      <c r="H54">
        <f t="shared" si="0"/>
        <v>0.87914080949999096</v>
      </c>
      <c r="I54">
        <f t="shared" si="1"/>
        <v>0.22637581888645011</v>
      </c>
      <c r="J54">
        <f t="shared" si="6"/>
        <v>0.99962768976984162</v>
      </c>
      <c r="K54">
        <f t="shared" si="7"/>
        <v>0.87881349638286443</v>
      </c>
    </row>
    <row r="55" spans="1:15">
      <c r="A55" t="s">
        <v>20</v>
      </c>
      <c r="B55">
        <v>-0.40356204000000001</v>
      </c>
      <c r="C55">
        <v>-0.225546</v>
      </c>
      <c r="D55">
        <v>-0.27015499999999998</v>
      </c>
      <c r="E55">
        <v>89.927899999999994</v>
      </c>
      <c r="F55">
        <v>110.9128</v>
      </c>
      <c r="G55" t="s">
        <v>21</v>
      </c>
      <c r="H55">
        <f t="shared" si="0"/>
        <v>0</v>
      </c>
      <c r="I55">
        <f t="shared" si="1"/>
        <v>1</v>
      </c>
      <c r="J55">
        <f t="shared" si="6"/>
        <v>1</v>
      </c>
      <c r="K55">
        <f t="shared" si="7"/>
        <v>0</v>
      </c>
    </row>
  </sheetData>
  <autoFilter ref="A1:G33">
    <sortState ref="A2:G33">
      <sortCondition ref="E1:E48"/>
    </sortState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z_cluster-sorted-ALL-bxyl-am1.c</vt:lpstr>
    </vt:vector>
  </TitlesOfParts>
  <Company>University of Michigan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Chemical Engineering</dc:creator>
  <cp:lastModifiedBy>Chemical Engineering</cp:lastModifiedBy>
  <dcterms:created xsi:type="dcterms:W3CDTF">2017-02-13T14:35:20Z</dcterms:created>
  <dcterms:modified xsi:type="dcterms:W3CDTF">2017-02-16T19:34:45Z</dcterms:modified>
</cp:coreProperties>
</file>