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ml.chart+xml" PartName="/xl/charts/chart35.xml"/>
  <Override ContentType="application/vnd.openxmlformats-officedocument.drawingml.chart+xml" PartName="/xl/charts/chart22.xml"/>
  <Override ContentType="application/vnd.openxmlformats-officedocument.drawingml.chart+xml" PartName="/xl/charts/chart20.xml"/>
  <Override ContentType="application/vnd.openxmlformats-officedocument.drawingml.chart+xml" PartName="/xl/charts/chart9.xml"/>
  <Override ContentType="application/vnd.openxmlformats-officedocument.drawingml.chart+xml" PartName="/xl/charts/chart38.xml"/>
  <Override ContentType="application/vnd.openxmlformats-officedocument.drawingml.chart+xml" PartName="/xl/charts/chart33.xml"/>
  <Override ContentType="application/vnd.openxmlformats-officedocument.drawingml.chart+xml" PartName="/xl/charts/chart46.xml"/>
  <Override ContentType="application/vnd.openxmlformats-officedocument.drawingml.chart+xml" PartName="/xl/charts/chart7.xml"/>
  <Override ContentType="application/vnd.openxmlformats-officedocument.drawingml.chart+xml" PartName="/xl/charts/chart31.xml"/>
  <Override ContentType="application/vnd.openxmlformats-officedocument.drawingml.chart+xml" PartName="/xl/charts/chart5.xml"/>
  <Override ContentType="application/vnd.openxmlformats-officedocument.drawingml.chart+xml" PartName="/xl/charts/chart4.xml"/>
  <Override ContentType="application/vnd.openxmlformats-officedocument.drawingml.chart+xml" PartName="/xl/charts/chart49.xml"/>
  <Override ContentType="application/vnd.openxmlformats-officedocument.drawingml.chart+xml" PartName="/xl/charts/chart19.xml"/>
  <Override ContentType="application/vnd.openxmlformats-officedocument.drawingml.chart+xml" PartName="/xl/charts/chart8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36.xml"/>
  <Override ContentType="application/vnd.openxmlformats-officedocument.drawingml.chart+xml" PartName="/xl/charts/chart51.xml"/>
  <Override ContentType="application/vnd.openxmlformats-officedocument.drawingml.chart+xml" PartName="/xl/charts/chart11.xml"/>
  <Override ContentType="application/vnd.openxmlformats-officedocument.drawingml.chart+xml" PartName="/xl/charts/chart32.xml"/>
  <Override ContentType="application/vnd.openxmlformats-officedocument.drawingml.chart+xml" PartName="/xl/charts/chart42.xml"/>
  <Override ContentType="application/vnd.openxmlformats-officedocument.drawingml.chart+xml" PartName="/xl/charts/chart16.xml"/>
  <Override ContentType="application/vnd.openxmlformats-officedocument.drawingml.chart+xml" PartName="/xl/charts/chart47.xml"/>
  <Override ContentType="application/vnd.openxmlformats-officedocument.drawingml.chart+xml" PartName="/xl/charts/chart3.xml"/>
  <Override ContentType="application/vnd.openxmlformats-officedocument.drawingml.chart+xml" PartName="/xl/charts/chart44.xml"/>
  <Override ContentType="application/vnd.openxmlformats-officedocument.drawingml.chart+xml" PartName="/xl/charts/chart40.xml"/>
  <Override ContentType="application/vnd.openxmlformats-officedocument.drawingml.chart+xml" PartName="/xl/charts/chart28.xml"/>
  <Override ContentType="application/vnd.openxmlformats-officedocument.drawingml.chart+xml" PartName="/xl/charts/chart27.xml"/>
  <Override ContentType="application/vnd.openxmlformats-officedocument.drawingml.chart+xml" PartName="/xl/charts/chart53.xml"/>
  <Override ContentType="application/vnd.openxmlformats-officedocument.drawingml.chart+xml" PartName="/xl/charts/chart52.xml"/>
  <Override ContentType="application/vnd.openxmlformats-officedocument.drawingml.chart+xml" PartName="/xl/charts/chart48.xml"/>
  <Override ContentType="application/vnd.openxmlformats-officedocument.drawingml.chart+xml" PartName="/xl/charts/chart34.xml"/>
  <Override ContentType="application/vnd.openxmlformats-officedocument.drawingml.chart+xml" PartName="/xl/charts/chart10.xml"/>
  <Override ContentType="application/vnd.openxmlformats-officedocument.drawingml.chart+xml" PartName="/xl/charts/chart25.xml"/>
  <Override ContentType="application/vnd.openxmlformats-officedocument.drawingml.chart+xml" PartName="/xl/charts/chart50.xml"/>
  <Override ContentType="application/vnd.openxmlformats-officedocument.drawingml.chart+xml" PartName="/xl/charts/chart13.xml"/>
  <Override ContentType="application/vnd.openxmlformats-officedocument.drawingml.chart+xml" PartName="/xl/charts/chart17.xml"/>
  <Override ContentType="application/vnd.openxmlformats-officedocument.drawingml.chart+xml" PartName="/xl/charts/chart23.xml"/>
  <Override ContentType="application/vnd.openxmlformats-officedocument.drawingml.chart+xml" PartName="/xl/charts/chart30.xml"/>
  <Override ContentType="application/vnd.openxmlformats-officedocument.drawingml.chart+xml" PartName="/xl/charts/chart43.xml"/>
  <Override ContentType="application/vnd.openxmlformats-officedocument.drawingml.chart+xml" PartName="/xl/charts/chart54.xml"/>
  <Override ContentType="application/vnd.openxmlformats-officedocument.drawingml.chart+xml" PartName="/xl/charts/chart45.xml"/>
  <Override ContentType="application/vnd.openxmlformats-officedocument.drawingml.chart+xml" PartName="/xl/charts/chart26.xml"/>
  <Override ContentType="application/vnd.openxmlformats-officedocument.drawingml.chart+xml" PartName="/xl/charts/chart18.xml"/>
  <Override ContentType="application/vnd.openxmlformats-officedocument.drawingml.chart+xml" PartName="/xl/charts/chart21.xml"/>
  <Override ContentType="application/vnd.openxmlformats-officedocument.drawingml.chart+xml" PartName="/xl/charts/chart41.xml"/>
  <Override ContentType="application/vnd.openxmlformats-officedocument.drawingml.chart+xml" PartName="/xl/charts/chart1.xml"/>
  <Override ContentType="application/vnd.openxmlformats-officedocument.drawingml.chart+xml" PartName="/xl/charts/chart14.xml"/>
  <Override ContentType="application/vnd.openxmlformats-officedocument.drawingml.chart+xml" PartName="/xl/charts/chart12.xml"/>
  <Override ContentType="application/vnd.openxmlformats-officedocument.drawingml.chart+xml" PartName="/xl/charts/chart39.xml"/>
  <Override ContentType="application/vnd.openxmlformats-officedocument.drawingml.chart+xml" PartName="/xl/charts/chart15.xml"/>
  <Override ContentType="application/vnd.openxmlformats-officedocument.drawingml.chart+xml" PartName="/xl/charts/chart37.xml"/>
  <Override ContentType="application/vnd.openxmlformats-officedocument.drawingml.chart+xml" PartName="/xl/charts/chart29.xml"/>
  <Override ContentType="application/vnd.openxmlformats-officedocument.drawingml.chart+xml" PartName="/xl/charts/chart24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178 - The 2nd Law Enforcers" sheetId="2" r:id="rId5"/>
    <sheet state="visible" name="3146 - GRANBY GRUNTS" sheetId="3" r:id="rId6"/>
    <sheet state="visible" name="3461 - Operation PEACCE Robotic" sheetId="4" r:id="rId7"/>
    <sheet state="visible" name="4888" sheetId="5" r:id="rId8"/>
    <sheet state="visible" name="7755 - Phantom Circuits " sheetId="6" r:id="rId9"/>
  </sheets>
  <definedNames/>
  <calcPr/>
</workbook>
</file>

<file path=xl/sharedStrings.xml><?xml version="1.0" encoding="utf-8"?>
<sst xmlns="http://schemas.openxmlformats.org/spreadsheetml/2006/main" count="239" uniqueCount="45">
  <si>
    <t>Starting location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</si>
  <si>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</si>
  <si>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</si>
  <si>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</si>
  <si>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</si>
  <si>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</si>
  <si>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</si>
  <si>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</si>
  <si>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Panel delivery cycle time</t>
  </si>
  <si>
    <t>Cargo delivery cycle time</t>
  </si>
  <si>
    <t>Endgame location</t>
  </si>
  <si>
    <t>Robot broke</t>
  </si>
  <si>
    <t>Average</t>
  </si>
  <si>
    <t>Median</t>
  </si>
  <si>
    <t>Max</t>
  </si>
  <si>
    <t>178 - The 2nd Law Enforcers</t>
  </si>
  <si>
    <t>3146 - GRANBY GRUNTS</t>
  </si>
  <si>
    <t>3461 - Operation PEACCE Robotic</t>
  </si>
  <si>
    <t>4888</t>
  </si>
  <si>
    <t xml:space="preserve">7755 - Phantom Circuits </t>
  </si>
  <si>
    <t>Qualifier 30</t>
  </si>
  <si>
    <t>Qualifier 31</t>
  </si>
  <si>
    <t>Scout info</t>
  </si>
  <si>
    <t>Name</t>
  </si>
  <si>
    <t>Alyssa</t>
  </si>
  <si>
    <t>Sandstorm</t>
  </si>
  <si>
    <t>HAB Level 2</t>
  </si>
  <si>
    <t>HAB Level 1</t>
  </si>
  <si>
    <t>Teleop</t>
  </si>
  <si>
    <t>HAB Level 3</t>
  </si>
  <si>
    <t>Post-game</t>
  </si>
  <si>
    <t>Other</t>
  </si>
  <si>
    <t>Good climber</t>
  </si>
  <si>
    <t>Climber is good</t>
  </si>
  <si>
    <t>Qualifier 26</t>
  </si>
  <si>
    <t>Good 2nd pick</t>
  </si>
  <si>
    <t>Qualifier 14</t>
  </si>
  <si>
    <t>Not on HAB</t>
  </si>
  <si>
    <t>Good alliance option, cargo bot</t>
  </si>
  <si>
    <t>Good cargo bot</t>
  </si>
  <si>
    <t>Qualifier 7</t>
  </si>
  <si>
    <t>Unknown</t>
  </si>
  <si>
    <t>Good option for cargo</t>
  </si>
  <si>
    <t>Potato</t>
  </si>
  <si>
    <t>Qualifier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</si>
</sst>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4">
    <font>
      <sz val="11.0"/>
      <color rgb="FF000000"/>
      <name val="Calibri"/>
    </font>
    <font>
      <b/>
      <sz val="11.0"/>
      <name val="Calibri"/>
    </font>
    <font>
      <i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2" fillId="0" fontId="0" numFmtId="10" xfId="0" applyAlignment="1" applyBorder="1" applyFont="1" applyNumberForma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0" fillId="0" fontId="0" numFmtId="2" xfId="0" applyFont="1" applyNumberFormat="1"/>
    <xf borderId="3" fillId="0" fontId="0" numFmtId="2" xfId="0" applyAlignment="1" applyBorder="1" applyFont="1" applyNumberFormat="1">
      <alignment shrinkToFit="0" vertical="bottom" wrapText="0"/>
    </xf>
    <xf borderId="2" fillId="0" fontId="0" numFmtId="164" xfId="0" applyAlignment="1" applyBorder="1" applyFont="1" applyNumberFormat="1">
      <alignment shrinkToFit="0" vertical="bottom" wrapText="0"/>
    </xf>
    <xf borderId="0" fillId="0" fontId="0" numFmtId="164" xfId="0" applyFont="1" applyNumberFormat="1"/>
    <xf borderId="3" fillId="0" fontId="0" numFmtId="164" xfId="0" applyAlignment="1" applyBorder="1" applyFont="1" applyNumberFormat="1">
      <alignment shrinkToFit="0" vertical="bottom" wrapText="0"/>
    </xf>
    <xf borderId="0" fillId="0" fontId="0" numFmtId="10" xfId="0" applyFont="1" applyNumberFormat="1"/>
    <xf borderId="2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40017078"/>
        <c:axId val="200198994"/>
      </c:scatterChart>
      <c:valAx>
        <c:axId val="240017078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200198994"/>
      </c:valAx>
      <c:valAx>
        <c:axId val="200198994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24001707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928060"/>
        <c:axId val="1859486445"/>
      </c:scatterChart>
      <c:valAx>
        <c:axId val="95192806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Successfully crossed HAB line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59486445"/>
      </c:valAx>
      <c:valAx>
        <c:axId val="1859486445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19280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34798"/>
        <c:axId val="791469020"/>
      </c:scatterChart>
      <c:valAx>
        <c:axId val="209813479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91469020"/>
      </c:valAx>
      <c:valAx>
        <c:axId val="79146902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813479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140825"/>
        <c:axId val="1370308035"/>
      </c:scatterChart>
      <c:valAx>
        <c:axId val="1915140825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0308035"/>
      </c:valAx>
      <c:valAx>
        <c:axId val="1370308035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514082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170681"/>
        <c:axId val="758914801"/>
      </c:scatterChart>
      <c:valAx>
        <c:axId val="1726170681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8914801"/>
      </c:valAx>
      <c:valAx>
        <c:axId val="75891480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617068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19223"/>
        <c:axId val="1716192595"/>
      </c:scatterChart>
      <c:valAx>
        <c:axId val="45791922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16192595"/>
      </c:valAx>
      <c:valAx>
        <c:axId val="1716192595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5791922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035743"/>
        <c:axId val="437103789"/>
      </c:scatterChart>
      <c:valAx>
        <c:axId val="48703574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7103789"/>
      </c:valAx>
      <c:valAx>
        <c:axId val="43710378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703574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869658"/>
        <c:axId val="1322402169"/>
      </c:scatterChart>
      <c:valAx>
        <c:axId val="139386965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2402169"/>
      </c:valAx>
      <c:valAx>
        <c:axId val="132240216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386965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344908"/>
        <c:axId val="1575290845"/>
      </c:scatterChart>
      <c:valAx>
        <c:axId val="132234490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75290845"/>
      </c:valAx>
      <c:valAx>
        <c:axId val="1575290845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234490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958559"/>
        <c:axId val="1512995490"/>
      </c:scatterChart>
      <c:valAx>
        <c:axId val="1963958559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2995490"/>
      </c:valAx>
      <c:valAx>
        <c:axId val="151299549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6395855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474376"/>
        <c:axId val="70129672"/>
      </c:scatterChart>
      <c:valAx>
        <c:axId val="157847437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129672"/>
      </c:valAx>
      <c:valAx>
        <c:axId val="70129672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7847437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76598"/>
        <c:axId val="939485323"/>
      </c:scatterChart>
      <c:valAx>
        <c:axId val="182157659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39485323"/>
      </c:valAx>
      <c:valAx>
        <c:axId val="93948532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157659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218319"/>
        <c:axId val="1907533056"/>
      </c:scatterChart>
      <c:valAx>
        <c:axId val="1213218319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7533056"/>
      </c:valAx>
      <c:valAx>
        <c:axId val="1907533056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321831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985537"/>
        <c:axId val="156112557"/>
      </c:scatterChart>
      <c:valAx>
        <c:axId val="188098553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112557"/>
      </c:valAx>
      <c:valAx>
        <c:axId val="156112557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8098553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655932"/>
        <c:axId val="497109724"/>
      </c:scatterChart>
      <c:valAx>
        <c:axId val="1552655932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7109724"/>
      </c:valAx>
      <c:valAx>
        <c:axId val="49710972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265593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739331"/>
        <c:axId val="804120381"/>
      </c:scatterChart>
      <c:valAx>
        <c:axId val="936739331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4120381"/>
      </c:valAx>
      <c:valAx>
        <c:axId val="80412038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3673933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75164"/>
        <c:axId val="1637850365"/>
      </c:scatterChart>
      <c:valAx>
        <c:axId val="43827516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7850365"/>
      </c:valAx>
      <c:valAx>
        <c:axId val="1637850365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827516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683432"/>
        <c:axId val="561565530"/>
      </c:scatterChart>
      <c:valAx>
        <c:axId val="1078683432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61565530"/>
      </c:valAx>
      <c:valAx>
        <c:axId val="56156553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7868343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72768"/>
        <c:axId val="1804596785"/>
      </c:scatterChart>
      <c:valAx>
        <c:axId val="67097276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4596785"/>
      </c:valAx>
      <c:valAx>
        <c:axId val="1804596785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097276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249363"/>
        <c:axId val="887047120"/>
      </c:scatterChart>
      <c:valAx>
        <c:axId val="130624936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87047120"/>
      </c:valAx>
      <c:valAx>
        <c:axId val="88704712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624936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073187"/>
        <c:axId val="2118749757"/>
      </c:scatterChart>
      <c:valAx>
        <c:axId val="137407318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8749757"/>
      </c:valAx>
      <c:valAx>
        <c:axId val="2118749757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407318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79757"/>
        <c:axId val="800777943"/>
      </c:scatterChart>
      <c:valAx>
        <c:axId val="26817975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0777943"/>
      </c:valAx>
      <c:valAx>
        <c:axId val="80077794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817975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4959"/>
        <c:axId val="2016114400"/>
      </c:scatterChart>
      <c:valAx>
        <c:axId val="205874959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6114400"/>
      </c:valAx>
      <c:valAx>
        <c:axId val="201611440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587495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5760"/>
        <c:axId val="2076463386"/>
      </c:scatterChart>
      <c:valAx>
        <c:axId val="19162576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76463386"/>
      </c:valAx>
      <c:valAx>
        <c:axId val="2076463386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6257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363830"/>
        <c:axId val="1637777128"/>
      </c:scatterChart>
      <c:valAx>
        <c:axId val="170436383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7777128"/>
      </c:valAx>
      <c:valAx>
        <c:axId val="1637777128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0436383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46839"/>
        <c:axId val="146179191"/>
      </c:scatterChart>
      <c:valAx>
        <c:axId val="708246839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6179191"/>
      </c:valAx>
      <c:valAx>
        <c:axId val="146179191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824683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40283"/>
        <c:axId val="1106431198"/>
      </c:scatterChart>
      <c:valAx>
        <c:axId val="70514028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06431198"/>
      </c:valAx>
      <c:valAx>
        <c:axId val="1106431198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514028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70004"/>
        <c:axId val="635828740"/>
      </c:scatterChart>
      <c:valAx>
        <c:axId val="82157000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5828740"/>
      </c:valAx>
      <c:valAx>
        <c:axId val="63582874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157000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935910"/>
        <c:axId val="1724271842"/>
      </c:scatterChart>
      <c:valAx>
        <c:axId val="39993591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4271842"/>
      </c:valAx>
      <c:valAx>
        <c:axId val="1724271842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9993591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605585"/>
        <c:axId val="443684894"/>
      </c:scatterChart>
      <c:valAx>
        <c:axId val="1559605585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3684894"/>
      </c:valAx>
      <c:valAx>
        <c:axId val="44368489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960558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646769"/>
        <c:axId val="786175806"/>
      </c:scatterChart>
      <c:valAx>
        <c:axId val="1800646769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86175806"/>
      </c:valAx>
      <c:valAx>
        <c:axId val="786175806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0064676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178810"/>
        <c:axId val="1611697592"/>
      </c:scatterChart>
      <c:valAx>
        <c:axId val="1970178810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1697592"/>
      </c:valAx>
      <c:valAx>
        <c:axId val="1611697592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017881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423174"/>
        <c:axId val="793255379"/>
      </c:scatterChart>
      <c:valAx>
        <c:axId val="57142317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93255379"/>
      </c:valAx>
      <c:valAx>
        <c:axId val="79325537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142317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575135"/>
        <c:axId val="1634843786"/>
      </c:scatterChart>
      <c:valAx>
        <c:axId val="1929575135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4843786"/>
      </c:valAx>
      <c:valAx>
        <c:axId val="1634843786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957513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562945"/>
        <c:axId val="576286813"/>
      </c:scatterChart>
      <c:valAx>
        <c:axId val="802562945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6286813"/>
      </c:valAx>
      <c:valAx>
        <c:axId val="57628681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25629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600865"/>
        <c:axId val="742795074"/>
      </c:scatterChart>
      <c:valAx>
        <c:axId val="985600865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42795074"/>
      </c:valAx>
      <c:valAx>
        <c:axId val="74279507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8560086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09331"/>
        <c:axId val="2087440166"/>
      </c:scatterChart>
      <c:valAx>
        <c:axId val="661009331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87440166"/>
      </c:valAx>
      <c:valAx>
        <c:axId val="2087440166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100933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834309"/>
        <c:axId val="335220934"/>
      </c:scatterChart>
      <c:valAx>
        <c:axId val="1875834309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5220934"/>
      </c:valAx>
      <c:valAx>
        <c:axId val="33522093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7583430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3679946"/>
        <c:axId val="993847026"/>
      </c:scatterChart>
      <c:valAx>
        <c:axId val="162367994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93847026"/>
      </c:valAx>
      <c:valAx>
        <c:axId val="993847026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236799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Overview!$AO$3</c:f>
            </c:numRef>
          </c:xVal>
          <c:yVal>
            <c:numRef>
              <c:f>Overview!$AO$4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Overview!$AO$3</c:f>
            </c:numRef>
          </c:xVal>
          <c:yVal>
            <c:numRef>
              <c:f>Overview!$AO$5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Overview!$AO$3</c:f>
            </c:numRef>
          </c:xVal>
          <c:yVal>
            <c:numRef>
              <c:f>Overview!$AO$6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Overview!$AO$3</c:f>
            </c:numRef>
          </c:xVal>
          <c:yVal>
            <c:numRef>
              <c:f>Overview!$AO$7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855938"/>
        <c:axId val="827962859"/>
      </c:scatterChart>
      <c:valAx>
        <c:axId val="1455855938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 delivery cycle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7962859"/>
      </c:valAx>
      <c:valAx>
        <c:axId val="82796285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585593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Overview!$AP$3</c:f>
            </c:numRef>
          </c:xVal>
          <c:yVal>
            <c:numRef>
              <c:f>Overview!$AP$6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21304"/>
        <c:axId val="472422920"/>
      </c:scatterChart>
      <c:valAx>
        <c:axId val="82912130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2422920"/>
      </c:valAx>
      <c:valAx>
        <c:axId val="47242292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2912130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Overview!$AQ$3</c:f>
            </c:numRef>
          </c:xVal>
          <c:yVal>
            <c:numRef>
              <c:f>Overview!$AQ$6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089576"/>
        <c:axId val="350965910"/>
      </c:scatterChart>
      <c:valAx>
        <c:axId val="2090089576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50965910"/>
      </c:valAx>
      <c:valAx>
        <c:axId val="35096591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008957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125932"/>
        <c:axId val="2064330629"/>
      </c:scatterChart>
      <c:valAx>
        <c:axId val="399125932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delivery cycle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4330629"/>
      </c:valAx>
      <c:valAx>
        <c:axId val="206433062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9912593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21893"/>
        <c:axId val="1036815674"/>
      </c:scatterChart>
      <c:valAx>
        <c:axId val="1451821893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36815674"/>
      </c:valAx>
      <c:valAx>
        <c:axId val="103681567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182189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Overview!$AT$3</c:f>
            </c:numRef>
          </c:xVal>
          <c:yVal>
            <c:numRef>
              <c:f>Overview!$AT$4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Overview!$AT$3</c:f>
            </c:numRef>
          </c:xVal>
          <c:yVal>
            <c:numRef>
              <c:f>Overview!$AT$5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Overview!$AT$3</c:f>
            </c:numRef>
          </c:xVal>
          <c:yVal>
            <c:numRef>
              <c:f>Overview!$AT$6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711454"/>
        <c:axId val="644382530"/>
      </c:scatterChart>
      <c:valAx>
        <c:axId val="1479711454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44382530"/>
      </c:valAx>
      <c:valAx>
        <c:axId val="64438253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971145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847655071"/>
        <c:axId val="1060502295"/>
      </c:scatterChart>
      <c:valAx>
        <c:axId val="847655071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060502295"/>
      </c:valAx>
      <c:valAx>
        <c:axId val="1060502295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84765507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Overview!$AV$3</c:f>
            </c:numRef>
          </c:xVal>
          <c:yVal>
            <c:numRef>
              <c:f>Overview!$AV$7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451967"/>
        <c:axId val="153877729"/>
      </c:scatterChart>
      <c:valAx>
        <c:axId val="158845196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Robot broke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3877729"/>
      </c:valAx>
      <c:valAx>
        <c:axId val="153877729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8845196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Overview!$AW$3</c:f>
            </c:numRef>
          </c:xVal>
          <c:yVal>
            <c:numRef>
              <c:f>Overview!$AW$4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Overview!$AW$3</c:f>
            </c:numRef>
          </c:xVal>
          <c:yVal>
            <c:numRef>
              <c:f>Overview!$AW$5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359187"/>
        <c:axId val="47188743"/>
      </c:scatterChart>
      <c:valAx>
        <c:axId val="361359187"/>
        <c:scaling>
          <c:orientation val="minMax"/>
        </c:scaling>
        <c:delete val="0"/>
        <c:axPos val="b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188743"/>
      </c:valAx>
      <c:valAx>
        <c:axId val="4718874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135918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Enforcers'!$B$12:$C$12</c:f>
            </c:numRef>
          </c:val>
          <c:smooth val="0"/>
        </c:ser>
        <c:axId val="716143287"/>
        <c:axId val="810139544"/>
      </c:lineChart>
      <c:catAx>
        <c:axId val="716143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10139544"/>
      </c:catAx>
      <c:valAx>
        <c:axId val="81013954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1614328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Enforcers'!$B$19:$C$19</c:f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Enforcers'!$B$20:$C$20</c:f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'178 - The 2nd Law Enforcers'!$B$1:$C$1</c:f>
            </c:strRef>
          </c:cat>
          <c:val>
            <c:numRef>
              <c:f>'178 - The 2nd Law Enforcers'!$B$21:$C$21</c:f>
            </c:numRef>
          </c:val>
          <c:smooth val="0"/>
        </c:ser>
        <c:axId val="8726427"/>
        <c:axId val="1598288980"/>
      </c:lineChart>
      <c:catAx>
        <c:axId val="8726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98288980"/>
      </c:catAx>
      <c:valAx>
        <c:axId val="159828898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72642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Robotic'!$B$12:$C$12</c:f>
            </c:numRef>
          </c:val>
          <c:smooth val="0"/>
        </c:ser>
        <c:axId val="1756194003"/>
        <c:axId val="662355573"/>
      </c:lineChart>
      <c:catAx>
        <c:axId val="1756194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2355573"/>
      </c:catAx>
      <c:valAx>
        <c:axId val="662355573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5619400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Robotic'!$B$19:$C$19</c:f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Robotic'!$B$20:$C$20</c:f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'3461 - Operation PEACCE Robotic'!$B$1:$C$1</c:f>
            </c:strRef>
          </c:cat>
          <c:val>
            <c:numRef>
              <c:f>'3461 - Operation PEACCE Robotic'!$B$21:$C$21</c:f>
            </c:numRef>
          </c:val>
          <c:smooth val="0"/>
        </c:ser>
        <c:axId val="338543737"/>
        <c:axId val="1995785934"/>
      </c:lineChart>
      <c:catAx>
        <c:axId val="338543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5785934"/>
      </c:catAx>
      <c:valAx>
        <c:axId val="1995785934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854373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'4888'!$B$1:$C$1</c:f>
            </c:strRef>
          </c:cat>
          <c:val>
            <c:numRef>
              <c:f>'4888'!$B$7:$C$7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'4888'!$B$1:$C$1</c:f>
            </c:strRef>
          </c:cat>
          <c:val>
            <c:numRef>
              <c:f>'4888'!$B$8:$C$8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'4888'!$B$1:$C$1</c:f>
            </c:strRef>
          </c:cat>
          <c:val>
            <c:numRef>
              <c:f>'4888'!$B$9:$C$9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'4888'!$B$1:$C$1</c:f>
            </c:strRef>
          </c:cat>
          <c:val>
            <c:numRef>
              <c:f>'4888'!$B$10:$C$10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'4888'!$B$1:$C$1</c:f>
            </c:strRef>
          </c:cat>
          <c:val>
            <c:numRef>
              <c:f>'4888'!$B$11:$C$11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'4888'!$B$1:$C$1</c:f>
            </c:strRef>
          </c:cat>
          <c:val>
            <c:numRef>
              <c:f>'4888'!$B$12:$C$12</c:f>
            </c:numRef>
          </c:val>
          <c:smooth val="0"/>
        </c:ser>
        <c:axId val="1301728574"/>
        <c:axId val="1992015000"/>
      </c:lineChart>
      <c:catAx>
        <c:axId val="1301728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2015000"/>
      </c:catAx>
      <c:valAx>
        <c:axId val="1992015000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172857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'4888'!$B$1:$C$1</c:f>
            </c:strRef>
          </c:cat>
          <c:val>
            <c:numRef>
              <c:f>'4888'!$B$14:$C$14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'4888'!$B$1:$C$1</c:f>
            </c:strRef>
          </c:cat>
          <c:val>
            <c:numRef>
              <c:f>'4888'!$B$15:$C$15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'4888'!$B$1:$C$1</c:f>
            </c:strRef>
          </c:cat>
          <c:val>
            <c:numRef>
              <c:f>'4888'!$B$16:$C$16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'4888'!$B$1:$C$1</c:f>
            </c:strRef>
          </c:cat>
          <c:val>
            <c:numRef>
              <c:f>'4888'!$B$17:$C$17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'4888'!$B$1:$C$1</c:f>
            </c:strRef>
          </c:cat>
          <c:val>
            <c:numRef>
              <c:f>'4888'!$B$18:$C$18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'4888'!$B$1:$C$1</c:f>
            </c:strRef>
          </c:cat>
          <c:val>
            <c:numRef>
              <c:f>'4888'!$B$19:$C$19</c:f>
            </c:numRef>
          </c:val>
          <c:smooth val="0"/>
        </c:ser>
        <c:ser>
          <c:idx val="6"/>
          <c:order val="6"/>
          <c:marker>
            <c:symbol val="none"/>
          </c:marker>
          <c:cat>
            <c:strRef>
              <c:f>'4888'!$B$1:$C$1</c:f>
            </c:strRef>
          </c:cat>
          <c:val>
            <c:numRef>
              <c:f>'4888'!$B$20:$C$20</c:f>
            </c:numRef>
          </c:val>
          <c:smooth val="0"/>
        </c:ser>
        <c:ser>
          <c:idx val="7"/>
          <c:order val="7"/>
          <c:marker>
            <c:symbol val="none"/>
          </c:marker>
          <c:cat>
            <c:strRef>
              <c:f>'4888'!$B$1:$C$1</c:f>
            </c:strRef>
          </c:cat>
          <c:val>
            <c:numRef>
              <c:f>'4888'!$B$21:$C$21</c:f>
            </c:numRef>
          </c:val>
          <c:smooth val="0"/>
        </c:ser>
        <c:axId val="1002862721"/>
        <c:axId val="1492269737"/>
      </c:lineChart>
      <c:catAx>
        <c:axId val="1002862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2269737"/>
      </c:catAx>
      <c:valAx>
        <c:axId val="1492269737"/>
        <c:scaling>
          <c:orientation val="minMax"/>
        </c:scaling>
        <c:delete val="0"/>
        <c:axPos val="l"/>
        <c:majorGridlines>
          <c:spPr>
            <a:ln>
              <a:solidFill>
                <a:srgbClr val="0000-1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0286272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40" Type="http://schemas.openxmlformats.org/officeDocument/2006/relationships/chart" Target="../charts/chart40.xml"/><Relationship Id="rId28" Type="http://schemas.openxmlformats.org/officeDocument/2006/relationships/chart" Target="../charts/chart28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46" Type="http://schemas.openxmlformats.org/officeDocument/2006/relationships/chart" Target="../charts/chart46.xml"/><Relationship Id="rId15" Type="http://schemas.openxmlformats.org/officeDocument/2006/relationships/chart" Target="../charts/chart15.xml"/><Relationship Id="rId39" Type="http://schemas.openxmlformats.org/officeDocument/2006/relationships/chart" Target="../charts/chart39.xml"/><Relationship Id="rId11" Type="http://schemas.openxmlformats.org/officeDocument/2006/relationships/chart" Target="../charts/chart11.xml"/><Relationship Id="rId25" Type="http://schemas.openxmlformats.org/officeDocument/2006/relationships/chart" Target="../charts/chart25.xml"/><Relationship Id="rId14" Type="http://schemas.openxmlformats.org/officeDocument/2006/relationships/chart" Target="../charts/chart14.xml"/><Relationship Id="rId7" Type="http://schemas.openxmlformats.org/officeDocument/2006/relationships/chart" Target="../charts/chart7.xml"/><Relationship Id="rId29" Type="http://schemas.openxmlformats.org/officeDocument/2006/relationships/chart" Target="../charts/chart29.xml"/><Relationship Id="rId27" Type="http://schemas.openxmlformats.org/officeDocument/2006/relationships/chart" Target="../charts/chart27.xml"/><Relationship Id="rId35" Type="http://schemas.openxmlformats.org/officeDocument/2006/relationships/chart" Target="../charts/chart35.xml"/><Relationship Id="rId13" Type="http://schemas.openxmlformats.org/officeDocument/2006/relationships/chart" Target="../charts/chart13.xml"/><Relationship Id="rId8" Type="http://schemas.openxmlformats.org/officeDocument/2006/relationships/chart" Target="../charts/chart8.xml"/><Relationship Id="rId34" Type="http://schemas.openxmlformats.org/officeDocument/2006/relationships/chart" Target="../charts/chart34.xml"/><Relationship Id="rId4" Type="http://schemas.openxmlformats.org/officeDocument/2006/relationships/chart" Target="../charts/chart4.xml"/><Relationship Id="rId42" Type="http://schemas.openxmlformats.org/officeDocument/2006/relationships/chart" Target="../charts/chart42.xml"/><Relationship Id="rId9" Type="http://schemas.openxmlformats.org/officeDocument/2006/relationships/chart" Target="../charts/chart9.xml"/><Relationship Id="rId31" Type="http://schemas.openxmlformats.org/officeDocument/2006/relationships/chart" Target="../charts/chart31.xml"/><Relationship Id="rId48" Type="http://schemas.openxmlformats.org/officeDocument/2006/relationships/chart" Target="../charts/chart48.xml"/><Relationship Id="rId43" Type="http://schemas.openxmlformats.org/officeDocument/2006/relationships/chart" Target="../charts/chart43.xml"/><Relationship Id="rId33" Type="http://schemas.openxmlformats.org/officeDocument/2006/relationships/chart" Target="../charts/chart33.xml"/><Relationship Id="rId22" Type="http://schemas.openxmlformats.org/officeDocument/2006/relationships/chart" Target="../charts/chart22.xml"/><Relationship Id="rId1" Type="http://schemas.openxmlformats.org/officeDocument/2006/relationships/chart" Target="../charts/chart1.xml"/><Relationship Id="rId44" Type="http://schemas.openxmlformats.org/officeDocument/2006/relationships/chart" Target="../charts/chart44.xml"/><Relationship Id="rId30" Type="http://schemas.openxmlformats.org/officeDocument/2006/relationships/chart" Target="../charts/chart30.xml"/><Relationship Id="rId18" Type="http://schemas.openxmlformats.org/officeDocument/2006/relationships/chart" Target="../charts/chart18.xml"/><Relationship Id="rId5" Type="http://schemas.openxmlformats.org/officeDocument/2006/relationships/chart" Target="../charts/chart5.xml"/><Relationship Id="rId26" Type="http://schemas.openxmlformats.org/officeDocument/2006/relationships/chart" Target="../charts/chart26.xml"/><Relationship Id="rId24" Type="http://schemas.openxmlformats.org/officeDocument/2006/relationships/chart" Target="../charts/chart24.xml"/><Relationship Id="rId36" Type="http://schemas.openxmlformats.org/officeDocument/2006/relationships/chart" Target="../charts/chart36.xml"/><Relationship Id="rId23" Type="http://schemas.openxmlformats.org/officeDocument/2006/relationships/chart" Target="../charts/chart23.xml"/><Relationship Id="rId21" Type="http://schemas.openxmlformats.org/officeDocument/2006/relationships/chart" Target="../charts/chart21.xml"/><Relationship Id="rId2" Type="http://schemas.openxmlformats.org/officeDocument/2006/relationships/chart" Target="../charts/chart2.xml"/><Relationship Id="rId32" Type="http://schemas.openxmlformats.org/officeDocument/2006/relationships/chart" Target="../charts/chart3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17" Type="http://schemas.openxmlformats.org/officeDocument/2006/relationships/chart" Target="../charts/chart17.xml"/><Relationship Id="rId3" Type="http://schemas.openxmlformats.org/officeDocument/2006/relationships/chart" Target="../charts/chart3.xml"/><Relationship Id="rId45" Type="http://schemas.openxmlformats.org/officeDocument/2006/relationships/chart" Target="../charts/chart45.xml"/><Relationship Id="rId6" Type="http://schemas.openxmlformats.org/officeDocument/2006/relationships/chart" Target="../charts/chart6.xml"/><Relationship Id="rId47" Type="http://schemas.openxmlformats.org/officeDocument/2006/relationships/chart" Target="../charts/chart47.xml"/><Relationship Id="rId37" Type="http://schemas.openxmlformats.org/officeDocument/2006/relationships/chart" Target="../charts/chart37.xml"/><Relationship Id="rId41" Type="http://schemas.openxmlformats.org/officeDocument/2006/relationships/chart" Target="../charts/chart4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3.xml"/><Relationship Id="rId2" Type="http://schemas.openxmlformats.org/officeDocument/2006/relationships/chart" Target="../charts/chart5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0</xdr:rowOff>
    </xdr:from>
    <xdr:ext cx="1952625" cy="620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9</xdr:row>
      <xdr:rowOff>0</xdr:rowOff>
    </xdr:from>
    <xdr:ext cx="1952625" cy="6200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9</xdr:row>
      <xdr:rowOff>0</xdr:rowOff>
    </xdr:from>
    <xdr:ext cx="1952625" cy="6400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9</xdr:row>
      <xdr:rowOff>0</xdr:rowOff>
    </xdr:from>
    <xdr:ext cx="1952625" cy="640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9</xdr:row>
      <xdr:rowOff>0</xdr:rowOff>
    </xdr:from>
    <xdr:ext cx="1952625" cy="6600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9</xdr:row>
      <xdr:rowOff>0</xdr:rowOff>
    </xdr:from>
    <xdr:ext cx="1952625" cy="66008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9</xdr:row>
      <xdr:rowOff>0</xdr:rowOff>
    </xdr:from>
    <xdr:ext cx="1952625" cy="68008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0</xdr:colOff>
      <xdr:row>9</xdr:row>
      <xdr:rowOff>0</xdr:rowOff>
    </xdr:from>
    <xdr:ext cx="1952625" cy="68008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0</xdr:colOff>
      <xdr:row>9</xdr:row>
      <xdr:rowOff>0</xdr:rowOff>
    </xdr:from>
    <xdr:ext cx="1952625" cy="70008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</xdr:row>
      <xdr:rowOff>0</xdr:rowOff>
    </xdr:from>
    <xdr:ext cx="1952625" cy="7000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0</xdr:colOff>
      <xdr:row>9</xdr:row>
      <xdr:rowOff>0</xdr:rowOff>
    </xdr:from>
    <xdr:ext cx="1952625" cy="72009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9</xdr:row>
      <xdr:rowOff>0</xdr:rowOff>
    </xdr:from>
    <xdr:ext cx="1952625" cy="7200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0</xdr:colOff>
      <xdr:row>9</xdr:row>
      <xdr:rowOff>0</xdr:rowOff>
    </xdr:from>
    <xdr:ext cx="1952625" cy="74009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0</xdr:colOff>
      <xdr:row>9</xdr:row>
      <xdr:rowOff>0</xdr:rowOff>
    </xdr:from>
    <xdr:ext cx="1952625" cy="74009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15</xdr:col>
      <xdr:colOff>0</xdr:colOff>
      <xdr:row>9</xdr:row>
      <xdr:rowOff>0</xdr:rowOff>
    </xdr:from>
    <xdr:ext cx="1952625" cy="76009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0</xdr:colOff>
      <xdr:row>9</xdr:row>
      <xdr:rowOff>0</xdr:rowOff>
    </xdr:from>
    <xdr:ext cx="1952625" cy="7600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0</xdr:colOff>
      <xdr:row>9</xdr:row>
      <xdr:rowOff>0</xdr:rowOff>
    </xdr:from>
    <xdr:ext cx="1952625" cy="78009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0</xdr:colOff>
      <xdr:row>9</xdr:row>
      <xdr:rowOff>0</xdr:rowOff>
    </xdr:from>
    <xdr:ext cx="1952625" cy="78009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19</xdr:col>
      <xdr:colOff>0</xdr:colOff>
      <xdr:row>9</xdr:row>
      <xdr:rowOff>0</xdr:rowOff>
    </xdr:from>
    <xdr:ext cx="1952625" cy="800100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0</xdr:colOff>
      <xdr:row>9</xdr:row>
      <xdr:rowOff>0</xdr:rowOff>
    </xdr:from>
    <xdr:ext cx="1952625" cy="8001000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21</xdr:col>
      <xdr:colOff>0</xdr:colOff>
      <xdr:row>9</xdr:row>
      <xdr:rowOff>0</xdr:rowOff>
    </xdr:from>
    <xdr:ext cx="1952625" cy="820102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22</xdr:col>
      <xdr:colOff>0</xdr:colOff>
      <xdr:row>9</xdr:row>
      <xdr:rowOff>0</xdr:rowOff>
    </xdr:from>
    <xdr:ext cx="1952625" cy="820102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0</xdr:rowOff>
    </xdr:from>
    <xdr:ext cx="1952625" cy="8401050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0</xdr:colOff>
      <xdr:row>9</xdr:row>
      <xdr:rowOff>0</xdr:rowOff>
    </xdr:from>
    <xdr:ext cx="1952625" cy="8401050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25</xdr:col>
      <xdr:colOff>0</xdr:colOff>
      <xdr:row>9</xdr:row>
      <xdr:rowOff>0</xdr:rowOff>
    </xdr:from>
    <xdr:ext cx="1952625" cy="8601075"/>
    <xdr:graphicFrame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26</xdr:col>
      <xdr:colOff>0</xdr:colOff>
      <xdr:row>9</xdr:row>
      <xdr:rowOff>0</xdr:rowOff>
    </xdr:from>
    <xdr:ext cx="1952625" cy="8601075"/>
    <xdr:graphicFrame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27</xdr:col>
      <xdr:colOff>0</xdr:colOff>
      <xdr:row>9</xdr:row>
      <xdr:rowOff>0</xdr:rowOff>
    </xdr:from>
    <xdr:ext cx="1952625" cy="8801100"/>
    <xdr:graphicFrame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28</xdr:col>
      <xdr:colOff>0</xdr:colOff>
      <xdr:row>9</xdr:row>
      <xdr:rowOff>0</xdr:rowOff>
    </xdr:from>
    <xdr:ext cx="1952625" cy="8801100"/>
    <xdr:graphicFrame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29</xdr:col>
      <xdr:colOff>0</xdr:colOff>
      <xdr:row>9</xdr:row>
      <xdr:rowOff>0</xdr:rowOff>
    </xdr:from>
    <xdr:ext cx="1952625" cy="9001125"/>
    <xdr:graphicFrame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0</xdr:colOff>
      <xdr:row>9</xdr:row>
      <xdr:rowOff>0</xdr:rowOff>
    </xdr:from>
    <xdr:ext cx="1952625" cy="9001125"/>
    <xdr:graphicFrame>
      <xdr:nvGraphicFramePr>
        <xdr:cNvPr id="30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31</xdr:col>
      <xdr:colOff>0</xdr:colOff>
      <xdr:row>9</xdr:row>
      <xdr:rowOff>0</xdr:rowOff>
    </xdr:from>
    <xdr:ext cx="1952625" cy="9201150"/>
    <xdr:graphicFrame>
      <xdr:nvGraphicFramePr>
        <xdr:cNvPr id="3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32</xdr:col>
      <xdr:colOff>0</xdr:colOff>
      <xdr:row>9</xdr:row>
      <xdr:rowOff>0</xdr:rowOff>
    </xdr:from>
    <xdr:ext cx="1952625" cy="9201150"/>
    <xdr:graphicFrame>
      <xdr:nvGraphicFramePr>
        <xdr:cNvPr id="32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33</xdr:col>
      <xdr:colOff>0</xdr:colOff>
      <xdr:row>9</xdr:row>
      <xdr:rowOff>0</xdr:rowOff>
    </xdr:from>
    <xdr:ext cx="1952625" cy="9401175"/>
    <xdr:graphicFrame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34</xdr:col>
      <xdr:colOff>0</xdr:colOff>
      <xdr:row>9</xdr:row>
      <xdr:rowOff>0</xdr:rowOff>
    </xdr:from>
    <xdr:ext cx="1952625" cy="9401175"/>
    <xdr:graphicFrame>
      <xdr:nvGraphicFramePr>
        <xdr:cNvPr id="34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35</xdr:col>
      <xdr:colOff>0</xdr:colOff>
      <xdr:row>9</xdr:row>
      <xdr:rowOff>0</xdr:rowOff>
    </xdr:from>
    <xdr:ext cx="1952625" cy="9601200"/>
    <xdr:graphicFrame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36</xdr:col>
      <xdr:colOff>0</xdr:colOff>
      <xdr:row>9</xdr:row>
      <xdr:rowOff>0</xdr:rowOff>
    </xdr:from>
    <xdr:ext cx="1952625" cy="9601200"/>
    <xdr:graphicFrame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37</xdr:col>
      <xdr:colOff>0</xdr:colOff>
      <xdr:row>9</xdr:row>
      <xdr:rowOff>0</xdr:rowOff>
    </xdr:from>
    <xdr:ext cx="1952625" cy="9801225"/>
    <xdr:graphicFrame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38</xdr:col>
      <xdr:colOff>0</xdr:colOff>
      <xdr:row>9</xdr:row>
      <xdr:rowOff>0</xdr:rowOff>
    </xdr:from>
    <xdr:ext cx="1952625" cy="9801225"/>
    <xdr:graphicFrame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39</xdr:col>
      <xdr:colOff>0</xdr:colOff>
      <xdr:row>9</xdr:row>
      <xdr:rowOff>0</xdr:rowOff>
    </xdr:from>
    <xdr:ext cx="1952625" cy="10001250"/>
    <xdr:graphicFrame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40</xdr:col>
      <xdr:colOff>0</xdr:colOff>
      <xdr:row>9</xdr:row>
      <xdr:rowOff>0</xdr:rowOff>
    </xdr:from>
    <xdr:ext cx="1952625" cy="10001250"/>
    <xdr:graphicFrame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41</xdr:col>
      <xdr:colOff>0</xdr:colOff>
      <xdr:row>9</xdr:row>
      <xdr:rowOff>0</xdr:rowOff>
    </xdr:from>
    <xdr:ext cx="1952625" cy="10201275"/>
    <xdr:graphicFrame>
      <xdr:nvGraphicFramePr>
        <xdr:cNvPr id="41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42</xdr:col>
      <xdr:colOff>0</xdr:colOff>
      <xdr:row>9</xdr:row>
      <xdr:rowOff>0</xdr:rowOff>
    </xdr:from>
    <xdr:ext cx="1952625" cy="10201275"/>
    <xdr:graphicFrame>
      <xdr:nvGraphicFramePr>
        <xdr:cNvPr id="42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  <xdr:oneCellAnchor>
    <xdr:from>
      <xdr:col>43</xdr:col>
      <xdr:colOff>0</xdr:colOff>
      <xdr:row>9</xdr:row>
      <xdr:rowOff>0</xdr:rowOff>
    </xdr:from>
    <xdr:ext cx="1952625" cy="10401300"/>
    <xdr:graphicFrame>
      <xdr:nvGraphicFramePr>
        <xdr:cNvPr id="4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3"/>
        </a:graphicData>
      </a:graphic>
    </xdr:graphicFrame>
    <xdr:clientData fLocksWithSheet="0"/>
  </xdr:oneCellAnchor>
  <xdr:oneCellAnchor>
    <xdr:from>
      <xdr:col>44</xdr:col>
      <xdr:colOff>0</xdr:colOff>
      <xdr:row>9</xdr:row>
      <xdr:rowOff>0</xdr:rowOff>
    </xdr:from>
    <xdr:ext cx="1952625" cy="10401300"/>
    <xdr:graphicFrame>
      <xdr:nvGraphicFramePr>
        <xdr:cNvPr id="4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4"/>
        </a:graphicData>
      </a:graphic>
    </xdr:graphicFrame>
    <xdr:clientData fLocksWithSheet="0"/>
  </xdr:oneCellAnchor>
  <xdr:oneCellAnchor>
    <xdr:from>
      <xdr:col>45</xdr:col>
      <xdr:colOff>0</xdr:colOff>
      <xdr:row>9</xdr:row>
      <xdr:rowOff>0</xdr:rowOff>
    </xdr:from>
    <xdr:ext cx="1952625" cy="10601325"/>
    <xdr:graphicFrame>
      <xdr:nvGraphicFramePr>
        <xdr:cNvPr id="45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5"/>
        </a:graphicData>
      </a:graphic>
    </xdr:graphicFrame>
    <xdr:clientData fLocksWithSheet="0"/>
  </xdr:oneCellAnchor>
  <xdr:oneCellAnchor>
    <xdr:from>
      <xdr:col>46</xdr:col>
      <xdr:colOff>0</xdr:colOff>
      <xdr:row>9</xdr:row>
      <xdr:rowOff>0</xdr:rowOff>
    </xdr:from>
    <xdr:ext cx="1952625" cy="10601325"/>
    <xdr:graphicFrame>
      <xdr:nvGraphicFramePr>
        <xdr:cNvPr id="46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6"/>
        </a:graphicData>
      </a:graphic>
    </xdr:graphicFrame>
    <xdr:clientData fLocksWithSheet="0"/>
  </xdr:oneCellAnchor>
  <xdr:oneCellAnchor>
    <xdr:from>
      <xdr:col>47</xdr:col>
      <xdr:colOff>0</xdr:colOff>
      <xdr:row>9</xdr:row>
      <xdr:rowOff>0</xdr:rowOff>
    </xdr:from>
    <xdr:ext cx="1952625" cy="10801350"/>
    <xdr:graphicFrame>
      <xdr:nvGraphicFramePr>
        <xdr:cNvPr id="47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7"/>
        </a:graphicData>
      </a:graphic>
    </xdr:graphicFrame>
    <xdr:clientData fLocksWithSheet="0"/>
  </xdr:oneCellAnchor>
  <xdr:oneCellAnchor>
    <xdr:from>
      <xdr:col>48</xdr:col>
      <xdr:colOff>0</xdr:colOff>
      <xdr:row>9</xdr:row>
      <xdr:rowOff>0</xdr:rowOff>
    </xdr:from>
    <xdr:ext cx="1952625" cy="10801350"/>
    <xdr:graphicFrame>
      <xdr:nvGraphicFramePr>
        <xdr:cNvPr id="48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8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49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0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51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2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53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54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49" width="29.29"/>
    <col customWidth="1" min="50" max="50" width="8.71"/>
  </cols>
  <sheetData>
    <row r="1">
      <c r="B1" s="1" t="s">
        <v>0</v>
      </c>
      <c r="C1" s="1" t="s">
        <v>1</v>
      </c>
      <c r="E1" s="1" t="s">
        <v>2</v>
      </c>
      <c r="H1" s="1" t="s">
        <v>3</v>
      </c>
      <c r="K1" s="1" t="s">
        <v>4</v>
      </c>
      <c r="N1" s="1" t="s">
        <v>5</v>
      </c>
      <c r="Q1" s="1" t="s">
        <v>6</v>
      </c>
      <c r="T1" s="1" t="s">
        <v>7</v>
      </c>
      <c r="W1" s="1" t="s">
        <v>2</v>
      </c>
      <c r="Z1" s="1" t="s">
        <v>3</v>
      </c>
      <c r="AC1" s="1" t="s">
        <v>4</v>
      </c>
      <c r="AF1" s="1" t="s">
        <v>5</v>
      </c>
      <c r="AI1" s="1" t="s">
        <v>6</v>
      </c>
      <c r="AL1" s="1" t="s">
        <v>7</v>
      </c>
      <c r="AO1" s="1" t="s">
        <v>8</v>
      </c>
      <c r="AR1" s="1" t="s">
        <v>9</v>
      </c>
      <c r="AU1" s="1" t="s">
        <v>10</v>
      </c>
      <c r="AV1" s="1" t="s">
        <v>11</v>
      </c>
    </row>
    <row r="2">
      <c r="B2" s="2" t="s">
        <v>12</v>
      </c>
      <c r="C2" s="2" t="s">
        <v>12</v>
      </c>
      <c r="D2" s="2" t="s">
        <v>13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2" t="s">
        <v>12</v>
      </c>
      <c r="X2" s="2" t="s">
        <v>13</v>
      </c>
      <c r="Y2" s="2" t="s">
        <v>14</v>
      </c>
      <c r="Z2" s="2" t="s">
        <v>12</v>
      </c>
      <c r="AA2" s="2" t="s">
        <v>13</v>
      </c>
      <c r="AB2" s="2" t="s">
        <v>14</v>
      </c>
      <c r="AC2" s="2" t="s">
        <v>12</v>
      </c>
      <c r="AD2" s="2" t="s">
        <v>13</v>
      </c>
      <c r="AE2" s="2" t="s">
        <v>14</v>
      </c>
      <c r="AF2" s="2" t="s">
        <v>12</v>
      </c>
      <c r="AG2" s="2" t="s">
        <v>13</v>
      </c>
      <c r="AH2" s="2" t="s">
        <v>14</v>
      </c>
      <c r="AI2" s="2" t="s">
        <v>12</v>
      </c>
      <c r="AJ2" s="2" t="s">
        <v>13</v>
      </c>
      <c r="AK2" s="2" t="s">
        <v>14</v>
      </c>
      <c r="AL2" s="2" t="s">
        <v>12</v>
      </c>
      <c r="AM2" s="2" t="s">
        <v>13</v>
      </c>
      <c r="AN2" s="2" t="s">
        <v>14</v>
      </c>
      <c r="AO2" s="2" t="s">
        <v>12</v>
      </c>
      <c r="AP2" s="2" t="s">
        <v>13</v>
      </c>
      <c r="AQ2" s="2" t="s">
        <v>14</v>
      </c>
      <c r="AR2" s="2" t="s">
        <v>12</v>
      </c>
      <c r="AS2" s="2" t="s">
        <v>13</v>
      </c>
      <c r="AT2" s="2" t="s">
        <v>14</v>
      </c>
      <c r="AU2" s="2" t="s">
        <v>12</v>
      </c>
      <c r="AV2" s="2" t="s">
        <v>12</v>
      </c>
      <c r="AW2" s="2" t="s">
        <v>13</v>
      </c>
    </row>
    <row r="3">
      <c r="A3" s="3" t="s">
        <v>15</v>
      </c>
      <c r="B3" s="4" t="str">
        <f>IF(OR('178 - The 2nd Law Enforcers'!D5 = TRUE, '178 - The 2nd Law Enforcers'!D5 = FALSE), IF('178 - The 2nd Law Enforcers'!D5 = TRUE, 1, 0), '178 - The 2nd Law Enforcers'!D5)</f>
        <v>HAB Level 2</v>
      </c>
      <c r="C3" s="5" t="str">
        <f>IF(OR('178 - The 2nd Law Enforcers'!D6 = TRUE, '178 - The 2nd Law Enforcers'!D6 = FALSE), IF('178 - The 2nd Law Enforcers'!D6 = TRUE, 1, 0), '178 - The 2nd Law Enforcers'!D6)</f>
        <v>100.00%</v>
      </c>
      <c r="D3" s="6" t="str">
        <f>IF(OR('178 - The 2nd Law Enforcers'!E6 = TRUE, '178 - The 2nd Law Enforcers'!E6 = FALSE), IF('178 - The 2nd Law Enforcers'!E6 = TRUE, 1, 0), '178 - The 2nd Law Enforcers'!E6)</f>
        <v>1</v>
      </c>
      <c r="E3" s="7" t="str">
        <f>IF(OR('178 - The 2nd Law Enforcers'!D7 = TRUE, '178 - The 2nd Law Enforcers'!D7 = FALSE), IF('178 - The 2nd Law Enforcers'!D7 = TRUE, 1, 0), '178 - The 2nd Law Enforcers'!D7)</f>
        <v>3.00</v>
      </c>
      <c r="F3" s="8" t="str">
        <f>IF(OR('178 - The 2nd Law Enforcers'!E7 = TRUE, '178 - The 2nd Law Enforcers'!E7 = FALSE), IF('178 - The 2nd Law Enforcers'!E7 = TRUE, 1, 0), '178 - The 2nd Law Enforcers'!E7)</f>
        <v>3.00</v>
      </c>
      <c r="G3" s="9" t="str">
        <f>IF(OR('178 - The 2nd Law Enforcers'!F7 = TRUE, '178 - The 2nd Law Enforcers'!F7 = FALSE), IF('178 - The 2nd Law Enforcers'!F7 = TRUE, 1, 0), '178 - The 2nd Law Enforcers'!F7)</f>
        <v>4.00</v>
      </c>
      <c r="H3" s="7" t="str">
        <f>IF(OR('178 - The 2nd Law Enforcers'!D8 = TRUE, '178 - The 2nd Law Enforcers'!D8 = FALSE), IF('178 - The 2nd Law Enforcers'!D8 = TRUE, 1, 0), '178 - The 2nd Law Enforcers'!D8)</f>
        <v>2.50</v>
      </c>
      <c r="I3" s="8" t="str">
        <f>IF(OR('178 - The 2nd Law Enforcers'!E8 = TRUE, '178 - The 2nd Law Enforcers'!E8 = FALSE), IF('178 - The 2nd Law Enforcers'!E8 = TRUE, 1, 0), '178 - The 2nd Law Enforcers'!E8)</f>
        <v>2.50</v>
      </c>
      <c r="J3" s="9" t="str">
        <f>IF(OR('178 - The 2nd Law Enforcers'!F8 = TRUE, '178 - The 2nd Law Enforcers'!F8 = FALSE), IF('178 - The 2nd Law Enforcers'!F8 = TRUE, 1, 0), '178 - The 2nd Law Enforcers'!F8)</f>
        <v>4.00</v>
      </c>
      <c r="K3" s="7" t="str">
        <f>IF(OR('178 - The 2nd Law Enforcers'!D9 = TRUE, '178 - The 2nd Law Enforcers'!D9 = FALSE), IF('178 - The 2nd Law Enforcers'!D9 = TRUE, 1, 0), '178 - The 2nd Law Enforcers'!D9)</f>
        <v>1.50</v>
      </c>
      <c r="L3" s="8" t="str">
        <f>IF(OR('178 - The 2nd Law Enforcers'!E9 = TRUE, '178 - The 2nd Law Enforcers'!E9 = FALSE), IF('178 - The 2nd Law Enforcers'!E9 = TRUE, 1, 0), '178 - The 2nd Law Enforcers'!E9)</f>
        <v>1.50</v>
      </c>
      <c r="M3" s="9" t="str">
        <f>IF(OR('178 - The 2nd Law Enforcers'!F9 = TRUE, '178 - The 2nd Law Enforcers'!F9 = FALSE), IF('178 - The 2nd Law Enforcers'!F9 = TRUE, 1, 0), '178 - The 2nd Law Enforcers'!F9)</f>
        <v>3.00</v>
      </c>
      <c r="N3" s="7" t="str">
        <f>IF(OR('178 - The 2nd Law Enforcers'!D10 = TRUE, '178 - The 2nd Law Enforcers'!D10 = FALSE), IF('178 - The 2nd Law Enforcers'!D10 = TRUE, 1, 0), '178 - The 2nd Law Enforcers'!D10)</f>
        <v>2.50</v>
      </c>
      <c r="O3" s="8" t="str">
        <f>IF(OR('178 - The 2nd Law Enforcers'!E10 = TRUE, '178 - The 2nd Law Enforcers'!E10 = FALSE), IF('178 - The 2nd Law Enforcers'!E10 = TRUE, 1, 0), '178 - The 2nd Law Enforcers'!E10)</f>
        <v>2.50</v>
      </c>
      <c r="P3" s="9" t="str">
        <f>IF(OR('178 - The 2nd Law Enforcers'!F10 = TRUE, '178 - The 2nd Law Enforcers'!F10 = FALSE), IF('178 - The 2nd Law Enforcers'!F10 = TRUE, 1, 0), '178 - The 2nd Law Enforcers'!F10)</f>
        <v>5.00</v>
      </c>
      <c r="Q3" s="7" t="str">
        <f>IF(OR('178 - The 2nd Law Enforcers'!D11 = TRUE, '178 - The 2nd Law Enforcers'!D11 = FALSE), IF('178 - The 2nd Law Enforcers'!D11 = TRUE, 1, 0), '178 - The 2nd Law Enforcers'!D11)</f>
        <v>2.00</v>
      </c>
      <c r="R3" s="8" t="str">
        <f>IF(OR('178 - The 2nd Law Enforcers'!E11 = TRUE, '178 - The 2nd Law Enforcers'!E11 = FALSE), IF('178 - The 2nd Law Enforcers'!E11 = TRUE, 1, 0), '178 - The 2nd Law Enforcers'!E11)</f>
        <v>2.00</v>
      </c>
      <c r="S3" s="9" t="str">
        <f>IF(OR('178 - The 2nd Law Enforcers'!F11 = TRUE, '178 - The 2nd Law Enforcers'!F11 = FALSE), IF('178 - The 2nd Law Enforcers'!F11 = TRUE, 1, 0), '178 - The 2nd Law Enforcers'!F11)</f>
        <v>4.00</v>
      </c>
      <c r="T3" s="7" t="str">
        <f>IF(OR('178 - The 2nd Law Enforcers'!D12 = TRUE, '178 - The 2nd Law Enforcers'!D12 = FALSE), IF('178 - The 2nd Law Enforcers'!D12 = TRUE, 1, 0), '178 - The 2nd Law Enforcers'!D12)</f>
        <v>1.00</v>
      </c>
      <c r="U3" s="8" t="str">
        <f>IF(OR('178 - The 2nd Law Enforcers'!E12 = TRUE, '178 - The 2nd Law Enforcers'!E12 = FALSE), IF('178 - The 2nd Law Enforcers'!E12 = TRUE, 1, 0), '178 - The 2nd Law Enforcers'!E12)</f>
        <v>1.00</v>
      </c>
      <c r="V3" s="9" t="str">
        <f>IF(OR('178 - The 2nd Law Enforcers'!F12 = TRUE, '178 - The 2nd Law Enforcers'!F12 = FALSE), IF('178 - The 2nd Law Enforcers'!F12 = TRUE, 1, 0), '178 - The 2nd Law Enforcers'!F12)</f>
        <v>2.00</v>
      </c>
      <c r="W3" s="7" t="str">
        <f>IF(OR('178 - The 2nd Law Enforcers'!D14 = TRUE, '178 - The 2nd Law Enforcers'!D14 = FALSE), IF('178 - The 2nd Law Enforcers'!D14 = TRUE, 1, 0), '178 - The 2nd Law Enforcers'!D14)</f>
        <v>2.50</v>
      </c>
      <c r="X3" s="8" t="str">
        <f>IF(OR('178 - The 2nd Law Enforcers'!E14 = TRUE, '178 - The 2nd Law Enforcers'!E14 = FALSE), IF('178 - The 2nd Law Enforcers'!E14 = TRUE, 1, 0), '178 - The 2nd Law Enforcers'!E14)</f>
        <v>2.50</v>
      </c>
      <c r="Y3" s="9" t="str">
        <f>IF(OR('178 - The 2nd Law Enforcers'!F14 = TRUE, '178 - The 2nd Law Enforcers'!F14 = FALSE), IF('178 - The 2nd Law Enforcers'!F14 = TRUE, 1, 0), '178 - The 2nd Law Enforcers'!F14)</f>
        <v>3.00</v>
      </c>
      <c r="Z3" s="7" t="str">
        <f>IF(OR('178 - The 2nd Law Enforcers'!D15 = TRUE, '178 - The 2nd Law Enforcers'!D15 = FALSE), IF('178 - The 2nd Law Enforcers'!D15 = TRUE, 1, 0), '178 - The 2nd Law Enforcers'!D15)</f>
        <v>3.00</v>
      </c>
      <c r="AA3" s="8" t="str">
        <f>IF(OR('178 - The 2nd Law Enforcers'!E15 = TRUE, '178 - The 2nd Law Enforcers'!E15 = FALSE), IF('178 - The 2nd Law Enforcers'!E15 = TRUE, 1, 0), '178 - The 2nd Law Enforcers'!E15)</f>
        <v>3.00</v>
      </c>
      <c r="AB3" s="9" t="str">
        <f>IF(OR('178 - The 2nd Law Enforcers'!F15 = TRUE, '178 - The 2nd Law Enforcers'!F15 = FALSE), IF('178 - The 2nd Law Enforcers'!F15 = TRUE, 1, 0), '178 - The 2nd Law Enforcers'!F15)</f>
        <v>4.00</v>
      </c>
      <c r="AC3" s="7" t="str">
        <f>IF(OR('178 - The 2nd Law Enforcers'!D16 = TRUE, '178 - The 2nd Law Enforcers'!D16 = FALSE), IF('178 - The 2nd Law Enforcers'!D16 = TRUE, 1, 0), '178 - The 2nd Law Enforcers'!D16)</f>
        <v>2.00</v>
      </c>
      <c r="AD3" s="8" t="str">
        <f>IF(OR('178 - The 2nd Law Enforcers'!E16 = TRUE, '178 - The 2nd Law Enforcers'!E16 = FALSE), IF('178 - The 2nd Law Enforcers'!E16 = TRUE, 1, 0), '178 - The 2nd Law Enforcers'!E16)</f>
        <v>2.00</v>
      </c>
      <c r="AE3" s="9" t="str">
        <f>IF(OR('178 - The 2nd Law Enforcers'!F16 = TRUE, '178 - The 2nd Law Enforcers'!F16 = FALSE), IF('178 - The 2nd Law Enforcers'!F16 = TRUE, 1, 0), '178 - The 2nd Law Enforcers'!F16)</f>
        <v>4.00</v>
      </c>
      <c r="AF3" s="7" t="str">
        <f>IF(OR('178 - The 2nd Law Enforcers'!D17 = TRUE, '178 - The 2nd Law Enforcers'!D17 = FALSE), IF('178 - The 2nd Law Enforcers'!D17 = TRUE, 1, 0), '178 - The 2nd Law Enforcers'!D17)</f>
        <v>3.00</v>
      </c>
      <c r="AG3" s="8" t="str">
        <f>IF(OR('178 - The 2nd Law Enforcers'!E17 = TRUE, '178 - The 2nd Law Enforcers'!E17 = FALSE), IF('178 - The 2nd Law Enforcers'!E17 = TRUE, 1, 0), '178 - The 2nd Law Enforcers'!E17)</f>
        <v>3.00</v>
      </c>
      <c r="AH3" s="9" t="str">
        <f>IF(OR('178 - The 2nd Law Enforcers'!F17 = TRUE, '178 - The 2nd Law Enforcers'!F17 = FALSE), IF('178 - The 2nd Law Enforcers'!F17 = TRUE, 1, 0), '178 - The 2nd Law Enforcers'!F17)</f>
        <v>3.00</v>
      </c>
      <c r="AI3" s="7" t="str">
        <f>IF(OR('178 - The 2nd Law Enforcers'!D18 = TRUE, '178 - The 2nd Law Enforcers'!D18 = FALSE), IF('178 - The 2nd Law Enforcers'!D18 = TRUE, 1, 0), '178 - The 2nd Law Enforcers'!D18)</f>
        <v>1.00</v>
      </c>
      <c r="AJ3" s="8" t="str">
        <f>IF(OR('178 - The 2nd Law Enforcers'!E18 = TRUE, '178 - The 2nd Law Enforcers'!E18 = FALSE), IF('178 - The 2nd Law Enforcers'!E18 = TRUE, 1, 0), '178 - The 2nd Law Enforcers'!E18)</f>
        <v>1.00</v>
      </c>
      <c r="AK3" s="9" t="str">
        <f>IF(OR('178 - The 2nd Law Enforcers'!F18 = TRUE, '178 - The 2nd Law Enforcers'!F18 = FALSE), IF('178 - The 2nd Law Enforcers'!F18 = TRUE, 1, 0), '178 - The 2nd Law Enforcers'!F18)</f>
        <v>2.00</v>
      </c>
      <c r="AL3" s="7" t="str">
        <f>IF(OR('178 - The 2nd Law Enforcers'!D19 = TRUE, '178 - The 2nd Law Enforcers'!D19 = FALSE), IF('178 - The 2nd Law Enforcers'!D19 = TRUE, 1, 0), '178 - The 2nd Law Enforcers'!D19)</f>
        <v>1.00</v>
      </c>
      <c r="AM3" s="8" t="str">
        <f>IF(OR('178 - The 2nd Law Enforcers'!E19 = TRUE, '178 - The 2nd Law Enforcers'!E19 = FALSE), IF('178 - The 2nd Law Enforcers'!E19 = TRUE, 1, 0), '178 - The 2nd Law Enforcers'!E19)</f>
        <v>1.00</v>
      </c>
      <c r="AN3" s="9" t="str">
        <f>IF(OR('178 - The 2nd Law Enforcers'!F19 = TRUE, '178 - The 2nd Law Enforcers'!F19 = FALSE), IF('178 - The 2nd Law Enforcers'!F19 = TRUE, 1, 0), '178 - The 2nd Law Enforcers'!F19)</f>
        <v>2.00</v>
      </c>
      <c r="AO3" s="10" t="str">
        <f>IF(OR('178 - The 2nd Law Enforcers'!D20 = TRUE, '178 - The 2nd Law Enforcers'!D20 = FALSE), IF('178 - The 2nd Law Enforcers'!D20 = TRUE, 1, 0), '178 - The 2nd Law Enforcers'!D20)</f>
        <v>6s</v>
      </c>
      <c r="AP3" s="11" t="str">
        <f>IF(OR('178 - The 2nd Law Enforcers'!E20 = TRUE, '178 - The 2nd Law Enforcers'!E20 = FALSE), IF('178 - The 2nd Law Enforcers'!E20 = TRUE, 1, 0), '178 - The 2nd Law Enforcers'!E20)</f>
        <v>6s</v>
      </c>
      <c r="AQ3" s="12" t="str">
        <f>IF(OR('178 - The 2nd Law Enforcers'!F20 = TRUE, '178 - The 2nd Law Enforcers'!F20 = FALSE), IF('178 - The 2nd Law Enforcers'!F20 = TRUE, 1, 0), '178 - The 2nd Law Enforcers'!F20)</f>
        <v>10s</v>
      </c>
      <c r="AR3" s="10" t="str">
        <f>IF(OR('178 - The 2nd Law Enforcers'!D21 = TRUE, '178 - The 2nd Law Enforcers'!D21 = FALSE), IF('178 - The 2nd Law Enforcers'!D21 = TRUE, 1, 0), '178 - The 2nd Law Enforcers'!D21)</f>
        <v>1s</v>
      </c>
      <c r="AS3" s="11" t="str">
        <f>IF(OR('178 - The 2nd Law Enforcers'!E21 = TRUE, '178 - The 2nd Law Enforcers'!E21 = FALSE), IF('178 - The 2nd Law Enforcers'!E21 = TRUE, 1, 0), '178 - The 2nd Law Enforcers'!E21)</f>
        <v>1s</v>
      </c>
      <c r="AT3" s="12" t="str">
        <f>IF(OR('178 - The 2nd Law Enforcers'!F21 = TRUE, '178 - The 2nd Law Enforcers'!F21 = FALSE), IF('178 - The 2nd Law Enforcers'!F21 = TRUE, 1, 0), '178 - The 2nd Law Enforcers'!F21)</f>
        <v>1s</v>
      </c>
      <c r="AU3" s="4" t="str">
        <f>IF(OR('178 - The 2nd Law Enforcers'!D22 = TRUE, '178 - The 2nd Law Enforcers'!D22 = FALSE), IF('178 - The 2nd Law Enforcers'!D22 = TRUE, 1, 0), '178 - The 2nd Law Enforcers'!D22)</f>
        <v>HAB Level 3</v>
      </c>
      <c r="AV3" s="13" t="str">
        <f>IF(OR('178 - The 2nd Law Enforcers'!D24 = TRUE, '178 - The 2nd Law Enforcers'!D24 = FALSE), IF('178 - The 2nd Law Enforcers'!D24 = TRUE, 1, 0), '178 - The 2nd Law Enforcers'!D24)</f>
        <v>0.00%</v>
      </c>
      <c r="AW3" t="str">
        <f>IF(OR('178 - The 2nd Law Enforcers'!E24 = TRUE, '178 - The 2nd Law Enforcers'!E24 = FALSE), IF('178 - The 2nd Law Enforcers'!E24 = TRUE, 1, 0), '178 - The 2nd Law Enforcers'!E24)</f>
        <v>0</v>
      </c>
    </row>
    <row r="4">
      <c r="A4" s="3" t="s">
        <v>16</v>
      </c>
      <c r="B4" s="4" t="str">
        <f>IF(OR('3146 - GRANBY GRUNTS'!B5 = TRUE, '3146 - GRANBY GRUNTS'!B5 = FALSE), IF('3146 - GRANBY GRUNTS'!B5 = TRUE, 1, 0), '3146 - GRANBY GRUNTS'!B5)</f>
        <v>HAB Level 1</v>
      </c>
      <c r="C4" s="5" t="str">
        <f>IF(OR('3146 - GRANBY GRUNTS'!B6 = TRUE, '3146 - GRANBY GRUNTS'!B6 = FALSE), IF('3146 - GRANBY GRUNTS'!B6 = TRUE, 1, 0), '3146 - GRANBY GRUNTS'!B6)</f>
        <v>100.00%</v>
      </c>
      <c r="D4" s="6" t="str">
        <f>NA()</f>
        <v>#N/A</v>
      </c>
      <c r="E4" s="7" t="str">
        <f>IF(OR('3146 - GRANBY GRUNTS'!B7 = TRUE, '3146 - GRANBY GRUNTS'!B7 = FALSE), IF('3146 - GRANBY GRUNTS'!B7 = TRUE, 1, 0), '3146 - GRANBY GRUNTS'!B7)</f>
        <v>0.00</v>
      </c>
      <c r="F4" t="str">
        <f t="shared" ref="F4:G4" si="1">NA()</f>
        <v>#N/A</v>
      </c>
      <c r="G4" s="6" t="str">
        <f t="shared" si="1"/>
        <v>#N/A</v>
      </c>
      <c r="H4" s="7" t="str">
        <f>IF(OR('3146 - GRANBY GRUNTS'!B8 = TRUE, '3146 - GRANBY GRUNTS'!B8 = FALSE), IF('3146 - GRANBY GRUNTS'!B8 = TRUE, 1, 0), '3146 - GRANBY GRUNTS'!B8)</f>
        <v>0.00</v>
      </c>
      <c r="I4" t="str">
        <f t="shared" ref="I4:J4" si="2">NA()</f>
        <v>#N/A</v>
      </c>
      <c r="J4" s="6" t="str">
        <f t="shared" si="2"/>
        <v>#N/A</v>
      </c>
      <c r="K4" s="7" t="str">
        <f>IF(OR('3146 - GRANBY GRUNTS'!B9 = TRUE, '3146 - GRANBY GRUNTS'!B9 = FALSE), IF('3146 - GRANBY GRUNTS'!B9 = TRUE, 1, 0), '3146 - GRANBY GRUNTS'!B9)</f>
        <v>1.00</v>
      </c>
      <c r="L4" t="str">
        <f t="shared" ref="L4:M4" si="3">NA()</f>
        <v>#N/A</v>
      </c>
      <c r="M4" s="6" t="str">
        <f t="shared" si="3"/>
        <v>#N/A</v>
      </c>
      <c r="N4" s="7" t="str">
        <f>IF(OR('3146 - GRANBY GRUNTS'!B10 = TRUE, '3146 - GRANBY GRUNTS'!B10 = FALSE), IF('3146 - GRANBY GRUNTS'!B10 = TRUE, 1, 0), '3146 - GRANBY GRUNTS'!B10)</f>
        <v>0.00</v>
      </c>
      <c r="O4" t="str">
        <f t="shared" ref="O4:P4" si="4">NA()</f>
        <v>#N/A</v>
      </c>
      <c r="P4" s="6" t="str">
        <f t="shared" si="4"/>
        <v>#N/A</v>
      </c>
      <c r="Q4" s="7" t="str">
        <f>IF(OR('3146 - GRANBY GRUNTS'!B11 = TRUE, '3146 - GRANBY GRUNTS'!B11 = FALSE), IF('3146 - GRANBY GRUNTS'!B11 = TRUE, 1, 0), '3146 - GRANBY GRUNTS'!B11)</f>
        <v>0.00</v>
      </c>
      <c r="R4" t="str">
        <f t="shared" ref="R4:S4" si="5">NA()</f>
        <v>#N/A</v>
      </c>
      <c r="S4" s="6" t="str">
        <f t="shared" si="5"/>
        <v>#N/A</v>
      </c>
      <c r="T4" s="7" t="str">
        <f>IF(OR('3146 - GRANBY GRUNTS'!B12 = TRUE, '3146 - GRANBY GRUNTS'!B12 = FALSE), IF('3146 - GRANBY GRUNTS'!B12 = TRUE, 1, 0), '3146 - GRANBY GRUNTS'!B12)</f>
        <v>0.00</v>
      </c>
      <c r="U4" t="str">
        <f t="shared" ref="U4:V4" si="6">NA()</f>
        <v>#N/A</v>
      </c>
      <c r="V4" s="6" t="str">
        <f t="shared" si="6"/>
        <v>#N/A</v>
      </c>
      <c r="W4" s="7" t="str">
        <f>IF(OR('3146 - GRANBY GRUNTS'!B14 = TRUE, '3146 - GRANBY GRUNTS'!B14 = FALSE), IF('3146 - GRANBY GRUNTS'!B14 = TRUE, 1, 0), '3146 - GRANBY GRUNTS'!B14)</f>
        <v>0.00</v>
      </c>
      <c r="X4" t="str">
        <f t="shared" ref="X4:Y4" si="7">NA()</f>
        <v>#N/A</v>
      </c>
      <c r="Y4" s="6" t="str">
        <f t="shared" si="7"/>
        <v>#N/A</v>
      </c>
      <c r="Z4" s="7" t="str">
        <f>IF(OR('3146 - GRANBY GRUNTS'!B15 = TRUE, '3146 - GRANBY GRUNTS'!B15 = FALSE), IF('3146 - GRANBY GRUNTS'!B15 = TRUE, 1, 0), '3146 - GRANBY GRUNTS'!B15)</f>
        <v>0.00</v>
      </c>
      <c r="AA4" t="str">
        <f t="shared" ref="AA4:AB4" si="8">NA()</f>
        <v>#N/A</v>
      </c>
      <c r="AB4" s="6" t="str">
        <f t="shared" si="8"/>
        <v>#N/A</v>
      </c>
      <c r="AC4" s="7" t="str">
        <f>IF(OR('3146 - GRANBY GRUNTS'!B16 = TRUE, '3146 - GRANBY GRUNTS'!B16 = FALSE), IF('3146 - GRANBY GRUNTS'!B16 = TRUE, 1, 0), '3146 - GRANBY GRUNTS'!B16)</f>
        <v>3.00</v>
      </c>
      <c r="AD4" t="str">
        <f t="shared" ref="AD4:AE4" si="9">NA()</f>
        <v>#N/A</v>
      </c>
      <c r="AE4" s="6" t="str">
        <f t="shared" si="9"/>
        <v>#N/A</v>
      </c>
      <c r="AF4" s="7" t="str">
        <f>IF(OR('3146 - GRANBY GRUNTS'!B17 = TRUE, '3146 - GRANBY GRUNTS'!B17 = FALSE), IF('3146 - GRANBY GRUNTS'!B17 = TRUE, 1, 0), '3146 - GRANBY GRUNTS'!B17)</f>
        <v>0.00</v>
      </c>
      <c r="AG4" t="str">
        <f t="shared" ref="AG4:AH4" si="10">NA()</f>
        <v>#N/A</v>
      </c>
      <c r="AH4" s="6" t="str">
        <f t="shared" si="10"/>
        <v>#N/A</v>
      </c>
      <c r="AI4" s="7" t="str">
        <f>IF(OR('3146 - GRANBY GRUNTS'!B18 = TRUE, '3146 - GRANBY GRUNTS'!B18 = FALSE), IF('3146 - GRANBY GRUNTS'!B18 = TRUE, 1, 0), '3146 - GRANBY GRUNTS'!B18)</f>
        <v>3.00</v>
      </c>
      <c r="AJ4" t="str">
        <f t="shared" ref="AJ4:AK4" si="11">NA()</f>
        <v>#N/A</v>
      </c>
      <c r="AK4" s="6" t="str">
        <f t="shared" si="11"/>
        <v>#N/A</v>
      </c>
      <c r="AL4" s="7" t="str">
        <f>IF(OR('3146 - GRANBY GRUNTS'!B19 = TRUE, '3146 - GRANBY GRUNTS'!B19 = FALSE), IF('3146 - GRANBY GRUNTS'!B19 = TRUE, 1, 0), '3146 - GRANBY GRUNTS'!B19)</f>
        <v>0.00</v>
      </c>
      <c r="AM4" t="str">
        <f t="shared" ref="AM4:AN4" si="12">NA()</f>
        <v>#N/A</v>
      </c>
      <c r="AN4" s="6" t="str">
        <f t="shared" si="12"/>
        <v>#N/A</v>
      </c>
      <c r="AO4" s="10" t="str">
        <f>IF(OR('3146 - GRANBY GRUNTS'!B20 = TRUE, '3146 - GRANBY GRUNTS'!B20 = FALSE), IF('3146 - GRANBY GRUNTS'!B20 = TRUE, 1, 0), '3146 - GRANBY GRUNTS'!B20)</f>
        <v>5s</v>
      </c>
      <c r="AP4" t="str">
        <f t="shared" ref="AP4:AQ4" si="13">NA()</f>
        <v>#N/A</v>
      </c>
      <c r="AQ4" s="6" t="str">
        <f t="shared" si="13"/>
        <v>#N/A</v>
      </c>
      <c r="AR4" s="10" t="str">
        <f>IF(OR('3146 - GRANBY GRUNTS'!B21 = TRUE, '3146 - GRANBY GRUNTS'!B21 = FALSE), IF('3146 - GRANBY GRUNTS'!B21 = TRUE, 1, 0), '3146 - GRANBY GRUNTS'!B21)</f>
        <v>3s</v>
      </c>
      <c r="AS4" t="str">
        <f t="shared" ref="AS4:AT4" si="14">NA()</f>
        <v>#N/A</v>
      </c>
      <c r="AT4" s="6" t="str">
        <f t="shared" si="14"/>
        <v>#N/A</v>
      </c>
      <c r="AU4" s="4" t="str">
        <f>IF(OR('3146 - GRANBY GRUNTS'!B22 = TRUE, '3146 - GRANBY GRUNTS'!B22 = FALSE), IF('3146 - GRANBY GRUNTS'!B22 = TRUE, 1, 0), '3146 - GRANBY GRUNTS'!B22)</f>
        <v>HAB Level 2</v>
      </c>
      <c r="AV4" s="13" t="str">
        <f>IF(OR('3146 - GRANBY GRUNTS'!B24 = TRUE, '3146 - GRANBY GRUNTS'!B24 = FALSE), IF('3146 - GRANBY GRUNTS'!B24 = TRUE, 1, 0), '3146 - GRANBY GRUNTS'!B24)</f>
        <v>0.00%</v>
      </c>
      <c r="AW4" t="str">
        <f>NA()</f>
        <v>#N/A</v>
      </c>
    </row>
    <row r="5">
      <c r="A5" s="3" t="s">
        <v>17</v>
      </c>
      <c r="B5" s="4" t="str">
        <f>IF(OR('3461 - Operation PEACCE Robotic'!D5 = TRUE, '3461 - Operation PEACCE Robotic'!D5 = FALSE), IF('3461 - Operation PEACCE Robotic'!D5 = TRUE, 1, 0), '3461 - Operation PEACCE Robotic'!D5)</f>
        <v>HAB Level 1</v>
      </c>
      <c r="C5" s="5" t="str">
        <f>IF(OR('3461 - Operation PEACCE Robotic'!D6 = TRUE, '3461 - Operation PEACCE Robotic'!D6 = FALSE), IF('3461 - Operation PEACCE Robotic'!D6 = TRUE, 1, 0), '3461 - Operation PEACCE Robotic'!D6)</f>
        <v>50.00%</v>
      </c>
      <c r="D5" s="6" t="str">
        <f>IF(OR('3461 - Operation PEACCE Robotic'!E6 = TRUE, '3461 - Operation PEACCE Robotic'!E6 = FALSE), IF('3461 - Operation PEACCE Robotic'!E6 = TRUE, 1, 0), '3461 - Operation PEACCE Robotic'!E6)</f>
        <v>INDETERMINATE</v>
      </c>
      <c r="E5" s="7" t="str">
        <f>IF(OR('3461 - Operation PEACCE Robotic'!D7 = TRUE, '3461 - Operation PEACCE Robotic'!D7 = FALSE), IF('3461 - Operation PEACCE Robotic'!D7 = TRUE, 1, 0), '3461 - Operation PEACCE Robotic'!D7)</f>
        <v>0.00</v>
      </c>
      <c r="F5" s="8" t="str">
        <f>IF(OR('3461 - Operation PEACCE Robotic'!E7 = TRUE, '3461 - Operation PEACCE Robotic'!E7 = FALSE), IF('3461 - Operation PEACCE Robotic'!E7 = TRUE, 1, 0), '3461 - Operation PEACCE Robotic'!E7)</f>
        <v>0.00</v>
      </c>
      <c r="G5" s="9" t="str">
        <f>IF(OR('3461 - Operation PEACCE Robotic'!F7 = TRUE, '3461 - Operation PEACCE Robotic'!F7 = FALSE), IF('3461 - Operation PEACCE Robotic'!F7 = TRUE, 1, 0), '3461 - Operation PEACCE Robotic'!F7)</f>
        <v>0.00</v>
      </c>
      <c r="H5" s="7" t="str">
        <f>IF(OR('3461 - Operation PEACCE Robotic'!D8 = TRUE, '3461 - Operation PEACCE Robotic'!D8 = FALSE), IF('3461 - Operation PEACCE Robotic'!D8 = TRUE, 1, 0), '3461 - Operation PEACCE Robotic'!D8)</f>
        <v>0.00</v>
      </c>
      <c r="I5" s="8" t="str">
        <f>IF(OR('3461 - Operation PEACCE Robotic'!E8 = TRUE, '3461 - Operation PEACCE Robotic'!E8 = FALSE), IF('3461 - Operation PEACCE Robotic'!E8 = TRUE, 1, 0), '3461 - Operation PEACCE Robotic'!E8)</f>
        <v>0.00</v>
      </c>
      <c r="J5" s="9" t="str">
        <f>IF(OR('3461 - Operation PEACCE Robotic'!F8 = TRUE, '3461 - Operation PEACCE Robotic'!F8 = FALSE), IF('3461 - Operation PEACCE Robotic'!F8 = TRUE, 1, 0), '3461 - Operation PEACCE Robotic'!F8)</f>
        <v>0.00</v>
      </c>
      <c r="K5" s="7" t="str">
        <f>IF(OR('3461 - Operation PEACCE Robotic'!D9 = TRUE, '3461 - Operation PEACCE Robotic'!D9 = FALSE), IF('3461 - Operation PEACCE Robotic'!D9 = TRUE, 1, 0), '3461 - Operation PEACCE Robotic'!D9)</f>
        <v>0.00</v>
      </c>
      <c r="L5" s="8" t="str">
        <f>IF(OR('3461 - Operation PEACCE Robotic'!E9 = TRUE, '3461 - Operation PEACCE Robotic'!E9 = FALSE), IF('3461 - Operation PEACCE Robotic'!E9 = TRUE, 1, 0), '3461 - Operation PEACCE Robotic'!E9)</f>
        <v>0.00</v>
      </c>
      <c r="M5" s="9" t="str">
        <f>IF(OR('3461 - Operation PEACCE Robotic'!F9 = TRUE, '3461 - Operation PEACCE Robotic'!F9 = FALSE), IF('3461 - Operation PEACCE Robotic'!F9 = TRUE, 1, 0), '3461 - Operation PEACCE Robotic'!F9)</f>
        <v>0.00</v>
      </c>
      <c r="N5" s="7" t="str">
        <f>IF(OR('3461 - Operation PEACCE Robotic'!D10 = TRUE, '3461 - Operation PEACCE Robotic'!D10 = FALSE), IF('3461 - Operation PEACCE Robotic'!D10 = TRUE, 1, 0), '3461 - Operation PEACCE Robotic'!D10)</f>
        <v>3.00</v>
      </c>
      <c r="O5" s="8" t="str">
        <f>IF(OR('3461 - Operation PEACCE Robotic'!E10 = TRUE, '3461 - Operation PEACCE Robotic'!E10 = FALSE), IF('3461 - Operation PEACCE Robotic'!E10 = TRUE, 1, 0), '3461 - Operation PEACCE Robotic'!E10)</f>
        <v>3.00</v>
      </c>
      <c r="P5" s="9" t="str">
        <f>IF(OR('3461 - Operation PEACCE Robotic'!F10 = TRUE, '3461 - Operation PEACCE Robotic'!F10 = FALSE), IF('3461 - Operation PEACCE Robotic'!F10 = TRUE, 1, 0), '3461 - Operation PEACCE Robotic'!F10)</f>
        <v>3.00</v>
      </c>
      <c r="Q5" s="7" t="str">
        <f>IF(OR('3461 - Operation PEACCE Robotic'!D11 = TRUE, '3461 - Operation PEACCE Robotic'!D11 = FALSE), IF('3461 - Operation PEACCE Robotic'!D11 = TRUE, 1, 0), '3461 - Operation PEACCE Robotic'!D11)</f>
        <v>2.50</v>
      </c>
      <c r="R5" s="8" t="str">
        <f>IF(OR('3461 - Operation PEACCE Robotic'!E11 = TRUE, '3461 - Operation PEACCE Robotic'!E11 = FALSE), IF('3461 - Operation PEACCE Robotic'!E11 = TRUE, 1, 0), '3461 - Operation PEACCE Robotic'!E11)</f>
        <v>2.50</v>
      </c>
      <c r="S5" s="9" t="str">
        <f>IF(OR('3461 - Operation PEACCE Robotic'!F11 = TRUE, '3461 - Operation PEACCE Robotic'!F11 = FALSE), IF('3461 - Operation PEACCE Robotic'!F11 = TRUE, 1, 0), '3461 - Operation PEACCE Robotic'!F11)</f>
        <v>3.00</v>
      </c>
      <c r="T5" s="7" t="str">
        <f>IF(OR('3461 - Operation PEACCE Robotic'!D12 = TRUE, '3461 - Operation PEACCE Robotic'!D12 = FALSE), IF('3461 - Operation PEACCE Robotic'!D12 = TRUE, 1, 0), '3461 - Operation PEACCE Robotic'!D12)</f>
        <v>2.00</v>
      </c>
      <c r="U5" s="8" t="str">
        <f>IF(OR('3461 - Operation PEACCE Robotic'!E12 = TRUE, '3461 - Operation PEACCE Robotic'!E12 = FALSE), IF('3461 - Operation PEACCE Robotic'!E12 = TRUE, 1, 0), '3461 - Operation PEACCE Robotic'!E12)</f>
        <v>2.00</v>
      </c>
      <c r="V5" s="9" t="str">
        <f>IF(OR('3461 - Operation PEACCE Robotic'!F12 = TRUE, '3461 - Operation PEACCE Robotic'!F12 = FALSE), IF('3461 - Operation PEACCE Robotic'!F12 = TRUE, 1, 0), '3461 - Operation PEACCE Robotic'!F12)</f>
        <v>4.00</v>
      </c>
      <c r="W5" s="7" t="str">
        <f>IF(OR('3461 - Operation PEACCE Robotic'!D14 = TRUE, '3461 - Operation PEACCE Robotic'!D14 = FALSE), IF('3461 - Operation PEACCE Robotic'!D14 = TRUE, 1, 0), '3461 - Operation PEACCE Robotic'!D14)</f>
        <v>0.00</v>
      </c>
      <c r="X5" s="8" t="str">
        <f>IF(OR('3461 - Operation PEACCE Robotic'!E14 = TRUE, '3461 - Operation PEACCE Robotic'!E14 = FALSE), IF('3461 - Operation PEACCE Robotic'!E14 = TRUE, 1, 0), '3461 - Operation PEACCE Robotic'!E14)</f>
        <v>0.00</v>
      </c>
      <c r="Y5" s="9" t="str">
        <f>IF(OR('3461 - Operation PEACCE Robotic'!F14 = TRUE, '3461 - Operation PEACCE Robotic'!F14 = FALSE), IF('3461 - Operation PEACCE Robotic'!F14 = TRUE, 1, 0), '3461 - Operation PEACCE Robotic'!F14)</f>
        <v>0.00</v>
      </c>
      <c r="Z5" s="7" t="str">
        <f>IF(OR('3461 - Operation PEACCE Robotic'!D15 = TRUE, '3461 - Operation PEACCE Robotic'!D15 = FALSE), IF('3461 - Operation PEACCE Robotic'!D15 = TRUE, 1, 0), '3461 - Operation PEACCE Robotic'!D15)</f>
        <v>0.00</v>
      </c>
      <c r="AA5" s="8" t="str">
        <f>IF(OR('3461 - Operation PEACCE Robotic'!E15 = TRUE, '3461 - Operation PEACCE Robotic'!E15 = FALSE), IF('3461 - Operation PEACCE Robotic'!E15 = TRUE, 1, 0), '3461 - Operation PEACCE Robotic'!E15)</f>
        <v>0.00</v>
      </c>
      <c r="AB5" s="9" t="str">
        <f>IF(OR('3461 - Operation PEACCE Robotic'!F15 = TRUE, '3461 - Operation PEACCE Robotic'!F15 = FALSE), IF('3461 - Operation PEACCE Robotic'!F15 = TRUE, 1, 0), '3461 - Operation PEACCE Robotic'!F15)</f>
        <v>0.00</v>
      </c>
      <c r="AC5" s="7" t="str">
        <f>IF(OR('3461 - Operation PEACCE Robotic'!D16 = TRUE, '3461 - Operation PEACCE Robotic'!D16 = FALSE), IF('3461 - Operation PEACCE Robotic'!D16 = TRUE, 1, 0), '3461 - Operation PEACCE Robotic'!D16)</f>
        <v>0.00</v>
      </c>
      <c r="AD5" s="8" t="str">
        <f>IF(OR('3461 - Operation PEACCE Robotic'!E16 = TRUE, '3461 - Operation PEACCE Robotic'!E16 = FALSE), IF('3461 - Operation PEACCE Robotic'!E16 = TRUE, 1, 0), '3461 - Operation PEACCE Robotic'!E16)</f>
        <v>0.00</v>
      </c>
      <c r="AE5" s="9" t="str">
        <f>IF(OR('3461 - Operation PEACCE Robotic'!F16 = TRUE, '3461 - Operation PEACCE Robotic'!F16 = FALSE), IF('3461 - Operation PEACCE Robotic'!F16 = TRUE, 1, 0), '3461 - Operation PEACCE Robotic'!F16)</f>
        <v>0.00</v>
      </c>
      <c r="AF5" s="7" t="str">
        <f>IF(OR('3461 - Operation PEACCE Robotic'!D17 = TRUE, '3461 - Operation PEACCE Robotic'!D17 = FALSE), IF('3461 - Operation PEACCE Robotic'!D17 = TRUE, 1, 0), '3461 - Operation PEACCE Robotic'!D17)</f>
        <v>4.50</v>
      </c>
      <c r="AG5" s="8" t="str">
        <f>IF(OR('3461 - Operation PEACCE Robotic'!E17 = TRUE, '3461 - Operation PEACCE Robotic'!E17 = FALSE), IF('3461 - Operation PEACCE Robotic'!E17 = TRUE, 1, 0), '3461 - Operation PEACCE Robotic'!E17)</f>
        <v>4.50</v>
      </c>
      <c r="AH5" s="9" t="str">
        <f>IF(OR('3461 - Operation PEACCE Robotic'!F17 = TRUE, '3461 - Operation PEACCE Robotic'!F17 = FALSE), IF('3461 - Operation PEACCE Robotic'!F17 = TRUE, 1, 0), '3461 - Operation PEACCE Robotic'!F17)</f>
        <v>7.00</v>
      </c>
      <c r="AI5" s="7" t="str">
        <f>IF(OR('3461 - Operation PEACCE Robotic'!D18 = TRUE, '3461 - Operation PEACCE Robotic'!D18 = FALSE), IF('3461 - Operation PEACCE Robotic'!D18 = TRUE, 1, 0), '3461 - Operation PEACCE Robotic'!D18)</f>
        <v>7.00</v>
      </c>
      <c r="AJ5" s="8" t="str">
        <f>IF(OR('3461 - Operation PEACCE Robotic'!E18 = TRUE, '3461 - Operation PEACCE Robotic'!E18 = FALSE), IF('3461 - Operation PEACCE Robotic'!E18 = TRUE, 1, 0), '3461 - Operation PEACCE Robotic'!E18)</f>
        <v>7.00</v>
      </c>
      <c r="AK5" s="9" t="str">
        <f>IF(OR('3461 - Operation PEACCE Robotic'!F18 = TRUE, '3461 - Operation PEACCE Robotic'!F18 = FALSE), IF('3461 - Operation PEACCE Robotic'!F18 = TRUE, 1, 0), '3461 - Operation PEACCE Robotic'!F18)</f>
        <v>12.00</v>
      </c>
      <c r="AL5" s="7" t="str">
        <f>IF(OR('3461 - Operation PEACCE Robotic'!D19 = TRUE, '3461 - Operation PEACCE Robotic'!D19 = FALSE), IF('3461 - Operation PEACCE Robotic'!D19 = TRUE, 1, 0), '3461 - Operation PEACCE Robotic'!D19)</f>
        <v>3.50</v>
      </c>
      <c r="AM5" s="8" t="str">
        <f>IF(OR('3461 - Operation PEACCE Robotic'!E19 = TRUE, '3461 - Operation PEACCE Robotic'!E19 = FALSE), IF('3461 - Operation PEACCE Robotic'!E19 = TRUE, 1, 0), '3461 - Operation PEACCE Robotic'!E19)</f>
        <v>3.50</v>
      </c>
      <c r="AN5" s="9" t="str">
        <f>IF(OR('3461 - Operation PEACCE Robotic'!F19 = TRUE, '3461 - Operation PEACCE Robotic'!F19 = FALSE), IF('3461 - Operation PEACCE Robotic'!F19 = TRUE, 1, 0), '3461 - Operation PEACCE Robotic'!F19)</f>
        <v>4.00</v>
      </c>
      <c r="AO5" s="10" t="str">
        <f>IF(OR('3461 - Operation PEACCE Robotic'!D20 = TRUE, '3461 - Operation PEACCE Robotic'!D20 = FALSE), IF('3461 - Operation PEACCE Robotic'!D20 = TRUE, 1, 0), '3461 - Operation PEACCE Robotic'!D20)</f>
        <v>5s</v>
      </c>
      <c r="AP5" s="11" t="str">
        <f>IF(OR('3461 - Operation PEACCE Robotic'!E20 = TRUE, '3461 - Operation PEACCE Robotic'!E20 = FALSE), IF('3461 - Operation PEACCE Robotic'!E20 = TRUE, 1, 0), '3461 - Operation PEACCE Robotic'!E20)</f>
        <v>5s</v>
      </c>
      <c r="AQ5" s="12" t="str">
        <f>IF(OR('3461 - Operation PEACCE Robotic'!F20 = TRUE, '3461 - Operation PEACCE Robotic'!F20 = FALSE), IF('3461 - Operation PEACCE Robotic'!F20 = TRUE, 1, 0), '3461 - Operation PEACCE Robotic'!F20)</f>
        <v>6s</v>
      </c>
      <c r="AR5" s="10" t="str">
        <f>IF(OR('3461 - Operation PEACCE Robotic'!D21 = TRUE, '3461 - Operation PEACCE Robotic'!D21 = FALSE), IF('3461 - Operation PEACCE Robotic'!D21 = TRUE, 1, 0), '3461 - Operation PEACCE Robotic'!D21)</f>
        <v>2s</v>
      </c>
      <c r="AS5" s="11" t="str">
        <f>IF(OR('3461 - Operation PEACCE Robotic'!E21 = TRUE, '3461 - Operation PEACCE Robotic'!E21 = FALSE), IF('3461 - Operation PEACCE Robotic'!E21 = TRUE, 1, 0), '3461 - Operation PEACCE Robotic'!E21)</f>
        <v>2s</v>
      </c>
      <c r="AT5" s="12" t="str">
        <f>IF(OR('3461 - Operation PEACCE Robotic'!F21 = TRUE, '3461 - Operation PEACCE Robotic'!F21 = FALSE), IF('3461 - Operation PEACCE Robotic'!F21 = TRUE, 1, 0), '3461 - Operation PEACCE Robotic'!F21)</f>
        <v>2s</v>
      </c>
      <c r="AU5" s="4" t="str">
        <f>IF(OR('3461 - Operation PEACCE Robotic'!D22 = TRUE, '3461 - Operation PEACCE Robotic'!D22 = FALSE), IF('3461 - Operation PEACCE Robotic'!D22 = TRUE, 1, 0), '3461 - Operation PEACCE Robotic'!D22)</f>
        <v>HAB Level 2</v>
      </c>
      <c r="AV5" s="13" t="str">
        <f>IF(OR('3461 - Operation PEACCE Robotic'!D24 = TRUE, '3461 - Operation PEACCE Robotic'!D24 = FALSE), IF('3461 - Operation PEACCE Robotic'!D24 = TRUE, 1, 0), '3461 - Operation PEACCE Robotic'!D24)</f>
        <v>0.00%</v>
      </c>
      <c r="AW5" t="str">
        <f>IF(OR('3461 - Operation PEACCE Robotic'!E24 = TRUE, '3461 - Operation PEACCE Robotic'!E24 = FALSE), IF('3461 - Operation PEACCE Robotic'!E24 = TRUE, 1, 0), '3461 - Operation PEACCE Robotic'!E24)</f>
        <v>0</v>
      </c>
    </row>
    <row r="6">
      <c r="A6" s="3" t="s">
        <v>18</v>
      </c>
      <c r="B6" s="4" t="str">
        <f>IF(OR('4888'!D5 = TRUE, '4888'!D5 = FALSE), IF('4888'!D5 = TRUE, 1, 0), '4888'!D5)</f>
        <v>HAB Level 1</v>
      </c>
      <c r="C6" s="5" t="str">
        <f>IF(OR('4888'!D6 = TRUE, '4888'!D6 = FALSE), IF('4888'!D6 = TRUE, 1, 0), '4888'!D6)</f>
        <v>100.00%</v>
      </c>
      <c r="D6" s="6" t="str">
        <f>IF(OR('4888'!E6 = TRUE, '4888'!E6 = FALSE), IF('4888'!E6 = TRUE, 1, 0), '4888'!E6)</f>
        <v>1</v>
      </c>
      <c r="E6" s="7" t="str">
        <f>IF(OR('4888'!D7 = TRUE, '4888'!D7 = FALSE), IF('4888'!D7 = TRUE, 1, 0), '4888'!D7)</f>
        <v>0.50</v>
      </c>
      <c r="F6" s="8" t="str">
        <f>IF(OR('4888'!E7 = TRUE, '4888'!E7 = FALSE), IF('4888'!E7 = TRUE, 1, 0), '4888'!E7)</f>
        <v>0.50</v>
      </c>
      <c r="G6" s="9" t="str">
        <f>IF(OR('4888'!F7 = TRUE, '4888'!F7 = FALSE), IF('4888'!F7 = TRUE, 1, 0), '4888'!F7)</f>
        <v>1.00</v>
      </c>
      <c r="H6" s="7" t="str">
        <f>IF(OR('4888'!D8 = TRUE, '4888'!D8 = FALSE), IF('4888'!D8 = TRUE, 1, 0), '4888'!D8)</f>
        <v>0.00</v>
      </c>
      <c r="I6" s="8" t="str">
        <f>IF(OR('4888'!E8 = TRUE, '4888'!E8 = FALSE), IF('4888'!E8 = TRUE, 1, 0), '4888'!E8)</f>
        <v>0.00</v>
      </c>
      <c r="J6" s="9" t="str">
        <f>IF(OR('4888'!F8 = TRUE, '4888'!F8 = FALSE), IF('4888'!F8 = TRUE, 1, 0), '4888'!F8)</f>
        <v>0.00</v>
      </c>
      <c r="K6" s="7" t="str">
        <f>IF(OR('4888'!D9 = TRUE, '4888'!D9 = FALSE), IF('4888'!D9 = TRUE, 1, 0), '4888'!D9)</f>
        <v>0.00</v>
      </c>
      <c r="L6" s="8" t="str">
        <f>IF(OR('4888'!E9 = TRUE, '4888'!E9 = FALSE), IF('4888'!E9 = TRUE, 1, 0), '4888'!E9)</f>
        <v>0.00</v>
      </c>
      <c r="M6" s="9" t="str">
        <f>IF(OR('4888'!F9 = TRUE, '4888'!F9 = FALSE), IF('4888'!F9 = TRUE, 1, 0), '4888'!F9)</f>
        <v>0.00</v>
      </c>
      <c r="N6" s="7" t="str">
        <f>IF(OR('4888'!D10 = TRUE, '4888'!D10 = FALSE), IF('4888'!D10 = TRUE, 1, 0), '4888'!D10)</f>
        <v>0.50</v>
      </c>
      <c r="O6" s="8" t="str">
        <f>IF(OR('4888'!E10 = TRUE, '4888'!E10 = FALSE), IF('4888'!E10 = TRUE, 1, 0), '4888'!E10)</f>
        <v>0.50</v>
      </c>
      <c r="P6" s="9" t="str">
        <f>IF(OR('4888'!F10 = TRUE, '4888'!F10 = FALSE), IF('4888'!F10 = TRUE, 1, 0), '4888'!F10)</f>
        <v>1.00</v>
      </c>
      <c r="Q6" s="7" t="str">
        <f>IF(OR('4888'!D11 = TRUE, '4888'!D11 = FALSE), IF('4888'!D11 = TRUE, 1, 0), '4888'!D11)</f>
        <v>0.00</v>
      </c>
      <c r="R6" s="8" t="str">
        <f>IF(OR('4888'!E11 = TRUE, '4888'!E11 = FALSE), IF('4888'!E11 = TRUE, 1, 0), '4888'!E11)</f>
        <v>0.00</v>
      </c>
      <c r="S6" s="9" t="str">
        <f>IF(OR('4888'!F11 = TRUE, '4888'!F11 = FALSE), IF('4888'!F11 = TRUE, 1, 0), '4888'!F11)</f>
        <v>0.00</v>
      </c>
      <c r="T6" s="7" t="str">
        <f>IF(OR('4888'!D12 = TRUE, '4888'!D12 = FALSE), IF('4888'!D12 = TRUE, 1, 0), '4888'!D12)</f>
        <v>0.00</v>
      </c>
      <c r="U6" s="8" t="str">
        <f>IF(OR('4888'!E12 = TRUE, '4888'!E12 = FALSE), IF('4888'!E12 = TRUE, 1, 0), '4888'!E12)</f>
        <v>0.00</v>
      </c>
      <c r="V6" s="9" t="str">
        <f>IF(OR('4888'!F12 = TRUE, '4888'!F12 = FALSE), IF('4888'!F12 = TRUE, 1, 0), '4888'!F12)</f>
        <v>0.00</v>
      </c>
      <c r="W6" s="7" t="str">
        <f>IF(OR('4888'!D14 = TRUE, '4888'!D14 = FALSE), IF('4888'!D14 = TRUE, 1, 0), '4888'!D14)</f>
        <v>0.00</v>
      </c>
      <c r="X6" s="8" t="str">
        <f>IF(OR('4888'!E14 = TRUE, '4888'!E14 = FALSE), IF('4888'!E14 = TRUE, 1, 0), '4888'!E14)</f>
        <v>0.00</v>
      </c>
      <c r="Y6" s="9" t="str">
        <f>IF(OR('4888'!F14 = TRUE, '4888'!F14 = FALSE), IF('4888'!F14 = TRUE, 1, 0), '4888'!F14)</f>
        <v>0.00</v>
      </c>
      <c r="Z6" s="7" t="str">
        <f>IF(OR('4888'!D15 = TRUE, '4888'!D15 = FALSE), IF('4888'!D15 = TRUE, 1, 0), '4888'!D15)</f>
        <v>0.00</v>
      </c>
      <c r="AA6" s="8" t="str">
        <f>IF(OR('4888'!E15 = TRUE, '4888'!E15 = FALSE), IF('4888'!E15 = TRUE, 1, 0), '4888'!E15)</f>
        <v>0.00</v>
      </c>
      <c r="AB6" s="9" t="str">
        <f>IF(OR('4888'!F15 = TRUE, '4888'!F15 = FALSE), IF('4888'!F15 = TRUE, 1, 0), '4888'!F15)</f>
        <v>0.00</v>
      </c>
      <c r="AC6" s="7" t="str">
        <f>IF(OR('4888'!D16 = TRUE, '4888'!D16 = FALSE), IF('4888'!D16 = TRUE, 1, 0), '4888'!D16)</f>
        <v>2.00</v>
      </c>
      <c r="AD6" s="8" t="str">
        <f>IF(OR('4888'!E16 = TRUE, '4888'!E16 = FALSE), IF('4888'!E16 = TRUE, 1, 0), '4888'!E16)</f>
        <v>2.00</v>
      </c>
      <c r="AE6" s="9" t="str">
        <f>IF(OR('4888'!F16 = TRUE, '4888'!F16 = FALSE), IF('4888'!F16 = TRUE, 1, 0), '4888'!F16)</f>
        <v>4.00</v>
      </c>
      <c r="AF6" s="7" t="str">
        <f>IF(OR('4888'!D17 = TRUE, '4888'!D17 = FALSE), IF('4888'!D17 = TRUE, 1, 0), '4888'!D17)</f>
        <v>1.50</v>
      </c>
      <c r="AG6" s="8" t="str">
        <f>IF(OR('4888'!E17 = TRUE, '4888'!E17 = FALSE), IF('4888'!E17 = TRUE, 1, 0), '4888'!E17)</f>
        <v>1.50</v>
      </c>
      <c r="AH6" s="9" t="str">
        <f>IF(OR('4888'!F17 = TRUE, '4888'!F17 = FALSE), IF('4888'!F17 = TRUE, 1, 0), '4888'!F17)</f>
        <v>3.00</v>
      </c>
      <c r="AI6" s="7" t="str">
        <f>IF(OR('4888'!D18 = TRUE, '4888'!D18 = FALSE), IF('4888'!D18 = TRUE, 1, 0), '4888'!D18)</f>
        <v>2.00</v>
      </c>
      <c r="AJ6" s="8" t="str">
        <f>IF(OR('4888'!E18 = TRUE, '4888'!E18 = FALSE), IF('4888'!E18 = TRUE, 1, 0), '4888'!E18)</f>
        <v>2.00</v>
      </c>
      <c r="AK6" s="9" t="str">
        <f>IF(OR('4888'!F18 = TRUE, '4888'!F18 = FALSE), IF('4888'!F18 = TRUE, 1, 0), '4888'!F18)</f>
        <v>4.00</v>
      </c>
      <c r="AL6" s="7" t="str">
        <f>IF(OR('4888'!D19 = TRUE, '4888'!D19 = FALSE), IF('4888'!D19 = TRUE, 1, 0), '4888'!D19)</f>
        <v>0.00</v>
      </c>
      <c r="AM6" s="8" t="str">
        <f>IF(OR('4888'!E19 = TRUE, '4888'!E19 = FALSE), IF('4888'!E19 = TRUE, 1, 0), '4888'!E19)</f>
        <v>0.00</v>
      </c>
      <c r="AN6" s="9" t="str">
        <f>IF(OR('4888'!F19 = TRUE, '4888'!F19 = FALSE), IF('4888'!F19 = TRUE, 1, 0), '4888'!F19)</f>
        <v>0.00</v>
      </c>
      <c r="AO6" s="10" t="str">
        <f>IF(OR('4888'!D20 = TRUE, '4888'!D20 = FALSE), IF('4888'!D20 = TRUE, 1, 0), '4888'!D20)</f>
        <v>3s</v>
      </c>
      <c r="AP6" s="11" t="str">
        <f>IF(OR('4888'!E20 = TRUE, '4888'!E20 = FALSE), IF('4888'!E20 = TRUE, 1, 0), '4888'!E20)</f>
        <v>3s</v>
      </c>
      <c r="AQ6" s="12" t="str">
        <f>IF(OR('4888'!F20 = TRUE, '4888'!F20 = FALSE), IF('4888'!F20 = TRUE, 1, 0), '4888'!F20)</f>
        <v>3s</v>
      </c>
      <c r="AR6" s="10" t="str">
        <f>IF(OR('4888'!D21 = TRUE, '4888'!D21 = FALSE), IF('4888'!D21 = TRUE, 1, 0), '4888'!D21)</f>
        <v>1s</v>
      </c>
      <c r="AS6" s="11" t="str">
        <f>IF(OR('4888'!E21 = TRUE, '4888'!E21 = FALSE), IF('4888'!E21 = TRUE, 1, 0), '4888'!E21)</f>
        <v>1s</v>
      </c>
      <c r="AT6" s="12" t="str">
        <f>IF(OR('4888'!F21 = TRUE, '4888'!F21 = FALSE), IF('4888'!F21 = TRUE, 1, 0), '4888'!F21)</f>
        <v>1s</v>
      </c>
      <c r="AU6" s="4" t="str">
        <f>IF(OR('4888'!D22 = TRUE, '4888'!D22 = FALSE), IF('4888'!D22 = TRUE, 1, 0), '4888'!D22)</f>
        <v>Not on HAB</v>
      </c>
      <c r="AV6" s="13" t="str">
        <f>IF(OR('4888'!D24 = TRUE, '4888'!D24 = FALSE), IF('4888'!D24 = TRUE, 1, 0), '4888'!D24)</f>
        <v>50.00%</v>
      </c>
      <c r="AW6" t="str">
        <f>IF(OR('4888'!E24 = TRUE, '4888'!E24 = FALSE), IF('4888'!E24 = TRUE, 1, 0), '4888'!E24)</f>
        <v>INDETERMINATE</v>
      </c>
    </row>
    <row r="7">
      <c r="A7" s="3" t="s">
        <v>19</v>
      </c>
      <c r="B7" s="4" t="str">
        <f>IF(OR('7755 - Phantom Circuits '!B5 = TRUE, '7755 - Phantom Circuits '!B5 = FALSE), IF('7755 - Phantom Circuits '!B5 = TRUE, 1, 0), '7755 - Phantom Circuits '!B5)</f>
        <v>HAB Level 1</v>
      </c>
      <c r="C7" s="5" t="str">
        <f>IF(OR('7755 - Phantom Circuits '!B6 = TRUE, '7755 - Phantom Circuits '!B6 = FALSE), IF('7755 - Phantom Circuits '!B6 = TRUE, 1, 0), '7755 - Phantom Circuits '!B6)</f>
        <v>100.00%</v>
      </c>
      <c r="D7" s="6" t="str">
        <f>NA()</f>
        <v>#N/A</v>
      </c>
      <c r="E7" s="7" t="str">
        <f>IF(OR('7755 - Phantom Circuits '!B7 = TRUE, '7755 - Phantom Circuits '!B7 = FALSE), IF('7755 - Phantom Circuits '!B7 = TRUE, 1, 0), '7755 - Phantom Circuits '!B7)</f>
        <v>1.00</v>
      </c>
      <c r="F7" t="str">
        <f t="shared" ref="F7:G7" si="15">NA()</f>
        <v>#N/A</v>
      </c>
      <c r="G7" s="6" t="str">
        <f t="shared" si="15"/>
        <v>#N/A</v>
      </c>
      <c r="H7" s="7" t="str">
        <f>IF(OR('7755 - Phantom Circuits '!B8 = TRUE, '7755 - Phantom Circuits '!B8 = FALSE), IF('7755 - Phantom Circuits '!B8 = TRUE, 1, 0), '7755 - Phantom Circuits '!B8)</f>
        <v>0.00</v>
      </c>
      <c r="I7" t="str">
        <f t="shared" ref="I7:J7" si="16">NA()</f>
        <v>#N/A</v>
      </c>
      <c r="J7" s="6" t="str">
        <f t="shared" si="16"/>
        <v>#N/A</v>
      </c>
      <c r="K7" s="7" t="str">
        <f>IF(OR('7755 - Phantom Circuits '!B9 = TRUE, '7755 - Phantom Circuits '!B9 = FALSE), IF('7755 - Phantom Circuits '!B9 = TRUE, 1, 0), '7755 - Phantom Circuits '!B9)</f>
        <v>1.00</v>
      </c>
      <c r="L7" t="str">
        <f t="shared" ref="L7:M7" si="17">NA()</f>
        <v>#N/A</v>
      </c>
      <c r="M7" s="6" t="str">
        <f t="shared" si="17"/>
        <v>#N/A</v>
      </c>
      <c r="N7" s="7" t="str">
        <f>IF(OR('7755 - Phantom Circuits '!B10 = TRUE, '7755 - Phantom Circuits '!B10 = FALSE), IF('7755 - Phantom Circuits '!B10 = TRUE, 1, 0), '7755 - Phantom Circuits '!B10)</f>
        <v>2.00</v>
      </c>
      <c r="O7" t="str">
        <f t="shared" ref="O7:P7" si="18">NA()</f>
        <v>#N/A</v>
      </c>
      <c r="P7" s="6" t="str">
        <f t="shared" si="18"/>
        <v>#N/A</v>
      </c>
      <c r="Q7" s="7" t="str">
        <f>IF(OR('7755 - Phantom Circuits '!B11 = TRUE, '7755 - Phantom Circuits '!B11 = FALSE), IF('7755 - Phantom Circuits '!B11 = TRUE, 1, 0), '7755 - Phantom Circuits '!B11)</f>
        <v>0.00</v>
      </c>
      <c r="R7" t="str">
        <f t="shared" ref="R7:S7" si="19">NA()</f>
        <v>#N/A</v>
      </c>
      <c r="S7" s="6" t="str">
        <f t="shared" si="19"/>
        <v>#N/A</v>
      </c>
      <c r="T7" s="7" t="str">
        <f>IF(OR('7755 - Phantom Circuits '!B12 = TRUE, '7755 - Phantom Circuits '!B12 = FALSE), IF('7755 - Phantom Circuits '!B12 = TRUE, 1, 0), '7755 - Phantom Circuits '!B12)</f>
        <v>2.00</v>
      </c>
      <c r="U7" t="str">
        <f t="shared" ref="U7:V7" si="20">NA()</f>
        <v>#N/A</v>
      </c>
      <c r="V7" s="6" t="str">
        <f t="shared" si="20"/>
        <v>#N/A</v>
      </c>
      <c r="W7" s="7" t="str">
        <f>IF(OR('7755 - Phantom Circuits '!B14 = TRUE, '7755 - Phantom Circuits '!B14 = FALSE), IF('7755 - Phantom Circuits '!B14 = TRUE, 1, 0), '7755 - Phantom Circuits '!B14)</f>
        <v>0.00</v>
      </c>
      <c r="X7" t="str">
        <f t="shared" ref="X7:Y7" si="21">NA()</f>
        <v>#N/A</v>
      </c>
      <c r="Y7" s="6" t="str">
        <f t="shared" si="21"/>
        <v>#N/A</v>
      </c>
      <c r="Z7" s="7" t="str">
        <f>IF(OR('7755 - Phantom Circuits '!B15 = TRUE, '7755 - Phantom Circuits '!B15 = FALSE), IF('7755 - Phantom Circuits '!B15 = TRUE, 1, 0), '7755 - Phantom Circuits '!B15)</f>
        <v>4.00</v>
      </c>
      <c r="AA7" t="str">
        <f t="shared" ref="AA7:AB7" si="22">NA()</f>
        <v>#N/A</v>
      </c>
      <c r="AB7" s="6" t="str">
        <f t="shared" si="22"/>
        <v>#N/A</v>
      </c>
      <c r="AC7" s="7" t="str">
        <f>IF(OR('7755 - Phantom Circuits '!B16 = TRUE, '7755 - Phantom Circuits '!B16 = FALSE), IF('7755 - Phantom Circuits '!B16 = TRUE, 1, 0), '7755 - Phantom Circuits '!B16)</f>
        <v>2.00</v>
      </c>
      <c r="AD7" t="str">
        <f t="shared" ref="AD7:AE7" si="23">NA()</f>
        <v>#N/A</v>
      </c>
      <c r="AE7" s="6" t="str">
        <f t="shared" si="23"/>
        <v>#N/A</v>
      </c>
      <c r="AF7" s="7" t="str">
        <f>IF(OR('7755 - Phantom Circuits '!B17 = TRUE, '7755 - Phantom Circuits '!B17 = FALSE), IF('7755 - Phantom Circuits '!B17 = TRUE, 1, 0), '7755 - Phantom Circuits '!B17)</f>
        <v>4.00</v>
      </c>
      <c r="AG7" t="str">
        <f t="shared" ref="AG7:AH7" si="24">NA()</f>
        <v>#N/A</v>
      </c>
      <c r="AH7" s="6" t="str">
        <f t="shared" si="24"/>
        <v>#N/A</v>
      </c>
      <c r="AI7" s="7" t="str">
        <f>IF(OR('7755 - Phantom Circuits '!B18 = TRUE, '7755 - Phantom Circuits '!B18 = FALSE), IF('7755 - Phantom Circuits '!B18 = TRUE, 1, 0), '7755 - Phantom Circuits '!B18)</f>
        <v>8.00</v>
      </c>
      <c r="AJ7" t="str">
        <f t="shared" ref="AJ7:AK7" si="25">NA()</f>
        <v>#N/A</v>
      </c>
      <c r="AK7" s="6" t="str">
        <f t="shared" si="25"/>
        <v>#N/A</v>
      </c>
      <c r="AL7" s="7" t="str">
        <f>IF(OR('7755 - Phantom Circuits '!B19 = TRUE, '7755 - Phantom Circuits '!B19 = FALSE), IF('7755 - Phantom Circuits '!B19 = TRUE, 1, 0), '7755 - Phantom Circuits '!B19)</f>
        <v>3.00</v>
      </c>
      <c r="AM7" t="str">
        <f t="shared" ref="AM7:AN7" si="26">NA()</f>
        <v>#N/A</v>
      </c>
      <c r="AN7" s="6" t="str">
        <f t="shared" si="26"/>
        <v>#N/A</v>
      </c>
      <c r="AO7" s="14"/>
      <c r="AQ7" s="6"/>
      <c r="AR7" s="14"/>
      <c r="AT7" s="6"/>
      <c r="AU7" s="4" t="str">
        <f>IF(OR('7755 - Phantom Circuits '!B22 = TRUE, '7755 - Phantom Circuits '!B22 = FALSE), IF('7755 - Phantom Circuits '!B22 = TRUE, 1, 0), '7755 - Phantom Circuits '!B22)</f>
        <v>HAB Level 2</v>
      </c>
      <c r="AV7" s="13" t="str">
        <f>IF(OR('7755 - Phantom Circuits '!B24 = TRUE, '7755 - Phantom Circuits '!B24 = FALSE), IF('7755 - Phantom Circuits '!B24 = TRUE, 1, 0), '7755 - Phantom Circuits '!B24)</f>
        <v>100.00%</v>
      </c>
      <c r="AW7" t="str">
        <f>NA()</f>
        <v>#N/A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6">
    <mergeCell ref="C1:D1"/>
    <mergeCell ref="E1:G1"/>
    <mergeCell ref="H1:J1"/>
    <mergeCell ref="K1:M1"/>
    <mergeCell ref="N1:P1"/>
    <mergeCell ref="Q1:S1"/>
    <mergeCell ref="T1:V1"/>
    <mergeCell ref="AR1:AT1"/>
    <mergeCell ref="AV1:AW1"/>
    <mergeCell ref="W1:Y1"/>
    <mergeCell ref="Z1:AB1"/>
    <mergeCell ref="AC1:AE1"/>
    <mergeCell ref="AF1:AH1"/>
    <mergeCell ref="AI1:AK1"/>
    <mergeCell ref="AL1:AN1"/>
    <mergeCell ref="AO1:AQ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3.0"/>
    <col customWidth="1" min="3" max="3" width="15.29"/>
    <col customWidth="1" min="4" max="6" width="29.29"/>
    <col customWidth="1" min="7" max="18" width="8.71"/>
  </cols>
  <sheetData>
    <row r="1">
      <c r="B1" s="1" t="s">
        <v>20</v>
      </c>
      <c r="C1" s="1" t="s">
        <v>21</v>
      </c>
      <c r="D1" s="1" t="s">
        <v>12</v>
      </c>
      <c r="E1" s="1" t="s">
        <v>13</v>
      </c>
      <c r="F1" s="1" t="s">
        <v>14</v>
      </c>
    </row>
    <row r="2">
      <c r="A2" s="15" t="s">
        <v>22</v>
      </c>
    </row>
    <row r="3">
      <c r="A3" s="3" t="s">
        <v>23</v>
      </c>
      <c r="B3" t="s">
        <v>24</v>
      </c>
      <c r="C3" t="s">
        <v>24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5" t="s">
        <v>25</v>
      </c>
    </row>
    <row r="5">
      <c r="A5" s="3" t="s">
        <v>0</v>
      </c>
      <c r="B5" t="s">
        <v>26</v>
      </c>
      <c r="C5" t="s">
        <v>27</v>
      </c>
      <c r="D5" t="str">
        <f t="array" ref="D5">INDEX(B5:C5, MATCH(MAX(COUNTIF(B5:C5, B5:C5)), COUNTIF(B5:C5, B5:C5), 0))</f>
        <v>HAB Level 2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1</v>
      </c>
      <c r="C6" t="b">
        <v>1</v>
      </c>
      <c r="D6" s="13" t="str">
        <f t="array" ref="D6">AVERAGE(IF(B6:C6, 1, 0))</f>
        <v>100.00%</v>
      </c>
      <c r="E6" t="str">
        <f>IF(D6 &gt; 0.5, TRUE, IF(D6 &lt; 0.5, FALSE, "INDETERMINATE"))</f>
        <v>TRUE</v>
      </c>
      <c r="F6" t="str">
        <f>NA()</f>
        <v>#N/A</v>
      </c>
    </row>
    <row r="7">
      <c r="A7" s="3" t="s">
        <v>2</v>
      </c>
      <c r="B7" s="8">
        <v>4.0</v>
      </c>
      <c r="C7" s="8">
        <v>2.0</v>
      </c>
      <c r="D7" s="8" t="str">
        <f t="shared" ref="D7:D12" si="3">AVERAGE(B7:C7)</f>
        <v>3.00</v>
      </c>
      <c r="E7" s="8" t="str">
        <f t="shared" ref="E7:E12" si="4">MEDIAN(B7:C7)</f>
        <v>3.00</v>
      </c>
      <c r="F7" s="8" t="str">
        <f t="shared" ref="F7:F12" si="5">MAX(B7:C7)</f>
        <v>4.00</v>
      </c>
    </row>
    <row r="8">
      <c r="A8" s="3" t="s">
        <v>3</v>
      </c>
      <c r="B8" s="8">
        <v>4.0</v>
      </c>
      <c r="C8" s="8">
        <v>1.0</v>
      </c>
      <c r="D8" s="8" t="str">
        <f t="shared" si="3"/>
        <v>2.50</v>
      </c>
      <c r="E8" s="8" t="str">
        <f t="shared" si="4"/>
        <v>2.50</v>
      </c>
      <c r="F8" s="8" t="str">
        <f t="shared" si="5"/>
        <v>4.00</v>
      </c>
    </row>
    <row r="9">
      <c r="A9" s="3" t="s">
        <v>4</v>
      </c>
      <c r="B9" s="8">
        <v>3.0</v>
      </c>
      <c r="C9" s="8">
        <v>0.0</v>
      </c>
      <c r="D9" s="8" t="str">
        <f t="shared" si="3"/>
        <v>1.50</v>
      </c>
      <c r="E9" s="8" t="str">
        <f t="shared" si="4"/>
        <v>1.50</v>
      </c>
      <c r="F9" s="8" t="str">
        <f t="shared" si="5"/>
        <v>3.00</v>
      </c>
    </row>
    <row r="10">
      <c r="A10" s="3" t="s">
        <v>5</v>
      </c>
      <c r="B10" s="8">
        <v>5.0</v>
      </c>
      <c r="C10" s="8">
        <v>0.0</v>
      </c>
      <c r="D10" s="8" t="str">
        <f t="shared" si="3"/>
        <v>2.50</v>
      </c>
      <c r="E10" s="8" t="str">
        <f t="shared" si="4"/>
        <v>2.50</v>
      </c>
      <c r="F10" s="8" t="str">
        <f t="shared" si="5"/>
        <v>5.00</v>
      </c>
    </row>
    <row r="11">
      <c r="A11" s="3" t="s">
        <v>6</v>
      </c>
      <c r="B11" s="8">
        <v>4.0</v>
      </c>
      <c r="C11" s="8">
        <v>0.0</v>
      </c>
      <c r="D11" s="8" t="str">
        <f t="shared" si="3"/>
        <v>2.00</v>
      </c>
      <c r="E11" s="8" t="str">
        <f t="shared" si="4"/>
        <v>2.00</v>
      </c>
      <c r="F11" s="8" t="str">
        <f t="shared" si="5"/>
        <v>4.00</v>
      </c>
    </row>
    <row r="12">
      <c r="A12" s="3" t="s">
        <v>7</v>
      </c>
      <c r="B12" s="8">
        <v>2.0</v>
      </c>
      <c r="C12" s="8">
        <v>0.0</v>
      </c>
      <c r="D12" s="8" t="str">
        <f t="shared" si="3"/>
        <v>1.00</v>
      </c>
      <c r="E12" s="8" t="str">
        <f t="shared" si="4"/>
        <v>1.00</v>
      </c>
      <c r="F12" s="8" t="str">
        <f t="shared" si="5"/>
        <v>2.00</v>
      </c>
    </row>
    <row r="13">
      <c r="A13" s="15" t="s">
        <v>28</v>
      </c>
    </row>
    <row r="14">
      <c r="A14" s="3" t="s">
        <v>2</v>
      </c>
      <c r="B14" s="8">
        <v>3.0</v>
      </c>
      <c r="C14" s="8">
        <v>2.0</v>
      </c>
      <c r="D14" s="8" t="str">
        <f t="shared" ref="D14:D19" si="6">AVERAGE(B14:C14)</f>
        <v>2.50</v>
      </c>
      <c r="E14" s="8" t="str">
        <f t="shared" ref="E14:E19" si="7">MEDIAN(B14:C14)</f>
        <v>2.50</v>
      </c>
      <c r="F14" s="8" t="str">
        <f t="shared" ref="F14:F19" si="8">MAX(B14:C14)</f>
        <v>3.00</v>
      </c>
    </row>
    <row r="15">
      <c r="A15" s="3" t="s">
        <v>3</v>
      </c>
      <c r="B15" s="8">
        <v>4.0</v>
      </c>
      <c r="C15" s="8">
        <v>2.0</v>
      </c>
      <c r="D15" s="8" t="str">
        <f t="shared" si="6"/>
        <v>3.00</v>
      </c>
      <c r="E15" s="8" t="str">
        <f t="shared" si="7"/>
        <v>3.00</v>
      </c>
      <c r="F15" s="8" t="str">
        <f t="shared" si="8"/>
        <v>4.00</v>
      </c>
    </row>
    <row r="16">
      <c r="A16" s="3" t="s">
        <v>4</v>
      </c>
      <c r="B16" s="8">
        <v>4.0</v>
      </c>
      <c r="C16" s="8">
        <v>0.0</v>
      </c>
      <c r="D16" s="8" t="str">
        <f t="shared" si="6"/>
        <v>2.00</v>
      </c>
      <c r="E16" s="8" t="str">
        <f t="shared" si="7"/>
        <v>2.00</v>
      </c>
      <c r="F16" s="8" t="str">
        <f t="shared" si="8"/>
        <v>4.00</v>
      </c>
    </row>
    <row r="17">
      <c r="A17" s="3" t="s">
        <v>5</v>
      </c>
      <c r="B17" s="8">
        <v>3.0</v>
      </c>
      <c r="C17" s="8">
        <v>3.0</v>
      </c>
      <c r="D17" s="8" t="str">
        <f t="shared" si="6"/>
        <v>3.00</v>
      </c>
      <c r="E17" s="8" t="str">
        <f t="shared" si="7"/>
        <v>3.00</v>
      </c>
      <c r="F17" s="8" t="str">
        <f t="shared" si="8"/>
        <v>3.00</v>
      </c>
    </row>
    <row r="18">
      <c r="A18" s="3" t="s">
        <v>6</v>
      </c>
      <c r="B18" s="8">
        <v>2.0</v>
      </c>
      <c r="C18" s="8">
        <v>0.0</v>
      </c>
      <c r="D18" s="8" t="str">
        <f t="shared" si="6"/>
        <v>1.00</v>
      </c>
      <c r="E18" s="8" t="str">
        <f t="shared" si="7"/>
        <v>1.00</v>
      </c>
      <c r="F18" s="8" t="str">
        <f t="shared" si="8"/>
        <v>2.00</v>
      </c>
    </row>
    <row r="19">
      <c r="A19" s="3" t="s">
        <v>7</v>
      </c>
      <c r="B19" s="8">
        <v>2.0</v>
      </c>
      <c r="C19" s="8">
        <v>0.0</v>
      </c>
      <c r="D19" s="8" t="str">
        <f t="shared" si="6"/>
        <v>1.00</v>
      </c>
      <c r="E19" s="8" t="str">
        <f t="shared" si="7"/>
        <v>1.00</v>
      </c>
      <c r="F19" s="8" t="str">
        <f t="shared" si="8"/>
        <v>2.00</v>
      </c>
    </row>
    <row r="20">
      <c r="A20" s="3" t="s">
        <v>8</v>
      </c>
      <c r="B20" s="11" t="str">
        <f>AVERAGE(2)</f>
        <v>2s</v>
      </c>
      <c r="C20" s="11" t="str">
        <f>AVERAGE(10)</f>
        <v>10s</v>
      </c>
      <c r="D20" s="11" t="str">
        <f t="shared" ref="D20:D21" si="9">IF(COUNT(B20:C20) = 0, NA(), AVERAGE(B20:C20))</f>
        <v>6s</v>
      </c>
      <c r="E20" s="11" t="str">
        <f t="shared" ref="E20:E21" si="10">IF(COUNT(B20:C20) = 0, NA(), MEDIAN(B20:C20))</f>
        <v>6s</v>
      </c>
      <c r="F20" s="11" t="str">
        <f t="shared" ref="F20:F21" si="11">IF(COUNT(B20:C20) = 0, NA(), MAX(B20:C20))</f>
        <v>10s</v>
      </c>
    </row>
    <row r="21" ht="15.75" customHeight="1">
      <c r="A21" s="3" t="s">
        <v>9</v>
      </c>
      <c r="B21" s="11" t="str">
        <f>AVERAGE(1)</f>
        <v>1s</v>
      </c>
      <c r="C21" s="11" t="str">
        <f>AVERAGE(1, 1)</f>
        <v>1s</v>
      </c>
      <c r="D21" s="11" t="str">
        <f t="shared" si="9"/>
        <v>1s</v>
      </c>
      <c r="E21" s="11" t="str">
        <f t="shared" si="10"/>
        <v>1s</v>
      </c>
      <c r="F21" s="11" t="str">
        <f t="shared" si="11"/>
        <v>1s</v>
      </c>
    </row>
    <row r="22" ht="15.75" customHeight="1">
      <c r="A22" s="3" t="s">
        <v>10</v>
      </c>
      <c r="B22" t="s">
        <v>29</v>
      </c>
      <c r="C22" t="s">
        <v>29</v>
      </c>
      <c r="D22" t="str">
        <f t="array" ref="D22">INDEX(B22:C22, MATCH(MAX(COUNTIF(B22:C22, B22:C22)), COUNTIF(B22:C22, B22:C22), 0))</f>
        <v>HAB Level 3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5" t="s">
        <v>30</v>
      </c>
    </row>
    <row r="24" ht="15.75" customHeight="1">
      <c r="A24" s="3" t="s">
        <v>11</v>
      </c>
      <c r="B24" t="b">
        <v>0</v>
      </c>
      <c r="C24" t="b">
        <v>0</v>
      </c>
      <c r="D24" s="13" t="str">
        <f t="array" ref="D24">AVERAGE(IF(B24:C24, 1, 0))</f>
        <v>0.00%</v>
      </c>
      <c r="E24" t="str">
        <f>IF(D24 &gt; 0.5, TRUE, IF(D24 &lt; 0.5, FALSE, "INDETERMINATE"))</f>
        <v>FALSE</v>
      </c>
      <c r="F24" t="str">
        <f>NA()</f>
        <v>#N/A</v>
      </c>
    </row>
    <row r="25" ht="15.75" customHeight="1">
      <c r="A25" s="3" t="s">
        <v>31</v>
      </c>
      <c r="B25" t="s">
        <v>32</v>
      </c>
      <c r="C25" t="s">
        <v>33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4.0"/>
    <col customWidth="1" min="3" max="11" width="8.71"/>
  </cols>
  <sheetData>
    <row r="1">
      <c r="B1" s="1" t="s">
        <v>34</v>
      </c>
    </row>
    <row r="2">
      <c r="A2" s="15" t="s">
        <v>22</v>
      </c>
    </row>
    <row r="3">
      <c r="A3" s="3" t="s">
        <v>23</v>
      </c>
      <c r="B3" t="s">
        <v>24</v>
      </c>
    </row>
    <row r="4">
      <c r="A4" s="15" t="s">
        <v>25</v>
      </c>
    </row>
    <row r="5">
      <c r="A5" s="3" t="s">
        <v>0</v>
      </c>
      <c r="B5" t="s">
        <v>27</v>
      </c>
    </row>
    <row r="6">
      <c r="A6" s="3" t="s">
        <v>1</v>
      </c>
      <c r="B6" t="b">
        <v>1</v>
      </c>
    </row>
    <row r="7">
      <c r="A7" s="3" t="s">
        <v>2</v>
      </c>
      <c r="B7" s="8">
        <v>0.0</v>
      </c>
    </row>
    <row r="8">
      <c r="A8" s="3" t="s">
        <v>3</v>
      </c>
      <c r="B8" s="8">
        <v>0.0</v>
      </c>
    </row>
    <row r="9">
      <c r="A9" s="3" t="s">
        <v>4</v>
      </c>
      <c r="B9" s="8">
        <v>1.0</v>
      </c>
    </row>
    <row r="10">
      <c r="A10" s="3" t="s">
        <v>5</v>
      </c>
      <c r="B10" s="8">
        <v>0.0</v>
      </c>
    </row>
    <row r="11">
      <c r="A11" s="3" t="s">
        <v>6</v>
      </c>
      <c r="B11" s="8">
        <v>0.0</v>
      </c>
    </row>
    <row r="12">
      <c r="A12" s="3" t="s">
        <v>7</v>
      </c>
      <c r="B12" s="8">
        <v>0.0</v>
      </c>
    </row>
    <row r="13">
      <c r="A13" s="15" t="s">
        <v>28</v>
      </c>
    </row>
    <row r="14">
      <c r="A14" s="3" t="s">
        <v>2</v>
      </c>
      <c r="B14" s="8">
        <v>0.0</v>
      </c>
    </row>
    <row r="15">
      <c r="A15" s="3" t="s">
        <v>3</v>
      </c>
      <c r="B15" s="8">
        <v>0.0</v>
      </c>
    </row>
    <row r="16">
      <c r="A16" s="3" t="s">
        <v>4</v>
      </c>
      <c r="B16" s="8">
        <v>3.0</v>
      </c>
    </row>
    <row r="17">
      <c r="A17" s="3" t="s">
        <v>5</v>
      </c>
      <c r="B17" s="8">
        <v>0.0</v>
      </c>
    </row>
    <row r="18">
      <c r="A18" s="3" t="s">
        <v>6</v>
      </c>
      <c r="B18" s="8">
        <v>3.0</v>
      </c>
    </row>
    <row r="19">
      <c r="A19" s="3" t="s">
        <v>7</v>
      </c>
      <c r="B19" s="8">
        <v>0.0</v>
      </c>
    </row>
    <row r="20">
      <c r="A20" s="3" t="s">
        <v>8</v>
      </c>
      <c r="B20" s="11" t="str">
        <f>AVERAGE(5)</f>
        <v>5s</v>
      </c>
    </row>
    <row r="21" ht="15.75" customHeight="1">
      <c r="A21" s="3" t="s">
        <v>9</v>
      </c>
      <c r="B21" s="11" t="str">
        <f>AVERAGE(3)</f>
        <v>3s</v>
      </c>
    </row>
    <row r="22" ht="15.75" customHeight="1">
      <c r="A22" s="3" t="s">
        <v>10</v>
      </c>
      <c r="B22" t="s">
        <v>26</v>
      </c>
    </row>
    <row r="23" ht="15.75" customHeight="1">
      <c r="A23" s="15" t="s">
        <v>30</v>
      </c>
    </row>
    <row r="24" ht="15.75" customHeight="1">
      <c r="A24" s="3" t="s">
        <v>11</v>
      </c>
      <c r="B24" t="b">
        <v>0</v>
      </c>
    </row>
    <row r="25" ht="15.75" customHeight="1">
      <c r="A25" s="3" t="s">
        <v>31</v>
      </c>
      <c r="B25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" width="29.29"/>
    <col customWidth="1" min="3" max="3" width="15.14"/>
    <col customWidth="1" min="4" max="6" width="29.29"/>
    <col customWidth="1" min="7" max="18" width="8.71"/>
  </cols>
  <sheetData>
    <row r="1">
      <c r="B1" s="1" t="s">
        <v>20</v>
      </c>
      <c r="C1" s="1" t="s">
        <v>36</v>
      </c>
      <c r="D1" s="1" t="s">
        <v>12</v>
      </c>
      <c r="E1" s="1" t="s">
        <v>13</v>
      </c>
      <c r="F1" s="1" t="s">
        <v>14</v>
      </c>
    </row>
    <row r="2">
      <c r="A2" s="15" t="s">
        <v>22</v>
      </c>
    </row>
    <row r="3">
      <c r="A3" s="3" t="s">
        <v>23</v>
      </c>
      <c r="B3" t="s">
        <v>24</v>
      </c>
      <c r="C3" t="s">
        <v>24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5" t="s">
        <v>25</v>
      </c>
    </row>
    <row r="5">
      <c r="A5" s="3" t="s">
        <v>0</v>
      </c>
      <c r="B5" t="s">
        <v>27</v>
      </c>
      <c r="C5" t="s">
        <v>26</v>
      </c>
      <c r="D5" t="str">
        <f t="array" ref="D5">INDEX(B5:C5, MATCH(MAX(COUNTIF(B5:C5, B5:C5)), COUNTIF(B5:C5, B5:C5), 0))</f>
        <v>HAB Level 1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0</v>
      </c>
      <c r="C6" t="b">
        <v>1</v>
      </c>
      <c r="D6" s="13" t="str">
        <f t="array" ref="D6">AVERAGE(IF(B6:C6, 1, 0))</f>
        <v>50.00%</v>
      </c>
      <c r="E6" t="str">
        <f>IF(D6 &gt; 0.5, TRUE, IF(D6 &lt; 0.5, FALSE, "INDETERMINATE"))</f>
        <v>INDETERMINATE</v>
      </c>
      <c r="F6" t="str">
        <f>NA()</f>
        <v>#N/A</v>
      </c>
    </row>
    <row r="7">
      <c r="A7" s="3" t="s">
        <v>2</v>
      </c>
      <c r="B7" s="8">
        <v>0.0</v>
      </c>
      <c r="C7" s="8">
        <v>0.0</v>
      </c>
      <c r="D7" s="8" t="str">
        <f t="shared" ref="D7:D12" si="3">AVERAGE(B7:C7)</f>
        <v>0.00</v>
      </c>
      <c r="E7" s="8" t="str">
        <f t="shared" ref="E7:E12" si="4">MEDIAN(B7:C7)</f>
        <v>0.00</v>
      </c>
      <c r="F7" s="8" t="str">
        <f t="shared" ref="F7:F12" si="5">MAX(B7:C7)</f>
        <v>0.00</v>
      </c>
    </row>
    <row r="8">
      <c r="A8" s="3" t="s">
        <v>3</v>
      </c>
      <c r="B8" s="8">
        <v>0.0</v>
      </c>
      <c r="C8" s="8">
        <v>0.0</v>
      </c>
      <c r="D8" s="8" t="str">
        <f t="shared" si="3"/>
        <v>0.00</v>
      </c>
      <c r="E8" s="8" t="str">
        <f t="shared" si="4"/>
        <v>0.00</v>
      </c>
      <c r="F8" s="8" t="str">
        <f t="shared" si="5"/>
        <v>0.00</v>
      </c>
    </row>
    <row r="9">
      <c r="A9" s="3" t="s">
        <v>4</v>
      </c>
      <c r="B9" s="8">
        <v>0.0</v>
      </c>
      <c r="C9" s="8">
        <v>0.0</v>
      </c>
      <c r="D9" s="8" t="str">
        <f t="shared" si="3"/>
        <v>0.00</v>
      </c>
      <c r="E9" s="8" t="str">
        <f t="shared" si="4"/>
        <v>0.00</v>
      </c>
      <c r="F9" s="8" t="str">
        <f t="shared" si="5"/>
        <v>0.00</v>
      </c>
    </row>
    <row r="10">
      <c r="A10" s="3" t="s">
        <v>5</v>
      </c>
      <c r="B10" s="8">
        <v>3.0</v>
      </c>
      <c r="C10" s="8">
        <v>3.0</v>
      </c>
      <c r="D10" s="8" t="str">
        <f t="shared" si="3"/>
        <v>3.00</v>
      </c>
      <c r="E10" s="8" t="str">
        <f t="shared" si="4"/>
        <v>3.00</v>
      </c>
      <c r="F10" s="8" t="str">
        <f t="shared" si="5"/>
        <v>3.00</v>
      </c>
    </row>
    <row r="11">
      <c r="A11" s="3" t="s">
        <v>6</v>
      </c>
      <c r="B11" s="8">
        <v>3.0</v>
      </c>
      <c r="C11" s="8">
        <v>2.0</v>
      </c>
      <c r="D11" s="8" t="str">
        <f t="shared" si="3"/>
        <v>2.50</v>
      </c>
      <c r="E11" s="8" t="str">
        <f t="shared" si="4"/>
        <v>2.50</v>
      </c>
      <c r="F11" s="8" t="str">
        <f t="shared" si="5"/>
        <v>3.00</v>
      </c>
    </row>
    <row r="12">
      <c r="A12" s="3" t="s">
        <v>7</v>
      </c>
      <c r="B12" s="8">
        <v>0.0</v>
      </c>
      <c r="C12" s="8">
        <v>4.0</v>
      </c>
      <c r="D12" s="8" t="str">
        <f t="shared" si="3"/>
        <v>2.00</v>
      </c>
      <c r="E12" s="8" t="str">
        <f t="shared" si="4"/>
        <v>2.00</v>
      </c>
      <c r="F12" s="8" t="str">
        <f t="shared" si="5"/>
        <v>4.00</v>
      </c>
    </row>
    <row r="13">
      <c r="A13" s="15" t="s">
        <v>28</v>
      </c>
    </row>
    <row r="14">
      <c r="A14" s="3" t="s">
        <v>2</v>
      </c>
      <c r="B14" s="8">
        <v>0.0</v>
      </c>
      <c r="C14" s="8">
        <v>0.0</v>
      </c>
      <c r="D14" s="8" t="str">
        <f t="shared" ref="D14:D19" si="6">AVERAGE(B14:C14)</f>
        <v>0.00</v>
      </c>
      <c r="E14" s="8" t="str">
        <f t="shared" ref="E14:E19" si="7">MEDIAN(B14:C14)</f>
        <v>0.00</v>
      </c>
      <c r="F14" s="8" t="str">
        <f t="shared" ref="F14:F19" si="8">MAX(B14:C14)</f>
        <v>0.00</v>
      </c>
    </row>
    <row r="15">
      <c r="A15" s="3" t="s">
        <v>3</v>
      </c>
      <c r="B15" s="8">
        <v>0.0</v>
      </c>
      <c r="C15" s="8">
        <v>0.0</v>
      </c>
      <c r="D15" s="8" t="str">
        <f t="shared" si="6"/>
        <v>0.00</v>
      </c>
      <c r="E15" s="8" t="str">
        <f t="shared" si="7"/>
        <v>0.00</v>
      </c>
      <c r="F15" s="8" t="str">
        <f t="shared" si="8"/>
        <v>0.00</v>
      </c>
    </row>
    <row r="16">
      <c r="A16" s="3" t="s">
        <v>4</v>
      </c>
      <c r="B16" s="8">
        <v>0.0</v>
      </c>
      <c r="C16" s="8">
        <v>0.0</v>
      </c>
      <c r="D16" s="8" t="str">
        <f t="shared" si="6"/>
        <v>0.00</v>
      </c>
      <c r="E16" s="8" t="str">
        <f t="shared" si="7"/>
        <v>0.00</v>
      </c>
      <c r="F16" s="8" t="str">
        <f t="shared" si="8"/>
        <v>0.00</v>
      </c>
    </row>
    <row r="17">
      <c r="A17" s="3" t="s">
        <v>5</v>
      </c>
      <c r="B17" s="8">
        <v>7.0</v>
      </c>
      <c r="C17" s="8">
        <v>2.0</v>
      </c>
      <c r="D17" s="8" t="str">
        <f t="shared" si="6"/>
        <v>4.50</v>
      </c>
      <c r="E17" s="8" t="str">
        <f t="shared" si="7"/>
        <v>4.50</v>
      </c>
      <c r="F17" s="8" t="str">
        <f t="shared" si="8"/>
        <v>7.00</v>
      </c>
    </row>
    <row r="18">
      <c r="A18" s="3" t="s">
        <v>6</v>
      </c>
      <c r="B18" s="8">
        <v>2.0</v>
      </c>
      <c r="C18" s="8">
        <v>12.0</v>
      </c>
      <c r="D18" s="8" t="str">
        <f t="shared" si="6"/>
        <v>7.00</v>
      </c>
      <c r="E18" s="8" t="str">
        <f t="shared" si="7"/>
        <v>7.00</v>
      </c>
      <c r="F18" s="8" t="str">
        <f t="shared" si="8"/>
        <v>12.00</v>
      </c>
    </row>
    <row r="19">
      <c r="A19" s="3" t="s">
        <v>7</v>
      </c>
      <c r="B19" s="8">
        <v>4.0</v>
      </c>
      <c r="C19" s="8">
        <v>3.0</v>
      </c>
      <c r="D19" s="8" t="str">
        <f t="shared" si="6"/>
        <v>3.50</v>
      </c>
      <c r="E19" s="8" t="str">
        <f t="shared" si="7"/>
        <v>3.50</v>
      </c>
      <c r="F19" s="8" t="str">
        <f t="shared" si="8"/>
        <v>4.00</v>
      </c>
    </row>
    <row r="20">
      <c r="A20" s="3" t="s">
        <v>8</v>
      </c>
      <c r="B20" s="11" t="str">
        <f>AVERAGE(6)</f>
        <v>6s</v>
      </c>
      <c r="C20" s="11" t="str">
        <f>AVERAGE(4)</f>
        <v>4s</v>
      </c>
      <c r="D20" s="11" t="str">
        <f t="shared" ref="D20:D21" si="9">IF(COUNT(B20:C20) = 0, NA(), AVERAGE(B20:C20))</f>
        <v>5s</v>
      </c>
      <c r="E20" s="11" t="str">
        <f t="shared" ref="E20:E21" si="10">IF(COUNT(B20:C20) = 0, NA(), MEDIAN(B20:C20))</f>
        <v>5s</v>
      </c>
      <c r="F20" s="11" t="str">
        <f t="shared" ref="F20:F21" si="11">IF(COUNT(B20:C20) = 0, NA(), MAX(B20:C20))</f>
        <v>6s</v>
      </c>
    </row>
    <row r="21" ht="15.75" customHeight="1">
      <c r="A21" s="3" t="s">
        <v>9</v>
      </c>
      <c r="B21" s="11" t="str">
        <f>AVERAGE(1)</f>
        <v>1s</v>
      </c>
      <c r="C21" s="11" t="str">
        <f>AVERAGE(2, 2)</f>
        <v>2s</v>
      </c>
      <c r="D21" s="11" t="str">
        <f t="shared" si="9"/>
        <v>2s</v>
      </c>
      <c r="E21" s="11" t="str">
        <f t="shared" si="10"/>
        <v>2s</v>
      </c>
      <c r="F21" s="11" t="str">
        <f t="shared" si="11"/>
        <v>2s</v>
      </c>
    </row>
    <row r="22" ht="15.75" customHeight="1">
      <c r="A22" s="3" t="s">
        <v>10</v>
      </c>
      <c r="B22" t="s">
        <v>26</v>
      </c>
      <c r="C22" t="s">
        <v>37</v>
      </c>
      <c r="D22" t="str">
        <f t="array" ref="D22">INDEX(B22:C22, MATCH(MAX(COUNTIF(B22:C22, B22:C22)), COUNTIF(B22:C22, B22:C22), 0))</f>
        <v>HAB Level 2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5" t="s">
        <v>30</v>
      </c>
    </row>
    <row r="24" ht="15.75" customHeight="1">
      <c r="A24" s="3" t="s">
        <v>11</v>
      </c>
      <c r="B24" t="b">
        <v>0</v>
      </c>
      <c r="C24" t="b">
        <v>0</v>
      </c>
      <c r="D24" s="13" t="str">
        <f t="array" ref="D24">AVERAGE(IF(B24:C24, 1, 0))</f>
        <v>0.00%</v>
      </c>
      <c r="E24" t="str">
        <f>IF(D24 &gt; 0.5, TRUE, IF(D24 &lt; 0.5, FALSE, "INDETERMINATE"))</f>
        <v>FALSE</v>
      </c>
      <c r="F24" t="str">
        <f>NA()</f>
        <v>#N/A</v>
      </c>
    </row>
    <row r="25" ht="15.75" customHeight="1">
      <c r="A25" s="3" t="s">
        <v>31</v>
      </c>
      <c r="B25" t="s">
        <v>38</v>
      </c>
      <c r="C25" t="s">
        <v>39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21.43"/>
    <col customWidth="1" min="3" max="3" width="11.43"/>
    <col customWidth="1" min="4" max="6" width="29.29"/>
    <col customWidth="1" min="7" max="18" width="8.71"/>
  </cols>
  <sheetData>
    <row r="1">
      <c r="B1" s="1" t="s">
        <v>40</v>
      </c>
      <c r="C1" s="1" t="s">
        <v>20</v>
      </c>
      <c r="D1" s="1" t="s">
        <v>12</v>
      </c>
      <c r="E1" s="1" t="s">
        <v>13</v>
      </c>
      <c r="F1" s="1" t="s">
        <v>14</v>
      </c>
    </row>
    <row r="2">
      <c r="A2" s="15" t="s">
        <v>22</v>
      </c>
    </row>
    <row r="3">
      <c r="A3" s="3" t="s">
        <v>23</v>
      </c>
      <c r="B3" t="s">
        <v>24</v>
      </c>
      <c r="C3" t="s">
        <v>24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5" t="s">
        <v>25</v>
      </c>
    </row>
    <row r="5">
      <c r="A5" s="3" t="s">
        <v>0</v>
      </c>
      <c r="B5" t="s">
        <v>27</v>
      </c>
      <c r="C5" t="s">
        <v>41</v>
      </c>
      <c r="D5" t="str">
        <f t="array" ref="D5">INDEX(B5:C5, MATCH(MAX(COUNTIF(B5:C5, B5:C5)), COUNTIF(B5:C5, B5:C5), 0))</f>
        <v>HAB Level 1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1</v>
      </c>
      <c r="C6" t="b">
        <v>1</v>
      </c>
      <c r="D6" s="13" t="str">
        <f t="array" ref="D6">AVERAGE(IF(B6:C6, 1, 0))</f>
        <v>100.00%</v>
      </c>
      <c r="E6" t="str">
        <f>IF(D6 &gt; 0.5, TRUE, IF(D6 &lt; 0.5, FALSE, "INDETERMINATE"))</f>
        <v>TRUE</v>
      </c>
      <c r="F6" t="str">
        <f>NA()</f>
        <v>#N/A</v>
      </c>
    </row>
    <row r="7">
      <c r="A7" s="3" t="s">
        <v>2</v>
      </c>
      <c r="B7" s="8">
        <v>1.0</v>
      </c>
      <c r="C7" s="8">
        <v>0.0</v>
      </c>
      <c r="D7" s="8" t="str">
        <f t="shared" ref="D7:D12" si="3">AVERAGE(B7:C7)</f>
        <v>0.50</v>
      </c>
      <c r="E7" s="8" t="str">
        <f t="shared" ref="E7:E12" si="4">MEDIAN(B7:C7)</f>
        <v>0.50</v>
      </c>
      <c r="F7" s="8" t="str">
        <f t="shared" ref="F7:F12" si="5">MAX(B7:C7)</f>
        <v>1.00</v>
      </c>
    </row>
    <row r="8">
      <c r="A8" s="3" t="s">
        <v>3</v>
      </c>
      <c r="B8" s="8">
        <v>0.0</v>
      </c>
      <c r="C8" s="8">
        <v>0.0</v>
      </c>
      <c r="D8" s="8" t="str">
        <f t="shared" si="3"/>
        <v>0.00</v>
      </c>
      <c r="E8" s="8" t="str">
        <f t="shared" si="4"/>
        <v>0.00</v>
      </c>
      <c r="F8" s="8" t="str">
        <f t="shared" si="5"/>
        <v>0.00</v>
      </c>
    </row>
    <row r="9">
      <c r="A9" s="3" t="s">
        <v>4</v>
      </c>
      <c r="B9" s="8">
        <v>0.0</v>
      </c>
      <c r="C9" s="8">
        <v>0.0</v>
      </c>
      <c r="D9" s="8" t="str">
        <f t="shared" si="3"/>
        <v>0.00</v>
      </c>
      <c r="E9" s="8" t="str">
        <f t="shared" si="4"/>
        <v>0.00</v>
      </c>
      <c r="F9" s="8" t="str">
        <f t="shared" si="5"/>
        <v>0.00</v>
      </c>
    </row>
    <row r="10">
      <c r="A10" s="3" t="s">
        <v>5</v>
      </c>
      <c r="B10" s="8">
        <v>1.0</v>
      </c>
      <c r="C10" s="8">
        <v>0.0</v>
      </c>
      <c r="D10" s="8" t="str">
        <f t="shared" si="3"/>
        <v>0.50</v>
      </c>
      <c r="E10" s="8" t="str">
        <f t="shared" si="4"/>
        <v>0.50</v>
      </c>
      <c r="F10" s="8" t="str">
        <f t="shared" si="5"/>
        <v>1.00</v>
      </c>
    </row>
    <row r="11">
      <c r="A11" s="3" t="s">
        <v>6</v>
      </c>
      <c r="B11" s="8">
        <v>0.0</v>
      </c>
      <c r="C11" s="8">
        <v>0.0</v>
      </c>
      <c r="D11" s="8" t="str">
        <f t="shared" si="3"/>
        <v>0.00</v>
      </c>
      <c r="E11" s="8" t="str">
        <f t="shared" si="4"/>
        <v>0.00</v>
      </c>
      <c r="F11" s="8" t="str">
        <f t="shared" si="5"/>
        <v>0.00</v>
      </c>
    </row>
    <row r="12">
      <c r="A12" s="3" t="s">
        <v>7</v>
      </c>
      <c r="B12" s="8">
        <v>0.0</v>
      </c>
      <c r="C12" s="8">
        <v>0.0</v>
      </c>
      <c r="D12" s="8" t="str">
        <f t="shared" si="3"/>
        <v>0.00</v>
      </c>
      <c r="E12" s="8" t="str">
        <f t="shared" si="4"/>
        <v>0.00</v>
      </c>
      <c r="F12" s="8" t="str">
        <f t="shared" si="5"/>
        <v>0.00</v>
      </c>
    </row>
    <row r="13">
      <c r="A13" s="15" t="s">
        <v>28</v>
      </c>
    </row>
    <row r="14">
      <c r="A14" s="3" t="s">
        <v>2</v>
      </c>
      <c r="B14" s="8">
        <v>0.0</v>
      </c>
      <c r="C14" s="8">
        <v>0.0</v>
      </c>
      <c r="D14" s="8" t="str">
        <f t="shared" ref="D14:D19" si="6">AVERAGE(B14:C14)</f>
        <v>0.00</v>
      </c>
      <c r="E14" s="8" t="str">
        <f t="shared" ref="E14:E19" si="7">MEDIAN(B14:C14)</f>
        <v>0.00</v>
      </c>
      <c r="F14" s="8" t="str">
        <f t="shared" ref="F14:F19" si="8">MAX(B14:C14)</f>
        <v>0.00</v>
      </c>
    </row>
    <row r="15">
      <c r="A15" s="3" t="s">
        <v>3</v>
      </c>
      <c r="B15" s="8">
        <v>0.0</v>
      </c>
      <c r="C15" s="8">
        <v>0.0</v>
      </c>
      <c r="D15" s="8" t="str">
        <f t="shared" si="6"/>
        <v>0.00</v>
      </c>
      <c r="E15" s="8" t="str">
        <f t="shared" si="7"/>
        <v>0.00</v>
      </c>
      <c r="F15" s="8" t="str">
        <f t="shared" si="8"/>
        <v>0.00</v>
      </c>
    </row>
    <row r="16">
      <c r="A16" s="3" t="s">
        <v>4</v>
      </c>
      <c r="B16" s="8">
        <v>4.0</v>
      </c>
      <c r="C16" s="8">
        <v>0.0</v>
      </c>
      <c r="D16" s="8" t="str">
        <f t="shared" si="6"/>
        <v>2.00</v>
      </c>
      <c r="E16" s="8" t="str">
        <f t="shared" si="7"/>
        <v>2.00</v>
      </c>
      <c r="F16" s="8" t="str">
        <f t="shared" si="8"/>
        <v>4.00</v>
      </c>
    </row>
    <row r="17">
      <c r="A17" s="3" t="s">
        <v>5</v>
      </c>
      <c r="B17" s="8">
        <v>3.0</v>
      </c>
      <c r="C17" s="8">
        <v>0.0</v>
      </c>
      <c r="D17" s="8" t="str">
        <f t="shared" si="6"/>
        <v>1.50</v>
      </c>
      <c r="E17" s="8" t="str">
        <f t="shared" si="7"/>
        <v>1.50</v>
      </c>
      <c r="F17" s="8" t="str">
        <f t="shared" si="8"/>
        <v>3.00</v>
      </c>
    </row>
    <row r="18">
      <c r="A18" s="3" t="s">
        <v>6</v>
      </c>
      <c r="B18" s="8">
        <v>4.0</v>
      </c>
      <c r="C18" s="8">
        <v>0.0</v>
      </c>
      <c r="D18" s="8" t="str">
        <f t="shared" si="6"/>
        <v>2.00</v>
      </c>
      <c r="E18" s="8" t="str">
        <f t="shared" si="7"/>
        <v>2.00</v>
      </c>
      <c r="F18" s="8" t="str">
        <f t="shared" si="8"/>
        <v>4.00</v>
      </c>
    </row>
    <row r="19">
      <c r="A19" s="3" t="s">
        <v>7</v>
      </c>
      <c r="B19" s="8">
        <v>0.0</v>
      </c>
      <c r="C19" s="8">
        <v>0.0</v>
      </c>
      <c r="D19" s="8" t="str">
        <f t="shared" si="6"/>
        <v>0.00</v>
      </c>
      <c r="E19" s="8" t="str">
        <f t="shared" si="7"/>
        <v>0.00</v>
      </c>
      <c r="F19" s="8" t="str">
        <f t="shared" si="8"/>
        <v>0.00</v>
      </c>
    </row>
    <row r="20">
      <c r="A20" s="3" t="s">
        <v>8</v>
      </c>
      <c r="B20" s="11" t="str">
        <f>AVERAGE(3)</f>
        <v>3s</v>
      </c>
      <c r="C20" s="11"/>
      <c r="D20" s="11" t="str">
        <f t="shared" ref="D20:D21" si="9">IF(COUNT(B20:C20) = 0, NA(), AVERAGE(B20:C20))</f>
        <v>3s</v>
      </c>
      <c r="E20" s="11" t="str">
        <f t="shared" ref="E20:E21" si="10">IF(COUNT(B20:C20) = 0, NA(), MEDIAN(B20:C20))</f>
        <v>3s</v>
      </c>
      <c r="F20" s="11" t="str">
        <f t="shared" ref="F20:F21" si="11">IF(COUNT(B20:C20) = 0, NA(), MAX(B20:C20))</f>
        <v>3s</v>
      </c>
    </row>
    <row r="21" ht="15.75" customHeight="1">
      <c r="A21" s="3" t="s">
        <v>9</v>
      </c>
      <c r="B21" s="11" t="str">
        <f>AVERAGE(1)</f>
        <v>1s</v>
      </c>
      <c r="C21" s="11"/>
      <c r="D21" s="11" t="str">
        <f t="shared" si="9"/>
        <v>1s</v>
      </c>
      <c r="E21" s="11" t="str">
        <f t="shared" si="10"/>
        <v>1s</v>
      </c>
      <c r="F21" s="11" t="str">
        <f t="shared" si="11"/>
        <v>1s</v>
      </c>
    </row>
    <row r="22" ht="15.75" customHeight="1">
      <c r="A22" s="3" t="s">
        <v>10</v>
      </c>
      <c r="B22" t="s">
        <v>37</v>
      </c>
      <c r="C22" t="s">
        <v>37</v>
      </c>
      <c r="D22" t="str">
        <f t="array" ref="D22">INDEX(B22:C22, MATCH(MAX(COUNTIF(B22:C22, B22:C22)), COUNTIF(B22:C22, B22:C22), 0))</f>
        <v>Not on HAB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5" t="s">
        <v>30</v>
      </c>
    </row>
    <row r="24" ht="15.75" customHeight="1">
      <c r="A24" s="3" t="s">
        <v>11</v>
      </c>
      <c r="B24" t="b">
        <v>0</v>
      </c>
      <c r="C24" t="b">
        <v>1</v>
      </c>
      <c r="D24" s="13" t="str">
        <f t="array" ref="D24">AVERAGE(IF(B24:C24, 1, 0))</f>
        <v>50.00%</v>
      </c>
      <c r="E24" t="str">
        <f>IF(D24 &gt; 0.5, TRUE, IF(D24 &lt; 0.5, FALSE, "INDETERMINATE"))</f>
        <v>INDETERMINATE</v>
      </c>
      <c r="F24" t="str">
        <f>NA()</f>
        <v>#N/A</v>
      </c>
    </row>
    <row r="25" ht="15.75" customHeight="1">
      <c r="A25" s="3" t="s">
        <v>31</v>
      </c>
      <c r="B25" t="s">
        <v>42</v>
      </c>
      <c r="C25" t="s">
        <v>43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1.43"/>
    <col customWidth="1" min="3" max="11" width="8.71"/>
  </cols>
  <sheetData>
    <row r="1">
      <c r="B1" s="1" t="s">
        <v>44</v>
      </c>
    </row>
    <row r="2">
      <c r="A2" s="15" t="s">
        <v>22</v>
      </c>
    </row>
    <row r="3">
      <c r="A3" s="3" t="s">
        <v>23</v>
      </c>
      <c r="B3" t="s">
        <v>24</v>
      </c>
    </row>
    <row r="4">
      <c r="A4" s="15" t="s">
        <v>25</v>
      </c>
    </row>
    <row r="5">
      <c r="A5" s="3" t="s">
        <v>0</v>
      </c>
      <c r="B5" t="s">
        <v>27</v>
      </c>
    </row>
    <row r="6">
      <c r="A6" s="3" t="s">
        <v>1</v>
      </c>
      <c r="B6" t="b">
        <v>1</v>
      </c>
    </row>
    <row r="7">
      <c r="A7" s="3" t="s">
        <v>2</v>
      </c>
      <c r="B7" s="8">
        <v>1.0</v>
      </c>
    </row>
    <row r="8">
      <c r="A8" s="3" t="s">
        <v>3</v>
      </c>
      <c r="B8" s="8">
        <v>0.0</v>
      </c>
    </row>
    <row r="9">
      <c r="A9" s="3" t="s">
        <v>4</v>
      </c>
      <c r="B9" s="8">
        <v>1.0</v>
      </c>
    </row>
    <row r="10">
      <c r="A10" s="3" t="s">
        <v>5</v>
      </c>
      <c r="B10" s="8">
        <v>2.0</v>
      </c>
    </row>
    <row r="11">
      <c r="A11" s="3" t="s">
        <v>6</v>
      </c>
      <c r="B11" s="8">
        <v>0.0</v>
      </c>
    </row>
    <row r="12">
      <c r="A12" s="3" t="s">
        <v>7</v>
      </c>
      <c r="B12" s="8">
        <v>2.0</v>
      </c>
    </row>
    <row r="13">
      <c r="A13" s="15" t="s">
        <v>28</v>
      </c>
    </row>
    <row r="14">
      <c r="A14" s="3" t="s">
        <v>2</v>
      </c>
      <c r="B14" s="8">
        <v>0.0</v>
      </c>
    </row>
    <row r="15">
      <c r="A15" s="3" t="s">
        <v>3</v>
      </c>
      <c r="B15" s="8">
        <v>4.0</v>
      </c>
    </row>
    <row r="16">
      <c r="A16" s="3" t="s">
        <v>4</v>
      </c>
      <c r="B16" s="8">
        <v>2.0</v>
      </c>
    </row>
    <row r="17">
      <c r="A17" s="3" t="s">
        <v>5</v>
      </c>
      <c r="B17" s="8">
        <v>4.0</v>
      </c>
    </row>
    <row r="18">
      <c r="A18" s="3" t="s">
        <v>6</v>
      </c>
      <c r="B18" s="8">
        <v>8.0</v>
      </c>
    </row>
    <row r="19">
      <c r="A19" s="3" t="s">
        <v>7</v>
      </c>
      <c r="B19" s="8">
        <v>3.0</v>
      </c>
    </row>
    <row r="20">
      <c r="A20" s="3" t="s">
        <v>8</v>
      </c>
      <c r="B20" s="11"/>
    </row>
    <row r="21" ht="15.75" customHeight="1">
      <c r="A21" s="3" t="s">
        <v>9</v>
      </c>
      <c r="B21" s="11"/>
    </row>
    <row r="22" ht="15.75" customHeight="1">
      <c r="A22" s="3" t="s">
        <v>10</v>
      </c>
      <c r="B22" t="s">
        <v>26</v>
      </c>
    </row>
    <row r="23" ht="15.75" customHeight="1">
      <c r="A23" s="15" t="s">
        <v>30</v>
      </c>
    </row>
    <row r="24" ht="15.75" customHeight="1">
      <c r="A24" s="3" t="s">
        <v>11</v>
      </c>
      <c r="B24" t="b">
        <v>1</v>
      </c>
    </row>
    <row r="25" ht="15.75" customHeight="1">
      <c r="A25" s="3" t="s">
        <v>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2020-01-13T20:24:33Z</dcterms:created>
  <dc:creator>Apache POI</dc:creator>
</cp:coreProperties>
</file>