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64" windowHeight="3576" tabRatio="551" activeTab="3"/>
  </bookViews>
  <sheets>
    <sheet name="Pianificazione" sheetId="1" r:id="rId1"/>
    <sheet name="Consuntivi" sheetId="2" r:id="rId2"/>
    <sheet name="Confronto p1 con p2" sheetId="4" r:id="rId3"/>
    <sheet name="Old" sheetId="3" r:id="rId4"/>
  </sheets>
  <calcPr calcId="125725"/>
</workbook>
</file>

<file path=xl/calcChain.xml><?xml version="1.0" encoding="utf-8"?>
<calcChain xmlns="http://schemas.openxmlformats.org/spreadsheetml/2006/main">
  <c r="C32" i="3"/>
  <c r="C31"/>
  <c r="C30"/>
  <c r="F20"/>
  <c r="D20"/>
  <c r="B20"/>
  <c r="D23" s="1"/>
  <c r="G19"/>
  <c r="F19"/>
  <c r="D19"/>
  <c r="E19" s="1"/>
  <c r="B19"/>
  <c r="C19" s="1"/>
  <c r="G18"/>
  <c r="F18"/>
  <c r="E18"/>
  <c r="D18"/>
  <c r="B18"/>
  <c r="C18" s="1"/>
  <c r="F17"/>
  <c r="G17" s="1"/>
  <c r="E17"/>
  <c r="D17"/>
  <c r="C17"/>
  <c r="B17"/>
  <c r="F16"/>
  <c r="G16" s="1"/>
  <c r="D16"/>
  <c r="E16" s="1"/>
  <c r="C16"/>
  <c r="B16"/>
  <c r="G15"/>
  <c r="F15"/>
  <c r="D15"/>
  <c r="E15" s="1"/>
  <c r="B15"/>
  <c r="C15" s="1"/>
  <c r="G14"/>
  <c r="F14"/>
  <c r="D32" s="1"/>
  <c r="E14"/>
  <c r="D14"/>
  <c r="D31" s="1"/>
  <c r="B14"/>
  <c r="C14" s="1"/>
  <c r="X10"/>
  <c r="W10"/>
  <c r="V10"/>
  <c r="T10"/>
  <c r="S10"/>
  <c r="R10"/>
  <c r="P10"/>
  <c r="O10"/>
  <c r="N10"/>
  <c r="L10"/>
  <c r="K10"/>
  <c r="J10"/>
  <c r="H10"/>
  <c r="G10"/>
  <c r="F10"/>
  <c r="D10"/>
  <c r="C10"/>
  <c r="B10"/>
  <c r="W8"/>
  <c r="S8"/>
  <c r="O8"/>
  <c r="K8"/>
  <c r="G8"/>
  <c r="C8"/>
  <c r="Y7"/>
  <c r="U7"/>
  <c r="Q7"/>
  <c r="M7"/>
  <c r="I7"/>
  <c r="E7"/>
  <c r="Z7" s="1"/>
  <c r="AB7" s="1"/>
  <c r="Y6"/>
  <c r="U6"/>
  <c r="Q6"/>
  <c r="M6"/>
  <c r="I6"/>
  <c r="E6"/>
  <c r="Z6" s="1"/>
  <c r="AB6" s="1"/>
  <c r="Y5"/>
  <c r="U5"/>
  <c r="Q5"/>
  <c r="M5"/>
  <c r="I5"/>
  <c r="E5"/>
  <c r="Z5" s="1"/>
  <c r="AB5" s="1"/>
  <c r="Y4"/>
  <c r="U4"/>
  <c r="Q4"/>
  <c r="M4"/>
  <c r="I4"/>
  <c r="E4"/>
  <c r="Z4" s="1"/>
  <c r="AB4" s="1"/>
  <c r="Y3"/>
  <c r="U3"/>
  <c r="Q3"/>
  <c r="M3"/>
  <c r="I3"/>
  <c r="E3"/>
  <c r="Z3" s="1"/>
  <c r="AB3" s="1"/>
  <c r="Y2"/>
  <c r="U2"/>
  <c r="Q2"/>
  <c r="M2"/>
  <c r="I2"/>
  <c r="E2"/>
  <c r="Z2" s="1"/>
  <c r="AB2" s="1"/>
  <c r="C33" l="1"/>
  <c r="E20"/>
  <c r="G20"/>
  <c r="C20"/>
  <c r="D30"/>
  <c r="D33" s="1"/>
  <c r="AB8"/>
  <c r="AB10" s="1"/>
  <c r="G12" i="2" l="1"/>
  <c r="G11"/>
  <c r="G10"/>
  <c r="G9"/>
  <c r="G8"/>
  <c r="G7"/>
  <c r="G6"/>
  <c r="E12"/>
  <c r="C12"/>
  <c r="F11"/>
  <c r="F10"/>
  <c r="F9"/>
  <c r="F8"/>
  <c r="F7"/>
  <c r="F6"/>
  <c r="D6"/>
  <c r="D12" s="1"/>
  <c r="D7"/>
  <c r="D8"/>
  <c r="D9"/>
  <c r="D10"/>
  <c r="D11"/>
  <c r="C32" i="1"/>
  <c r="G20"/>
  <c r="G15"/>
  <c r="G16"/>
  <c r="G17"/>
  <c r="G18"/>
  <c r="G19"/>
  <c r="G14"/>
  <c r="E16"/>
  <c r="E14"/>
  <c r="C16"/>
  <c r="C18"/>
  <c r="C14"/>
  <c r="F19"/>
  <c r="D32" s="1"/>
  <c r="D19"/>
  <c r="E19" s="1"/>
  <c r="B19"/>
  <c r="C19" s="1"/>
  <c r="F18"/>
  <c r="D18"/>
  <c r="E18" s="1"/>
  <c r="B18"/>
  <c r="F17"/>
  <c r="D17"/>
  <c r="E17" s="1"/>
  <c r="B17"/>
  <c r="C17" s="1"/>
  <c r="F16"/>
  <c r="D16"/>
  <c r="B16"/>
  <c r="F15"/>
  <c r="D15"/>
  <c r="E15" s="1"/>
  <c r="B15"/>
  <c r="C15" s="1"/>
  <c r="F14"/>
  <c r="D14"/>
  <c r="B14"/>
  <c r="Y7"/>
  <c r="Y6"/>
  <c r="Y5"/>
  <c r="Y4"/>
  <c r="Y3"/>
  <c r="Y2"/>
  <c r="U7"/>
  <c r="U6"/>
  <c r="U5"/>
  <c r="U4"/>
  <c r="U3"/>
  <c r="U2"/>
  <c r="Q7"/>
  <c r="Q6"/>
  <c r="Q5"/>
  <c r="Q4"/>
  <c r="Q3"/>
  <c r="Q2"/>
  <c r="M7"/>
  <c r="M6"/>
  <c r="M5"/>
  <c r="M4"/>
  <c r="M3"/>
  <c r="M2"/>
  <c r="I7"/>
  <c r="I6"/>
  <c r="I5"/>
  <c r="I4"/>
  <c r="I3"/>
  <c r="I2"/>
  <c r="E7"/>
  <c r="E6"/>
  <c r="E5"/>
  <c r="E4"/>
  <c r="E3"/>
  <c r="E2"/>
  <c r="X10"/>
  <c r="W10"/>
  <c r="V10"/>
  <c r="T10"/>
  <c r="S10"/>
  <c r="R10"/>
  <c r="P10"/>
  <c r="O10"/>
  <c r="N10"/>
  <c r="L10"/>
  <c r="K10"/>
  <c r="J10"/>
  <c r="H10"/>
  <c r="G10"/>
  <c r="F10"/>
  <c r="D10"/>
  <c r="C10"/>
  <c r="B10"/>
  <c r="W8"/>
  <c r="S8"/>
  <c r="O8"/>
  <c r="K8"/>
  <c r="G8"/>
  <c r="C8"/>
  <c r="F12" i="2" l="1"/>
  <c r="E20" i="1"/>
  <c r="C20"/>
  <c r="D30"/>
  <c r="D31"/>
  <c r="Z7"/>
  <c r="AB7" s="1"/>
  <c r="Z6"/>
  <c r="AB6" s="1"/>
  <c r="Z5"/>
  <c r="AB5" s="1"/>
  <c r="Z4"/>
  <c r="AB4" s="1"/>
  <c r="Z3"/>
  <c r="AB3" s="1"/>
  <c r="Z2"/>
  <c r="AB2" s="1"/>
  <c r="B20"/>
  <c r="C30" s="1"/>
  <c r="D20"/>
  <c r="C31" s="1"/>
  <c r="F20"/>
  <c r="C33" l="1"/>
  <c r="D33"/>
  <c r="AB8"/>
  <c r="AB10" s="1"/>
  <c r="D23"/>
</calcChain>
</file>

<file path=xl/sharedStrings.xml><?xml version="1.0" encoding="utf-8"?>
<sst xmlns="http://schemas.openxmlformats.org/spreadsheetml/2006/main" count="171" uniqueCount="36">
  <si>
    <t>Responsabile</t>
  </si>
  <si>
    <t>Analista</t>
  </si>
  <si>
    <t>Amministratore</t>
  </si>
  <si>
    <t>Progettista</t>
  </si>
  <si>
    <t>Programmatore</t>
  </si>
  <si>
    <t>Verificatore</t>
  </si>
  <si>
    <t>Totale</t>
  </si>
  <si>
    <t>Davide B.</t>
  </si>
  <si>
    <t>Martin V.M.</t>
  </si>
  <si>
    <t>Marco C.</t>
  </si>
  <si>
    <t>Alex B.</t>
  </si>
  <si>
    <t>Luca A.</t>
  </si>
  <si>
    <t>Andrea M.</t>
  </si>
  <si>
    <t>Prog.</t>
  </si>
  <si>
    <t>Cod.</t>
  </si>
  <si>
    <t>V&amp;V</t>
  </si>
  <si>
    <t>Totale Fase</t>
  </si>
  <si>
    <t>Progettazione</t>
  </si>
  <si>
    <t>Codifica</t>
  </si>
  <si>
    <t>Ore</t>
  </si>
  <si>
    <t>Costo</t>
  </si>
  <si>
    <t>Costo/Ora</t>
  </si>
  <si>
    <t>Totale:</t>
  </si>
  <si>
    <t>max:</t>
  </si>
  <si>
    <t>Prog</t>
  </si>
  <si>
    <t>Cod</t>
  </si>
  <si>
    <t>Verifica e Validazione</t>
  </si>
  <si>
    <t>Surplus:</t>
  </si>
  <si>
    <t>Quota Lim.</t>
  </si>
  <si>
    <t>Prev. Ufficiale:</t>
  </si>
  <si>
    <t>Pianificate</t>
  </si>
  <si>
    <t>Effettive</t>
  </si>
  <si>
    <t>Analisi Iniziale</t>
  </si>
  <si>
    <t>Bilancio</t>
  </si>
  <si>
    <t>pian1</t>
  </si>
  <si>
    <t>pian2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</si>
</sst>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0" borderId="0" xfId="0" applyFont="1"/>
    <xf numFmtId="0" fontId="0" fillId="8" borderId="0" xfId="0" applyFill="1"/>
    <xf numFmtId="0" fontId="0" fillId="6" borderId="0" xfId="0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2" fillId="0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Pt>
            <c:idx val="0"/>
            <c:explosion val="4"/>
          </c:dPt>
          <c:dPt>
            <c:idx val="2"/>
            <c:explosion val="9"/>
          </c:dPt>
          <c:dLbls>
            <c:dLbl>
              <c:idx val="0"/>
              <c:layout>
                <c:manualLayout>
                  <c:x val="4.1666666666666664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layout>
                <c:manualLayout>
                  <c:x val="7.7777777777777779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2"/>
              <c:layout>
                <c:manualLayout>
                  <c:x val="3.0555555555555582E-2"/>
                  <c:y val="2.7777777777777891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0.21111111111111117"/>
                  <c:y val="-6.4814814814814839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delete val="1"/>
            </c:dLbl>
            <c:dLbl>
              <c:idx val="5"/>
              <c:layout>
                <c:manualLayout>
                  <c:x val="-4.1666666666666664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Pos val="outEnd"/>
            <c:showCatName val="1"/>
            <c:showPercent val="1"/>
            <c:separator>
</c:separator>
            <c:showLeaderLines val="1"/>
          </c:dLbls>
          <c:cat>
            <c:strRef>
              <c:f>Pianificazione!$A$14:$A$19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Pianificazione!$B$14:$B$19</c:f>
              <c:numCache>
                <c:formatCode>General</c:formatCode>
                <c:ptCount val="6"/>
                <c:pt idx="0">
                  <c:v>15</c:v>
                </c:pt>
                <c:pt idx="1">
                  <c:v>41</c:v>
                </c:pt>
                <c:pt idx="2">
                  <c:v>15</c:v>
                </c:pt>
                <c:pt idx="3">
                  <c:v>111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barChart>
        <c:barDir val="col"/>
        <c:grouping val="clustered"/>
        <c:ser>
          <c:idx val="5"/>
          <c:order val="0"/>
          <c:tx>
            <c:v>Costi</c:v>
          </c:tx>
          <c:cat>
            <c:strRef>
              <c:f>(Pianificazione!$A$14,Pianificazione!$A$16:$A$19)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Progettista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(Pianificazione!$G$14,Pianificazione!$G$16:$G$19)</c:f>
              <c:numCache>
                <c:formatCode>General</c:formatCode>
                <c:ptCount val="5"/>
                <c:pt idx="0">
                  <c:v>450</c:v>
                </c:pt>
                <c:pt idx="1">
                  <c:v>300</c:v>
                </c:pt>
                <c:pt idx="2">
                  <c:v>286</c:v>
                </c:pt>
                <c:pt idx="3">
                  <c:v>225</c:v>
                </c:pt>
                <c:pt idx="4">
                  <c:v>915</c:v>
                </c:pt>
              </c:numCache>
            </c:numRef>
          </c:val>
        </c:ser>
        <c:axId val="107906560"/>
        <c:axId val="107908096"/>
      </c:barChart>
      <c:catAx>
        <c:axId val="107906560"/>
        <c:scaling>
          <c:orientation val="minMax"/>
        </c:scaling>
        <c:axPos val="b"/>
        <c:tickLblPos val="nextTo"/>
        <c:crossAx val="107908096"/>
        <c:crosses val="autoZero"/>
        <c:auto val="1"/>
        <c:lblAlgn val="ctr"/>
        <c:lblOffset val="100"/>
      </c:catAx>
      <c:valAx>
        <c:axId val="107908096"/>
        <c:scaling>
          <c:orientation val="minMax"/>
        </c:scaling>
        <c:axPos val="l"/>
        <c:majorGridlines/>
        <c:numFmt formatCode="General" sourceLinked="1"/>
        <c:tickLblPos val="nextTo"/>
        <c:crossAx val="107906560"/>
        <c:crosses val="autoZero"/>
        <c:crossBetween val="between"/>
        <c:majorUnit val="150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2"/>
          <c:order val="0"/>
          <c:dLbls>
            <c:dLblPos val="outEnd"/>
            <c:showPercent val="1"/>
            <c:showLeaderLines val="1"/>
          </c:dLbls>
          <c:cat>
            <c:strRef>
              <c:f>Pianificazione!$A$30:$A$32</c:f>
              <c:strCache>
                <c:ptCount val="3"/>
                <c:pt idx="0">
                  <c:v>Progettazione</c:v>
                </c:pt>
                <c:pt idx="1">
                  <c:v>Codifica</c:v>
                </c:pt>
                <c:pt idx="2">
                  <c:v>Verifica e Validazione</c:v>
                </c:pt>
              </c:strCache>
            </c:strRef>
          </c:cat>
          <c:val>
            <c:numRef>
              <c:f>Pianificazione!$D$30:$D$32</c:f>
              <c:numCache>
                <c:formatCode>General</c:formatCode>
                <c:ptCount val="3"/>
                <c:pt idx="0">
                  <c:v>5417</c:v>
                </c:pt>
                <c:pt idx="1">
                  <c:v>4125</c:v>
                </c:pt>
                <c:pt idx="2">
                  <c:v>2176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it-IT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bar"/>
        <c:grouping val="clustered"/>
        <c:ser>
          <c:idx val="1"/>
          <c:order val="0"/>
          <c:tx>
            <c:v>Effettive</c:v>
          </c:tx>
          <c:cat>
            <c:strRef>
              <c:f>(Consuntivi!$A$6:$A$8,Consuntivi!$A$11)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(Consuntivi!$E$6:$E$8,Consuntivi!$E$11)</c:f>
              <c:numCache>
                <c:formatCode>General</c:formatCode>
                <c:ptCount val="4"/>
                <c:pt idx="0">
                  <c:v>24</c:v>
                </c:pt>
                <c:pt idx="1">
                  <c:v>46</c:v>
                </c:pt>
                <c:pt idx="2">
                  <c:v>23</c:v>
                </c:pt>
                <c:pt idx="3">
                  <c:v>42</c:v>
                </c:pt>
              </c:numCache>
            </c:numRef>
          </c:val>
        </c:ser>
        <c:ser>
          <c:idx val="0"/>
          <c:order val="1"/>
          <c:tx>
            <c:v>Pianificate</c:v>
          </c:tx>
          <c:cat>
            <c:strRef>
              <c:f>(Consuntivi!$A$6:$A$8,Consuntivi!$A$11)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(Consuntivi!$C$6:$C$8,Consuntivi!$C$11)</c:f>
              <c:numCache>
                <c:formatCode>General</c:formatCode>
                <c:ptCount val="4"/>
                <c:pt idx="0">
                  <c:v>21</c:v>
                </c:pt>
                <c:pt idx="1">
                  <c:v>56</c:v>
                </c:pt>
                <c:pt idx="2">
                  <c:v>25</c:v>
                </c:pt>
                <c:pt idx="3">
                  <c:v>35</c:v>
                </c:pt>
              </c:numCache>
            </c:numRef>
          </c:val>
        </c:ser>
        <c:axId val="108070400"/>
        <c:axId val="108071936"/>
      </c:barChart>
      <c:catAx>
        <c:axId val="108070400"/>
        <c:scaling>
          <c:orientation val="minMax"/>
        </c:scaling>
        <c:axPos val="l"/>
        <c:tickLblPos val="nextTo"/>
        <c:crossAx val="108071936"/>
        <c:crosses val="autoZero"/>
        <c:auto val="1"/>
        <c:lblAlgn val="ctr"/>
        <c:lblOffset val="100"/>
      </c:catAx>
      <c:valAx>
        <c:axId val="108071936"/>
        <c:scaling>
          <c:orientation val="minMax"/>
        </c:scaling>
        <c:axPos val="b"/>
        <c:majorGridlines/>
        <c:numFmt formatCode="General" sourceLinked="1"/>
        <c:tickLblPos val="nextTo"/>
        <c:crossAx val="10807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bar"/>
        <c:grouping val="clustered"/>
        <c:ser>
          <c:idx val="1"/>
          <c:order val="0"/>
          <c:tx>
            <c:v>Pianificazione v2</c:v>
          </c:tx>
          <c:cat>
            <c:strRef>
              <c:f>('Confronto p1 con p2'!$A$5:$A$8,'Confronto p1 con p2'!$A$10)</c:f>
              <c:strCache>
                <c:ptCount val="5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('Confronto p1 con p2'!$C$5:$C$8,'Confronto p1 con p2'!$C$10)</c:f>
              <c:numCache>
                <c:formatCode>General</c:formatCode>
                <c:ptCount val="5"/>
                <c:pt idx="0">
                  <c:v>15</c:v>
                </c:pt>
                <c:pt idx="1">
                  <c:v>41</c:v>
                </c:pt>
                <c:pt idx="2">
                  <c:v>15</c:v>
                </c:pt>
                <c:pt idx="3">
                  <c:v>111</c:v>
                </c:pt>
                <c:pt idx="4">
                  <c:v>80</c:v>
                </c:pt>
              </c:numCache>
            </c:numRef>
          </c:val>
        </c:ser>
        <c:ser>
          <c:idx val="0"/>
          <c:order val="1"/>
          <c:tx>
            <c:v>Pianificazione v1</c:v>
          </c:tx>
          <c:spPr>
            <a:solidFill>
              <a:schemeClr val="bg1">
                <a:lumMod val="75000"/>
              </a:schemeClr>
            </a:solidFill>
          </c:spPr>
          <c:cat>
            <c:strRef>
              <c:f>('Confronto p1 con p2'!$A$5:$A$8,'Confronto p1 con p2'!$A$10)</c:f>
              <c:strCache>
                <c:ptCount val="5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('Confronto p1 con p2'!$B$5:$B$8,'Confronto p1 con p2'!$B$10)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15</c:v>
                </c:pt>
                <c:pt idx="3">
                  <c:v>112</c:v>
                </c:pt>
                <c:pt idx="4">
                  <c:v>89</c:v>
                </c:pt>
              </c:numCache>
            </c:numRef>
          </c:val>
        </c:ser>
        <c:axId val="79971072"/>
        <c:axId val="79972608"/>
      </c:barChart>
      <c:catAx>
        <c:axId val="79971072"/>
        <c:scaling>
          <c:orientation val="minMax"/>
        </c:scaling>
        <c:axPos val="l"/>
        <c:tickLblPos val="nextTo"/>
        <c:crossAx val="79972608"/>
        <c:crosses val="autoZero"/>
        <c:auto val="1"/>
        <c:lblAlgn val="ctr"/>
        <c:lblOffset val="100"/>
      </c:catAx>
      <c:valAx>
        <c:axId val="79972608"/>
        <c:scaling>
          <c:orientation val="minMax"/>
        </c:scaling>
        <c:axPos val="b"/>
        <c:majorGridlines/>
        <c:numFmt formatCode="General" sourceLinked="1"/>
        <c:tickLblPos val="nextTo"/>
        <c:crossAx val="7997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22371062992125984"/>
          <c:y val="5.0925925925925923E-2"/>
          <c:w val="0.49754768153980755"/>
          <c:h val="0.83309419655876349"/>
        </c:manualLayout>
      </c:layout>
      <c:barChart>
        <c:barDir val="bar"/>
        <c:grouping val="clustered"/>
        <c:ser>
          <c:idx val="1"/>
          <c:order val="0"/>
          <c:tx>
            <c:v>Pianificazione v2</c:v>
          </c:tx>
          <c:cat>
            <c:strRef>
              <c:f>'Confronto p1 con p2'!$A$22:$A$27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'Confronto p1 con p2'!$C$22:$C$27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108</c:v>
                </c:pt>
                <c:pt idx="5">
                  <c:v>71</c:v>
                </c:pt>
              </c:numCache>
            </c:numRef>
          </c:val>
        </c:ser>
        <c:ser>
          <c:idx val="0"/>
          <c:order val="1"/>
          <c:tx>
            <c:v>Pianificazione v1</c:v>
          </c:tx>
          <c:spPr>
            <a:solidFill>
              <a:schemeClr val="bg1">
                <a:lumMod val="75000"/>
              </a:schemeClr>
            </a:solidFill>
          </c:spPr>
          <c:cat>
            <c:strRef>
              <c:f>'Confronto p1 con p2'!$A$22:$A$27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'Confronto p1 con p2'!$B$22:$B$27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25</c:v>
                </c:pt>
                <c:pt idx="4">
                  <c:v>118</c:v>
                </c:pt>
                <c:pt idx="5">
                  <c:v>60</c:v>
                </c:pt>
              </c:numCache>
            </c:numRef>
          </c:val>
        </c:ser>
        <c:axId val="90800512"/>
        <c:axId val="90802048"/>
      </c:barChart>
      <c:catAx>
        <c:axId val="90800512"/>
        <c:scaling>
          <c:orientation val="minMax"/>
        </c:scaling>
        <c:axPos val="l"/>
        <c:tickLblPos val="nextTo"/>
        <c:crossAx val="90802048"/>
        <c:crosses val="autoZero"/>
        <c:auto val="1"/>
        <c:lblAlgn val="ctr"/>
        <c:lblOffset val="100"/>
      </c:catAx>
      <c:valAx>
        <c:axId val="90802048"/>
        <c:scaling>
          <c:orientation val="minMax"/>
          <c:max val="120"/>
        </c:scaling>
        <c:axPos val="b"/>
        <c:majorGridlines/>
        <c:numFmt formatCode="General" sourceLinked="1"/>
        <c:tickLblPos val="nextTo"/>
        <c:crossAx val="90800512"/>
        <c:crosses val="autoZero"/>
        <c:crossBetween val="between"/>
        <c:majorUnit val="3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Pt>
            <c:idx val="0"/>
            <c:explosion val="5"/>
          </c:dPt>
          <c:dPt>
            <c:idx val="1"/>
            <c:explosion val="11"/>
            <c:spPr>
              <a:solidFill>
                <a:srgbClr val="FFFF66">
                  <a:alpha val="86000"/>
                </a:srgbClr>
              </a:solidFill>
            </c:spPr>
          </c:dPt>
          <c:dPt>
            <c:idx val="2"/>
            <c:explosion val="6"/>
          </c:dPt>
          <c:dPt>
            <c:idx val="4"/>
            <c:spPr>
              <a:solidFill>
                <a:schemeClr val="accent2"/>
              </a:solidFill>
            </c:spPr>
          </c:dPt>
          <c:dLbls>
            <c:dLbl>
              <c:idx val="0"/>
              <c:layout>
                <c:manualLayout>
                  <c:x val="1.9444444444444445E-2"/>
                  <c:y val="-3.7037037037037056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layout>
                <c:manualLayout>
                  <c:x val="4.2907152230971107E-2"/>
                  <c:y val="-2.83515602216389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Analista
4%</a:t>
                    </a:r>
                  </a:p>
                </c:rich>
              </c:tx>
              <c:showVal val="1"/>
              <c:showPercent val="1"/>
            </c:dLbl>
            <c:dLbl>
              <c:idx val="2"/>
              <c:layout>
                <c:manualLayout>
                  <c:x val="4.1666666666666782E-2"/>
                  <c:y val="-4.6296296296296424E-3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3.888888888888889E-2"/>
                  <c:y val="4.1666666666666664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-7.8350393700787405E-2"/>
                  <c:y val="-0.16203703703703737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5"/>
              <c:layout>
                <c:manualLayout>
                  <c:x val="-0.13611111111111121"/>
                  <c:y val="1.8518518518518552E-2"/>
                </c:manualLayout>
              </c:layout>
              <c:dLblPos val="bestFit"/>
              <c:showCatName val="1"/>
              <c:showPercent val="1"/>
              <c:separator>
</c:separator>
            </c:dLbl>
            <c:dLblPos val="outEnd"/>
            <c:showCatName val="1"/>
            <c:showPercent val="1"/>
            <c:separator>
</c:separator>
            <c:showLeaderLines val="1"/>
          </c:dLbls>
          <c:cat>
            <c:strRef>
              <c:f>Pianificazione!$A$14:$A$19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Pianificazione!$D$14:$D$19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108</c:v>
                </c:pt>
                <c:pt idx="5">
                  <c:v>71</c:v>
                </c:pt>
              </c:numCache>
            </c:numRef>
          </c:val>
        </c:ser>
        <c:firstSliceAng val="35"/>
      </c:pieChart>
      <c:spPr>
        <a:effectLst>
          <a:outerShdw blurRad="50800" dist="50800" sx="1000" sy="1000" algn="ctr" rotWithShape="0">
            <a:srgbClr val="000000"/>
          </a:outerShdw>
        </a:effectLst>
      </c:spPr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27083333333333326"/>
          <c:y val="0.11342592592592607"/>
          <c:w val="0.46388888888889018"/>
          <c:h val="0.77314814814814958"/>
        </c:manualLayout>
      </c:layout>
      <c:pieChart>
        <c:varyColors val="1"/>
        <c:ser>
          <c:idx val="0"/>
          <c:order val="0"/>
          <c:dPt>
            <c:idx val="4"/>
            <c:spPr>
              <a:solidFill>
                <a:srgbClr val="F79646">
                  <a:lumMod val="75000"/>
                  <a:alpha val="79000"/>
                </a:srgbClr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Lbls>
            <c:dLbl>
              <c:idx val="0"/>
              <c:layout>
                <c:manualLayout>
                  <c:x val="3.333333333333334E-2"/>
                  <c:y val="1.3888888888888926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delete val="1"/>
            </c:dLbl>
            <c:dLbl>
              <c:idx val="2"/>
              <c:layout>
                <c:manualLayout>
                  <c:x val="3.0555555555555454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3.0555555555555582E-2"/>
                  <c:y val="2.7777777777777891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3.333333333333334E-2"/>
                  <c:y val="-9.2592592592593004E-3"/>
                </c:manualLayout>
              </c:layout>
              <c:dLblPos val="bestFit"/>
              <c:showCatName val="1"/>
              <c:showPercent val="1"/>
              <c:separator>
</c:separator>
            </c:dLbl>
            <c:dLblPos val="outEnd"/>
            <c:showCatName val="1"/>
            <c:showPercent val="1"/>
            <c:separator>
</c:separator>
            <c:showLeaderLines val="1"/>
          </c:dLbls>
          <c:cat>
            <c:strRef>
              <c:f>Pianificazione!$A$14:$A$19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Pianificazione!$F$14:$F$19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61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Pt>
            <c:idx val="0"/>
            <c:explosion val="7"/>
          </c:dPt>
          <c:dPt>
            <c:idx val="1"/>
            <c:explosion val="4"/>
          </c:dPt>
          <c:dPt>
            <c:idx val="2"/>
            <c:explosion val="7"/>
          </c:dPt>
          <c:dPt>
            <c:idx val="4"/>
            <c:explosion val="5"/>
          </c:dPt>
          <c:dLbls>
            <c:dLblPos val="outEnd"/>
            <c:showPercent val="1"/>
            <c:showLeaderLines val="1"/>
          </c:dLbls>
          <c:cat>
            <c:strRef>
              <c:f>Pianificazione!$A$2:$A$7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Pianificazione!$AB$2:$AB$7</c:f>
              <c:numCache>
                <c:formatCode>General</c:formatCode>
                <c:ptCount val="6"/>
                <c:pt idx="0">
                  <c:v>1350</c:v>
                </c:pt>
                <c:pt idx="1">
                  <c:v>1275</c:v>
                </c:pt>
                <c:pt idx="2">
                  <c:v>900</c:v>
                </c:pt>
                <c:pt idx="3">
                  <c:v>3168</c:v>
                </c:pt>
                <c:pt idx="4">
                  <c:v>1845</c:v>
                </c:pt>
                <c:pt idx="5">
                  <c:v>3180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8.1584588656275783E-2"/>
          <c:y val="4.6964973286968567E-2"/>
          <c:w val="0.65982012911893162"/>
          <c:h val="0.86892327726386565"/>
        </c:manualLayout>
      </c:layout>
      <c:barChart>
        <c:barDir val="col"/>
        <c:grouping val="clustered"/>
        <c:ser>
          <c:idx val="0"/>
          <c:order val="0"/>
          <c:tx>
            <c:strRef>
              <c:f>Pianificazione!$A$14</c:f>
              <c:strCache>
                <c:ptCount val="1"/>
                <c:pt idx="0">
                  <c:v>Responsabile</c:v>
                </c:pt>
              </c:strCache>
            </c:strRef>
          </c:tx>
          <c:val>
            <c:numRef>
              <c:f>Pianificazione!$B$14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Pianificazione!$A$15</c:f>
              <c:strCache>
                <c:ptCount val="1"/>
                <c:pt idx="0">
                  <c:v>Analista</c:v>
                </c:pt>
              </c:strCache>
            </c:strRef>
          </c:tx>
          <c:val>
            <c:numRef>
              <c:f>Pianificazione!$B$15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ser>
          <c:idx val="2"/>
          <c:order val="2"/>
          <c:tx>
            <c:strRef>
              <c:f>Pianificazione!$A$16</c:f>
              <c:strCache>
                <c:ptCount val="1"/>
                <c:pt idx="0">
                  <c:v>Amministratore</c:v>
                </c:pt>
              </c:strCache>
            </c:strRef>
          </c:tx>
          <c:val>
            <c:numRef>
              <c:f>Pianificazione!$B$16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Pianificazione!$A$17</c:f>
              <c:strCache>
                <c:ptCount val="1"/>
                <c:pt idx="0">
                  <c:v>Progettista</c:v>
                </c:pt>
              </c:strCache>
            </c:strRef>
          </c:tx>
          <c:val>
            <c:numRef>
              <c:f>Pianificazione!$B$17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</c:ser>
        <c:ser>
          <c:idx val="4"/>
          <c:order val="4"/>
          <c:tx>
            <c:strRef>
              <c:f>Pianificazione!$A$19</c:f>
              <c:strCache>
                <c:ptCount val="1"/>
                <c:pt idx="0">
                  <c:v>Verificatore</c:v>
                </c:pt>
              </c:strCache>
            </c:strRef>
          </c:tx>
          <c:val>
            <c:numRef>
              <c:f>Pianificazione!$B$19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axId val="107191680"/>
        <c:axId val="107209856"/>
      </c:barChart>
      <c:catAx>
        <c:axId val="107191680"/>
        <c:scaling>
          <c:orientation val="minMax"/>
        </c:scaling>
        <c:delete val="1"/>
        <c:axPos val="b"/>
        <c:tickLblPos val="none"/>
        <c:crossAx val="107209856"/>
        <c:crosses val="autoZero"/>
        <c:auto val="1"/>
        <c:lblAlgn val="ctr"/>
        <c:lblOffset val="100"/>
      </c:catAx>
      <c:valAx>
        <c:axId val="107209856"/>
        <c:scaling>
          <c:orientation val="minMax"/>
        </c:scaling>
        <c:axPos val="l"/>
        <c:majorGridlines/>
        <c:numFmt formatCode="General" sourceLinked="1"/>
        <c:tickLblPos val="nextTo"/>
        <c:crossAx val="10719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3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v>Costi</c:v>
          </c:tx>
          <c:spPr>
            <a:solidFill>
              <a:schemeClr val="accent4"/>
            </a:solidFill>
          </c:spPr>
          <c:cat>
            <c:strRef>
              <c:f>(Pianificazione!$A$14:$A$17,Pianificazione!$A$19)</c:f>
              <c:strCache>
                <c:ptCount val="5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(Pianificazione!$C$14:$C$17,Pianificazione!$C$19)</c:f>
              <c:numCache>
                <c:formatCode>General</c:formatCode>
                <c:ptCount val="5"/>
                <c:pt idx="0">
                  <c:v>450</c:v>
                </c:pt>
                <c:pt idx="1">
                  <c:v>1025</c:v>
                </c:pt>
                <c:pt idx="2">
                  <c:v>300</c:v>
                </c:pt>
                <c:pt idx="3">
                  <c:v>2442</c:v>
                </c:pt>
                <c:pt idx="4">
                  <c:v>1200</c:v>
                </c:pt>
              </c:numCache>
            </c:numRef>
          </c:val>
        </c:ser>
        <c:axId val="107704704"/>
        <c:axId val="107706240"/>
      </c:barChart>
      <c:catAx>
        <c:axId val="107704704"/>
        <c:scaling>
          <c:orientation val="minMax"/>
        </c:scaling>
        <c:axPos val="b"/>
        <c:tickLblPos val="nextTo"/>
        <c:crossAx val="107706240"/>
        <c:crosses val="autoZero"/>
        <c:auto val="1"/>
        <c:lblAlgn val="ctr"/>
        <c:lblOffset val="100"/>
        <c:tickLblSkip val="1"/>
      </c:catAx>
      <c:valAx>
        <c:axId val="107706240"/>
        <c:scaling>
          <c:orientation val="minMax"/>
        </c:scaling>
        <c:axPos val="l"/>
        <c:majorGridlines/>
        <c:numFmt formatCode="General" sourceLinked="1"/>
        <c:tickLblPos val="nextTo"/>
        <c:crossAx val="107704704"/>
        <c:crosses val="autoZero"/>
        <c:crossBetween val="between"/>
        <c:majorUnit val="300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2"/>
          <c:order val="0"/>
          <c:tx>
            <c:strRef>
              <c:f>Pianificazione!$A$14</c:f>
              <c:strCache>
                <c:ptCount val="1"/>
                <c:pt idx="0">
                  <c:v>Responsabile</c:v>
                </c:pt>
              </c:strCache>
            </c:strRef>
          </c:tx>
          <c:val>
            <c:numRef>
              <c:f>Pianificazione!$D$14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Pianificazione!$A$16</c:f>
              <c:strCache>
                <c:ptCount val="1"/>
                <c:pt idx="0">
                  <c:v>Amministratore</c:v>
                </c:pt>
              </c:strCache>
            </c:strRef>
          </c:tx>
          <c:val>
            <c:numRef>
              <c:f>Pianificazione!$D$16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2"/>
          <c:tx>
            <c:strRef>
              <c:f>Pianificazione!$A$17</c:f>
              <c:strCache>
                <c:ptCount val="1"/>
                <c:pt idx="0">
                  <c:v>Progettista</c:v>
                </c:pt>
              </c:strCache>
            </c:strRef>
          </c:tx>
          <c:val>
            <c:numRef>
              <c:f>Pianificazione!$D$17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3"/>
          <c:tx>
            <c:strRef>
              <c:f>Pianificazione!$A$18</c:f>
              <c:strCache>
                <c:ptCount val="1"/>
                <c:pt idx="0">
                  <c:v>Programmatore</c:v>
                </c:pt>
              </c:strCache>
            </c:strRef>
          </c:tx>
          <c:val>
            <c:numRef>
              <c:f>Pianificazione!$D$18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</c:ser>
        <c:ser>
          <c:idx val="5"/>
          <c:order val="4"/>
          <c:tx>
            <c:strRef>
              <c:f>Pianificazione!$A$19</c:f>
              <c:strCache>
                <c:ptCount val="1"/>
                <c:pt idx="0">
                  <c:v>Verificatore</c:v>
                </c:pt>
              </c:strCache>
            </c:strRef>
          </c:tx>
          <c:val>
            <c:numRef>
              <c:f>Pianificazione!$D$19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</c:ser>
        <c:axId val="107811200"/>
        <c:axId val="107812736"/>
      </c:barChart>
      <c:catAx>
        <c:axId val="107811200"/>
        <c:scaling>
          <c:orientation val="minMax"/>
        </c:scaling>
        <c:delete val="1"/>
        <c:axPos val="b"/>
        <c:tickLblPos val="none"/>
        <c:crossAx val="107812736"/>
        <c:crosses val="autoZero"/>
        <c:auto val="1"/>
        <c:lblAlgn val="ctr"/>
        <c:lblOffset val="100"/>
      </c:catAx>
      <c:valAx>
        <c:axId val="107812736"/>
        <c:scaling>
          <c:orientation val="minMax"/>
        </c:scaling>
        <c:axPos val="l"/>
        <c:majorGridlines/>
        <c:numFmt formatCode="General" sourceLinked="1"/>
        <c:tickLblPos val="nextTo"/>
        <c:crossAx val="107811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7"/>
  <c:chart>
    <c:title/>
    <c:plotArea>
      <c:layout/>
      <c:barChart>
        <c:barDir val="col"/>
        <c:grouping val="clustered"/>
        <c:ser>
          <c:idx val="3"/>
          <c:order val="0"/>
          <c:tx>
            <c:v>Costi</c:v>
          </c:tx>
          <c:spPr>
            <a:solidFill>
              <a:schemeClr val="accent5"/>
            </a:solidFill>
          </c:spPr>
          <c:cat>
            <c:strRef>
              <c:f>(Pianificazione!$A$14,Pianificazione!$A$16:$A$19)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Progettista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(Pianificazione!$E$14,Pianificazione!$E$16:$E$19)</c:f>
              <c:numCache>
                <c:formatCode>General</c:formatCode>
                <c:ptCount val="5"/>
                <c:pt idx="0">
                  <c:v>450</c:v>
                </c:pt>
                <c:pt idx="1">
                  <c:v>300</c:v>
                </c:pt>
                <c:pt idx="2">
                  <c:v>440</c:v>
                </c:pt>
                <c:pt idx="3">
                  <c:v>1620</c:v>
                </c:pt>
                <c:pt idx="4">
                  <c:v>1065</c:v>
                </c:pt>
              </c:numCache>
            </c:numRef>
          </c:val>
        </c:ser>
        <c:axId val="107844736"/>
        <c:axId val="107846272"/>
      </c:barChart>
      <c:catAx>
        <c:axId val="107844736"/>
        <c:scaling>
          <c:orientation val="minMax"/>
        </c:scaling>
        <c:axPos val="b"/>
        <c:tickLblPos val="nextTo"/>
        <c:crossAx val="107846272"/>
        <c:crosses val="autoZero"/>
        <c:auto val="1"/>
        <c:lblAlgn val="ctr"/>
        <c:lblOffset val="100"/>
        <c:tickLblSkip val="1"/>
        <c:tickMarkSkip val="1"/>
      </c:catAx>
      <c:valAx>
        <c:axId val="107846272"/>
        <c:scaling>
          <c:orientation val="minMax"/>
        </c:scaling>
        <c:axPos val="l"/>
        <c:majorGridlines/>
        <c:numFmt formatCode="General" sourceLinked="1"/>
        <c:tickLblPos val="nextTo"/>
        <c:crossAx val="107844736"/>
        <c:crosses val="autoZero"/>
        <c:crossBetween val="between"/>
        <c:majorUnit val="300"/>
        <c:minorUnit val="30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4"/>
          <c:order val="0"/>
          <c:tx>
            <c:strRef>
              <c:f>Pianificazione!$A$14</c:f>
              <c:strCache>
                <c:ptCount val="1"/>
                <c:pt idx="0">
                  <c:v>Responsabile</c:v>
                </c:pt>
              </c:strCache>
            </c:strRef>
          </c:tx>
          <c:val>
            <c:numRef>
              <c:f>Pianificazione!$F$14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Pianificazione!$A$16</c:f>
              <c:strCache>
                <c:ptCount val="1"/>
                <c:pt idx="0">
                  <c:v>Amministratore</c:v>
                </c:pt>
              </c:strCache>
            </c:strRef>
          </c:tx>
          <c:val>
            <c:numRef>
              <c:f>Pianificazione!$F$16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2"/>
          <c:order val="2"/>
          <c:tx>
            <c:strRef>
              <c:f>Pianificazione!$A$17</c:f>
              <c:strCache>
                <c:ptCount val="1"/>
                <c:pt idx="0">
                  <c:v>Progettista</c:v>
                </c:pt>
              </c:strCache>
            </c:strRef>
          </c:tx>
          <c:val>
            <c:numRef>
              <c:f>Pianificazione!$F$17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strRef>
              <c:f>Pianificazione!$A$18</c:f>
              <c:strCache>
                <c:ptCount val="1"/>
                <c:pt idx="0">
                  <c:v>Programmatore</c:v>
                </c:pt>
              </c:strCache>
            </c:strRef>
          </c:tx>
          <c:val>
            <c:numRef>
              <c:f>Pianificazione!$F$18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5"/>
          <c:order val="4"/>
          <c:tx>
            <c:strRef>
              <c:f>Pianificazione!$A$19</c:f>
              <c:strCache>
                <c:ptCount val="1"/>
                <c:pt idx="0">
                  <c:v>Verificatore</c:v>
                </c:pt>
              </c:strCache>
            </c:strRef>
          </c:tx>
          <c:val>
            <c:numRef>
              <c:f>Pianificazione!$F$19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</c:ser>
        <c:axId val="107881216"/>
        <c:axId val="107882752"/>
      </c:barChart>
      <c:catAx>
        <c:axId val="107881216"/>
        <c:scaling>
          <c:orientation val="minMax"/>
        </c:scaling>
        <c:delete val="1"/>
        <c:axPos val="b"/>
        <c:tickLblPos val="none"/>
        <c:crossAx val="107882752"/>
        <c:crosses val="autoZero"/>
        <c:auto val="1"/>
        <c:lblAlgn val="ctr"/>
        <c:lblOffset val="100"/>
      </c:catAx>
      <c:valAx>
        <c:axId val="107882752"/>
        <c:scaling>
          <c:orientation val="minMax"/>
        </c:scaling>
        <c:axPos val="l"/>
        <c:majorGridlines/>
        <c:numFmt formatCode="General" sourceLinked="1"/>
        <c:tickLblPos val="nextTo"/>
        <c:crossAx val="107881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76200</xdr:rowOff>
    </xdr:from>
    <xdr:to>
      <xdr:col>18</xdr:col>
      <xdr:colOff>190500</xdr:colOff>
      <xdr:row>26</xdr:row>
      <xdr:rowOff>76200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312420</xdr:colOff>
      <xdr:row>11</xdr:row>
      <xdr:rowOff>45720</xdr:rowOff>
    </xdr:from>
    <xdr:to>
      <xdr:col>28</xdr:col>
      <xdr:colOff>464820</xdr:colOff>
      <xdr:row>26</xdr:row>
      <xdr:rowOff>45720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952500</xdr:colOff>
      <xdr:row>11</xdr:row>
      <xdr:rowOff>60960</xdr:rowOff>
    </xdr:from>
    <xdr:to>
      <xdr:col>36</xdr:col>
      <xdr:colOff>281940</xdr:colOff>
      <xdr:row>26</xdr:row>
      <xdr:rowOff>60960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411480</xdr:colOff>
      <xdr:row>27</xdr:row>
      <xdr:rowOff>91440</xdr:rowOff>
    </xdr:from>
    <xdr:to>
      <xdr:col>28</xdr:col>
      <xdr:colOff>563880</xdr:colOff>
      <xdr:row>42</xdr:row>
      <xdr:rowOff>91440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43</xdr:row>
      <xdr:rowOff>144780</xdr:rowOff>
    </xdr:from>
    <xdr:to>
      <xdr:col>18</xdr:col>
      <xdr:colOff>182880</xdr:colOff>
      <xdr:row>60</xdr:row>
      <xdr:rowOff>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45720</xdr:colOff>
      <xdr:row>43</xdr:row>
      <xdr:rowOff>160020</xdr:rowOff>
    </xdr:from>
    <xdr:to>
      <xdr:col>28</xdr:col>
      <xdr:colOff>586740</xdr:colOff>
      <xdr:row>59</xdr:row>
      <xdr:rowOff>144780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160020</xdr:colOff>
      <xdr:row>61</xdr:row>
      <xdr:rowOff>38100</xdr:rowOff>
    </xdr:from>
    <xdr:to>
      <xdr:col>18</xdr:col>
      <xdr:colOff>198120</xdr:colOff>
      <xdr:row>76</xdr:row>
      <xdr:rowOff>38100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60960</xdr:colOff>
      <xdr:row>61</xdr:row>
      <xdr:rowOff>45720</xdr:rowOff>
    </xdr:from>
    <xdr:to>
      <xdr:col>28</xdr:col>
      <xdr:colOff>632460</xdr:colOff>
      <xdr:row>76</xdr:row>
      <xdr:rowOff>45720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160020</xdr:colOff>
      <xdr:row>77</xdr:row>
      <xdr:rowOff>114300</xdr:rowOff>
    </xdr:from>
    <xdr:to>
      <xdr:col>18</xdr:col>
      <xdr:colOff>213360</xdr:colOff>
      <xdr:row>92</xdr:row>
      <xdr:rowOff>175260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68580</xdr:colOff>
      <xdr:row>77</xdr:row>
      <xdr:rowOff>129540</xdr:rowOff>
    </xdr:from>
    <xdr:to>
      <xdr:col>28</xdr:col>
      <xdr:colOff>640080</xdr:colOff>
      <xdr:row>92</xdr:row>
      <xdr:rowOff>129540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213360</xdr:colOff>
      <xdr:row>27</xdr:row>
      <xdr:rowOff>68580</xdr:rowOff>
    </xdr:from>
    <xdr:to>
      <xdr:col>18</xdr:col>
      <xdr:colOff>175260</xdr:colOff>
      <xdr:row>42</xdr:row>
      <xdr:rowOff>68580</xdr:rowOff>
    </xdr:to>
    <xdr:graphicFrame macro="">
      <xdr:nvGraphicFramePr>
        <xdr:cNvPr id="22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30480</xdr:rowOff>
    </xdr:from>
    <xdr:to>
      <xdr:col>15</xdr:col>
      <xdr:colOff>312420</xdr:colOff>
      <xdr:row>15</xdr:row>
      <xdr:rowOff>30480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106680</xdr:rowOff>
    </xdr:from>
    <xdr:to>
      <xdr:col>12</xdr:col>
      <xdr:colOff>335280</xdr:colOff>
      <xdr:row>15</xdr:row>
      <xdr:rowOff>106680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17</xdr:row>
      <xdr:rowOff>114300</xdr:rowOff>
    </xdr:from>
    <xdr:to>
      <xdr:col>12</xdr:col>
      <xdr:colOff>327660</xdr:colOff>
      <xdr:row>32</xdr:row>
      <xdr:rowOff>114300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1"/>
  <sheetViews>
    <sheetView topLeftCell="A10" zoomScaleNormal="100" workbookViewId="0">
      <selection activeCell="G23" sqref="G23"/>
    </sheetView>
  </sheetViews>
  <sheetFormatPr defaultRowHeight="14.4"/>
  <cols>
    <col min="1" max="1" width="14.5546875" customWidth="1"/>
    <col min="2" max="24" width="6.109375" customWidth="1"/>
    <col min="25" max="25" width="6.33203125" customWidth="1"/>
    <col min="27" max="27" width="9.77734375" customWidth="1"/>
    <col min="29" max="29" width="14.21875" customWidth="1"/>
  </cols>
  <sheetData>
    <row r="1" spans="1:29">
      <c r="A1" s="11"/>
      <c r="B1" s="25" t="s">
        <v>7</v>
      </c>
      <c r="C1" s="25"/>
      <c r="D1" s="25"/>
      <c r="E1" s="14"/>
      <c r="F1" s="24" t="s">
        <v>8</v>
      </c>
      <c r="G1" s="24"/>
      <c r="H1" s="24"/>
      <c r="I1" s="14"/>
      <c r="J1" s="25" t="s">
        <v>9</v>
      </c>
      <c r="K1" s="25"/>
      <c r="L1" s="25"/>
      <c r="M1" s="14"/>
      <c r="N1" s="24" t="s">
        <v>10</v>
      </c>
      <c r="O1" s="24"/>
      <c r="P1" s="24"/>
      <c r="Q1" s="14"/>
      <c r="R1" s="25" t="s">
        <v>11</v>
      </c>
      <c r="S1" s="25"/>
      <c r="T1" s="25"/>
      <c r="U1" s="14"/>
      <c r="V1" s="24" t="s">
        <v>12</v>
      </c>
      <c r="W1" s="24"/>
      <c r="X1" s="24"/>
      <c r="Y1" s="9"/>
      <c r="Z1" t="s">
        <v>19</v>
      </c>
      <c r="AA1" t="s">
        <v>21</v>
      </c>
      <c r="AB1" t="s">
        <v>20</v>
      </c>
    </row>
    <row r="2" spans="1:29">
      <c r="A2" s="8" t="s">
        <v>0</v>
      </c>
      <c r="B2" s="5">
        <v>10</v>
      </c>
      <c r="C2" s="5"/>
      <c r="D2" s="5"/>
      <c r="E2" s="10">
        <f>SUM(B2:D2)</f>
        <v>10</v>
      </c>
      <c r="F2" s="5">
        <v>5</v>
      </c>
      <c r="G2" s="5"/>
      <c r="H2" s="5"/>
      <c r="I2" s="10">
        <f t="shared" ref="I2:I7" si="0">SUM(F2:H2)</f>
        <v>5</v>
      </c>
      <c r="J2" s="5"/>
      <c r="K2" s="5">
        <v>10</v>
      </c>
      <c r="L2" s="5"/>
      <c r="M2" s="10">
        <f t="shared" ref="M2:M7" si="1">SUM(J2:L2)</f>
        <v>10</v>
      </c>
      <c r="N2" s="5"/>
      <c r="O2" s="5">
        <v>5</v>
      </c>
      <c r="P2" s="5"/>
      <c r="Q2" s="10">
        <f t="shared" ref="Q2:Q7" si="2">SUM(N2:P2)</f>
        <v>5</v>
      </c>
      <c r="R2" s="5"/>
      <c r="S2" s="5"/>
      <c r="T2" s="5">
        <v>10</v>
      </c>
      <c r="U2" s="10">
        <f t="shared" ref="U2:U7" si="3">SUM(R2:T2)</f>
        <v>10</v>
      </c>
      <c r="V2" s="5"/>
      <c r="W2" s="5"/>
      <c r="X2" s="5">
        <v>5</v>
      </c>
      <c r="Y2" s="10">
        <f t="shared" ref="Y2:Y7" si="4">SUM(V2:X2)</f>
        <v>5</v>
      </c>
      <c r="Z2">
        <f>SUM(E2,I2,M2,Q2,U2,Y2)</f>
        <v>45</v>
      </c>
      <c r="AA2" s="8">
        <v>30</v>
      </c>
      <c r="AB2">
        <f>PRODUCT(Z2,AA2)</f>
        <v>1350</v>
      </c>
      <c r="AC2" s="8" t="s">
        <v>0</v>
      </c>
    </row>
    <row r="3" spans="1:29">
      <c r="A3" s="8" t="s">
        <v>1</v>
      </c>
      <c r="B3" s="5">
        <v>7</v>
      </c>
      <c r="C3" s="5"/>
      <c r="D3" s="5"/>
      <c r="E3" s="10">
        <f t="shared" ref="E3:E7" si="5">SUM(B3:D3)</f>
        <v>7</v>
      </c>
      <c r="F3" s="5">
        <v>7</v>
      </c>
      <c r="G3" s="5">
        <v>5</v>
      </c>
      <c r="H3" s="5"/>
      <c r="I3" s="10">
        <f t="shared" si="0"/>
        <v>12</v>
      </c>
      <c r="J3" s="5">
        <v>7</v>
      </c>
      <c r="K3" s="5"/>
      <c r="L3" s="5"/>
      <c r="M3" s="10">
        <f t="shared" si="1"/>
        <v>7</v>
      </c>
      <c r="N3" s="5">
        <v>7</v>
      </c>
      <c r="O3" s="5"/>
      <c r="P3" s="5"/>
      <c r="Q3" s="10">
        <f t="shared" si="2"/>
        <v>7</v>
      </c>
      <c r="R3" s="5">
        <v>6</v>
      </c>
      <c r="S3" s="5">
        <v>5</v>
      </c>
      <c r="T3" s="5"/>
      <c r="U3" s="10">
        <f t="shared" si="3"/>
        <v>11</v>
      </c>
      <c r="V3" s="5">
        <v>7</v>
      </c>
      <c r="W3" s="5"/>
      <c r="X3" s="5"/>
      <c r="Y3" s="10">
        <f t="shared" si="4"/>
        <v>7</v>
      </c>
      <c r="Z3">
        <f t="shared" ref="Z3:Z7" si="6">SUM(E3,I3,M3,Q3,U3,Y3)</f>
        <v>51</v>
      </c>
      <c r="AA3" s="8">
        <v>25</v>
      </c>
      <c r="AB3">
        <f t="shared" ref="AB3:AB7" si="7">PRODUCT(Z3,AA3)</f>
        <v>1275</v>
      </c>
      <c r="AC3" s="8" t="s">
        <v>1</v>
      </c>
    </row>
    <row r="4" spans="1:29">
      <c r="A4" s="8" t="s">
        <v>2</v>
      </c>
      <c r="B4" s="5"/>
      <c r="C4" s="5"/>
      <c r="D4" s="5">
        <v>5</v>
      </c>
      <c r="E4" s="10">
        <f t="shared" si="5"/>
        <v>5</v>
      </c>
      <c r="F4" s="5"/>
      <c r="G4" s="5"/>
      <c r="H4" s="5">
        <v>10</v>
      </c>
      <c r="I4" s="10">
        <f t="shared" si="0"/>
        <v>10</v>
      </c>
      <c r="J4" s="5"/>
      <c r="K4" s="5">
        <v>5</v>
      </c>
      <c r="L4" s="5"/>
      <c r="M4" s="10">
        <f t="shared" si="1"/>
        <v>5</v>
      </c>
      <c r="N4" s="5"/>
      <c r="O4" s="5">
        <v>10</v>
      </c>
      <c r="P4" s="5"/>
      <c r="Q4" s="10">
        <f t="shared" si="2"/>
        <v>10</v>
      </c>
      <c r="R4" s="5">
        <v>5</v>
      </c>
      <c r="S4" s="5"/>
      <c r="T4" s="5"/>
      <c r="U4" s="10">
        <f t="shared" si="3"/>
        <v>5</v>
      </c>
      <c r="V4" s="5">
        <v>10</v>
      </c>
      <c r="W4" s="5"/>
      <c r="X4" s="5"/>
      <c r="Y4" s="10">
        <f t="shared" si="4"/>
        <v>10</v>
      </c>
      <c r="Z4">
        <f t="shared" si="6"/>
        <v>45</v>
      </c>
      <c r="AA4" s="8">
        <v>20</v>
      </c>
      <c r="AB4">
        <f t="shared" si="7"/>
        <v>900</v>
      </c>
      <c r="AC4" s="8" t="s">
        <v>2</v>
      </c>
    </row>
    <row r="5" spans="1:29">
      <c r="A5" s="8" t="s">
        <v>3</v>
      </c>
      <c r="B5" s="5">
        <v>18</v>
      </c>
      <c r="C5" s="5">
        <v>5</v>
      </c>
      <c r="D5" s="5"/>
      <c r="E5" s="10">
        <f t="shared" si="5"/>
        <v>23</v>
      </c>
      <c r="F5" s="5">
        <v>17</v>
      </c>
      <c r="G5" s="5"/>
      <c r="H5" s="5">
        <v>3</v>
      </c>
      <c r="I5" s="10">
        <f t="shared" si="0"/>
        <v>20</v>
      </c>
      <c r="J5" s="5">
        <v>20</v>
      </c>
      <c r="K5" s="5"/>
      <c r="L5" s="5"/>
      <c r="M5" s="10">
        <f t="shared" si="1"/>
        <v>20</v>
      </c>
      <c r="N5" s="5">
        <v>20</v>
      </c>
      <c r="O5" s="5"/>
      <c r="P5" s="5">
        <v>5</v>
      </c>
      <c r="Q5" s="10">
        <f t="shared" si="2"/>
        <v>25</v>
      </c>
      <c r="R5" s="5">
        <v>18</v>
      </c>
      <c r="S5" s="5">
        <v>10</v>
      </c>
      <c r="T5" s="5"/>
      <c r="U5" s="10">
        <f t="shared" si="3"/>
        <v>28</v>
      </c>
      <c r="V5" s="5">
        <v>18</v>
      </c>
      <c r="W5" s="5">
        <v>5</v>
      </c>
      <c r="X5" s="5">
        <v>5</v>
      </c>
      <c r="Y5" s="10">
        <f t="shared" si="4"/>
        <v>28</v>
      </c>
      <c r="Z5">
        <f t="shared" si="6"/>
        <v>144</v>
      </c>
      <c r="AA5" s="8">
        <v>22</v>
      </c>
      <c r="AB5">
        <f t="shared" si="7"/>
        <v>3168</v>
      </c>
      <c r="AC5" s="8" t="s">
        <v>3</v>
      </c>
    </row>
    <row r="6" spans="1:29">
      <c r="A6" s="8" t="s">
        <v>4</v>
      </c>
      <c r="B6" s="5"/>
      <c r="C6" s="5">
        <v>19</v>
      </c>
      <c r="D6" s="5">
        <v>5</v>
      </c>
      <c r="E6" s="10">
        <f t="shared" si="5"/>
        <v>24</v>
      </c>
      <c r="F6" s="5"/>
      <c r="G6" s="5">
        <v>17</v>
      </c>
      <c r="H6" s="5"/>
      <c r="I6" s="10">
        <f t="shared" si="0"/>
        <v>17</v>
      </c>
      <c r="J6" s="5"/>
      <c r="K6" s="5">
        <v>17</v>
      </c>
      <c r="L6" s="5">
        <v>5</v>
      </c>
      <c r="M6" s="10">
        <f t="shared" si="1"/>
        <v>22</v>
      </c>
      <c r="N6" s="5"/>
      <c r="O6" s="5">
        <v>19</v>
      </c>
      <c r="P6" s="5"/>
      <c r="Q6" s="10">
        <f t="shared" si="2"/>
        <v>19</v>
      </c>
      <c r="R6" s="5"/>
      <c r="S6" s="5">
        <v>15</v>
      </c>
      <c r="T6" s="5">
        <v>5</v>
      </c>
      <c r="U6" s="10">
        <f t="shared" si="3"/>
        <v>20</v>
      </c>
      <c r="V6" s="5"/>
      <c r="W6" s="5">
        <v>21</v>
      </c>
      <c r="X6" s="5"/>
      <c r="Y6" s="10">
        <f t="shared" si="4"/>
        <v>21</v>
      </c>
      <c r="Z6">
        <f t="shared" si="6"/>
        <v>123</v>
      </c>
      <c r="AA6" s="8">
        <v>15</v>
      </c>
      <c r="AB6">
        <f t="shared" si="7"/>
        <v>1845</v>
      </c>
      <c r="AC6" s="8" t="s">
        <v>4</v>
      </c>
    </row>
    <row r="7" spans="1:29">
      <c r="A7" s="8" t="s">
        <v>5</v>
      </c>
      <c r="B7" s="5">
        <v>13</v>
      </c>
      <c r="C7" s="5">
        <v>12</v>
      </c>
      <c r="D7" s="5">
        <v>10</v>
      </c>
      <c r="E7" s="10">
        <f t="shared" si="5"/>
        <v>35</v>
      </c>
      <c r="F7" s="5">
        <v>15</v>
      </c>
      <c r="G7" s="5">
        <v>11</v>
      </c>
      <c r="H7" s="5">
        <v>10</v>
      </c>
      <c r="I7" s="10">
        <f t="shared" si="0"/>
        <v>36</v>
      </c>
      <c r="J7" s="5">
        <v>13</v>
      </c>
      <c r="K7" s="5">
        <v>12</v>
      </c>
      <c r="L7" s="5">
        <v>15</v>
      </c>
      <c r="M7" s="10">
        <f t="shared" si="1"/>
        <v>40</v>
      </c>
      <c r="N7" s="5">
        <v>13</v>
      </c>
      <c r="O7" s="5">
        <v>12</v>
      </c>
      <c r="P7" s="5">
        <v>13</v>
      </c>
      <c r="Q7" s="10">
        <f t="shared" si="2"/>
        <v>38</v>
      </c>
      <c r="R7" s="5">
        <v>13</v>
      </c>
      <c r="S7" s="5">
        <v>12</v>
      </c>
      <c r="T7" s="5">
        <v>5</v>
      </c>
      <c r="U7" s="10">
        <f t="shared" si="3"/>
        <v>30</v>
      </c>
      <c r="V7" s="5">
        <v>13</v>
      </c>
      <c r="W7" s="5">
        <v>12</v>
      </c>
      <c r="X7" s="5">
        <v>8</v>
      </c>
      <c r="Y7" s="10">
        <f t="shared" si="4"/>
        <v>33</v>
      </c>
      <c r="Z7">
        <f t="shared" si="6"/>
        <v>212</v>
      </c>
      <c r="AA7" s="8">
        <v>15</v>
      </c>
      <c r="AB7">
        <f t="shared" si="7"/>
        <v>3180</v>
      </c>
      <c r="AC7" s="8" t="s">
        <v>5</v>
      </c>
    </row>
    <row r="8" spans="1:29">
      <c r="A8" s="11" t="s">
        <v>6</v>
      </c>
      <c r="B8" s="4"/>
      <c r="C8" s="6">
        <f>SUM(B2:D7)</f>
        <v>104</v>
      </c>
      <c r="D8" s="4"/>
      <c r="E8" s="9"/>
      <c r="F8" s="3"/>
      <c r="G8" s="7">
        <f>SUM(F2:H7)</f>
        <v>100</v>
      </c>
      <c r="H8" s="3"/>
      <c r="I8" s="9"/>
      <c r="J8" s="4"/>
      <c r="K8" s="6">
        <f>SUM(J2:L7)</f>
        <v>104</v>
      </c>
      <c r="L8" s="4"/>
      <c r="M8" s="9"/>
      <c r="N8" s="3"/>
      <c r="O8" s="7">
        <f>SUM(N2:P7)</f>
        <v>104</v>
      </c>
      <c r="P8" s="3"/>
      <c r="Q8" s="9"/>
      <c r="R8" s="4"/>
      <c r="S8" s="6">
        <f>SUM(R2:T7)</f>
        <v>104</v>
      </c>
      <c r="T8" s="4"/>
      <c r="U8" s="9"/>
      <c r="V8" s="3"/>
      <c r="W8" s="7">
        <f>SUM(V2:X7)</f>
        <v>104</v>
      </c>
      <c r="X8" s="3"/>
      <c r="Y8" s="9"/>
      <c r="AA8" s="15" t="s">
        <v>22</v>
      </c>
      <c r="AB8" s="15">
        <f>SUM(AB2:AB7)</f>
        <v>11718</v>
      </c>
    </row>
    <row r="9" spans="1:29">
      <c r="B9" t="s">
        <v>13</v>
      </c>
      <c r="C9" t="s">
        <v>14</v>
      </c>
      <c r="D9" t="s">
        <v>15</v>
      </c>
      <c r="E9" s="9"/>
      <c r="F9" t="s">
        <v>13</v>
      </c>
      <c r="G9" t="s">
        <v>14</v>
      </c>
      <c r="H9" t="s">
        <v>15</v>
      </c>
      <c r="I9" s="9"/>
      <c r="J9" t="s">
        <v>13</v>
      </c>
      <c r="K9" t="s">
        <v>14</v>
      </c>
      <c r="L9" t="s">
        <v>15</v>
      </c>
      <c r="M9" s="9"/>
      <c r="N9" t="s">
        <v>13</v>
      </c>
      <c r="O9" t="s">
        <v>14</v>
      </c>
      <c r="P9" t="s">
        <v>15</v>
      </c>
      <c r="Q9" s="9"/>
      <c r="R9" t="s">
        <v>13</v>
      </c>
      <c r="S9" t="s">
        <v>14</v>
      </c>
      <c r="T9" t="s">
        <v>15</v>
      </c>
      <c r="U9" s="9"/>
      <c r="V9" t="s">
        <v>13</v>
      </c>
      <c r="W9" t="s">
        <v>14</v>
      </c>
      <c r="X9" t="s">
        <v>15</v>
      </c>
      <c r="Y9" s="9"/>
      <c r="AA9" t="s">
        <v>28</v>
      </c>
      <c r="AB9">
        <v>11142</v>
      </c>
    </row>
    <row r="10" spans="1:29">
      <c r="A10" s="11" t="s">
        <v>16</v>
      </c>
      <c r="B10" s="13">
        <f>SUM(B2:B7)</f>
        <v>48</v>
      </c>
      <c r="C10" s="13">
        <f>SUM(C2:C7)</f>
        <v>36</v>
      </c>
      <c r="D10" s="13">
        <f>SUM(D2:D7)</f>
        <v>20</v>
      </c>
      <c r="E10" s="9"/>
      <c r="F10" s="13">
        <f t="shared" ref="F10:X10" si="8">SUM(F2:F7)</f>
        <v>44</v>
      </c>
      <c r="G10" s="13">
        <f t="shared" si="8"/>
        <v>33</v>
      </c>
      <c r="H10" s="13">
        <f t="shared" si="8"/>
        <v>23</v>
      </c>
      <c r="I10" s="9"/>
      <c r="J10" s="13">
        <f t="shared" si="8"/>
        <v>40</v>
      </c>
      <c r="K10" s="13">
        <f t="shared" si="8"/>
        <v>44</v>
      </c>
      <c r="L10" s="13">
        <f t="shared" si="8"/>
        <v>20</v>
      </c>
      <c r="M10" s="9"/>
      <c r="N10" s="13">
        <f t="shared" si="8"/>
        <v>40</v>
      </c>
      <c r="O10" s="13">
        <f t="shared" si="8"/>
        <v>46</v>
      </c>
      <c r="P10" s="13">
        <f t="shared" si="8"/>
        <v>18</v>
      </c>
      <c r="Q10" s="9"/>
      <c r="R10" s="13">
        <f t="shared" si="8"/>
        <v>42</v>
      </c>
      <c r="S10" s="13">
        <f t="shared" si="8"/>
        <v>42</v>
      </c>
      <c r="T10" s="13">
        <f t="shared" si="8"/>
        <v>20</v>
      </c>
      <c r="U10" s="9"/>
      <c r="V10" s="13">
        <f t="shared" si="8"/>
        <v>48</v>
      </c>
      <c r="W10" s="13">
        <f t="shared" si="8"/>
        <v>38</v>
      </c>
      <c r="X10" s="13">
        <f t="shared" si="8"/>
        <v>18</v>
      </c>
      <c r="Y10" s="9"/>
      <c r="AA10" t="s">
        <v>27</v>
      </c>
      <c r="AB10">
        <f>SUM(AB8-AB9)</f>
        <v>576</v>
      </c>
    </row>
    <row r="13" spans="1:29">
      <c r="B13" s="16" t="s">
        <v>24</v>
      </c>
      <c r="C13" s="8" t="s">
        <v>20</v>
      </c>
      <c r="D13" s="16" t="s">
        <v>25</v>
      </c>
      <c r="E13" s="16" t="s">
        <v>20</v>
      </c>
      <c r="F13" s="16" t="s">
        <v>15</v>
      </c>
      <c r="G13" s="2" t="s">
        <v>20</v>
      </c>
      <c r="H13" s="2"/>
      <c r="I13" s="2"/>
      <c r="J13" s="2"/>
      <c r="M13" s="1"/>
    </row>
    <row r="14" spans="1:29">
      <c r="A14" s="8" t="s">
        <v>0</v>
      </c>
      <c r="B14">
        <f>SUM(B2,F2,J2,N2,R2,V2)</f>
        <v>15</v>
      </c>
      <c r="C14" s="8">
        <f>PRODUCT(B14,AA2)</f>
        <v>450</v>
      </c>
      <c r="D14">
        <f t="shared" ref="D14:D19" si="9">SUM(C2,G2,K2,O2,S2,W2)</f>
        <v>15</v>
      </c>
      <c r="E14">
        <f>PRODUCT(D14,AA2)</f>
        <v>450</v>
      </c>
      <c r="F14">
        <f t="shared" ref="F14:F19" si="10">SUM(D2,H2,L2,P2,T2,X2)</f>
        <v>15</v>
      </c>
      <c r="G14">
        <f>PRODUCT(F14,AA2)</f>
        <v>450</v>
      </c>
    </row>
    <row r="15" spans="1:29">
      <c r="A15" s="8" t="s">
        <v>1</v>
      </c>
      <c r="B15">
        <f t="shared" ref="B15" si="11">SUM(B3,F3,J3,N3,R3,V3)</f>
        <v>41</v>
      </c>
      <c r="C15" s="8">
        <f t="shared" ref="C15:C19" si="12">PRODUCT(B15,AA3)</f>
        <v>1025</v>
      </c>
      <c r="D15">
        <f t="shared" si="9"/>
        <v>10</v>
      </c>
      <c r="E15">
        <f t="shared" ref="E15:E19" si="13">PRODUCT(D15,AA3)</f>
        <v>250</v>
      </c>
      <c r="F15">
        <f t="shared" si="10"/>
        <v>0</v>
      </c>
      <c r="G15">
        <f t="shared" ref="G15:G19" si="14">PRODUCT(F15,AA3)</f>
        <v>0</v>
      </c>
    </row>
    <row r="16" spans="1:29">
      <c r="A16" s="8" t="s">
        <v>2</v>
      </c>
      <c r="B16">
        <f t="shared" ref="B16" si="15">SUM(B4,F4,J4,N4,R4,V4)</f>
        <v>15</v>
      </c>
      <c r="C16" s="8">
        <f t="shared" si="12"/>
        <v>300</v>
      </c>
      <c r="D16">
        <f t="shared" si="9"/>
        <v>15</v>
      </c>
      <c r="E16">
        <f t="shared" si="13"/>
        <v>300</v>
      </c>
      <c r="F16">
        <f t="shared" si="10"/>
        <v>15</v>
      </c>
      <c r="G16">
        <f t="shared" si="14"/>
        <v>300</v>
      </c>
    </row>
    <row r="17" spans="1:9">
      <c r="A17" s="8" t="s">
        <v>3</v>
      </c>
      <c r="B17">
        <f t="shared" ref="B17" si="16">SUM(B5,F5,J5,N5,R5,V5)</f>
        <v>111</v>
      </c>
      <c r="C17" s="8">
        <f t="shared" si="12"/>
        <v>2442</v>
      </c>
      <c r="D17">
        <f t="shared" si="9"/>
        <v>20</v>
      </c>
      <c r="E17">
        <f t="shared" si="13"/>
        <v>440</v>
      </c>
      <c r="F17">
        <f t="shared" si="10"/>
        <v>13</v>
      </c>
      <c r="G17">
        <f t="shared" si="14"/>
        <v>286</v>
      </c>
      <c r="H17" s="12"/>
      <c r="I17" s="12"/>
    </row>
    <row r="18" spans="1:9">
      <c r="A18" s="8" t="s">
        <v>4</v>
      </c>
      <c r="B18">
        <f t="shared" ref="B18" si="17">SUM(B6,F6,J6,N6,R6,V6)</f>
        <v>0</v>
      </c>
      <c r="C18" s="8">
        <f t="shared" si="12"/>
        <v>0</v>
      </c>
      <c r="D18">
        <f t="shared" si="9"/>
        <v>108</v>
      </c>
      <c r="E18">
        <f t="shared" si="13"/>
        <v>1620</v>
      </c>
      <c r="F18">
        <f t="shared" si="10"/>
        <v>15</v>
      </c>
      <c r="G18">
        <f t="shared" si="14"/>
        <v>225</v>
      </c>
    </row>
    <row r="19" spans="1:9">
      <c r="A19" s="8" t="s">
        <v>5</v>
      </c>
      <c r="B19">
        <f t="shared" ref="B19" si="18">SUM(B7,F7,J7,N7,R7,V7)</f>
        <v>80</v>
      </c>
      <c r="C19" s="8">
        <f t="shared" si="12"/>
        <v>1200</v>
      </c>
      <c r="D19">
        <f t="shared" si="9"/>
        <v>71</v>
      </c>
      <c r="E19">
        <f t="shared" si="13"/>
        <v>1065</v>
      </c>
      <c r="F19">
        <f t="shared" si="10"/>
        <v>61</v>
      </c>
      <c r="G19">
        <f t="shared" si="14"/>
        <v>915</v>
      </c>
    </row>
    <row r="20" spans="1:9">
      <c r="A20" t="s">
        <v>6</v>
      </c>
      <c r="B20">
        <f>SUM(B10,F10,J10,N10,R10,V10)</f>
        <v>262</v>
      </c>
      <c r="C20" s="8">
        <f>SUM(C14:C19)</f>
        <v>5417</v>
      </c>
      <c r="D20">
        <f>SUM(C10,G10,K10,O10,S10,W10)</f>
        <v>239</v>
      </c>
      <c r="E20">
        <f>SUM(E14:E19)</f>
        <v>4125</v>
      </c>
      <c r="F20">
        <f>SUM(D10,H10,L10,P10,T10,X10)</f>
        <v>119</v>
      </c>
      <c r="G20">
        <f>SUM(G14:G19)</f>
        <v>2176</v>
      </c>
    </row>
    <row r="22" spans="1:9">
      <c r="A22" s="17"/>
      <c r="D22" s="23" t="s">
        <v>6</v>
      </c>
      <c r="E22" s="23"/>
    </row>
    <row r="23" spans="1:9">
      <c r="A23" s="17"/>
      <c r="D23" s="23">
        <f>SUM(B20,D20,F20)</f>
        <v>620</v>
      </c>
      <c r="E23" s="23"/>
    </row>
    <row r="24" spans="1:9">
      <c r="D24" t="s">
        <v>23</v>
      </c>
      <c r="E24">
        <v>630</v>
      </c>
    </row>
    <row r="25" spans="1:9">
      <c r="C25" s="18"/>
    </row>
    <row r="29" spans="1:9">
      <c r="C29" t="s">
        <v>19</v>
      </c>
      <c r="D29" t="s">
        <v>6</v>
      </c>
    </row>
    <row r="30" spans="1:9">
      <c r="A30" t="s">
        <v>17</v>
      </c>
      <c r="C30">
        <f>B20</f>
        <v>262</v>
      </c>
      <c r="D30">
        <f>SUM(PRODUCT(B14,AA2),PRODUCT(B15,AA3),PRODUCT(B16,AA4),PRODUCT(B17,AA5),PRODUCT(B18,AA6),PRODUCT(B19,AA7),)</f>
        <v>5417</v>
      </c>
    </row>
    <row r="31" spans="1:9">
      <c r="A31" t="s">
        <v>18</v>
      </c>
      <c r="C31">
        <f>D20</f>
        <v>239</v>
      </c>
      <c r="D31">
        <f>SUM(PRODUCT(D14,AA2),PRODUCT(D15,AA3),PRODUCT(D16,AA4),PRODUCT(D17,AA5),PRODUCT(D18,AA6),PRODUCT(D19,AA7),)</f>
        <v>4125</v>
      </c>
    </row>
    <row r="32" spans="1:9">
      <c r="A32" t="s">
        <v>26</v>
      </c>
      <c r="C32">
        <f>F20</f>
        <v>119</v>
      </c>
      <c r="D32">
        <f>SUM(PRODUCT(F14,AA2),PRODUCT(F15,AA3),PRODUCT(F16,AA4),PRODUCT(F17,AA5),PRODUCT(F18,AA6),PRODUCT(F19,AA7),)</f>
        <v>2176</v>
      </c>
    </row>
    <row r="33" spans="1:4">
      <c r="C33">
        <f>SUM(C30:C32)</f>
        <v>620</v>
      </c>
      <c r="D33">
        <f>SUM(D30:D32)</f>
        <v>11718</v>
      </c>
    </row>
    <row r="34" spans="1:4">
      <c r="A34" t="s">
        <v>29</v>
      </c>
      <c r="D34">
        <v>11445</v>
      </c>
    </row>
    <row r="35" spans="1:4">
      <c r="A35" s="5"/>
    </row>
    <row r="36" spans="1:4">
      <c r="A36" s="5"/>
    </row>
    <row r="37" spans="1:4">
      <c r="A37" s="5"/>
    </row>
    <row r="38" spans="1:4">
      <c r="A38" s="5"/>
    </row>
    <row r="39" spans="1:4">
      <c r="A39" s="5"/>
    </row>
    <row r="40" spans="1:4">
      <c r="A40" s="5"/>
    </row>
    <row r="41" spans="1:4">
      <c r="A41" s="5"/>
    </row>
  </sheetData>
  <mergeCells count="8">
    <mergeCell ref="D23:E23"/>
    <mergeCell ref="N1:P1"/>
    <mergeCell ref="R1:T1"/>
    <mergeCell ref="V1:X1"/>
    <mergeCell ref="D22:E22"/>
    <mergeCell ref="B1:D1"/>
    <mergeCell ref="F1:H1"/>
    <mergeCell ref="J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G28"/>
  <sheetViews>
    <sheetView workbookViewId="0">
      <selection activeCell="H15" sqref="H15"/>
    </sheetView>
  </sheetViews>
  <sheetFormatPr defaultRowHeight="14.4"/>
  <cols>
    <col min="1" max="1" width="15.21875" customWidth="1"/>
    <col min="3" max="3" width="11.33203125" customWidth="1"/>
  </cols>
  <sheetData>
    <row r="4" spans="1:7">
      <c r="C4" s="26" t="s">
        <v>32</v>
      </c>
      <c r="D4" s="26"/>
      <c r="E4" s="26"/>
      <c r="F4" s="26"/>
    </row>
    <row r="5" spans="1:7">
      <c r="B5" t="s">
        <v>21</v>
      </c>
      <c r="C5" s="26" t="s">
        <v>30</v>
      </c>
      <c r="D5" s="26"/>
      <c r="E5" s="26" t="s">
        <v>31</v>
      </c>
      <c r="F5" s="26"/>
      <c r="G5" t="s">
        <v>33</v>
      </c>
    </row>
    <row r="6" spans="1:7">
      <c r="A6" s="8" t="s">
        <v>0</v>
      </c>
      <c r="B6" s="8">
        <v>30</v>
      </c>
      <c r="C6">
        <v>21</v>
      </c>
      <c r="D6">
        <f>PRODUCT(C6,B6)</f>
        <v>630</v>
      </c>
      <c r="E6" s="19">
        <v>24</v>
      </c>
      <c r="F6">
        <f t="shared" ref="F6:F11" si="0">PRODUCT(E6,B6)</f>
        <v>720</v>
      </c>
      <c r="G6">
        <f>SUM(F6,-D6)</f>
        <v>90</v>
      </c>
    </row>
    <row r="7" spans="1:7">
      <c r="A7" s="8" t="s">
        <v>1</v>
      </c>
      <c r="B7" s="8">
        <v>25</v>
      </c>
      <c r="C7">
        <v>56</v>
      </c>
      <c r="D7">
        <f t="shared" ref="D7:D11" si="1">PRODUCT(C7,B7)</f>
        <v>1400</v>
      </c>
      <c r="E7">
        <v>46</v>
      </c>
      <c r="F7">
        <f t="shared" si="0"/>
        <v>1150</v>
      </c>
      <c r="G7">
        <f t="shared" ref="G7:G12" si="2">SUM(F7,-D7)</f>
        <v>-250</v>
      </c>
    </row>
    <row r="8" spans="1:7">
      <c r="A8" s="8" t="s">
        <v>2</v>
      </c>
      <c r="B8" s="8">
        <v>20</v>
      </c>
      <c r="C8">
        <v>25</v>
      </c>
      <c r="D8">
        <f t="shared" si="1"/>
        <v>500</v>
      </c>
      <c r="E8">
        <v>23</v>
      </c>
      <c r="F8">
        <f t="shared" si="0"/>
        <v>460</v>
      </c>
      <c r="G8">
        <f t="shared" si="2"/>
        <v>-40</v>
      </c>
    </row>
    <row r="9" spans="1:7">
      <c r="A9" s="8" t="s">
        <v>3</v>
      </c>
      <c r="B9" s="8">
        <v>22</v>
      </c>
      <c r="C9">
        <v>0</v>
      </c>
      <c r="D9">
        <f t="shared" si="1"/>
        <v>0</v>
      </c>
      <c r="E9">
        <v>0</v>
      </c>
      <c r="F9">
        <f t="shared" si="0"/>
        <v>0</v>
      </c>
      <c r="G9">
        <f t="shared" si="2"/>
        <v>0</v>
      </c>
    </row>
    <row r="10" spans="1:7">
      <c r="A10" s="8" t="s">
        <v>4</v>
      </c>
      <c r="B10" s="8">
        <v>15</v>
      </c>
      <c r="C10">
        <v>0</v>
      </c>
      <c r="D10">
        <f t="shared" si="1"/>
        <v>0</v>
      </c>
      <c r="E10">
        <v>0</v>
      </c>
      <c r="F10">
        <f t="shared" si="0"/>
        <v>0</v>
      </c>
      <c r="G10">
        <f t="shared" si="2"/>
        <v>0</v>
      </c>
    </row>
    <row r="11" spans="1:7">
      <c r="A11" s="8" t="s">
        <v>5</v>
      </c>
      <c r="B11" s="8">
        <v>15</v>
      </c>
      <c r="C11">
        <v>35</v>
      </c>
      <c r="D11">
        <f t="shared" si="1"/>
        <v>525</v>
      </c>
      <c r="E11">
        <v>42</v>
      </c>
      <c r="F11">
        <f t="shared" si="0"/>
        <v>630</v>
      </c>
      <c r="G11">
        <f t="shared" si="2"/>
        <v>105</v>
      </c>
    </row>
    <row r="12" spans="1:7">
      <c r="A12" s="8" t="s">
        <v>22</v>
      </c>
      <c r="C12">
        <f>SUM(C6:C11)</f>
        <v>137</v>
      </c>
      <c r="D12">
        <f>SUM(D6:D11)</f>
        <v>3055</v>
      </c>
      <c r="E12">
        <f>SUM(E6:E11)</f>
        <v>135</v>
      </c>
      <c r="F12">
        <f>SUM(F6:F11)</f>
        <v>2960</v>
      </c>
      <c r="G12">
        <f t="shared" si="2"/>
        <v>-95</v>
      </c>
    </row>
    <row r="21" spans="1:7">
      <c r="C21" s="26" t="s">
        <v>17</v>
      </c>
      <c r="D21" s="26"/>
      <c r="E21" s="26"/>
      <c r="F21" s="26"/>
    </row>
    <row r="22" spans="1:7">
      <c r="B22" t="s">
        <v>21</v>
      </c>
      <c r="C22" s="26" t="s">
        <v>30</v>
      </c>
      <c r="D22" s="26"/>
      <c r="E22" s="26" t="s">
        <v>31</v>
      </c>
      <c r="F22" s="26"/>
      <c r="G22" t="s">
        <v>33</v>
      </c>
    </row>
    <row r="23" spans="1:7">
      <c r="A23" s="8" t="s">
        <v>0</v>
      </c>
      <c r="B23" s="8">
        <v>30</v>
      </c>
    </row>
    <row r="24" spans="1:7">
      <c r="A24" s="8" t="s">
        <v>1</v>
      </c>
      <c r="B24" s="8">
        <v>25</v>
      </c>
    </row>
    <row r="25" spans="1:7">
      <c r="A25" s="8" t="s">
        <v>2</v>
      </c>
      <c r="B25" s="8">
        <v>20</v>
      </c>
    </row>
    <row r="26" spans="1:7">
      <c r="A26" s="8" t="s">
        <v>3</v>
      </c>
      <c r="B26" s="8">
        <v>22</v>
      </c>
    </row>
    <row r="27" spans="1:7">
      <c r="A27" s="8" t="s">
        <v>4</v>
      </c>
      <c r="B27" s="8">
        <v>15</v>
      </c>
    </row>
    <row r="28" spans="1:7">
      <c r="A28" s="8" t="s">
        <v>5</v>
      </c>
      <c r="B28" s="8">
        <v>15</v>
      </c>
    </row>
  </sheetData>
  <mergeCells count="6">
    <mergeCell ref="C5:D5"/>
    <mergeCell ref="E5:F5"/>
    <mergeCell ref="C4:F4"/>
    <mergeCell ref="C22:D22"/>
    <mergeCell ref="C21:F21"/>
    <mergeCell ref="E22:F2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E28"/>
  <sheetViews>
    <sheetView workbookViewId="0">
      <selection activeCell="N25" sqref="N25"/>
    </sheetView>
  </sheetViews>
  <sheetFormatPr defaultRowHeight="14.4"/>
  <cols>
    <col min="1" max="1" width="14.5546875" customWidth="1"/>
  </cols>
  <sheetData>
    <row r="3" spans="1:5">
      <c r="B3" t="s">
        <v>17</v>
      </c>
    </row>
    <row r="4" spans="1:5">
      <c r="B4" s="16" t="s">
        <v>34</v>
      </c>
      <c r="C4" s="5" t="s">
        <v>35</v>
      </c>
      <c r="D4" s="27"/>
      <c r="E4" s="27"/>
    </row>
    <row r="5" spans="1:5">
      <c r="A5" s="8" t="s">
        <v>0</v>
      </c>
      <c r="B5">
        <v>15</v>
      </c>
      <c r="C5" s="5">
        <v>15</v>
      </c>
      <c r="D5" s="5"/>
      <c r="E5" s="5"/>
    </row>
    <row r="6" spans="1:5">
      <c r="A6" s="8" t="s">
        <v>1</v>
      </c>
      <c r="B6">
        <v>30</v>
      </c>
      <c r="C6" s="5">
        <v>41</v>
      </c>
      <c r="D6" s="5"/>
      <c r="E6" s="5"/>
    </row>
    <row r="7" spans="1:5">
      <c r="A7" s="8" t="s">
        <v>2</v>
      </c>
      <c r="B7">
        <v>15</v>
      </c>
      <c r="C7" s="5">
        <v>15</v>
      </c>
      <c r="D7" s="5"/>
      <c r="E7" s="5"/>
    </row>
    <row r="8" spans="1:5">
      <c r="A8" s="8" t="s">
        <v>3</v>
      </c>
      <c r="B8">
        <v>112</v>
      </c>
      <c r="C8" s="5">
        <v>111</v>
      </c>
      <c r="D8" s="5"/>
      <c r="E8" s="5"/>
    </row>
    <row r="9" spans="1:5">
      <c r="A9" s="8" t="s">
        <v>4</v>
      </c>
      <c r="B9">
        <v>0</v>
      </c>
      <c r="C9" s="5">
        <v>0</v>
      </c>
      <c r="D9" s="5"/>
      <c r="E9" s="5"/>
    </row>
    <row r="10" spans="1:5">
      <c r="A10" s="8" t="s">
        <v>5</v>
      </c>
      <c r="B10">
        <v>89</v>
      </c>
      <c r="C10" s="5">
        <v>80</v>
      </c>
      <c r="D10" s="5"/>
      <c r="E10" s="5"/>
    </row>
    <row r="11" spans="1:5">
      <c r="A11" t="s">
        <v>6</v>
      </c>
      <c r="B11">
        <v>261</v>
      </c>
      <c r="C11" s="5">
        <v>262</v>
      </c>
      <c r="D11" s="5"/>
      <c r="E11" s="5"/>
    </row>
    <row r="21" spans="1:3">
      <c r="B21" t="s">
        <v>34</v>
      </c>
      <c r="C21" t="s">
        <v>35</v>
      </c>
    </row>
    <row r="22" spans="1:3">
      <c r="A22" s="8" t="s">
        <v>0</v>
      </c>
      <c r="B22">
        <v>15</v>
      </c>
      <c r="C22">
        <v>15</v>
      </c>
    </row>
    <row r="23" spans="1:3">
      <c r="A23" s="8" t="s">
        <v>1</v>
      </c>
      <c r="B23">
        <v>0</v>
      </c>
      <c r="C23">
        <v>10</v>
      </c>
    </row>
    <row r="24" spans="1:3">
      <c r="A24" s="8" t="s">
        <v>2</v>
      </c>
      <c r="B24">
        <v>15</v>
      </c>
      <c r="C24">
        <v>15</v>
      </c>
    </row>
    <row r="25" spans="1:3">
      <c r="A25" s="8" t="s">
        <v>3</v>
      </c>
      <c r="B25">
        <v>25</v>
      </c>
      <c r="C25">
        <v>20</v>
      </c>
    </row>
    <row r="26" spans="1:3">
      <c r="A26" s="8" t="s">
        <v>4</v>
      </c>
      <c r="B26">
        <v>118</v>
      </c>
      <c r="C26">
        <v>108</v>
      </c>
    </row>
    <row r="27" spans="1:3">
      <c r="A27" s="8" t="s">
        <v>5</v>
      </c>
      <c r="B27">
        <v>60</v>
      </c>
      <c r="C27">
        <v>71</v>
      </c>
    </row>
    <row r="28" spans="1:3">
      <c r="A28" t="s">
        <v>6</v>
      </c>
      <c r="B28">
        <v>233</v>
      </c>
      <c r="C28">
        <v>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3"/>
  <sheetViews>
    <sheetView tabSelected="1" workbookViewId="0">
      <selection activeCell="O19" sqref="O19"/>
    </sheetView>
  </sheetViews>
  <sheetFormatPr defaultRowHeight="14.4"/>
  <cols>
    <col min="1" max="1" width="14.33203125" customWidth="1"/>
    <col min="10" max="10" width="8.5546875" customWidth="1"/>
  </cols>
  <sheetData>
    <row r="1" spans="1:29">
      <c r="A1" s="11"/>
      <c r="B1" s="25" t="s">
        <v>7</v>
      </c>
      <c r="C1" s="25"/>
      <c r="D1" s="25"/>
      <c r="E1" s="14"/>
      <c r="F1" s="24" t="s">
        <v>8</v>
      </c>
      <c r="G1" s="24"/>
      <c r="H1" s="24"/>
      <c r="I1" s="14"/>
      <c r="J1" s="25" t="s">
        <v>9</v>
      </c>
      <c r="K1" s="25"/>
      <c r="L1" s="25"/>
      <c r="M1" s="14"/>
      <c r="N1" s="24" t="s">
        <v>10</v>
      </c>
      <c r="O1" s="24"/>
      <c r="P1" s="24"/>
      <c r="Q1" s="14"/>
      <c r="R1" s="25" t="s">
        <v>11</v>
      </c>
      <c r="S1" s="25"/>
      <c r="T1" s="25"/>
      <c r="U1" s="14"/>
      <c r="V1" s="24" t="s">
        <v>12</v>
      </c>
      <c r="W1" s="24"/>
      <c r="X1" s="24"/>
      <c r="Y1" s="9"/>
      <c r="Z1" t="s">
        <v>19</v>
      </c>
      <c r="AA1" t="s">
        <v>21</v>
      </c>
      <c r="AB1" t="s">
        <v>20</v>
      </c>
    </row>
    <row r="2" spans="1:29">
      <c r="A2" s="8" t="s">
        <v>0</v>
      </c>
      <c r="B2" s="5">
        <v>10</v>
      </c>
      <c r="C2" s="5"/>
      <c r="D2" s="5"/>
      <c r="E2" s="10">
        <f>SUM(B2:D2)</f>
        <v>10</v>
      </c>
      <c r="F2" s="5">
        <v>5</v>
      </c>
      <c r="G2" s="5"/>
      <c r="H2" s="5"/>
      <c r="I2" s="10">
        <f t="shared" ref="I2:I7" si="0">SUM(F2:H2)</f>
        <v>5</v>
      </c>
      <c r="J2" s="5"/>
      <c r="K2" s="5">
        <v>10</v>
      </c>
      <c r="L2" s="5"/>
      <c r="M2" s="10">
        <f t="shared" ref="M2:M7" si="1">SUM(J2:L2)</f>
        <v>10</v>
      </c>
      <c r="N2" s="5"/>
      <c r="O2" s="5">
        <v>5</v>
      </c>
      <c r="P2" s="5"/>
      <c r="Q2" s="10">
        <f t="shared" ref="Q2:Q7" si="2">SUM(N2:P2)</f>
        <v>5</v>
      </c>
      <c r="R2" s="5"/>
      <c r="S2" s="5"/>
      <c r="T2" s="5">
        <v>10</v>
      </c>
      <c r="U2" s="10">
        <f t="shared" ref="U2:U7" si="3">SUM(R2:T2)</f>
        <v>10</v>
      </c>
      <c r="V2" s="5"/>
      <c r="W2" s="5"/>
      <c r="X2" s="5">
        <v>5</v>
      </c>
      <c r="Y2" s="10">
        <f t="shared" ref="Y2:Y7" si="4">SUM(V2:X2)</f>
        <v>5</v>
      </c>
      <c r="Z2">
        <f>SUM(E2,I2,M2,Q2,U2,Y2)</f>
        <v>45</v>
      </c>
      <c r="AA2" s="8">
        <v>30</v>
      </c>
      <c r="AB2">
        <f>PRODUCT(Z2,AA2)</f>
        <v>1350</v>
      </c>
      <c r="AC2" s="8" t="s">
        <v>0</v>
      </c>
    </row>
    <row r="3" spans="1:29">
      <c r="A3" s="8" t="s">
        <v>1</v>
      </c>
      <c r="B3" s="5">
        <v>5</v>
      </c>
      <c r="C3" s="5"/>
      <c r="D3" s="5"/>
      <c r="E3" s="10">
        <f t="shared" ref="E3:E7" si="5">SUM(B3:D3)</f>
        <v>5</v>
      </c>
      <c r="F3" s="5">
        <v>5</v>
      </c>
      <c r="G3" s="5"/>
      <c r="H3" s="5"/>
      <c r="I3" s="10">
        <f t="shared" si="0"/>
        <v>5</v>
      </c>
      <c r="J3" s="5">
        <v>5</v>
      </c>
      <c r="K3" s="5"/>
      <c r="L3" s="5"/>
      <c r="M3" s="10">
        <f t="shared" si="1"/>
        <v>5</v>
      </c>
      <c r="N3" s="5">
        <v>5</v>
      </c>
      <c r="O3" s="5"/>
      <c r="P3" s="5"/>
      <c r="Q3" s="10">
        <f t="shared" si="2"/>
        <v>5</v>
      </c>
      <c r="R3" s="5">
        <v>5</v>
      </c>
      <c r="S3" s="5"/>
      <c r="T3" s="5"/>
      <c r="U3" s="10">
        <f t="shared" si="3"/>
        <v>5</v>
      </c>
      <c r="V3" s="5">
        <v>5</v>
      </c>
      <c r="W3" s="5"/>
      <c r="X3" s="5"/>
      <c r="Y3" s="10">
        <f t="shared" si="4"/>
        <v>5</v>
      </c>
      <c r="Z3">
        <f t="shared" ref="Z3:Z7" si="6">SUM(E3,I3,M3,Q3,U3,Y3)</f>
        <v>30</v>
      </c>
      <c r="AA3" s="8">
        <v>25</v>
      </c>
      <c r="AB3">
        <f t="shared" ref="AB3:AB7" si="7">PRODUCT(Z3,AA3)</f>
        <v>750</v>
      </c>
      <c r="AC3" s="8" t="s">
        <v>1</v>
      </c>
    </row>
    <row r="4" spans="1:29">
      <c r="A4" s="8" t="s">
        <v>2</v>
      </c>
      <c r="B4" s="5"/>
      <c r="C4" s="5"/>
      <c r="D4" s="5">
        <v>5</v>
      </c>
      <c r="E4" s="10">
        <f t="shared" si="5"/>
        <v>5</v>
      </c>
      <c r="F4" s="5"/>
      <c r="G4" s="5"/>
      <c r="H4" s="5">
        <v>10</v>
      </c>
      <c r="I4" s="10">
        <f t="shared" si="0"/>
        <v>10</v>
      </c>
      <c r="J4" s="5"/>
      <c r="K4" s="5">
        <v>5</v>
      </c>
      <c r="L4" s="5"/>
      <c r="M4" s="10">
        <f t="shared" si="1"/>
        <v>5</v>
      </c>
      <c r="N4" s="5"/>
      <c r="O4" s="5">
        <v>10</v>
      </c>
      <c r="P4" s="5"/>
      <c r="Q4" s="10">
        <f t="shared" si="2"/>
        <v>10</v>
      </c>
      <c r="R4" s="5">
        <v>5</v>
      </c>
      <c r="S4" s="5"/>
      <c r="T4" s="5"/>
      <c r="U4" s="10">
        <f t="shared" si="3"/>
        <v>5</v>
      </c>
      <c r="V4" s="5">
        <v>10</v>
      </c>
      <c r="W4" s="5"/>
      <c r="X4" s="5"/>
      <c r="Y4" s="10">
        <f t="shared" si="4"/>
        <v>10</v>
      </c>
      <c r="Z4">
        <f t="shared" si="6"/>
        <v>45</v>
      </c>
      <c r="AA4" s="8">
        <v>20</v>
      </c>
      <c r="AB4">
        <f t="shared" si="7"/>
        <v>900</v>
      </c>
      <c r="AC4" s="8" t="s">
        <v>2</v>
      </c>
    </row>
    <row r="5" spans="1:29">
      <c r="A5" s="8" t="s">
        <v>3</v>
      </c>
      <c r="B5" s="5">
        <v>18</v>
      </c>
      <c r="C5" s="5">
        <v>5</v>
      </c>
      <c r="D5" s="5"/>
      <c r="E5" s="10">
        <f t="shared" si="5"/>
        <v>23</v>
      </c>
      <c r="F5" s="5">
        <v>18</v>
      </c>
      <c r="G5" s="5">
        <v>5</v>
      </c>
      <c r="H5" s="5">
        <v>3</v>
      </c>
      <c r="I5" s="10">
        <f t="shared" si="0"/>
        <v>26</v>
      </c>
      <c r="J5" s="5">
        <v>20</v>
      </c>
      <c r="K5" s="5"/>
      <c r="L5" s="5"/>
      <c r="M5" s="10">
        <f t="shared" si="1"/>
        <v>20</v>
      </c>
      <c r="N5" s="5">
        <v>20</v>
      </c>
      <c r="O5" s="5"/>
      <c r="P5" s="5">
        <v>5</v>
      </c>
      <c r="Q5" s="10">
        <f t="shared" si="2"/>
        <v>25</v>
      </c>
      <c r="R5" s="5">
        <v>18</v>
      </c>
      <c r="S5" s="5">
        <v>10</v>
      </c>
      <c r="T5" s="5"/>
      <c r="U5" s="10">
        <f t="shared" si="3"/>
        <v>28</v>
      </c>
      <c r="V5" s="5">
        <v>18</v>
      </c>
      <c r="W5" s="5">
        <v>5</v>
      </c>
      <c r="X5" s="5">
        <v>5</v>
      </c>
      <c r="Y5" s="10">
        <f t="shared" si="4"/>
        <v>28</v>
      </c>
      <c r="Z5">
        <f t="shared" si="6"/>
        <v>150</v>
      </c>
      <c r="AA5" s="8">
        <v>22</v>
      </c>
      <c r="AB5">
        <f t="shared" si="7"/>
        <v>3300</v>
      </c>
      <c r="AC5" s="8" t="s">
        <v>3</v>
      </c>
    </row>
    <row r="6" spans="1:29">
      <c r="A6" s="8" t="s">
        <v>4</v>
      </c>
      <c r="B6" s="5"/>
      <c r="C6" s="5">
        <v>20</v>
      </c>
      <c r="D6" s="5">
        <v>5</v>
      </c>
      <c r="E6" s="10">
        <f t="shared" si="5"/>
        <v>25</v>
      </c>
      <c r="F6" s="5"/>
      <c r="G6" s="5">
        <v>18</v>
      </c>
      <c r="H6" s="5"/>
      <c r="I6" s="10">
        <f t="shared" si="0"/>
        <v>18</v>
      </c>
      <c r="J6" s="5"/>
      <c r="K6" s="5">
        <v>18</v>
      </c>
      <c r="L6" s="5">
        <v>5</v>
      </c>
      <c r="M6" s="10">
        <f t="shared" si="1"/>
        <v>23</v>
      </c>
      <c r="N6" s="5"/>
      <c r="O6" s="5">
        <v>20</v>
      </c>
      <c r="P6" s="5"/>
      <c r="Q6" s="10">
        <f t="shared" si="2"/>
        <v>20</v>
      </c>
      <c r="R6" s="5"/>
      <c r="S6" s="5">
        <v>20</v>
      </c>
      <c r="T6" s="5">
        <v>5</v>
      </c>
      <c r="U6" s="10">
        <f t="shared" si="3"/>
        <v>25</v>
      </c>
      <c r="V6" s="5"/>
      <c r="W6" s="5">
        <v>22</v>
      </c>
      <c r="X6" s="5"/>
      <c r="Y6" s="10">
        <f t="shared" si="4"/>
        <v>22</v>
      </c>
      <c r="Z6">
        <f t="shared" si="6"/>
        <v>133</v>
      </c>
      <c r="AA6" s="8">
        <v>15</v>
      </c>
      <c r="AB6">
        <f t="shared" si="7"/>
        <v>1995</v>
      </c>
      <c r="AC6" s="8" t="s">
        <v>4</v>
      </c>
    </row>
    <row r="7" spans="1:29">
      <c r="A7" s="8" t="s">
        <v>5</v>
      </c>
      <c r="B7" s="5">
        <v>15</v>
      </c>
      <c r="C7" s="5">
        <v>10</v>
      </c>
      <c r="D7" s="5">
        <v>10</v>
      </c>
      <c r="E7" s="10">
        <f t="shared" si="5"/>
        <v>35</v>
      </c>
      <c r="F7" s="5">
        <v>14</v>
      </c>
      <c r="G7" s="5">
        <v>10</v>
      </c>
      <c r="H7" s="5">
        <v>10</v>
      </c>
      <c r="I7" s="10">
        <f t="shared" si="0"/>
        <v>34</v>
      </c>
      <c r="J7" s="5">
        <v>15</v>
      </c>
      <c r="K7" s="5">
        <v>10</v>
      </c>
      <c r="L7" s="5">
        <v>15</v>
      </c>
      <c r="M7" s="10">
        <f t="shared" si="1"/>
        <v>40</v>
      </c>
      <c r="N7" s="5">
        <v>15</v>
      </c>
      <c r="O7" s="5">
        <v>10</v>
      </c>
      <c r="P7" s="5">
        <v>13</v>
      </c>
      <c r="Q7" s="10">
        <f t="shared" si="2"/>
        <v>38</v>
      </c>
      <c r="R7" s="5">
        <v>15</v>
      </c>
      <c r="S7" s="5">
        <v>10</v>
      </c>
      <c r="T7" s="5">
        <v>5</v>
      </c>
      <c r="U7" s="10">
        <f t="shared" si="3"/>
        <v>30</v>
      </c>
      <c r="V7" s="5">
        <v>15</v>
      </c>
      <c r="W7" s="5">
        <v>10</v>
      </c>
      <c r="X7" s="5">
        <v>8</v>
      </c>
      <c r="Y7" s="10">
        <f t="shared" si="4"/>
        <v>33</v>
      </c>
      <c r="Z7">
        <f t="shared" si="6"/>
        <v>210</v>
      </c>
      <c r="AA7" s="8">
        <v>15</v>
      </c>
      <c r="AB7">
        <f t="shared" si="7"/>
        <v>3150</v>
      </c>
      <c r="AC7" s="8" t="s">
        <v>5</v>
      </c>
    </row>
    <row r="8" spans="1:29">
      <c r="A8" s="11" t="s">
        <v>6</v>
      </c>
      <c r="B8" s="4"/>
      <c r="C8" s="21">
        <f>SUM(B2:D7)</f>
        <v>103</v>
      </c>
      <c r="D8" s="4"/>
      <c r="E8" s="9"/>
      <c r="F8" s="3"/>
      <c r="G8" s="20">
        <f>SUM(F2:H7)</f>
        <v>98</v>
      </c>
      <c r="H8" s="3"/>
      <c r="I8" s="9"/>
      <c r="J8" s="4"/>
      <c r="K8" s="21">
        <f>SUM(J2:L7)</f>
        <v>103</v>
      </c>
      <c r="L8" s="4"/>
      <c r="M8" s="9"/>
      <c r="N8" s="3"/>
      <c r="O8" s="20">
        <f>SUM(N2:P7)</f>
        <v>103</v>
      </c>
      <c r="P8" s="3"/>
      <c r="Q8" s="9"/>
      <c r="R8" s="4"/>
      <c r="S8" s="21">
        <f>SUM(R2:T7)</f>
        <v>103</v>
      </c>
      <c r="T8" s="4"/>
      <c r="U8" s="9"/>
      <c r="V8" s="3"/>
      <c r="W8" s="20">
        <f>SUM(V2:X7)</f>
        <v>103</v>
      </c>
      <c r="X8" s="3"/>
      <c r="Y8" s="9"/>
      <c r="AA8" s="15" t="s">
        <v>22</v>
      </c>
      <c r="AB8" s="15">
        <f>SUM(AB2:AB7)</f>
        <v>11445</v>
      </c>
    </row>
    <row r="9" spans="1:29">
      <c r="B9" t="s">
        <v>13</v>
      </c>
      <c r="C9" t="s">
        <v>14</v>
      </c>
      <c r="D9" t="s">
        <v>15</v>
      </c>
      <c r="E9" s="9"/>
      <c r="F9" t="s">
        <v>13</v>
      </c>
      <c r="G9" t="s">
        <v>14</v>
      </c>
      <c r="H9" t="s">
        <v>15</v>
      </c>
      <c r="I9" s="9"/>
      <c r="J9" t="s">
        <v>13</v>
      </c>
      <c r="K9" t="s">
        <v>14</v>
      </c>
      <c r="L9" t="s">
        <v>15</v>
      </c>
      <c r="M9" s="9"/>
      <c r="N9" t="s">
        <v>13</v>
      </c>
      <c r="O9" t="s">
        <v>14</v>
      </c>
      <c r="P9" t="s">
        <v>15</v>
      </c>
      <c r="Q9" s="9"/>
      <c r="R9" t="s">
        <v>13</v>
      </c>
      <c r="S9" t="s">
        <v>14</v>
      </c>
      <c r="T9" t="s">
        <v>15</v>
      </c>
      <c r="U9" s="9"/>
      <c r="V9" t="s">
        <v>13</v>
      </c>
      <c r="W9" t="s">
        <v>14</v>
      </c>
      <c r="X9" t="s">
        <v>15</v>
      </c>
      <c r="Y9" s="9"/>
      <c r="AA9" t="s">
        <v>28</v>
      </c>
      <c r="AB9">
        <v>11142</v>
      </c>
    </row>
    <row r="10" spans="1:29">
      <c r="A10" s="11" t="s">
        <v>16</v>
      </c>
      <c r="B10" s="13">
        <f>SUM(B2:B7)</f>
        <v>48</v>
      </c>
      <c r="C10" s="13">
        <f>SUM(C2:C7)</f>
        <v>35</v>
      </c>
      <c r="D10" s="13">
        <f>SUM(D2:D7)</f>
        <v>20</v>
      </c>
      <c r="E10" s="9"/>
      <c r="F10" s="13">
        <f t="shared" ref="F10:X10" si="8">SUM(F2:F7)</f>
        <v>42</v>
      </c>
      <c r="G10" s="13">
        <f t="shared" si="8"/>
        <v>33</v>
      </c>
      <c r="H10" s="13">
        <f t="shared" si="8"/>
        <v>23</v>
      </c>
      <c r="I10" s="9"/>
      <c r="J10" s="13">
        <f t="shared" si="8"/>
        <v>40</v>
      </c>
      <c r="K10" s="13">
        <f t="shared" si="8"/>
        <v>43</v>
      </c>
      <c r="L10" s="13">
        <f t="shared" si="8"/>
        <v>20</v>
      </c>
      <c r="M10" s="9"/>
      <c r="N10" s="13">
        <f t="shared" si="8"/>
        <v>40</v>
      </c>
      <c r="O10" s="13">
        <f t="shared" si="8"/>
        <v>45</v>
      </c>
      <c r="P10" s="13">
        <f t="shared" si="8"/>
        <v>18</v>
      </c>
      <c r="Q10" s="9"/>
      <c r="R10" s="13">
        <f t="shared" si="8"/>
        <v>43</v>
      </c>
      <c r="S10" s="13">
        <f t="shared" si="8"/>
        <v>40</v>
      </c>
      <c r="T10" s="13">
        <f t="shared" si="8"/>
        <v>20</v>
      </c>
      <c r="U10" s="9"/>
      <c r="V10" s="13">
        <f t="shared" si="8"/>
        <v>48</v>
      </c>
      <c r="W10" s="13">
        <f t="shared" si="8"/>
        <v>37</v>
      </c>
      <c r="X10" s="13">
        <f t="shared" si="8"/>
        <v>18</v>
      </c>
      <c r="Y10" s="9"/>
      <c r="AA10" t="s">
        <v>27</v>
      </c>
      <c r="AB10">
        <f>SUM(AB8-AB9)</f>
        <v>303</v>
      </c>
    </row>
    <row r="13" spans="1:29">
      <c r="B13" s="16" t="s">
        <v>24</v>
      </c>
      <c r="C13" s="8" t="s">
        <v>20</v>
      </c>
      <c r="D13" s="16" t="s">
        <v>25</v>
      </c>
      <c r="E13" s="16" t="s">
        <v>20</v>
      </c>
      <c r="F13" s="16" t="s">
        <v>15</v>
      </c>
      <c r="G13" s="22" t="s">
        <v>20</v>
      </c>
    </row>
    <row r="14" spans="1:29">
      <c r="A14" s="8" t="s">
        <v>0</v>
      </c>
      <c r="B14">
        <f>SUM(B2,F2,J2,N2,R2,V2)</f>
        <v>15</v>
      </c>
      <c r="C14" s="8">
        <f>PRODUCT(B14,AA2)</f>
        <v>450</v>
      </c>
      <c r="D14">
        <f t="shared" ref="D14:D19" si="9">SUM(C2,G2,K2,O2,S2,W2)</f>
        <v>15</v>
      </c>
      <c r="E14">
        <f>PRODUCT(D14,AA2)</f>
        <v>450</v>
      </c>
      <c r="F14">
        <f t="shared" ref="F14:F19" si="10">SUM(D2,H2,L2,P2,T2,X2)</f>
        <v>15</v>
      </c>
      <c r="G14">
        <f>PRODUCT(F14,AA2)</f>
        <v>450</v>
      </c>
    </row>
    <row r="15" spans="1:29">
      <c r="A15" s="8" t="s">
        <v>1</v>
      </c>
      <c r="B15">
        <f t="shared" ref="B15:B19" si="11">SUM(B3,F3,J3,N3,R3,V3)</f>
        <v>30</v>
      </c>
      <c r="C15" s="8">
        <f t="shared" ref="C15:C19" si="12">PRODUCT(B15,AA3)</f>
        <v>750</v>
      </c>
      <c r="D15">
        <f t="shared" si="9"/>
        <v>0</v>
      </c>
      <c r="E15">
        <f t="shared" ref="E15:E19" si="13">PRODUCT(D15,AA3)</f>
        <v>0</v>
      </c>
      <c r="F15">
        <f t="shared" si="10"/>
        <v>0</v>
      </c>
      <c r="G15">
        <f t="shared" ref="G15:G19" si="14">PRODUCT(F15,AA3)</f>
        <v>0</v>
      </c>
    </row>
    <row r="16" spans="1:29">
      <c r="A16" s="8" t="s">
        <v>2</v>
      </c>
      <c r="B16">
        <f t="shared" si="11"/>
        <v>15</v>
      </c>
      <c r="C16" s="8">
        <f t="shared" si="12"/>
        <v>300</v>
      </c>
      <c r="D16">
        <f t="shared" si="9"/>
        <v>15</v>
      </c>
      <c r="E16">
        <f t="shared" si="13"/>
        <v>300</v>
      </c>
      <c r="F16">
        <f t="shared" si="10"/>
        <v>15</v>
      </c>
      <c r="G16">
        <f t="shared" si="14"/>
        <v>300</v>
      </c>
    </row>
    <row r="17" spans="1:7">
      <c r="A17" s="8" t="s">
        <v>3</v>
      </c>
      <c r="B17">
        <f t="shared" si="11"/>
        <v>112</v>
      </c>
      <c r="C17" s="8">
        <f t="shared" si="12"/>
        <v>2464</v>
      </c>
      <c r="D17">
        <f t="shared" si="9"/>
        <v>25</v>
      </c>
      <c r="E17">
        <f t="shared" si="13"/>
        <v>550</v>
      </c>
      <c r="F17">
        <f t="shared" si="10"/>
        <v>13</v>
      </c>
      <c r="G17">
        <f t="shared" si="14"/>
        <v>286</v>
      </c>
    </row>
    <row r="18" spans="1:7">
      <c r="A18" s="8" t="s">
        <v>4</v>
      </c>
      <c r="B18">
        <f t="shared" si="11"/>
        <v>0</v>
      </c>
      <c r="C18" s="8">
        <f t="shared" si="12"/>
        <v>0</v>
      </c>
      <c r="D18">
        <f t="shared" si="9"/>
        <v>118</v>
      </c>
      <c r="E18">
        <f t="shared" si="13"/>
        <v>1770</v>
      </c>
      <c r="F18">
        <f t="shared" si="10"/>
        <v>15</v>
      </c>
      <c r="G18">
        <f t="shared" si="14"/>
        <v>225</v>
      </c>
    </row>
    <row r="19" spans="1:7">
      <c r="A19" s="8" t="s">
        <v>5</v>
      </c>
      <c r="B19">
        <f t="shared" si="11"/>
        <v>89</v>
      </c>
      <c r="C19" s="8">
        <f t="shared" si="12"/>
        <v>1335</v>
      </c>
      <c r="D19">
        <f t="shared" si="9"/>
        <v>60</v>
      </c>
      <c r="E19">
        <f t="shared" si="13"/>
        <v>900</v>
      </c>
      <c r="F19">
        <f t="shared" si="10"/>
        <v>61</v>
      </c>
      <c r="G19">
        <f t="shared" si="14"/>
        <v>915</v>
      </c>
    </row>
    <row r="20" spans="1:7">
      <c r="A20" t="s">
        <v>6</v>
      </c>
      <c r="B20">
        <f>SUM(B10,F10,J10,N10,R10,V10)</f>
        <v>261</v>
      </c>
      <c r="C20" s="8">
        <f>SUM(C14:C19)</f>
        <v>5299</v>
      </c>
      <c r="D20">
        <f>SUM(C10,G10,K10,O10,S10,W10)</f>
        <v>233</v>
      </c>
      <c r="E20">
        <f>SUM(E14:E19)</f>
        <v>3970</v>
      </c>
      <c r="F20">
        <f>SUM(D10,H10,L10,P10,T10,X10)</f>
        <v>119</v>
      </c>
      <c r="G20">
        <f>SUM(G14:G19)</f>
        <v>2176</v>
      </c>
    </row>
    <row r="22" spans="1:7">
      <c r="D22" s="23" t="s">
        <v>6</v>
      </c>
      <c r="E22" s="23"/>
    </row>
    <row r="23" spans="1:7">
      <c r="D23" s="23">
        <f>SUM(B20,D20,F20)</f>
        <v>613</v>
      </c>
      <c r="E23" s="23"/>
    </row>
    <row r="24" spans="1:7">
      <c r="D24" t="s">
        <v>23</v>
      </c>
      <c r="E24">
        <v>630</v>
      </c>
    </row>
    <row r="29" spans="1:7">
      <c r="C29" t="s">
        <v>19</v>
      </c>
      <c r="D29" t="s">
        <v>6</v>
      </c>
    </row>
    <row r="30" spans="1:7">
      <c r="A30" t="s">
        <v>17</v>
      </c>
      <c r="C30">
        <f>B20</f>
        <v>261</v>
      </c>
      <c r="D30">
        <f>SUM(PRODUCT(B14,AA2),PRODUCT(B15,AA3),PRODUCT(B16,AA4),PRODUCT(B17,AA5),PRODUCT(B18,AA6),PRODUCT(B19,AA7),)</f>
        <v>5299</v>
      </c>
    </row>
    <row r="31" spans="1:7">
      <c r="A31" t="s">
        <v>18</v>
      </c>
      <c r="C31">
        <f>D20</f>
        <v>233</v>
      </c>
      <c r="D31">
        <f>SUM(PRODUCT(D14,AA2),PRODUCT(D15,AA3),PRODUCT(D16,AA4),PRODUCT(D17,AA5),PRODUCT(D18,AA6),PRODUCT(D19,AA7),)</f>
        <v>3970</v>
      </c>
    </row>
    <row r="32" spans="1:7">
      <c r="A32" t="s">
        <v>26</v>
      </c>
      <c r="C32">
        <f>F20</f>
        <v>119</v>
      </c>
      <c r="D32">
        <f>SUM(PRODUCT(F14,AA2),PRODUCT(F15,AA3),PRODUCT(F16,AA4),PRODUCT(F17,AA5),PRODUCT(F18,AA6),PRODUCT(F19,AA7),)</f>
        <v>2176</v>
      </c>
    </row>
    <row r="33" spans="3:4">
      <c r="C33">
        <f>SUM(C30:C32)</f>
        <v>613</v>
      </c>
      <c r="D33">
        <f>SUM(D30:D32)</f>
        <v>11445</v>
      </c>
    </row>
  </sheetData>
  <mergeCells count="8">
    <mergeCell ref="N1:P1"/>
    <mergeCell ref="R1:T1"/>
    <mergeCell ref="V1:X1"/>
    <mergeCell ref="D22:E22"/>
    <mergeCell ref="D23:E23"/>
    <mergeCell ref="B1:D1"/>
    <mergeCell ref="F1:H1"/>
    <mergeCell ref="J1:L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Pianificazione</vt:lpstr>
      <vt:lpstr>Consuntivi</vt:lpstr>
      <vt:lpstr>Confronto p1 con p2</vt:lpstr>
      <vt:lpstr>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2016-04-28T21:33:08Z</dcterms:modified>
</cp:coreProperties>
</file>