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44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40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38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 Sheet" sheetId="1" r:id="rId3"/>
    <sheet state="visible" name="Pick List" sheetId="2" r:id="rId4"/>
    <sheet state="visible" name="Lists" sheetId="3" r:id="rId5"/>
    <sheet state="visible" name="Playoff Simulator" sheetId="4" r:id="rId6"/>
    <sheet state="visible" name="modifiedteamdata" sheetId="5" r:id="rId7"/>
    <sheet state="visible" name="formula stuff" sheetId="6" r:id="rId8"/>
    <sheet state="visible" name="116" sheetId="7" r:id="rId9"/>
    <sheet state="visible" name="316" sheetId="8" r:id="rId10"/>
    <sheet state="visible" name="339" sheetId="9" r:id="rId11"/>
    <sheet state="visible" name="611" sheetId="10" r:id="rId12"/>
    <sheet state="visible" name="612" sheetId="11" r:id="rId13"/>
    <sheet state="visible" name="614" sheetId="12" r:id="rId14"/>
    <sheet state="visible" name="620" sheetId="13" r:id="rId15"/>
    <sheet state="visible" name="623" sheetId="14" r:id="rId16"/>
    <sheet state="visible" name="888" sheetId="15" r:id="rId17"/>
    <sheet state="visible" name="1123" sheetId="16" r:id="rId18"/>
    <sheet state="visible" name="1418" sheetId="17" r:id="rId19"/>
    <sheet state="visible" name="1629" sheetId="18" r:id="rId20"/>
    <sheet state="visible" name="1719" sheetId="19" r:id="rId21"/>
    <sheet state="visible" name="1731" sheetId="20" r:id="rId22"/>
    <sheet state="visible" name="1895" sheetId="21" r:id="rId23"/>
    <sheet state="visible" name="2028" sheetId="22" r:id="rId24"/>
    <sheet state="visible" name="2186" sheetId="23" r:id="rId25"/>
    <sheet state="visible" name="2199" sheetId="24" r:id="rId26"/>
    <sheet state="visible" name="2363" sheetId="25" r:id="rId27"/>
    <sheet state="visible" name="2421" sheetId="26" r:id="rId28"/>
    <sheet state="visible" name="2534" sheetId="27" r:id="rId29"/>
    <sheet state="visible" name="2819" sheetId="28" r:id="rId30"/>
    <sheet state="visible" name="2961" sheetId="29" r:id="rId31"/>
    <sheet state="visible" name="2988" sheetId="30" r:id="rId32"/>
    <sheet state="visible" name="3274" sheetId="31" r:id="rId33"/>
    <sheet state="visible" name="3373" sheetId="32" r:id="rId34"/>
    <sheet state="visible" name="3455" sheetId="33" r:id="rId35"/>
    <sheet state="visible" name="3941" sheetId="34" r:id="rId36"/>
    <sheet state="visible" name="4099" sheetId="35" r:id="rId37"/>
    <sheet state="visible" name="4242" sheetId="36" r:id="rId38"/>
    <sheet state="visible" name="4464" sheetId="37" r:id="rId39"/>
    <sheet state="visible" name="4505" sheetId="38" r:id="rId40"/>
    <sheet state="visible" name="5338" sheetId="39" r:id="rId41"/>
    <sheet state="visible" name="5549" sheetId="40" r:id="rId42"/>
    <sheet state="visible" name="6504" sheetId="41" r:id="rId43"/>
    <sheet state="visible" name="6543" sheetId="42" r:id="rId44"/>
    <sheet state="visible" name="6584" sheetId="43" r:id="rId45"/>
    <sheet state="visible" name="6863" sheetId="44" r:id="rId46"/>
  </sheets>
  <definedNames>
    <definedName hidden="1" localSheetId="0" name="_xlnm._FilterDatabase">'Main Sheet'!$A$1:$AB$239</definedName>
    <definedName hidden="1" localSheetId="1" name="_xlnm._FilterDatabase">'Pick List'!$A$1:$Q$36</definedName>
    <definedName hidden="1" localSheetId="3" name="_xlnm._FilterDatabase">'Playoff Simulator'!$A$1:$Z$9</definedName>
    <definedName hidden="1" localSheetId="4" name="Z_1AF16E62_6FDA_4146_B323_B04CE1414A18_.wvu.FilterData">modifiedteamdata!$A$1:$AB$865</definedName>
    <definedName hidden="1" localSheetId="4" name="Z_EA5FB0B8_E145_4712_B603_88C6D9ECE9F3_.wvu.FilterData">modifiedteamdata!$A$1:$B$64</definedName>
    <definedName hidden="1" localSheetId="4" name="Z_D9F685A2_0141_4995_9E09_FF717E66C601_.wvu.FilterData">modifiedteamdata!$B$1:$B$865</definedName>
    <definedName hidden="1" localSheetId="4" name="Z_FFFE913B_19AE_4D93_9D51_46D069E4DE0E_.wvu.FilterData">modifiedteamdata!$A$1:$AB$865</definedName>
  </definedNames>
  <calcPr/>
  <customWorkbookViews>
    <customWorkbookView activeSheetId="0" maximized="1" windowHeight="0" windowWidth="0" guid="{1AF16E62-6FDA-4146-B323-B04CE1414A18}" name="Filter 4"/>
    <customWorkbookView activeSheetId="0" maximized="1" windowHeight="0" windowWidth="0" guid="{EA5FB0B8-E145-4712-B603-88C6D9ECE9F3}" name="Filter 2"/>
    <customWorkbookView activeSheetId="0" maximized="1" windowHeight="0" windowWidth="0" guid="{FFFE913B-19AE-4D93-9D51-46D069E4DE0E}" name="Filter 3"/>
    <customWorkbookView activeSheetId="0" maximized="1" windowHeight="0" windowWidth="0" guid="{D9F685A2-0141-4995-9E09-FF717E66C601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6">
      <text>
        <t xml:space="preserve">solid hatch panels
	-Aidan Goettsch</t>
      </text>
    </comment>
    <comment authorId="0" ref="A21">
      <text>
        <t xml:space="preserve">need loading station because no cargo capability
	-Aidan Goettsch</t>
      </text>
    </comment>
    <comment authorId="0" ref="A30">
      <text>
        <t xml:space="preserve">if first pick can't do hatch panels, 2988 over these bois
	-Aidan Goettsch</t>
      </text>
    </comment>
    <comment authorId="0" ref="A33">
      <text>
        <t xml:space="preserve">swapped w/ 614 -- almost same points while under defense
	-Aidan Goettsch</t>
      </text>
    </comment>
  </commentList>
</comments>
</file>

<file path=xl/sharedStrings.xml><?xml version="1.0" encoding="utf-8"?>
<sst xmlns="http://schemas.openxmlformats.org/spreadsheetml/2006/main" count="2815" uniqueCount="831">
  <si>
    <t>Team</t>
  </si>
  <si>
    <t>Cargo Ship - HP</t>
  </si>
  <si>
    <t>Low - HP</t>
  </si>
  <si>
    <t>Mid - HP</t>
  </si>
  <si>
    <t>High - HP</t>
  </si>
  <si>
    <t>Cargo Ship - Cargo</t>
  </si>
  <si>
    <t>Low - Cargo</t>
  </si>
  <si>
    <t>Mid - Cargo</t>
  </si>
  <si>
    <t>High - Cargo</t>
  </si>
  <si>
    <t>Total Hatch Panel</t>
  </si>
  <si>
    <t>Hatch Panel Accuracy</t>
  </si>
  <si>
    <t>Total Cargo</t>
  </si>
  <si>
    <t>Cargo Accuracy</t>
  </si>
  <si>
    <t>End Game</t>
  </si>
  <si>
    <t>End Game Time</t>
  </si>
  <si>
    <t>Foul Points</t>
  </si>
  <si>
    <t>Drive Rating</t>
  </si>
  <si>
    <t>Cycling Contribution</t>
  </si>
  <si>
    <t>Damped Point Contribution</t>
  </si>
  <si>
    <t>Delta</t>
  </si>
  <si>
    <t>Climb Point Contribution</t>
  </si>
  <si>
    <t>Weighted + Climb</t>
  </si>
  <si>
    <t>2028</t>
  </si>
  <si>
    <t>611</t>
  </si>
  <si>
    <t>1629</t>
  </si>
  <si>
    <t>5549</t>
  </si>
  <si>
    <t>2186</t>
  </si>
  <si>
    <t>6504</t>
  </si>
  <si>
    <t>4099</t>
  </si>
  <si>
    <t>4242</t>
  </si>
  <si>
    <t>3274</t>
  </si>
  <si>
    <t>3941</t>
  </si>
  <si>
    <t>3373</t>
  </si>
  <si>
    <t>4464</t>
  </si>
  <si>
    <t>2961</t>
  </si>
  <si>
    <t>1123</t>
  </si>
  <si>
    <t>339</t>
  </si>
  <si>
    <t>1895</t>
  </si>
  <si>
    <t>1719</t>
  </si>
  <si>
    <t>3455</t>
  </si>
  <si>
    <t>116</t>
  </si>
  <si>
    <t>2988</t>
  </si>
  <si>
    <t>623</t>
  </si>
  <si>
    <t>4505</t>
  </si>
  <si>
    <t>612</t>
  </si>
  <si>
    <t>614</t>
  </si>
  <si>
    <t>316</t>
  </si>
  <si>
    <t>6863</t>
  </si>
  <si>
    <t>1731</t>
  </si>
  <si>
    <t>5338</t>
  </si>
  <si>
    <t>6543</t>
  </si>
  <si>
    <t>2819</t>
  </si>
  <si>
    <t>6584</t>
  </si>
  <si>
    <t>1418</t>
  </si>
  <si>
    <t>2363</t>
  </si>
  <si>
    <t>2534</t>
  </si>
  <si>
    <t>888</t>
  </si>
  <si>
    <t>2421</t>
  </si>
  <si>
    <t>620</t>
  </si>
  <si>
    <t>2199</t>
  </si>
  <si>
    <t>HP Rankings</t>
  </si>
  <si>
    <t>Cargo Rankings</t>
  </si>
  <si>
    <t>Captain</t>
  </si>
  <si>
    <t>1st Pick</t>
  </si>
  <si>
    <t>2nd Pick</t>
  </si>
  <si>
    <t>Captain DPC</t>
  </si>
  <si>
    <t>1st Pick DPC</t>
  </si>
  <si>
    <t>2nd Pick DPC</t>
  </si>
  <si>
    <t>Alliance DPC</t>
  </si>
  <si>
    <t>Captain Max Climb</t>
  </si>
  <si>
    <t>1st Pick Max Climb</t>
  </si>
  <si>
    <t>2nd Pick Max Climb</t>
  </si>
  <si>
    <t>Captain + 1st DPC</t>
  </si>
  <si>
    <t>Captain Ideal CP</t>
  </si>
  <si>
    <t>1st Pick Ideal CP</t>
  </si>
  <si>
    <t>2nd Pick Ideal CP</t>
  </si>
  <si>
    <t>Alliance ICP</t>
  </si>
  <si>
    <t>DPC + ICP</t>
  </si>
  <si>
    <t>Predicted Score</t>
  </si>
  <si>
    <t>Alliance 1</t>
  </si>
  <si>
    <t>Alliance 2</t>
  </si>
  <si>
    <t>Alliance 3</t>
  </si>
  <si>
    <t>Alliance 4</t>
  </si>
  <si>
    <t>Alliance 5</t>
  </si>
  <si>
    <t>Alliance 6</t>
  </si>
  <si>
    <t>Alliance 7</t>
  </si>
  <si>
    <t>Alliance 8</t>
  </si>
  <si>
    <t>Match Number</t>
  </si>
  <si>
    <t>Sandstorm Mode</t>
  </si>
  <si>
    <t>Sandstorm Notes</t>
  </si>
  <si>
    <t>Cargo Ship Hatch Scored</t>
  </si>
  <si>
    <t>Low Hatch Scored</t>
  </si>
  <si>
    <t>Mid Hatch Scored</t>
  </si>
  <si>
    <t>High Hatch Scored</t>
  </si>
  <si>
    <t>Cargo Ship Hatch Dropped</t>
  </si>
  <si>
    <t>Low Hatch Dropped</t>
  </si>
  <si>
    <t>Mid Hatch Dropped</t>
  </si>
  <si>
    <t>High Hatch Dropped</t>
  </si>
  <si>
    <t>Cargo Ship Cargo Scored</t>
  </si>
  <si>
    <t>Low Cargo Scored</t>
  </si>
  <si>
    <t>Mid Cargo Scored</t>
  </si>
  <si>
    <t>High Cargo Scored</t>
  </si>
  <si>
    <t>Cargo Ship Cargo Dropped</t>
  </si>
  <si>
    <t>Low Cargo Dropped</t>
  </si>
  <si>
    <t>Mid Cargo Dropped</t>
  </si>
  <si>
    <t>High Cargo Dropped</t>
  </si>
  <si>
    <t>Climb Level</t>
  </si>
  <si>
    <t>Climb Time</t>
  </si>
  <si>
    <t>Notes</t>
  </si>
  <si>
    <t>auton</t>
  </si>
  <si>
    <t>drove off hab life, ran into cargo ship</t>
  </si>
  <si>
    <t>didn't try to climb</t>
  </si>
  <si>
    <t>start on level 1, preload hatch, nothing</t>
  </si>
  <si>
    <t>driver control trouble, mostly didn't move</t>
  </si>
  <si>
    <t>did not move for 15 seconds</t>
  </si>
  <si>
    <t>when picking up cargo, knocked off hatch panel</t>
  </si>
  <si>
    <t>driver</t>
  </si>
  <si>
    <t>fast off</t>
  </si>
  <si>
    <t>drove onto hab</t>
  </si>
  <si>
    <t>vision</t>
  </si>
  <si>
    <t>starts with cargo, goes off, stops until sandstorm over</t>
  </si>
  <si>
    <t>goes back to hab very early on, did well with cargo in beginning, eventually stopped midway and went back to hab</t>
  </si>
  <si>
    <t>tried for hatch panel, but failed</t>
  </si>
  <si>
    <t>drove up to level 1 at 30 mark</t>
  </si>
  <si>
    <t>starts level 1, stops near rocket, fast</t>
  </si>
  <si>
    <t>starts on level one with hatch panel</t>
  </si>
  <si>
    <t>didn’t attempt another level</t>
  </si>
  <si>
    <t>level 1, waited a bit before leaving</t>
  </si>
  <si>
    <t>played defense during end game, lots of drifting when driving</t>
  </si>
  <si>
    <t>defense bot</t>
  </si>
  <si>
    <t>1 foul</t>
  </si>
  <si>
    <t>starts on platform with nothing, drives on other robot</t>
  </si>
  <si>
    <t>trieds to drive to get on, doesn’t work. Works on attacking opposing team (defense), drove around, got hatch panel once, fails to get hatch panels other times</t>
  </si>
  <si>
    <t>started level 2, loaded hatch panel</t>
  </si>
  <si>
    <t>played defense, 3 fouls kept "yeeting" into red alliance for too long</t>
  </si>
  <si>
    <t>not smooth, defends the whole time</t>
  </si>
  <si>
    <t>went quickly and got up</t>
  </si>
  <si>
    <t>limelight</t>
  </si>
  <si>
    <t>started level 2, preloaded hatch panel</t>
  </si>
  <si>
    <t>off level 2</t>
  </si>
  <si>
    <t>tried to get level 2 by speeding on, couldn't</t>
  </si>
  <si>
    <t>level 2, got hatch panel on cargo ship</t>
  </si>
  <si>
    <t>before settled for level 1, tried to go for level 2. some wobbling and only okay driving</t>
  </si>
  <si>
    <t>preloaded hatch panel, moved off</t>
  </si>
  <si>
    <t>solid driving but not super fast, rammed into the second level and got up</t>
  </si>
  <si>
    <t>preloaded hatch panel level 2, approached cargo ship</t>
  </si>
  <si>
    <t>3 attempts to launch onto level 2</t>
  </si>
  <si>
    <t>level 2 with hatch, put on low hatch rocket panel</t>
  </si>
  <si>
    <t>took a few tries to get on, struggled getting hatch panel</t>
  </si>
  <si>
    <t>NEVER MOVED (spun in circles?)</t>
  </si>
  <si>
    <t>quick to start, got off platform immediately, took while to get started once off</t>
  </si>
  <si>
    <t>drove onto hab a bit bumpy, struggled to get hatch panel once, couldn't get cargo, drives relatively smoothly</t>
  </si>
  <si>
    <t>level 1, dropped hatch</t>
  </si>
  <si>
    <t>missed climb once</t>
  </si>
  <si>
    <t>tries level 1, feel off</t>
  </si>
  <si>
    <t>preloaded hatch, level 2, fast off</t>
  </si>
  <si>
    <t>fast climb, defended against and dropped cargo</t>
  </si>
  <si>
    <t>preloaded panel from level 2</t>
  </si>
  <si>
    <t>hatch panel got stuch on bot</t>
  </si>
  <si>
    <t>preloaded hatch in sandstorm, got hatch</t>
  </si>
  <si>
    <t>good aim but very slow, had to get lined up to climb</t>
  </si>
  <si>
    <t>level 1 with hatch panel, dropped panel</t>
  </si>
  <si>
    <t>preloaded hatch, level 1, slow off</t>
  </si>
  <si>
    <t>kinda wobbly</t>
  </si>
  <si>
    <t>level 2, preloaded hatch panel, left level 2</t>
  </si>
  <si>
    <t>works, but very slow</t>
  </si>
  <si>
    <t>camera</t>
  </si>
  <si>
    <t>dropped hatch panel</t>
  </si>
  <si>
    <t>DIED but came back, pretty jerky driving</t>
  </si>
  <si>
    <t>level 2, preloaded hatch panel, didn't move</t>
  </si>
  <si>
    <t>NEVER MOVED</t>
  </si>
  <si>
    <t>jump off level 2</t>
  </si>
  <si>
    <t>DIED</t>
  </si>
  <si>
    <t>went off level 1, big tipping</t>
  </si>
  <si>
    <t>big tipping, very easy to make robot tip (have to go medium speed mostly not to topple)</t>
  </si>
  <si>
    <t>start level 1, preload cargo, towards cargo ship</t>
  </si>
  <si>
    <t>continued with hatch and cargo scoring during endgame</t>
  </si>
  <si>
    <t>took cargo to cargo ship</t>
  </si>
  <si>
    <t>cargo missed</t>
  </si>
  <si>
    <t>dropped cargo</t>
  </si>
  <si>
    <t>kept getting cargom almost at level 2</t>
  </si>
  <si>
    <t>start with cargo level 1, drops cargo</t>
  </si>
  <si>
    <t>level 1, preloaded with cargo, to cargo ship</t>
  </si>
  <si>
    <t>unstable elevator, neatry toppled</t>
  </si>
  <si>
    <t>start level 1, preload cargo, minimal movement</t>
  </si>
  <si>
    <t>decent drive, but unstable. Easy to fall over</t>
  </si>
  <si>
    <t>hab 1, preloaded cargo</t>
  </si>
  <si>
    <t>early to climb</t>
  </si>
  <si>
    <t>dropped hatch on cargo</t>
  </si>
  <si>
    <t>Climb onto level 3 w/neumatics</t>
  </si>
  <si>
    <t>level 2, preloaded hatch panel, fast, loaded cargo from cargo ship</t>
  </si>
  <si>
    <t>balanced</t>
  </si>
  <si>
    <t>dropped a hatch on cargo but got close</t>
  </si>
  <si>
    <t>Smooth job getting onto the second level, good job putting in cargos</t>
  </si>
  <si>
    <t>fast off level 2, hatch fell</t>
  </si>
  <si>
    <t>looks reliable for climb, not outstanding driving but lots of cycles</t>
  </si>
  <si>
    <t>preloaded hatch, missed hatch and lost the 2 cargo</t>
  </si>
  <si>
    <t>smooth job for climb, multiple times dropped cargo into places without hatches</t>
  </si>
  <si>
    <t>smooth while going to put hatch panel in</t>
  </si>
  <si>
    <t>get up after being on the ground for some time</t>
  </si>
  <si>
    <t>start with hatch level 1</t>
  </si>
  <si>
    <t>climbed up smoothly, relatively easily</t>
  </si>
  <si>
    <t>start level 2 with hatch</t>
  </si>
  <si>
    <t>smooth climb, chased cargo for a long time</t>
  </si>
  <si>
    <t>preloaded hatch, level too, fast off, hatch on</t>
  </si>
  <si>
    <t>almost fell off when climbing</t>
  </si>
  <si>
    <t>start level 2 with hatch, dropped hatch on ship</t>
  </si>
  <si>
    <t>decent on hatch</t>
  </si>
  <si>
    <t>slow to start, sluggish, hovered around</t>
  </si>
  <si>
    <t>fell off  level 2</t>
  </si>
  <si>
    <t>level 2, preloaded hatch panel, hatch panel to cargo ship</t>
  </si>
  <si>
    <t>fast climb, stable, fast intakes</t>
  </si>
  <si>
    <t>dropped hatch panel on cargo ship</t>
  </si>
  <si>
    <t>good at getting cargo, tried to climb</t>
  </si>
  <si>
    <t>off level 2 tried hatch at cargo ship</t>
  </si>
  <si>
    <t>got cargo despite getting defended</t>
  </si>
  <si>
    <t>start level 2, preload hatch, dropped hatch panel on cargo ship</t>
  </si>
  <si>
    <t>almost got to level 2</t>
  </si>
  <si>
    <t>preloaded hatch, got hatch</t>
  </si>
  <si>
    <t>get slammed around a bit, almost fell back a few times</t>
  </si>
  <si>
    <t>level 2 hatch panel to cargo ship</t>
  </si>
  <si>
    <t>fast climb, reliable, from 1 to 2</t>
  </si>
  <si>
    <t>preloaded hatch, smooth</t>
  </si>
  <si>
    <t>stable climbing</t>
  </si>
  <si>
    <t>fast start</t>
  </si>
  <si>
    <t>took a couple tries to get to second level</t>
  </si>
  <si>
    <t>failed hatch</t>
  </si>
  <si>
    <t>assisted 1123 with level 3 climb</t>
  </si>
  <si>
    <t>preloaded cargo</t>
  </si>
  <si>
    <t>BROKE? Tried to send it but wouldn't come out</t>
  </si>
  <si>
    <t>drove off level 1</t>
  </si>
  <si>
    <t>drove quickly on to the hab</t>
  </si>
  <si>
    <t>NO SHOW</t>
  </si>
  <si>
    <t>flagged defense in the beginning, quit midway</t>
  </si>
  <si>
    <t>preloaded with cargo, level 2, overestimated how high cargo ship was</t>
  </si>
  <si>
    <t>tried to ram to get up to the second level</t>
  </si>
  <si>
    <t>level 1, preloaded cargo, did not exit hab</t>
  </si>
  <si>
    <t>got to the hab early</t>
  </si>
  <si>
    <t>level 2, preloaded cargo, failed cargo</t>
  </si>
  <si>
    <t>tried to "yeet" up to second level, part of the bot broke</t>
  </si>
  <si>
    <t>barely moved</t>
  </si>
  <si>
    <t>lost a panel during sandstorm</t>
  </si>
  <si>
    <t>had difficulty going up the small ramp, failed to pick up anything</t>
  </si>
  <si>
    <t>BROKE, elevator broke</t>
  </si>
  <si>
    <t>smooth</t>
  </si>
  <si>
    <t>stopped moving</t>
  </si>
  <si>
    <t>just moved off platform and stopped</t>
  </si>
  <si>
    <t>1 foul? Just played defense the whole time. Maybe broke and no attempts to score</t>
  </si>
  <si>
    <t>start on level 1, preload nothing</t>
  </si>
  <si>
    <t>Defense player, very good at defense</t>
  </si>
  <si>
    <t>rocket hatch</t>
  </si>
  <si>
    <t>dropped hatch</t>
  </si>
  <si>
    <t>preloaded hatch, level 1, fast off</t>
  </si>
  <si>
    <t>preloaded hatch panel, struggling to put it</t>
  </si>
  <si>
    <t xml:space="preserve">went very fast and early </t>
  </si>
  <si>
    <t>dropped hatch panels, intake jank</t>
  </si>
  <si>
    <t>preloaded hatch panel, moved off level 1</t>
  </si>
  <si>
    <t>Attempted to get to level 2</t>
  </si>
  <si>
    <t>moving</t>
  </si>
  <si>
    <t>very clean climb</t>
  </si>
  <si>
    <t>tried to get on hatch panel but failed</t>
  </si>
  <si>
    <t>start with hatch, drops hatch panel</t>
  </si>
  <si>
    <t>tried driving on level 1, slid down</t>
  </si>
  <si>
    <t>took some time getting out of level 2, went slow</t>
  </si>
  <si>
    <t>went to level 2, then level 3 for climb</t>
  </si>
  <si>
    <t>preloaded cargo, missed cargo</t>
  </si>
  <si>
    <t>stopped moving (BROKE), missed quite a lot</t>
  </si>
  <si>
    <t>preloaded cargo level 2</t>
  </si>
  <si>
    <t>starts with cargo level 2, placed cargo</t>
  </si>
  <si>
    <t>climbed from side to level 2, then to level 3. scored many cargos, especially at start/middle, struggled to collect cargo near end</t>
  </si>
  <si>
    <t>went from level 2 to 3</t>
  </si>
  <si>
    <t>started climbing before endgame</t>
  </si>
  <si>
    <t>starts off platform with cargo, dropped cargo as it drives off</t>
  </si>
  <si>
    <t>foul for flipping over, started to go on other side, went into other robots then stopped for a period, continued trying to attack other robots, got flipped, worked offensively, rocks a lot when driving</t>
  </si>
  <si>
    <t>didn't move, preloaded nothing, started on level 1</t>
  </si>
  <si>
    <t>played a little defense, did nothing for the most part</t>
  </si>
  <si>
    <t>had a cargo but dropped it after moving off ramp</t>
  </si>
  <si>
    <t>Got stuck on a ball then tipped over by their team, tipped over</t>
  </si>
  <si>
    <t>vision?</t>
  </si>
  <si>
    <t>moved off a little and went forward</t>
  </si>
  <si>
    <t>didn't attempt other levels, works mainly as defense and never loads anything</t>
  </si>
  <si>
    <t>start level 1, no preload, delayed start, minimal movement</t>
  </si>
  <si>
    <t>decent defense, unstable driving</t>
  </si>
  <si>
    <t>flipped over</t>
  </si>
  <si>
    <t>level 1</t>
  </si>
  <si>
    <t>attempted level 2 climbs with springs, mainly a defense bot</t>
  </si>
  <si>
    <t>level 1, slow getting off</t>
  </si>
  <si>
    <t>tried for level 3, couldn’t</t>
  </si>
  <si>
    <t>moved a bit, preloaded with cargo</t>
  </si>
  <si>
    <t>really early trying to climb, tipped over</t>
  </si>
  <si>
    <t>starts level 1, stays still then goes down then stays still</t>
  </si>
  <si>
    <t>tipped over on side, trying to get up. Attacks other bots for majority of the time, tips self over using climber</t>
  </si>
  <si>
    <t>moved forward</t>
  </si>
  <si>
    <t>needed help to get to level 3</t>
  </si>
  <si>
    <t>went fast, got in position to put 1 high panel</t>
  </si>
  <si>
    <t>struggled a little on climb</t>
  </si>
  <si>
    <t>moves smoothly and fast</t>
  </si>
  <si>
    <t>tried climbing to level 2 but failed, robot stuvk for a bit in cargo ship</t>
  </si>
  <si>
    <t>auto?</t>
  </si>
  <si>
    <t>not quite (time wise) level 3 hatch</t>
  </si>
  <si>
    <t>hatches all in rocket, driving fairly fast and smooth, quick align</t>
  </si>
  <si>
    <t>preloaded hatch started level one panel</t>
  </si>
  <si>
    <t>wheels lowered for climb, nice driving</t>
  </si>
  <si>
    <t>hatch panel preloaded, scored rocket hatch panel</t>
  </si>
  <si>
    <t>attempted to complete rocket instead of climb</t>
  </si>
  <si>
    <t>put one hatch panel on the rocket</t>
  </si>
  <si>
    <t>got off then went towards rocket</t>
  </si>
  <si>
    <t>fast and smooth driving</t>
  </si>
  <si>
    <t>start with hatch, drive off, puts hatch panel</t>
  </si>
  <si>
    <t>got stuck</t>
  </si>
  <si>
    <t>hab 1, preloaded hatch, one hatch, took a hatch from loading</t>
  </si>
  <si>
    <t>was defended so dropped cargo, fast and started early for climb, got it on the first try</t>
  </si>
  <si>
    <t>hatch on rocket</t>
  </si>
  <si>
    <t>starts off platform with hatch, goes to cargo</t>
  </si>
  <si>
    <t>seemed to aim for higher level then stopped, drop hatch panels when collecting, struggles to get pieces from side, can get cargo from ground easily</t>
  </si>
  <si>
    <t>attempted hatch panel, but didn't get it</t>
  </si>
  <si>
    <t>no movement</t>
  </si>
  <si>
    <t>parked</t>
  </si>
  <si>
    <t>went forward</t>
  </si>
  <si>
    <t>preloaded with hatch panel, stopped after attaching a hatvch panel</t>
  </si>
  <si>
    <t>3 attempts to get on level 1, yellow card G-2 violation tethering to field early</t>
  </si>
  <si>
    <t>preloaded hatch panel, level one, fast off</t>
  </si>
  <si>
    <t>level 1with panel, dropped panel</t>
  </si>
  <si>
    <t>attempted level 1 but didn’t make it in time</t>
  </si>
  <si>
    <t>started level 1, preloaded with hatch</t>
  </si>
  <si>
    <t>tried for level 1 but other bot in the way, steady and slow</t>
  </si>
  <si>
    <t>preloaded hatch panel, level one, went to cargo ship, froze</t>
  </si>
  <si>
    <t>still cycling instead of going for a climb</t>
  </si>
  <si>
    <t>preloaded hatch</t>
  </si>
  <si>
    <t>started level 1, preloaded hatch panel, drove off level 1</t>
  </si>
  <si>
    <t>drove back onto level 1 during beginning of game</t>
  </si>
  <si>
    <t>preloaded hatch, dropped it</t>
  </si>
  <si>
    <t>almost level 3 climb - half on then stopped</t>
  </si>
  <si>
    <t>auton?</t>
  </si>
  <si>
    <t>drove forward</t>
  </si>
  <si>
    <t>fast and smooth</t>
  </si>
  <si>
    <t>start off platform with hatch, goes slowly down level 1</t>
  </si>
  <si>
    <t>climber takes a while but successful, can get hatch panel from ground</t>
  </si>
  <si>
    <t>starts with hatch, drives to cargo ship</t>
  </si>
  <si>
    <t>cargo got stuck when climbing, unable to get fully on. Picks up pieces easily</t>
  </si>
  <si>
    <t>preloaded hatch, tried to get cargo secured but failed</t>
  </si>
  <si>
    <t>pretty smooth, not amazing at picking up and depositing</t>
  </si>
  <si>
    <t>attempted panel on cargo ship but failed</t>
  </si>
  <si>
    <t>almost fell off in the process</t>
  </si>
  <si>
    <t>starting level 2 with panel, didn't move</t>
  </si>
  <si>
    <t>level 1 preloaded hatch panel, got off fast</t>
  </si>
  <si>
    <t>extending wheels</t>
  </si>
  <si>
    <t>level 1, preload hatch</t>
  </si>
  <si>
    <t>issues placing hatch</t>
  </si>
  <si>
    <t>start on level 1, preload hatch, dropped hatch on cargo</t>
  </si>
  <si>
    <t>tried to use 3274's ramp, failed</t>
  </si>
  <si>
    <t>start on level 1, preload hatch, hatch towards rocket</t>
  </si>
  <si>
    <t>cannot get on level 1, aimless driving</t>
  </si>
  <si>
    <t>off level 2, hatch fell off bot</t>
  </si>
  <si>
    <t>big frustration getting hatch panel, not good cargo intake, came in on corner but had difficulties for climb, good driver</t>
  </si>
  <si>
    <t>start with hatch, level 1</t>
  </si>
  <si>
    <t>flips over in an attempt to climb, struggles a bit to get hatch, handles cargo well</t>
  </si>
  <si>
    <t>preloaded hatch, kevel 2, slow off</t>
  </si>
  <si>
    <t>slowed as if it got close to climbing to level 2, went extremely fast and looked uncontrolled</t>
  </si>
  <si>
    <t>drove off level 2, didn't quite get hatch in rocket (low)</t>
  </si>
  <si>
    <t>good driving, not many misdrops, kinda slow, not quite up on level 1</t>
  </si>
  <si>
    <t>struggling to drive, mostly to get hatch panel</t>
  </si>
  <si>
    <t>went to do level 3 but tipped over</t>
  </si>
  <si>
    <t>preloaded with hatch panel level 2, successful</t>
  </si>
  <si>
    <t>start level 2, preloaded hatch, dropped hatch</t>
  </si>
  <si>
    <t>decent with hatch, stable elevator</t>
  </si>
  <si>
    <t>start level 2, preload hatch, hatch on rocket</t>
  </si>
  <si>
    <t>slid off level 1</t>
  </si>
  <si>
    <t>couldn't secure hatch panel</t>
  </si>
  <si>
    <t>quick last second climb, jerky and several drifts</t>
  </si>
  <si>
    <t>limelight vision</t>
  </si>
  <si>
    <t>started level 1, preloaded hatch panel</t>
  </si>
  <si>
    <t>played defense most of game, broke some of the hab life, kept smashing into stuff</t>
  </si>
  <si>
    <t>started level 1, preloaded hatch, drop hatch on cargo ship</t>
  </si>
  <si>
    <t>good driver</t>
  </si>
  <si>
    <t>struggling to get hatch panel in, drives short distances</t>
  </si>
  <si>
    <t>went quickly to hab</t>
  </si>
  <si>
    <t>moved odd and waited</t>
  </si>
  <si>
    <t>solid driving and good aim, went  up at very end</t>
  </si>
  <si>
    <t>preloaded with hatch panel, slow start to cargo ship</t>
  </si>
  <si>
    <t>shaky driving during climb</t>
  </si>
  <si>
    <t>level 1, preloaded hatch panel, dropped hatch</t>
  </si>
  <si>
    <t>preloaded cargo, level 1, fast off</t>
  </si>
  <si>
    <t>level 1, preloaded hatch panel, cargo ship</t>
  </si>
  <si>
    <t>crashed alliance member off of hab</t>
  </si>
  <si>
    <t>preloaded cargo, got off level 1</t>
  </si>
  <si>
    <t>picked up cargo fine, but always lined up right in the middle</t>
  </si>
  <si>
    <t>slow but smooth, went for cargo</t>
  </si>
  <si>
    <t>went to the hab easily</t>
  </si>
  <si>
    <t>started level 1, preloaded with cargo, lost ball</t>
  </si>
  <si>
    <t>barely on platform</t>
  </si>
  <si>
    <t>preloaded cargo, dropped a cargo</t>
  </si>
  <si>
    <t>very solid (bit of bad luck on cargo dropping)</t>
  </si>
  <si>
    <t>level 1 preloaded with cargo, took a lot of time</t>
  </si>
  <si>
    <t>very cautious when climbing</t>
  </si>
  <si>
    <t>almost got a cargo in the bag</t>
  </si>
  <si>
    <t>went to hab early</t>
  </si>
  <si>
    <t>level 1, preloaded cargo, placed cargo in ship</t>
  </si>
  <si>
    <t>very good cycling, very smooth until end 30 seconds where there was repeated backing up and driving forwards</t>
  </si>
  <si>
    <t>failed to secure cargo</t>
  </si>
  <si>
    <t>played only defense</t>
  </si>
  <si>
    <t>didn't move</t>
  </si>
  <si>
    <t>Not sure if they even made the climb in time</t>
  </si>
  <si>
    <t>drove onto level</t>
  </si>
  <si>
    <t>level 1, preloaded hatch panel, very slow</t>
  </si>
  <si>
    <t>got to hab early</t>
  </si>
  <si>
    <t>start with hatch, goes down smoothly</t>
  </si>
  <si>
    <t>didn't attempt to go any higher</t>
  </si>
  <si>
    <t>drove off  of level 1, but dropped panel</t>
  </si>
  <si>
    <t>drove up too early</t>
  </si>
  <si>
    <t>moved forward, drove around with cargo most of the time</t>
  </si>
  <si>
    <t>auto</t>
  </si>
  <si>
    <t>preloaded hatch panel level one, failed hatch</t>
  </si>
  <si>
    <t>start level 1 with hatch, moved slowly off, starts placing hatch</t>
  </si>
  <si>
    <t>moves around too much, tries playing defense for a bit, can't seem to get new pieces</t>
  </si>
  <si>
    <t>hab 1, preload hatch, delay</t>
  </si>
  <si>
    <t>start off platform, drives off smoothly, puts hatch on cargo ship</t>
  </si>
  <si>
    <t>had climber, attempted to climb and failed, robot tends to pull hatch panels down and they don't stick</t>
  </si>
  <si>
    <t>Ran out of time to climb, didn't start moving til second half</t>
  </si>
  <si>
    <t>start off platform with hatch panel, goes for hatch</t>
  </si>
  <si>
    <t>Climber worked well but rather slow, often drops hatch panels</t>
  </si>
  <si>
    <t>start kevel 1, preload hatch, dropped hatch on cargo ship</t>
  </si>
  <si>
    <t>decent at scoring</t>
  </si>
  <si>
    <t>took hatch panel to cargo ship</t>
  </si>
  <si>
    <t>abandoned a cargo to get up to level 3</t>
  </si>
  <si>
    <t>reliable climb</t>
  </si>
  <si>
    <t>level 1 preloaded hatch, dropped hatch</t>
  </si>
  <si>
    <t>outside bumpers on red side, tried to get on level 2 but failed</t>
  </si>
  <si>
    <t>hatch during sandstorm, fast and good climb</t>
  </si>
  <si>
    <t>preloaded hatch panel, to cargo ship</t>
  </si>
  <si>
    <t>failed to balance on level 3</t>
  </si>
  <si>
    <t>put hatch panel on</t>
  </si>
  <si>
    <t>Team 116</t>
  </si>
  <si>
    <t>Start Level/Cross</t>
  </si>
  <si>
    <t>Cargo Ship</t>
  </si>
  <si>
    <t>Low</t>
  </si>
  <si>
    <t>Mid</t>
  </si>
  <si>
    <t>High</t>
  </si>
  <si>
    <t>Climb</t>
  </si>
  <si>
    <t>Mode</t>
  </si>
  <si>
    <t>Hatch Scored</t>
  </si>
  <si>
    <t>Cargo Scored</t>
  </si>
  <si>
    <t>Level</t>
  </si>
  <si>
    <t>Time (s)</t>
  </si>
  <si>
    <t>Hatch Dropped</t>
  </si>
  <si>
    <t>Cargo Dropped</t>
  </si>
  <si>
    <t>Total Score</t>
  </si>
  <si>
    <t>Weighting</t>
  </si>
  <si>
    <t>Weighted Score</t>
  </si>
  <si>
    <t>Sums:</t>
  </si>
  <si>
    <t>Averages</t>
  </si>
  <si>
    <t>Team 316</t>
  </si>
  <si>
    <t>0 (redo)</t>
  </si>
  <si>
    <t>preloaded hatch panel, started level 2</t>
  </si>
  <si>
    <t>Foul for intake out while on other side, tried to go to level 2 by driving fast and failed</t>
  </si>
  <si>
    <t>start level 2, preload hatch, second hatch on ship</t>
  </si>
  <si>
    <t>did not attempt to climb</t>
  </si>
  <si>
    <t>Team 339</t>
  </si>
  <si>
    <t>Team 611</t>
  </si>
  <si>
    <t>Team 612</t>
  </si>
  <si>
    <t>Team 614</t>
  </si>
  <si>
    <t>Team 620</t>
  </si>
  <si>
    <t>moved off hab</t>
  </si>
  <si>
    <t>no climb, fell off level 1</t>
  </si>
  <si>
    <t>Team 623</t>
  </si>
  <si>
    <t>Team 888</t>
  </si>
  <si>
    <t>Team 1123</t>
  </si>
  <si>
    <t>Team 1418</t>
  </si>
  <si>
    <t>Team 1629</t>
  </si>
  <si>
    <t>level 1, preloaded hatch panel, hatch on cargo ship</t>
  </si>
  <si>
    <t>smoothly driven, wasted time getting fallen hatch panel</t>
  </si>
  <si>
    <t>Team 1719</t>
  </si>
  <si>
    <t>Team 1731</t>
  </si>
  <si>
    <t>Team 1895</t>
  </si>
  <si>
    <t>Team 2028</t>
  </si>
  <si>
    <t>Team 2186</t>
  </si>
  <si>
    <t>Team 2199</t>
  </si>
  <si>
    <t>Team 2363</t>
  </si>
  <si>
    <t>starts on platform with hatch, drives off, goes for cargo ship</t>
  </si>
  <si>
    <t>climber worked well, failed to get cargo once</t>
  </si>
  <si>
    <t>starts on platform with hatch panel, drives off</t>
  </si>
  <si>
    <t>climber, smooth, constantly had to defend against 3941</t>
  </si>
  <si>
    <t>went off level 2, dropped hatch panel</t>
  </si>
  <si>
    <t>Reliable, has hatch mechanism but didn't use it, takes time to align</t>
  </si>
  <si>
    <t>started level 2 preloaded hatch panel, yeeted off real quick</t>
  </si>
  <si>
    <t>yeeted on real quick for climb</t>
  </si>
  <si>
    <t>preloaded with panel from level 2</t>
  </si>
  <si>
    <t>easily</t>
  </si>
  <si>
    <t>hatch on cargo</t>
  </si>
  <si>
    <t>level 2, preloaded, fell over</t>
  </si>
  <si>
    <t>start level 2 with hatch, drives down quickly, drops hatch panel</t>
  </si>
  <si>
    <t>fast and smooth driving, missed cargo, struggles to get hatch panel, did well at first but couldn't do anything but climb near the end</t>
  </si>
  <si>
    <t>start level 2 with hatch, drive off, places hatch panel</t>
  </si>
  <si>
    <t>smooth climber, works quickly. Drops cargo many times when transporting</t>
  </si>
  <si>
    <t>start level 2, preload hatch, towards rocket</t>
  </si>
  <si>
    <t>not enough time for level 3 climb</t>
  </si>
  <si>
    <t>preloaded cargo, moved off then waited</t>
  </si>
  <si>
    <t>failed level 3, not their best round</t>
  </si>
  <si>
    <t>Team 2421</t>
  </si>
  <si>
    <t>level 1, disappeared</t>
  </si>
  <si>
    <t>none</t>
  </si>
  <si>
    <t>start on level 1</t>
  </si>
  <si>
    <t>spent whole time on other side not moving</t>
  </si>
  <si>
    <t>starts with no pieces, drives out quickly, does nothing</t>
  </si>
  <si>
    <t>drove on to level 1, tilted a bit</t>
  </si>
  <si>
    <t>moved and started randomly turning</t>
  </si>
  <si>
    <t>loaded with cargo</t>
  </si>
  <si>
    <t>got half way up the ramp for climb</t>
  </si>
  <si>
    <t>starts with cargo, level 1</t>
  </si>
  <si>
    <t>tried going on ramp, gave up, drove on for climb</t>
  </si>
  <si>
    <t>preloaded cargo, level 1, fast off, put 1 cargo in ship</t>
  </si>
  <si>
    <t>level 1, cargo, just drove off</t>
  </si>
  <si>
    <t>scored one cargo</t>
  </si>
  <si>
    <t>kept missing cargo</t>
  </si>
  <si>
    <t>Team 2534</t>
  </si>
  <si>
    <t>started level 1, preloaded hatch panel, fast start, cargoship hatch panel</t>
  </si>
  <si>
    <t>fell off level 3</t>
  </si>
  <si>
    <t>smooth and fast</t>
  </si>
  <si>
    <t>a moment when it seemed to not work</t>
  </si>
  <si>
    <t>stayed still by hab for while time after sandstorm</t>
  </si>
  <si>
    <t>preloaded with hatch, headed for cargo ship</t>
  </si>
  <si>
    <t>quick climb</t>
  </si>
  <si>
    <t>drove out and attempted to put a hatch panel</t>
  </si>
  <si>
    <t>very efficient</t>
  </si>
  <si>
    <t>almost got onto level 3 but fell at the last moment</t>
  </si>
  <si>
    <t>preloaded hatch, level 1</t>
  </si>
  <si>
    <t>off level 1, hatch to cargo ship got another hatch</t>
  </si>
  <si>
    <t>good cycles, tried for level 3 barely didn't get it</t>
  </si>
  <si>
    <t>starts level 1 with hatch, places hatch panel gets another</t>
  </si>
  <si>
    <t>slowly but smoothly</t>
  </si>
  <si>
    <t>good use of human player</t>
  </si>
  <si>
    <t>Team 2819</t>
  </si>
  <si>
    <t>didn't move to the hab</t>
  </si>
  <si>
    <t>start level 2, got stuck on level 2 for first minute</t>
  </si>
  <si>
    <t>aimless driving</t>
  </si>
  <si>
    <t>drove onto the hab</t>
  </si>
  <si>
    <t>started at level 2, didn't move after sandstorm, defense?</t>
  </si>
  <si>
    <t>Climbed reliably</t>
  </si>
  <si>
    <t>didn't move, starts on level 2</t>
  </si>
  <si>
    <t>after second attempt, made it to level 1, worked (mostly unsuccessful) as defense</t>
  </si>
  <si>
    <t>level 1, didn't move</t>
  </si>
  <si>
    <t>stably moved aside for alliance, defense on opposite side</t>
  </si>
  <si>
    <t>moved around, didn't attempt anythiing</t>
  </si>
  <si>
    <t>play defense most of the game</t>
  </si>
  <si>
    <t>Team 2961</t>
  </si>
  <si>
    <t>level 1, got off slowly, preloaded nothing</t>
  </si>
  <si>
    <t>kept almost tipping, tipped over, defense bot?</t>
  </si>
  <si>
    <t>starts level 1, goes to get cargo</t>
  </si>
  <si>
    <t>got a bit in the way of other bot, very jerky driving, plays defense, seemed unable to move pieces well</t>
  </si>
  <si>
    <t>slow start</t>
  </si>
  <si>
    <t>very close to fouling 3 times</t>
  </si>
  <si>
    <t>no preload, no scoring mechanism</t>
  </si>
  <si>
    <t>Team 2988</t>
  </si>
  <si>
    <t>dropped preloaded hatch</t>
  </si>
  <si>
    <t>off level 2, hatch fell</t>
  </si>
  <si>
    <t>Slow driving in general, got onto level reliably but slow, doesn't drop things. Good hatch panel, can only do low things (I think)</t>
  </si>
  <si>
    <t>start level 2, preload hatch, drive towards cargo ship</t>
  </si>
  <si>
    <t>could not get up ramp provided by 3274</t>
  </si>
  <si>
    <t>extended wheel things for climb</t>
  </si>
  <si>
    <t>drove off level 2</t>
  </si>
  <si>
    <t>a bit slow, but good driving</t>
  </si>
  <si>
    <t>start level 2, preload hatch, unsuccessful hatch</t>
  </si>
  <si>
    <t>clean, smooth, cautious driving</t>
  </si>
  <si>
    <t>level 2, preloaded hatch panel, went to cargo ship</t>
  </si>
  <si>
    <t>climb a bit off balance</t>
  </si>
  <si>
    <t>reliable, efficient climb</t>
  </si>
  <si>
    <t>level 2, preloaded with hatch</t>
  </si>
  <si>
    <t>tried for level 2 climb, failed. Very good at hatch panel placement</t>
  </si>
  <si>
    <t>level 2, preloaded hatch, got in way of other bot</t>
  </si>
  <si>
    <t>Team 3274</t>
  </si>
  <si>
    <t>didn't move, preloaded hatch</t>
  </si>
  <si>
    <t>ramp bot, kept bending, took about 3 seconds to open</t>
  </si>
  <si>
    <t>moved to blue line and stopped</t>
  </si>
  <si>
    <t>kind of jittered around on level 1 after getting there. Not the worst driving but did nothing</t>
  </si>
  <si>
    <t>level 1, preloaded hatch panel, attempted putting hatch in cargo ship</t>
  </si>
  <si>
    <t>used ramp, alliance member failed to climb</t>
  </si>
  <si>
    <t>started level 1 hatch panel preloaded, drove off hab</t>
  </si>
  <si>
    <t>played defense, takes time to line up ramp bot so ramp works</t>
  </si>
  <si>
    <t>drives smoothly, carried hatch panel</t>
  </si>
  <si>
    <t>stopped and didn't move after to climb(DIED?)</t>
  </si>
  <si>
    <t>off level 2, drop or placed hatch (couldn't tell)</t>
  </si>
  <si>
    <t>mediocre driving, stayed on level 1 for 30 seconds in endgame</t>
  </si>
  <si>
    <t>fast off level one, preloaded hatch panel</t>
  </si>
  <si>
    <t>ramp bot</t>
  </si>
  <si>
    <t>starts on level 1 with panel</t>
  </si>
  <si>
    <t>didn't attempt other levels</t>
  </si>
  <si>
    <t xml:space="preserve">started level 1, preloaded hatch panel, failed hatch panel </t>
  </si>
  <si>
    <t>tipped over, robot got in the way</t>
  </si>
  <si>
    <t>start level 1, preload hatch, move towards cargo ship</t>
  </si>
  <si>
    <t>ramp for level 3 climb did not work</t>
  </si>
  <si>
    <t>Team 3373</t>
  </si>
  <si>
    <t>starts off platform with hatch panel, stayed still</t>
  </si>
  <si>
    <t>tried to get up to levels, tilted a lot, failed. Struggles with cargo a bit, moves slowly, rather unproductive</t>
  </si>
  <si>
    <t>Ran out of time to climb, kinda just drove around with one cargo the whole game</t>
  </si>
  <si>
    <t>starts with hatch panel on level 1, got in position during sandstorm</t>
  </si>
  <si>
    <t>tried to do other levels but gave up</t>
  </si>
  <si>
    <t>starts with hatch, goes down,  to cargo ship</t>
  </si>
  <si>
    <t>doesn't end up getting to hab</t>
  </si>
  <si>
    <t>preloaded hatch, got a hatch panel or cargo</t>
  </si>
  <si>
    <t>BROKE? (think they saw an elevator break, ran in a corner for 30 seconds and stopped picking things up)</t>
  </si>
  <si>
    <t>off level 1, hatch to cargo ship</t>
  </si>
  <si>
    <t>tried level 2 but couldn't, slow weird strafing and couldn't get pieces</t>
  </si>
  <si>
    <t>preloaded hatch, level one, fast off</t>
  </si>
  <si>
    <t>level 1hatch, drove off, got close to to cargo ship, bot in the way</t>
  </si>
  <si>
    <t>drove up to level 2, barely hanging on. Slow, not good at intaking at first</t>
  </si>
  <si>
    <t>preload hatch</t>
  </si>
  <si>
    <t>Team 3455</t>
  </si>
  <si>
    <t>didn't get anything, but got near the rocket, fast cycles</t>
  </si>
  <si>
    <t>started level 1</t>
  </si>
  <si>
    <t>took a panel into the safe zone (hab?)</t>
  </si>
  <si>
    <t>picked up hatch</t>
  </si>
  <si>
    <t>level 2, fast off but stopped once got onto level 1</t>
  </si>
  <si>
    <t>starts on level 2</t>
  </si>
  <si>
    <t>did not make it in time to climb hab</t>
  </si>
  <si>
    <t>moved slowly until sandsotrm passed</t>
  </si>
  <si>
    <t>tried getting to level 2</t>
  </si>
  <si>
    <t>level 1, intake hatch panel</t>
  </si>
  <si>
    <t>pushed alliance to 3, fell off of 1</t>
  </si>
  <si>
    <t>start level 2 with pieces, got off platform, stayed still</t>
  </si>
  <si>
    <t>drove onto level 1, hesitated right after sandstorm, stopped for long period</t>
  </si>
  <si>
    <t>level 2, fast off</t>
  </si>
  <si>
    <t>start level 2 preload hatch, scored hatch on ship</t>
  </si>
  <si>
    <t>error while attempting level 3</t>
  </si>
  <si>
    <t>Team 3941</t>
  </si>
  <si>
    <t>start level 1, preload hatch, nothing</t>
  </si>
  <si>
    <t>1 fould, defensive player</t>
  </si>
  <si>
    <t>get a hatch on cargo</t>
  </si>
  <si>
    <t>BROKE. tried to climb up another bots ramp but tipped, seemed to malfunction, stood still for a while then drive in circles</t>
  </si>
  <si>
    <t>start level 2, preload hatch panel, towards cargo ship, failed to attach hatch panel</t>
  </si>
  <si>
    <t>pushed on by robot from behind for climb</t>
  </si>
  <si>
    <t>moved towards rocket</t>
  </si>
  <si>
    <t>started at level 2, not moving in sandstorm, struggling to drive</t>
  </si>
  <si>
    <t>got to the hab just in time</t>
  </si>
  <si>
    <t>dropped hatch panel, stops for while, tilted for some time</t>
  </si>
  <si>
    <t>preloaded hatch panel, level 2, froze</t>
  </si>
  <si>
    <t>rushed to climb</t>
  </si>
  <si>
    <t>froze, exited hab</t>
  </si>
  <si>
    <t>tilted, faced defense</t>
  </si>
  <si>
    <t>got lined up with rocket hatch without hatch panel</t>
  </si>
  <si>
    <t>good driving but slow, tried level 2 climb but 1895 pushed them by accident</t>
  </si>
  <si>
    <t>hab 2, no lead, delay</t>
  </si>
  <si>
    <t>Team 4099</t>
  </si>
  <si>
    <t>starts on level 2, preloaded panel</t>
  </si>
  <si>
    <t>was disabled, but sprinted at last second. Disabled many times due to broken parts</t>
  </si>
  <si>
    <t>start on platform with hatch panel, drove off</t>
  </si>
  <si>
    <t>pushed onto platform last minute, struggled getting hatch panel, cargo dropped a few times</t>
  </si>
  <si>
    <t>drove off of level 2 at angle, tried hatch and didn't get it</t>
  </si>
  <si>
    <t>speed for level 1, didn't get on. Fast but sturdy, work on aligning very fast</t>
  </si>
  <si>
    <t>starting level 2</t>
  </si>
  <si>
    <t>Barely got there on time</t>
  </si>
  <si>
    <t>started second level preloaded hatch panel</t>
  </si>
  <si>
    <t>got stuck on cargo - no climb</t>
  </si>
  <si>
    <t>didn't even get back b/c stop</t>
  </si>
  <si>
    <t>off level 2 got hatch panel on lower rocket</t>
  </si>
  <si>
    <t>lots of speed for hab, good but a bit jerky</t>
  </si>
  <si>
    <t>starts on level 2 with hatch panel, gets two low hatch panels</t>
  </si>
  <si>
    <t>Didn't attempt level 2</t>
  </si>
  <si>
    <t>start level 2, preloaded with hatch, scores hatch on rocket</t>
  </si>
  <si>
    <t>good drive, almost filled rocket</t>
  </si>
  <si>
    <t>preload hatch, start level 2, rocket</t>
  </si>
  <si>
    <t>parked early because of a breakage</t>
  </si>
  <si>
    <t>start level 2, preload hatch, secured hatch on rocket</t>
  </si>
  <si>
    <t>fast drive</t>
  </si>
  <si>
    <t>Team 4242</t>
  </si>
  <si>
    <t>level 2, preloaded cargo, very slow start</t>
  </si>
  <si>
    <t>struggled to drive up the ramp, very fast driving</t>
  </si>
  <si>
    <t>got off no score</t>
  </si>
  <si>
    <t>intake broke with one minute left, fast but slight tipping, when slow can do precise</t>
  </si>
  <si>
    <t>moved forward very quickly and dropped hatch</t>
  </si>
  <si>
    <t>very fast, rammed into level 2/3 times, fast at picking up and scoring, just missed a few balls because of speed</t>
  </si>
  <si>
    <t>got off level 2 and stopped</t>
  </si>
  <si>
    <t>got up to level 3 with little difficulty</t>
  </si>
  <si>
    <t>start level 2, preload cargo, flew off level 2</t>
  </si>
  <si>
    <t>did not climb, trouble with cargo</t>
  </si>
  <si>
    <t>preloaded cargo, got off and waited</t>
  </si>
  <si>
    <t>stopped 45 seconds in (DIED)</t>
  </si>
  <si>
    <t>cargo</t>
  </si>
  <si>
    <t>started on level 2 with cargo</t>
  </si>
  <si>
    <t>"Launched" themselves onto the second level</t>
  </si>
  <si>
    <t>level 2, preloaded cargo, approached cargo ship</t>
  </si>
  <si>
    <t>launched up for climb, difficulty intaking, stanted defensive</t>
  </si>
  <si>
    <t>hab 2, preloaded cargo, delayed start</t>
  </si>
  <si>
    <t>Team 4464</t>
  </si>
  <si>
    <t>started level 1, preloaded nothing, drove off hab</t>
  </si>
  <si>
    <t>drove off hab, drove around some, drove back on hab when endgame</t>
  </si>
  <si>
    <t>did nothing</t>
  </si>
  <si>
    <t>got partway off of hab level 1</t>
  </si>
  <si>
    <t>DIED? started going for the climb before the 30 second mark</t>
  </si>
  <si>
    <t>level 1, fast off</t>
  </si>
  <si>
    <t>foul for contact, not very stable (keeps almost tipping over)</t>
  </si>
  <si>
    <t>start level 1, stayed still, went down, spun around</t>
  </si>
  <si>
    <t>just couldn’t make it for the climb</t>
  </si>
  <si>
    <t>hab 1, delay, did nothing</t>
  </si>
  <si>
    <t>stopped 5454 by backing into them</t>
  </si>
  <si>
    <t>Team 4505</t>
  </si>
  <si>
    <t>cargo ship retrieved hatch panel, immediate start</t>
  </si>
  <si>
    <t>drive onto level 1 last minute, focused on cargo ship</t>
  </si>
  <si>
    <t>started with hatch panel</t>
  </si>
  <si>
    <t>got onto habitat early</t>
  </si>
  <si>
    <t>attempts score on cargo</t>
  </si>
  <si>
    <t>preloaded hatch, started level 2</t>
  </si>
  <si>
    <t>start level 2, preload cargo, cargo in cargo ship</t>
  </si>
  <si>
    <t>got on to the hab at last minute</t>
  </si>
  <si>
    <t>off level 2, dropped hatch, intake cargo</t>
  </si>
  <si>
    <t>sped over to level 1, fast and precise driving</t>
  </si>
  <si>
    <t>preloaded hatch, to cargo ship</t>
  </si>
  <si>
    <t>smooth climb, not rushed</t>
  </si>
  <si>
    <t>preloaded hatch, level 2, to cargo ship</t>
  </si>
  <si>
    <t>reliable, no climbing abilities</t>
  </si>
  <si>
    <t>failed cargo</t>
  </si>
  <si>
    <t>put in more cargo instead of climbing, lots of drops or failures to grab</t>
  </si>
  <si>
    <t>Team 5338</t>
  </si>
  <si>
    <t>jerky</t>
  </si>
  <si>
    <t>stopped early, didn't move</t>
  </si>
  <si>
    <t>turned once, did not move much</t>
  </si>
  <si>
    <t>tried climbing to level 3, touched level 1 ground</t>
  </si>
  <si>
    <t>spun around then did a lap until storm ended</t>
  </si>
  <si>
    <t>used stilts for climb (fairly smooth), YELLOW CARD (went over safety wall during climb)</t>
  </si>
  <si>
    <t>preloaded hatch, level 1, really slow off</t>
  </si>
  <si>
    <t>really slow bot in general, climb seems reliable</t>
  </si>
  <si>
    <t>preloaded with hatch, headed to cargoship</t>
  </si>
  <si>
    <t>paused at level 1 for a long time</t>
  </si>
  <si>
    <t>slow climb</t>
  </si>
  <si>
    <t>level one haatch panel, stayed on hab for a while</t>
  </si>
  <si>
    <t>very slow extending wheels</t>
  </si>
  <si>
    <t>preloaded with hatch panel, level 2, stuck on ramp</t>
  </si>
  <si>
    <t>slow process</t>
  </si>
  <si>
    <t>level one, preloaded hatch, slow off</t>
  </si>
  <si>
    <t>takes a while to climb</t>
  </si>
  <si>
    <t>attempted to put hatch panel during this period</t>
  </si>
  <si>
    <t>very slow but smooth climb</t>
  </si>
  <si>
    <t>Team 5549</t>
  </si>
  <si>
    <t>start on level one, preloaded hatch, hatch on cargo ship</t>
  </si>
  <si>
    <t>trouble on hatch</t>
  </si>
  <si>
    <t>went primarily for hatch panels</t>
  </si>
  <si>
    <t>went quickly to climb</t>
  </si>
  <si>
    <t>level 1, preloaded hatch panel, fast to start, headed to rocket</t>
  </si>
  <si>
    <t>helped push alliance member to level 3, slow to intake, issues with aiming</t>
  </si>
  <si>
    <t>preloaded cargo, started level 1</t>
  </si>
  <si>
    <t>able to grab ball for cargo</t>
  </si>
  <si>
    <t>played solid defense after the arm BROKE</t>
  </si>
  <si>
    <t>attempted to put on hatch but failed</t>
  </si>
  <si>
    <t>level 1 with hatch, drives around</t>
  </si>
  <si>
    <t>level 1 preloaded hatch panel, waited for a while then "yeeted" off</t>
  </si>
  <si>
    <t>level 1 hatch, dropped hatch going to cargo ship</t>
  </si>
  <si>
    <t>slow, smooth, bad at aligning</t>
  </si>
  <si>
    <t>NEVER MOVED/DIED</t>
  </si>
  <si>
    <t>Team 6504</t>
  </si>
  <si>
    <t>unknown</t>
  </si>
  <si>
    <t>drove off</t>
  </si>
  <si>
    <t>wasn't able to get on platform</t>
  </si>
  <si>
    <t>hatch intake very floppy, couldn't line up with rocket</t>
  </si>
  <si>
    <t>level 2 with hatch panel, lost panel, extremely slow</t>
  </si>
  <si>
    <t>preloaded hatch panel, but dropped it</t>
  </si>
  <si>
    <t>Almost slipped off when climbing</t>
  </si>
  <si>
    <t>preloaded hatch, level 2, slow off</t>
  </si>
  <si>
    <t>slid off level 2 at first, but got on</t>
  </si>
  <si>
    <t>keeps rocking, not going straight, keeps stopping</t>
  </si>
  <si>
    <t>Quickly had to stop at level 2 for climb, BROKE?</t>
  </si>
  <si>
    <t>off level 2, dropped hatch</t>
  </si>
  <si>
    <t>backed onto level 2, few tries to do so. Slow, very precise</t>
  </si>
  <si>
    <t>preloaded with hatch panel, level 2, successful</t>
  </si>
  <si>
    <t>running start for climb</t>
  </si>
  <si>
    <t>preloaded with hatch, didn't move off level 2</t>
  </si>
  <si>
    <t>just moved from 1 to 2, didn't move for most of match</t>
  </si>
  <si>
    <t>start level 2, preload cargo, dropped hatch</t>
  </si>
  <si>
    <t>slow movement</t>
  </si>
  <si>
    <t>hab 2, preload hatch, delayed, dropped hatch</t>
  </si>
  <si>
    <t>climber stuck up from dropping, very slow, got to level 2 on first try</t>
  </si>
  <si>
    <t>Team 6543</t>
  </si>
  <si>
    <t>level 1, cargo preloaded, slow start</t>
  </si>
  <si>
    <t>stopped moving for climb, very slow intake, stores cargo well</t>
  </si>
  <si>
    <t>went off level 1, mostly smooth and fast</t>
  </si>
  <si>
    <t>drove quickly to level 1</t>
  </si>
  <si>
    <t>drove to cargo ship and attempted to put in cargo</t>
  </si>
  <si>
    <t>drove onto level 1, kept tipping when driving</t>
  </si>
  <si>
    <t>level 1, preloaded cargo, jerky now</t>
  </si>
  <si>
    <t>collided with alliance member</t>
  </si>
  <si>
    <t>preloaded cargo, level 1</t>
  </si>
  <si>
    <t>went fast</t>
  </si>
  <si>
    <t>Got to the hab fast</t>
  </si>
  <si>
    <t>start with cargo</t>
  </si>
  <si>
    <t>preloaded cargo, level 1, cargo ship</t>
  </si>
  <si>
    <t>very fast, bumped cargo ship, keeps bumping</t>
  </si>
  <si>
    <t>didn't try other level</t>
  </si>
  <si>
    <t>starts level 1 with cargo, drives to the side</t>
  </si>
  <si>
    <t>got tilted between 1 and 2 in an attempt to drive up to 2</t>
  </si>
  <si>
    <t>scored cargo</t>
  </si>
  <si>
    <t>can only score on mid rocket and cargo ship, very fast cargo cycle</t>
  </si>
  <si>
    <t>Team 6584</t>
  </si>
  <si>
    <t>start on level 1, preload hatch, bumped into bot</t>
  </si>
  <si>
    <t>long time to grab hatch panel, not efficient</t>
  </si>
  <si>
    <t>In the process of one robot coming off hab, the hatch came off</t>
  </si>
  <si>
    <t>drove forwards, then stopped while trying to put in hatch panels so theyl wouldn't fall</t>
  </si>
  <si>
    <t>preloaded cargo, started level 1, smooth driving, did a 360 for no reason</t>
  </si>
  <si>
    <t>maybe attempted level 2 by driving fast, rough driving while in teleop</t>
  </si>
  <si>
    <t>start level 1, preload cargo, towards cargo ship, scored cargo</t>
  </si>
  <si>
    <t>stayed on level for last half</t>
  </si>
  <si>
    <t>preloaded cargo, level 1, didn't move</t>
  </si>
  <si>
    <t>used the ramp bot, didn't count as a ranking point</t>
  </si>
  <si>
    <t>very fast, got cargo in cargo ship</t>
  </si>
  <si>
    <t>started good but then started having problems with hatch panels moving around, backed up to park</t>
  </si>
  <si>
    <t>preloaded cargo level 1, successful cargo</t>
  </si>
  <si>
    <t>very messy driving, high speed going to level 1</t>
  </si>
  <si>
    <t>preloaded with hatch panel, level 2</t>
  </si>
  <si>
    <t>started level 1 preloaded cargo, got off hab slowly</t>
  </si>
  <si>
    <t>could do level 1 in 2 sec, but tried to help alliance mate, was touching ground at end</t>
  </si>
  <si>
    <t>has hatch panel, level 1, couldn’t quite get hatch to cargo ship</t>
  </si>
  <si>
    <t>jerky, not good driving. Not good at aligning and takes long time to intake and outtake</t>
  </si>
  <si>
    <t>level 1, preload cargo, scored cargo on wrong side</t>
  </si>
  <si>
    <t>not productive</t>
  </si>
  <si>
    <t>moved</t>
  </si>
  <si>
    <t>have trouble picking up hatch panels</t>
  </si>
  <si>
    <t>Team 6863</t>
  </si>
  <si>
    <t>preloaded cargo, didn't move</t>
  </si>
  <si>
    <t>Never made it to a level for climb</t>
  </si>
  <si>
    <t>stayed on hab, preloaded hatch pannel, started on level 1</t>
  </si>
  <si>
    <t>Tried level 1, half on ground</t>
  </si>
  <si>
    <t>send onto level 2</t>
  </si>
  <si>
    <t>start with hatch level 1, stays still</t>
  </si>
  <si>
    <t>tries to drive onto level 2 but doesn't work, doesn't seem to accomplish much</t>
  </si>
  <si>
    <t>preloaded hatch panel, started level 1, stayed on hab</t>
  </si>
  <si>
    <t>had trouble living up to drive on</t>
  </si>
  <si>
    <t>preloaded hatch, missed hatch at cargo</t>
  </si>
  <si>
    <t>didn't do much</t>
  </si>
  <si>
    <t>preloaded hatch, level 1, dropped hatch</t>
  </si>
  <si>
    <t>intake broke?</t>
  </si>
  <si>
    <t>level 1, preloaded with cargo, dropped cargo</t>
  </si>
  <si>
    <t>very bad cargo intake</t>
  </si>
  <si>
    <t>played a lot of defense, intake kinda jank and bad at aligning pieces</t>
  </si>
  <si>
    <t>arm broken?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</si>
</sst>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4">
    <font>
      <sz val="10.0"/>
      <color rgb="FF000000"/>
      <name val="Arial"/>
    </font>
    <font>
      <b/>
      <sz val="10.0"/>
      <name val="Arial"/>
    </font>
    <font>
      <sz val="10.0"/>
      <name val="Arial"/>
    </font>
    <font>
      <b/>
      <u/>
      <sz val="10.0"/>
      <color rgb="FF000000"/>
      <name val="Arial"/>
    </font>
    <font>
      <b/>
      <u/>
      <sz val="10.0"/>
      <color rgb="FF000000"/>
      <name val="Arial"/>
    </font>
    <font>
      <b/>
      <u/>
      <sz val="10.0"/>
      <color rgb="FF000000"/>
      <name val="Arial"/>
    </font>
    <font>
      <b/>
      <u/>
      <sz val="10.0"/>
      <color rgb="FF000000"/>
      <name val="Arial"/>
    </font>
    <font/>
    <font>
      <b/>
      <u/>
      <sz val="10.0"/>
      <color rgb="FF000000"/>
      <name val="Arial"/>
    </font>
    <font>
      <b/>
      <u/>
      <sz val="10.0"/>
      <color rgb="FF000000"/>
      <name val="Arial"/>
    </font>
    <font>
      <name val="Arial"/>
    </font>
    <font>
      <sz val="11.0"/>
      <color rgb="FF000000"/>
      <name val="Arial"/>
    </font>
    <font>
      <b/>
    </font>
    <font>
      <sz val="11.0"/>
      <color rgb="FF000000"/>
      <name val="Inconsolata"/>
    </font>
  </fonts>
  <fills count="1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</fills>
  <borders count="36">
    <border/>
    <border>
      <left/>
      <right style="medium">
        <color rgb="FF000000"/>
      </right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/>
    </border>
    <border>
      <left/>
      <right/>
      <top/>
      <bottom/>
    </border>
    <border>
      <left/>
      <right style="thin">
        <color rgb="FF000000"/>
      </right>
      <top/>
      <bottom/>
    </border>
    <border>
      <left/>
      <right style="medium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bottom style="thin">
        <color rgb="FF000000"/>
      </bottom>
    </border>
    <border>
      <left/>
      <right style="medium">
        <color rgb="FF000000"/>
      </right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999999"/>
      </bottom>
    </border>
    <border>
      <right style="thin">
        <color rgb="FF999999"/>
      </right>
    </border>
    <border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999999"/>
      </top>
    </border>
    <border>
      <top style="thin">
        <color rgb="FF999999"/>
      </top>
    </border>
    <border>
      <left style="thin">
        <color rgb="FF000000"/>
      </left>
      <top style="thin">
        <color rgb="FF000000"/>
      </top>
    </border>
    <border>
      <right/>
      <top style="thin">
        <color rgb="FF999999"/>
      </top>
    </border>
    <border>
      <left style="thin">
        <color rgb="FF000000"/>
      </left>
    </border>
    <border>
      <right/>
    </border>
    <border>
      <right style="thin">
        <color rgb="FF000000"/>
      </right>
      <bottom style="thin">
        <color rgb="FF000000"/>
      </bottom>
    </border>
    <border>
      <bottom style="thin">
        <color rgb="FF999999"/>
      </bottom>
    </border>
    <border>
      <right style="thin">
        <color rgb="FF999999"/>
      </right>
      <bottom style="thin">
        <color rgb="FF999999"/>
      </bottom>
    </border>
    <border>
      <left style="thin">
        <color rgb="FF000000"/>
      </left>
      <right style="thin">
        <color rgb="FF000000"/>
      </right>
      <bottom style="thin">
        <color rgb="FF999999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5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1" numFmtId="0" xfId="0" applyAlignment="1" applyBorder="1" applyFill="1" applyFont="1">
      <alignment horizontal="center"/>
    </xf>
    <xf borderId="3" fillId="3" fontId="1" numFmtId="0" xfId="0" applyAlignment="1" applyBorder="1" applyFont="1">
      <alignment horizontal="center"/>
    </xf>
    <xf borderId="2" fillId="4" fontId="1" numFmtId="0" xfId="0" applyAlignment="1" applyBorder="1" applyFill="1" applyFont="1">
      <alignment horizontal="center"/>
    </xf>
    <xf borderId="3" fillId="4" fontId="1" numFmtId="0" xfId="0" applyAlignment="1" applyBorder="1" applyFont="1">
      <alignment horizontal="center"/>
    </xf>
    <xf borderId="2" fillId="5" fontId="1" numFmtId="0" xfId="0" applyAlignment="1" applyBorder="1" applyFill="1" applyFont="1">
      <alignment horizontal="center"/>
    </xf>
    <xf borderId="3" fillId="5" fontId="1" numFmtId="0" xfId="0" applyAlignment="1" applyBorder="1" applyFont="1">
      <alignment horizontal="center"/>
    </xf>
    <xf borderId="2" fillId="6" fontId="1" numFmtId="0" xfId="0" applyAlignment="1" applyBorder="1" applyFill="1" applyFont="1">
      <alignment horizontal="center"/>
    </xf>
    <xf borderId="3" fillId="6" fontId="1" numFmtId="0" xfId="0" applyAlignment="1" applyBorder="1" applyFont="1">
      <alignment horizontal="center"/>
    </xf>
    <xf borderId="2" fillId="7" fontId="1" numFmtId="0" xfId="0" applyAlignment="1" applyBorder="1" applyFill="1" applyFont="1">
      <alignment horizontal="center"/>
    </xf>
    <xf borderId="3" fillId="7" fontId="1" numFmtId="0" xfId="0" applyAlignment="1" applyBorder="1" applyFont="1">
      <alignment horizontal="center"/>
    </xf>
    <xf borderId="0" fillId="0" fontId="1" numFmtId="0" xfId="0" applyFont="1"/>
    <xf borderId="0" fillId="0" fontId="2" numFmtId="0" xfId="0" applyFont="1"/>
    <xf borderId="0" fillId="0" fontId="1" numFmtId="164" xfId="0" applyFont="1" applyNumberFormat="1"/>
    <xf borderId="4" fillId="2" fontId="3" numFmtId="0" xfId="0" applyAlignment="1" applyBorder="1" applyFont="1">
      <alignment horizontal="right"/>
    </xf>
    <xf borderId="5" fillId="3" fontId="2" numFmtId="0" xfId="0" applyBorder="1" applyFont="1"/>
    <xf borderId="6" fillId="3" fontId="2" numFmtId="0" xfId="0" applyBorder="1" applyFont="1"/>
    <xf borderId="5" fillId="4" fontId="2" numFmtId="0" xfId="0" applyBorder="1" applyFont="1"/>
    <xf borderId="6" fillId="4" fontId="2" numFmtId="0" xfId="0" applyBorder="1" applyFont="1"/>
    <xf borderId="5" fillId="5" fontId="2" numFmtId="0" xfId="0" applyBorder="1" applyFont="1"/>
    <xf borderId="6" fillId="5" fontId="2" numFmtId="0" xfId="0" applyBorder="1" applyFont="1"/>
    <xf borderId="5" fillId="6" fontId="2" numFmtId="0" xfId="0" applyBorder="1" applyFont="1"/>
    <xf borderId="6" fillId="6" fontId="2" numFmtId="0" xfId="0" applyBorder="1" applyFont="1"/>
    <xf borderId="5" fillId="7" fontId="2" numFmtId="0" xfId="0" applyBorder="1" applyFont="1"/>
    <xf borderId="6" fillId="7" fontId="2" numFmtId="0" xfId="0" applyBorder="1" applyFont="1"/>
    <xf borderId="0" fillId="0" fontId="2" numFmtId="164" xfId="0" applyFont="1" applyNumberFormat="1"/>
    <xf borderId="5" fillId="8" fontId="0" numFmtId="0" xfId="0" applyAlignment="1" applyBorder="1" applyFill="1" applyFont="1">
      <alignment horizontal="right"/>
    </xf>
    <xf borderId="4" fillId="9" fontId="4" numFmtId="0" xfId="0" applyAlignment="1" applyBorder="1" applyFill="1" applyFont="1">
      <alignment horizontal="right"/>
    </xf>
    <xf borderId="5" fillId="10" fontId="2" numFmtId="0" xfId="0" applyBorder="1" applyFill="1" applyFont="1"/>
    <xf borderId="6" fillId="10" fontId="2" numFmtId="0" xfId="0" applyBorder="1" applyFont="1"/>
    <xf borderId="5" fillId="11" fontId="2" numFmtId="0" xfId="0" applyBorder="1" applyFill="1" applyFont="1"/>
    <xf borderId="6" fillId="11" fontId="2" numFmtId="0" xfId="0" applyBorder="1" applyFont="1"/>
    <xf borderId="5" fillId="12" fontId="2" numFmtId="0" xfId="0" applyBorder="1" applyFill="1" applyFont="1"/>
    <xf borderId="6" fillId="12" fontId="2" numFmtId="0" xfId="0" applyBorder="1" applyFont="1"/>
    <xf borderId="5" fillId="13" fontId="2" numFmtId="0" xfId="0" applyBorder="1" applyFill="1" applyFont="1"/>
    <xf borderId="6" fillId="13" fontId="2" numFmtId="0" xfId="0" applyBorder="1" applyFont="1"/>
    <xf borderId="5" fillId="14" fontId="2" numFmtId="0" xfId="0" applyBorder="1" applyFill="1" applyFont="1"/>
    <xf borderId="6" fillId="14" fontId="2" numFmtId="0" xfId="0" applyBorder="1" applyFont="1"/>
    <xf borderId="0" fillId="0" fontId="0" numFmtId="0" xfId="0" applyFont="1"/>
    <xf borderId="5" fillId="9" fontId="5" numFmtId="0" xfId="0" applyAlignment="1" applyBorder="1" applyFont="1">
      <alignment horizontal="right"/>
    </xf>
    <xf borderId="7" fillId="9" fontId="6" numFmtId="0" xfId="0" applyAlignment="1" applyBorder="1" applyFont="1">
      <alignment horizontal="right"/>
    </xf>
    <xf borderId="8" fillId="10" fontId="2" numFmtId="0" xfId="0" applyBorder="1" applyFont="1"/>
    <xf borderId="9" fillId="10" fontId="2" numFmtId="0" xfId="0" applyBorder="1" applyFont="1"/>
    <xf borderId="8" fillId="11" fontId="2" numFmtId="0" xfId="0" applyBorder="1" applyFont="1"/>
    <xf borderId="9" fillId="11" fontId="2" numFmtId="0" xfId="0" applyBorder="1" applyFont="1"/>
    <xf borderId="8" fillId="12" fontId="2" numFmtId="0" xfId="0" applyBorder="1" applyFont="1"/>
    <xf borderId="9" fillId="12" fontId="2" numFmtId="0" xfId="0" applyBorder="1" applyFont="1"/>
    <xf borderId="8" fillId="13" fontId="2" numFmtId="0" xfId="0" applyBorder="1" applyFont="1"/>
    <xf borderId="9" fillId="13" fontId="2" numFmtId="0" xfId="0" applyBorder="1" applyFont="1"/>
    <xf borderId="8" fillId="14" fontId="2" numFmtId="0" xfId="0" applyBorder="1" applyFont="1"/>
    <xf borderId="9" fillId="14" fontId="2" numFmtId="0" xfId="0" applyBorder="1" applyFont="1"/>
    <xf borderId="10" fillId="0" fontId="7" numFmtId="0" xfId="0" applyBorder="1" applyFont="1"/>
    <xf borderId="10" fillId="0" fontId="2" numFmtId="164" xfId="0" applyBorder="1" applyFont="1" applyNumberFormat="1"/>
    <xf borderId="8" fillId="8" fontId="0" numFmtId="0" xfId="0" applyAlignment="1" applyBorder="1" applyFont="1">
      <alignment horizontal="right"/>
    </xf>
    <xf borderId="11" fillId="2" fontId="8" numFmtId="0" xfId="0" applyAlignment="1" applyBorder="1" applyFont="1">
      <alignment horizontal="right"/>
    </xf>
    <xf borderId="12" fillId="3" fontId="2" numFmtId="0" xfId="0" applyBorder="1" applyFont="1"/>
    <xf borderId="13" fillId="3" fontId="2" numFmtId="0" xfId="0" applyBorder="1" applyFont="1"/>
    <xf borderId="12" fillId="4" fontId="2" numFmtId="0" xfId="0" applyBorder="1" applyFont="1"/>
    <xf borderId="13" fillId="4" fontId="2" numFmtId="0" xfId="0" applyBorder="1" applyFont="1"/>
    <xf borderId="12" fillId="5" fontId="2" numFmtId="0" xfId="0" applyBorder="1" applyFont="1"/>
    <xf borderId="13" fillId="5" fontId="2" numFmtId="0" xfId="0" applyBorder="1" applyFont="1"/>
    <xf borderId="12" fillId="6" fontId="2" numFmtId="0" xfId="0" applyBorder="1" applyFont="1"/>
    <xf borderId="13" fillId="6" fontId="2" numFmtId="0" xfId="0" applyBorder="1" applyFont="1"/>
    <xf borderId="12" fillId="7" fontId="2" numFmtId="0" xfId="0" applyBorder="1" applyFont="1"/>
    <xf borderId="13" fillId="7" fontId="2" numFmtId="0" xfId="0" applyBorder="1" applyFont="1"/>
    <xf borderId="14" fillId="0" fontId="7" numFmtId="0" xfId="0" applyBorder="1" applyFont="1"/>
    <xf borderId="14" fillId="0" fontId="2" numFmtId="164" xfId="0" applyBorder="1" applyFont="1" applyNumberFormat="1"/>
    <xf borderId="12" fillId="8" fontId="0" numFmtId="0" xfId="0" applyAlignment="1" applyBorder="1" applyFont="1">
      <alignment horizontal="right"/>
    </xf>
    <xf borderId="7" fillId="2" fontId="9" numFmtId="0" xfId="0" applyAlignment="1" applyBorder="1" applyFont="1">
      <alignment horizontal="right"/>
    </xf>
    <xf borderId="8" fillId="3" fontId="2" numFmtId="0" xfId="0" applyBorder="1" applyFont="1"/>
    <xf borderId="9" fillId="3" fontId="2" numFmtId="0" xfId="0" applyBorder="1" applyFont="1"/>
    <xf borderId="8" fillId="4" fontId="2" numFmtId="0" xfId="0" applyBorder="1" applyFont="1"/>
    <xf borderId="9" fillId="4" fontId="2" numFmtId="0" xfId="0" applyBorder="1" applyFont="1"/>
    <xf borderId="8" fillId="5" fontId="2" numFmtId="0" xfId="0" applyBorder="1" applyFont="1"/>
    <xf borderId="9" fillId="5" fontId="2" numFmtId="0" xfId="0" applyBorder="1" applyFont="1"/>
    <xf borderId="8" fillId="6" fontId="2" numFmtId="0" xfId="0" applyBorder="1" applyFont="1"/>
    <xf borderId="9" fillId="6" fontId="2" numFmtId="0" xfId="0" applyBorder="1" applyFont="1"/>
    <xf borderId="8" fillId="7" fontId="2" numFmtId="0" xfId="0" applyBorder="1" applyFont="1"/>
    <xf borderId="9" fillId="7" fontId="2" numFmtId="0" xfId="0" applyBorder="1" applyFont="1"/>
    <xf borderId="0" fillId="0" fontId="10" numFmtId="0" xfId="0" applyAlignment="1" applyFont="1">
      <alignment vertical="bottom"/>
    </xf>
    <xf borderId="0" fillId="0" fontId="7" numFmtId="0" xfId="0" applyAlignment="1" applyFont="1">
      <alignment readingOrder="0"/>
    </xf>
    <xf borderId="0" fillId="0" fontId="10" numFmtId="0" xfId="0" applyAlignment="1" applyFont="1">
      <alignment horizontal="right" vertical="bottom"/>
    </xf>
    <xf borderId="0" fillId="8" fontId="11" numFmtId="0" xfId="0" applyAlignment="1" applyFont="1">
      <alignment horizontal="right" vertical="bottom"/>
    </xf>
    <xf borderId="0" fillId="0" fontId="7" numFmtId="2" xfId="0" applyFont="1" applyNumberFormat="1"/>
    <xf borderId="15" fillId="0" fontId="1" numFmtId="0" xfId="0" applyAlignment="1" applyBorder="1" applyFont="1">
      <alignment horizontal="center" shrinkToFit="0" wrapText="1"/>
    </xf>
    <xf borderId="16" fillId="0" fontId="1" numFmtId="0" xfId="0" applyAlignment="1" applyBorder="1" applyFont="1">
      <alignment horizontal="center" shrinkToFit="0" wrapText="1"/>
    </xf>
    <xf borderId="17" fillId="0" fontId="1" numFmtId="0" xfId="0" applyAlignment="1" applyBorder="1" applyFont="1">
      <alignment horizontal="center" readingOrder="0" shrinkToFit="0" wrapText="1"/>
    </xf>
    <xf borderId="18" fillId="0" fontId="1" numFmtId="0" xfId="0" applyAlignment="1" applyBorder="1" applyFont="1">
      <alignment horizontal="center" readingOrder="0" shrinkToFit="0" wrapText="1"/>
    </xf>
    <xf borderId="19" fillId="0" fontId="1" numFmtId="0" xfId="0" applyAlignment="1" applyBorder="1" applyFont="1">
      <alignment horizontal="left" readingOrder="0" shrinkToFit="0" wrapText="1"/>
    </xf>
    <xf borderId="20" fillId="0" fontId="1" numFmtId="0" xfId="0" applyAlignment="1" applyBorder="1" applyFont="1">
      <alignment horizontal="left" readingOrder="0" shrinkToFit="0" wrapText="1"/>
    </xf>
    <xf borderId="19" fillId="0" fontId="1" numFmtId="0" xfId="0" applyAlignment="1" applyBorder="1" applyFont="1">
      <alignment horizontal="center" readingOrder="0" shrinkToFit="0" wrapText="1"/>
    </xf>
    <xf borderId="20" fillId="0" fontId="1" numFmtId="0" xfId="0" applyAlignment="1" applyBorder="1" applyFont="1">
      <alignment horizontal="center" readingOrder="0" shrinkToFit="0" wrapText="1"/>
    </xf>
    <xf borderId="19" fillId="0" fontId="1" numFmtId="0" xfId="0" applyAlignment="1" applyBorder="1" applyFont="1">
      <alignment horizontal="center" readingOrder="0"/>
    </xf>
    <xf borderId="20" fillId="0" fontId="1" numFmtId="0" xfId="0" applyAlignment="1" applyBorder="1" applyFont="1">
      <alignment horizontal="center" readingOrder="0"/>
    </xf>
    <xf borderId="21" fillId="0" fontId="1" numFmtId="0" xfId="0" applyAlignment="1" applyBorder="1" applyFont="1">
      <alignment horizontal="center"/>
    </xf>
    <xf borderId="15" fillId="0" fontId="1" numFmtId="0" xfId="0" applyAlignment="1" applyBorder="1" applyFont="1">
      <alignment horizontal="center"/>
    </xf>
    <xf borderId="0" fillId="0" fontId="12" numFmtId="0" xfId="0" applyAlignment="1" applyFont="1">
      <alignment readingOrder="0"/>
    </xf>
    <xf borderId="22" fillId="0" fontId="10" numFmtId="0" xfId="0" applyAlignment="1" applyBorder="1" applyFont="1">
      <alignment horizontal="right" vertical="bottom"/>
    </xf>
    <xf borderId="22" fillId="0" fontId="10" numFmtId="0" xfId="0" applyAlignment="1" applyBorder="1" applyFont="1">
      <alignment vertical="bottom"/>
    </xf>
    <xf borderId="23" fillId="0" fontId="10" numFmtId="0" xfId="0" applyAlignment="1" applyBorder="1" applyFont="1">
      <alignment horizontal="right" vertical="bottom"/>
    </xf>
    <xf borderId="24" fillId="0" fontId="10" numFmtId="0" xfId="0" applyAlignment="1" applyBorder="1" applyFont="1">
      <alignment horizontal="right" vertical="bottom"/>
    </xf>
    <xf borderId="0" fillId="0" fontId="7" numFmtId="0" xfId="0" applyFont="1"/>
    <xf borderId="18" fillId="0" fontId="2" numFmtId="0" xfId="0" applyBorder="1" applyFont="1"/>
    <xf borderId="25" fillId="0" fontId="10" numFmtId="0" xfId="0" applyAlignment="1" applyBorder="1" applyFont="1">
      <alignment horizontal="right" vertical="bottom"/>
    </xf>
    <xf borderId="25" fillId="0" fontId="10" numFmtId="0" xfId="0" applyAlignment="1" applyBorder="1" applyFont="1">
      <alignment vertical="bottom"/>
    </xf>
    <xf borderId="26" fillId="0" fontId="10" numFmtId="0" xfId="0" applyAlignment="1" applyBorder="1" applyFont="1">
      <alignment horizontal="right" vertical="bottom"/>
    </xf>
    <xf borderId="27" fillId="0" fontId="10" numFmtId="0" xfId="0" applyAlignment="1" applyBorder="1" applyFont="1">
      <alignment horizontal="right" vertical="bottom"/>
    </xf>
    <xf borderId="14" fillId="0" fontId="10" numFmtId="0" xfId="0" applyAlignment="1" applyBorder="1" applyFont="1">
      <alignment horizontal="right" vertical="bottom"/>
    </xf>
    <xf borderId="15" fillId="0" fontId="10" numFmtId="0" xfId="0" applyAlignment="1" applyBorder="1" applyFont="1">
      <alignment horizontal="right" vertical="bottom"/>
    </xf>
    <xf borderId="28" fillId="0" fontId="10" numFmtId="0" xfId="0" applyAlignment="1" applyBorder="1" applyFont="1">
      <alignment shrinkToFit="0" vertical="bottom" wrapText="0"/>
    </xf>
    <xf borderId="18" fillId="0" fontId="10" numFmtId="0" xfId="0" applyAlignment="1" applyBorder="1" applyFont="1">
      <alignment horizontal="right" vertical="bottom"/>
    </xf>
    <xf borderId="18" fillId="0" fontId="10" numFmtId="0" xfId="0" applyAlignment="1" applyBorder="1" applyFont="1">
      <alignment vertical="bottom"/>
    </xf>
    <xf borderId="29" fillId="0" fontId="10" numFmtId="0" xfId="0" applyAlignment="1" applyBorder="1" applyFont="1">
      <alignment horizontal="right" vertical="bottom"/>
    </xf>
    <xf borderId="30" fillId="0" fontId="10" numFmtId="0" xfId="0" applyAlignment="1" applyBorder="1" applyFont="1">
      <alignment shrinkToFit="0" vertical="bottom" wrapText="0"/>
    </xf>
    <xf borderId="18" fillId="0" fontId="1" numFmtId="0" xfId="0" applyAlignment="1" applyBorder="1" applyFont="1">
      <alignment horizontal="center" readingOrder="0" shrinkToFit="0" wrapText="0"/>
    </xf>
    <xf borderId="23" fillId="0" fontId="10" numFmtId="0" xfId="0" applyAlignment="1" applyBorder="1" applyFont="1">
      <alignment horizontal="right" shrinkToFit="0" vertical="bottom" wrapText="0"/>
    </xf>
    <xf borderId="0" fillId="8" fontId="13" numFmtId="0" xfId="0" applyFont="1"/>
    <xf borderId="0" fillId="8" fontId="13" numFmtId="0" xfId="0" applyAlignment="1" applyFont="1">
      <alignment shrinkToFit="0" wrapText="0"/>
    </xf>
    <xf borderId="0" fillId="8" fontId="13" numFmtId="0" xfId="0" applyAlignment="1" applyFont="1">
      <alignment readingOrder="0"/>
    </xf>
    <xf borderId="18" fillId="0" fontId="2" numFmtId="0" xfId="0" applyAlignment="1" applyBorder="1" applyFont="1">
      <alignment shrinkToFit="0" wrapText="0"/>
    </xf>
    <xf borderId="18" fillId="0" fontId="7" numFmtId="0" xfId="0" applyBorder="1" applyFont="1"/>
    <xf borderId="31" fillId="0" fontId="7" numFmtId="0" xfId="0" applyBorder="1" applyFont="1"/>
    <xf borderId="10" fillId="0" fontId="2" numFmtId="0" xfId="0" applyBorder="1" applyFont="1"/>
    <xf borderId="31" fillId="0" fontId="2" numFmtId="0" xfId="0" applyBorder="1" applyFont="1"/>
    <xf borderId="0" fillId="0" fontId="7" numFmtId="0" xfId="0" applyAlignment="1" applyFont="1">
      <alignment shrinkToFit="0" wrapText="0"/>
    </xf>
    <xf borderId="10" fillId="0" fontId="1" numFmtId="0" xfId="0" applyBorder="1" applyFont="1"/>
    <xf borderId="19" fillId="0" fontId="1" numFmtId="0" xfId="0" applyAlignment="1" applyBorder="1" applyFont="1">
      <alignment horizontal="center"/>
    </xf>
    <xf borderId="20" fillId="0" fontId="7" numFmtId="0" xfId="0" applyBorder="1" applyFont="1"/>
    <xf borderId="20" fillId="0" fontId="1" numFmtId="0" xfId="0" applyAlignment="1" applyBorder="1" applyFont="1">
      <alignment horizontal="center"/>
    </xf>
    <xf borderId="14" fillId="0" fontId="1" numFmtId="0" xfId="0" applyAlignment="1" applyBorder="1" applyFont="1">
      <alignment horizontal="center"/>
    </xf>
    <xf borderId="15" fillId="0" fontId="7" numFmtId="0" xfId="0" applyBorder="1" applyFont="1"/>
    <xf borderId="17" fillId="0" fontId="1" numFmtId="0" xfId="0" applyAlignment="1" applyBorder="1" applyFont="1">
      <alignment horizontal="center"/>
    </xf>
    <xf borderId="18" fillId="0" fontId="1" numFmtId="0" xfId="0" applyAlignment="1" applyBorder="1" applyFont="1">
      <alignment horizontal="center"/>
    </xf>
    <xf borderId="32" fillId="0" fontId="1" numFmtId="0" xfId="0" applyAlignment="1" applyBorder="1" applyFont="1">
      <alignment horizontal="center"/>
    </xf>
    <xf borderId="32" fillId="0" fontId="7" numFmtId="0" xfId="0" applyBorder="1" applyFont="1"/>
    <xf borderId="16" fillId="0" fontId="7" numFmtId="0" xfId="0" applyBorder="1" applyFont="1"/>
    <xf borderId="22" fillId="0" fontId="7" numFmtId="0" xfId="0" applyBorder="1" applyFont="1"/>
    <xf borderId="33" fillId="0" fontId="7" numFmtId="0" xfId="0" applyBorder="1" applyFont="1"/>
    <xf borderId="34" fillId="0" fontId="7" numFmtId="0" xfId="0" applyBorder="1" applyFont="1"/>
    <xf borderId="29" fillId="0" fontId="2" numFmtId="0" xfId="0" applyBorder="1" applyFont="1"/>
    <xf borderId="0" fillId="0" fontId="2" numFmtId="0" xfId="0" applyAlignment="1" applyFont="1">
      <alignment horizontal="center"/>
    </xf>
    <xf borderId="14" fillId="0" fontId="2" numFmtId="0" xfId="0" applyAlignment="1" applyBorder="1" applyFont="1">
      <alignment horizontal="center"/>
    </xf>
    <xf borderId="15" fillId="0" fontId="2" numFmtId="0" xfId="0" applyAlignment="1" applyBorder="1" applyFont="1">
      <alignment horizontal="center"/>
    </xf>
    <xf borderId="35" fillId="0" fontId="2" numFmtId="0" xfId="0" applyBorder="1" applyFont="1"/>
    <xf borderId="10" fillId="0" fontId="2" numFmtId="0" xfId="0" applyAlignment="1" applyBorder="1" applyFont="1">
      <alignment horizontal="center"/>
    </xf>
    <xf borderId="14" fillId="0" fontId="2" numFmtId="0" xfId="0" applyBorder="1" applyFont="1"/>
    <xf borderId="0" fillId="0" fontId="2" numFmtId="0" xfId="0" applyAlignment="1" applyFont="1">
      <alignment horizontal="right"/>
    </xf>
    <xf borderId="22" fillId="0" fontId="2" numFmtId="0" xfId="0" applyBorder="1" applyFont="1"/>
    <xf borderId="29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8.xml"/><Relationship Id="rId20" Type="http://schemas.openxmlformats.org/officeDocument/2006/relationships/worksheet" Target="worksheets/sheet18.xml"/><Relationship Id="rId42" Type="http://schemas.openxmlformats.org/officeDocument/2006/relationships/worksheet" Target="worksheets/sheet40.xml"/><Relationship Id="rId41" Type="http://schemas.openxmlformats.org/officeDocument/2006/relationships/worksheet" Target="worksheets/sheet39.xml"/><Relationship Id="rId22" Type="http://schemas.openxmlformats.org/officeDocument/2006/relationships/worksheet" Target="worksheets/sheet20.xml"/><Relationship Id="rId44" Type="http://schemas.openxmlformats.org/officeDocument/2006/relationships/worksheet" Target="worksheets/sheet42.xml"/><Relationship Id="rId21" Type="http://schemas.openxmlformats.org/officeDocument/2006/relationships/worksheet" Target="worksheets/sheet19.xml"/><Relationship Id="rId43" Type="http://schemas.openxmlformats.org/officeDocument/2006/relationships/worksheet" Target="worksheets/sheet41.xml"/><Relationship Id="rId24" Type="http://schemas.openxmlformats.org/officeDocument/2006/relationships/worksheet" Target="worksheets/sheet22.xml"/><Relationship Id="rId46" Type="http://schemas.openxmlformats.org/officeDocument/2006/relationships/worksheet" Target="worksheets/sheet44.xml"/><Relationship Id="rId23" Type="http://schemas.openxmlformats.org/officeDocument/2006/relationships/worksheet" Target="worksheets/sheet21.xml"/><Relationship Id="rId45" Type="http://schemas.openxmlformats.org/officeDocument/2006/relationships/worksheet" Target="worksheets/sheet43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29" Type="http://schemas.openxmlformats.org/officeDocument/2006/relationships/worksheet" Target="worksheets/sheet27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11" Type="http://schemas.openxmlformats.org/officeDocument/2006/relationships/worksheet" Target="worksheets/sheet9.xml"/><Relationship Id="rId33" Type="http://schemas.openxmlformats.org/officeDocument/2006/relationships/worksheet" Target="worksheets/sheet31.xml"/><Relationship Id="rId10" Type="http://schemas.openxmlformats.org/officeDocument/2006/relationships/worksheet" Target="worksheets/sheet8.xml"/><Relationship Id="rId32" Type="http://schemas.openxmlformats.org/officeDocument/2006/relationships/worksheet" Target="worksheets/sheet30.xml"/><Relationship Id="rId13" Type="http://schemas.openxmlformats.org/officeDocument/2006/relationships/worksheet" Target="worksheets/sheet11.xml"/><Relationship Id="rId35" Type="http://schemas.openxmlformats.org/officeDocument/2006/relationships/worksheet" Target="worksheets/sheet33.xml"/><Relationship Id="rId12" Type="http://schemas.openxmlformats.org/officeDocument/2006/relationships/worksheet" Target="worksheets/sheet10.xml"/><Relationship Id="rId34" Type="http://schemas.openxmlformats.org/officeDocument/2006/relationships/worksheet" Target="worksheets/sheet32.xml"/><Relationship Id="rId15" Type="http://schemas.openxmlformats.org/officeDocument/2006/relationships/worksheet" Target="worksheets/sheet13.xml"/><Relationship Id="rId37" Type="http://schemas.openxmlformats.org/officeDocument/2006/relationships/worksheet" Target="worksheets/sheet35.xml"/><Relationship Id="rId14" Type="http://schemas.openxmlformats.org/officeDocument/2006/relationships/worksheet" Target="worksheets/sheet12.xml"/><Relationship Id="rId36" Type="http://schemas.openxmlformats.org/officeDocument/2006/relationships/worksheet" Target="worksheets/sheet34.xml"/><Relationship Id="rId17" Type="http://schemas.openxmlformats.org/officeDocument/2006/relationships/worksheet" Target="worksheets/sheet15.xml"/><Relationship Id="rId39" Type="http://schemas.openxmlformats.org/officeDocument/2006/relationships/worksheet" Target="worksheets/sheet37.xml"/><Relationship Id="rId16" Type="http://schemas.openxmlformats.org/officeDocument/2006/relationships/worksheet" Target="worksheets/sheet14.xml"/><Relationship Id="rId38" Type="http://schemas.openxmlformats.org/officeDocument/2006/relationships/worksheet" Target="worksheets/sheet36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1.29"/>
    <col customWidth="1" min="2" max="2" width="15.29"/>
    <col customWidth="1" min="3" max="5" width="14.43"/>
    <col customWidth="1" min="6" max="6" width="18.0"/>
    <col customWidth="1" min="10" max="12" width="20.71"/>
    <col customWidth="1" min="13" max="13" width="15.43"/>
    <col customWidth="1" min="15" max="15" width="15.14"/>
    <col customWidth="1" min="18" max="18" width="22.43"/>
    <col customWidth="1" min="19" max="19" width="28.14"/>
    <col customWidth="1" min="20" max="20" width="8.57"/>
    <col customWidth="1" min="21" max="21" width="26.0"/>
    <col customWidth="1" min="22" max="22" width="19.57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  <c r="O1" s="9" t="s">
        <v>14</v>
      </c>
      <c r="P1" s="10" t="s">
        <v>15</v>
      </c>
      <c r="Q1" s="11" t="s">
        <v>16</v>
      </c>
      <c r="R1" s="12" t="s">
        <v>17</v>
      </c>
      <c r="S1" s="13" t="s">
        <v>18</v>
      </c>
      <c r="T1" s="14" t="s">
        <v>19</v>
      </c>
      <c r="U1" s="13" t="s">
        <v>20</v>
      </c>
      <c r="V1" s="12" t="s">
        <v>21</v>
      </c>
    </row>
    <row r="2" ht="15.75" customHeight="1">
      <c r="A2" s="15" t="s">
        <v>22</v>
      </c>
      <c r="B2" s="16">
        <f>'2028'!E31</f>
        <v>0</v>
      </c>
      <c r="C2" s="16">
        <f>'2028'!F31</f>
        <v>0</v>
      </c>
      <c r="D2" s="16">
        <f>'2028'!G31</f>
        <v>0</v>
      </c>
      <c r="E2" s="17">
        <f>'2028'!H31</f>
        <v>0</v>
      </c>
      <c r="F2" s="18">
        <f>'2028'!I31</f>
        <v>2.4</v>
      </c>
      <c r="G2" s="18">
        <f>'2028'!J31</f>
        <v>0.2</v>
      </c>
      <c r="H2" s="18">
        <f>'2028'!K31</f>
        <v>0</v>
      </c>
      <c r="I2" s="19">
        <f>'2028'!L31</f>
        <v>0</v>
      </c>
      <c r="J2" s="20">
        <f t="shared" ref="J2:J39" si="1">SUM(B2:E2)</f>
        <v>0</v>
      </c>
      <c r="K2" s="20">
        <f>SUM('2028'!$E$31:'2028'!$H$31)/(SUM('2028'!$E$31:'2028'!$H$31)+SUM('2028'!$E$32:'2028'!$H$32))</f>
        <v>0</v>
      </c>
      <c r="L2" s="20">
        <f t="shared" ref="L2:L39" si="2">SUM(F2:I2)</f>
        <v>2.6</v>
      </c>
      <c r="M2" s="21">
        <f>SUM('2028'!$I$31:'2028'!$L$31)/(SUM('2028'!$I$31:'2028'!$L$31)+SUM('2028'!$I$32:'2028'!$L$32))</f>
        <v>0.6842105263</v>
      </c>
      <c r="N2" s="22">
        <f>'2028'!M$31</f>
        <v>0.9</v>
      </c>
      <c r="O2" s="23">
        <f>'2028'!N$31</f>
        <v>2.6</v>
      </c>
      <c r="P2" s="24" t="str">
        <f>'2028'!O$31</f>
        <v>#DIV/0!</v>
      </c>
      <c r="Q2" s="25">
        <f>'2028'!P$31</f>
        <v>3.222222222</v>
      </c>
      <c r="R2">
        <f t="shared" ref="R2:R39" si="3">J2*2 + L2*3</f>
        <v>7.8</v>
      </c>
      <c r="S2">
        <f t="shared" ref="S2:S39" si="4">INDIRECT(A2&amp;"!W22")</f>
        <v>9.452210762</v>
      </c>
      <c r="T2" s="26">
        <f t="shared" ref="T2:T39" si="5">S2-R2</f>
        <v>1.652210762</v>
      </c>
      <c r="U2" s="27">
        <f>SUM(3*COUNTIF('2028'!$M$5:$M$28, 1), 6*COUNTIF('2028'!$M$5:$M$28, 2), 12*COUNTIF('2028'!$M$5:$M$28, 3))/COUNTIF('2028'!$A$5:$A$28, "&lt;&gt;")</f>
        <v>2.7</v>
      </c>
      <c r="V2">
        <f t="shared" ref="V2:V39" si="6">S2+U2</f>
        <v>12.15221076</v>
      </c>
    </row>
    <row r="3" ht="15.75" customHeight="1">
      <c r="A3" s="15" t="s">
        <v>23</v>
      </c>
      <c r="B3" s="16">
        <f>'611'!E31</f>
        <v>0.09090909091</v>
      </c>
      <c r="C3" s="16">
        <f>'611'!F31</f>
        <v>0.2727272727</v>
      </c>
      <c r="D3" s="16">
        <f>'611'!G31</f>
        <v>0.09090909091</v>
      </c>
      <c r="E3" s="17">
        <f>'611'!H31</f>
        <v>0</v>
      </c>
      <c r="F3" s="18">
        <f>'611'!I31</f>
        <v>2.090909091</v>
      </c>
      <c r="G3" s="18">
        <f>'611'!J31</f>
        <v>0.2727272727</v>
      </c>
      <c r="H3" s="18">
        <f>'611'!K31</f>
        <v>0</v>
      </c>
      <c r="I3" s="19">
        <f>'611'!L31</f>
        <v>0</v>
      </c>
      <c r="J3" s="20">
        <f t="shared" si="1"/>
        <v>0.4545454545</v>
      </c>
      <c r="K3" s="20">
        <f>SUM('611'!$E$31:'611'!$H$31)/(SUM('611'!$E$31:'611'!$H$31)+SUM('611'!$E$32:'611'!$H$32))</f>
        <v>0.7142857143</v>
      </c>
      <c r="L3" s="20">
        <f t="shared" si="2"/>
        <v>2.363636364</v>
      </c>
      <c r="M3" s="21">
        <f>SUM('611'!$I$31:'611'!$L$31)/(SUM('611'!$I$31:'611'!$L$31)+SUM('611'!$I$32:'611'!$L$32))</f>
        <v>0.7428571429</v>
      </c>
      <c r="N3" s="22">
        <f>'611'!M$31</f>
        <v>0.6363636364</v>
      </c>
      <c r="O3" s="23">
        <f>'611'!N$31</f>
        <v>1.625</v>
      </c>
      <c r="P3" s="24" t="str">
        <f>'611'!O$31</f>
        <v>#DIV/0!</v>
      </c>
      <c r="Q3" s="25">
        <f>'611'!P$31</f>
        <v>3.222222222</v>
      </c>
      <c r="R3">
        <f t="shared" si="3"/>
        <v>8</v>
      </c>
      <c r="S3">
        <f t="shared" si="4"/>
        <v>9.37918497</v>
      </c>
      <c r="T3" s="26">
        <f t="shared" si="5"/>
        <v>1.37918497</v>
      </c>
      <c r="U3" s="27">
        <f>SUM(3*COUNTIF('611'!$M$5:$M$28, 1), 6*COUNTIF('611'!$M$5:$M$28, 2), 12*COUNTIF('611'!$M$5:$M$28, 3))/COUNTIF('611'!$A$5:$A$28, "&lt;&gt;")</f>
        <v>1.909090909</v>
      </c>
      <c r="V3">
        <f t="shared" si="6"/>
        <v>11.28827588</v>
      </c>
    </row>
    <row r="4" ht="15.75" customHeight="1">
      <c r="A4" s="15" t="s">
        <v>24</v>
      </c>
      <c r="B4" s="16">
        <f>'1629'!E31</f>
        <v>0.75</v>
      </c>
      <c r="C4" s="16">
        <f>'1629'!F31</f>
        <v>0.8333333333</v>
      </c>
      <c r="D4" s="16">
        <f>'1629'!G31</f>
        <v>0.5</v>
      </c>
      <c r="E4" s="17">
        <f>'1629'!H31</f>
        <v>0.1666666667</v>
      </c>
      <c r="F4" s="18">
        <f>'1629'!I31</f>
        <v>1.333333333</v>
      </c>
      <c r="G4" s="18">
        <f>'1629'!J31</f>
        <v>0.08333333333</v>
      </c>
      <c r="H4" s="18">
        <f>'1629'!K31</f>
        <v>0</v>
      </c>
      <c r="I4" s="19">
        <f>'1629'!L31</f>
        <v>0</v>
      </c>
      <c r="J4" s="20">
        <f t="shared" si="1"/>
        <v>2.25</v>
      </c>
      <c r="K4" s="20">
        <f>SUM('1629'!$E$31:'1629'!$H$31)/(SUM('1629'!$E$31:'1629'!$H$31)+SUM('1629'!$E$32:'1629'!$H$32))</f>
        <v>0.7105263158</v>
      </c>
      <c r="L4" s="20">
        <f t="shared" si="2"/>
        <v>1.416666667</v>
      </c>
      <c r="M4" s="21">
        <f>SUM('1629'!$I$31:'1629'!$L$31)/(SUM('1629'!$I$31:'1629'!$L$31)+SUM('1629'!$I$32:'1629'!$L$32))</f>
        <v>0.9444444444</v>
      </c>
      <c r="N4" s="22">
        <f>'1629'!M$31</f>
        <v>0.5</v>
      </c>
      <c r="O4" s="23">
        <f>'1629'!N$31</f>
        <v>5.5</v>
      </c>
      <c r="P4" s="24" t="str">
        <f>'1629'!O$31</f>
        <v>#DIV/0!</v>
      </c>
      <c r="Q4" s="25">
        <f>'1629'!P$31</f>
        <v>4.083333333</v>
      </c>
      <c r="R4">
        <f t="shared" si="3"/>
        <v>8.75</v>
      </c>
      <c r="S4">
        <f t="shared" si="4"/>
        <v>10.04625972</v>
      </c>
      <c r="T4" s="26">
        <f t="shared" si="5"/>
        <v>1.296259725</v>
      </c>
      <c r="U4" s="27">
        <f>SUM(3*COUNTIF('1629'!$M$5:$M$28, 1), 6*COUNTIF('1629'!$M$5:$M$28, 2), 12*COUNTIF('1629'!$M$5:$M$28, 3))/COUNTIF('1629'!$A$5:$A$28, "&lt;&gt;")</f>
        <v>1.5</v>
      </c>
      <c r="V4">
        <f t="shared" si="6"/>
        <v>11.54625972</v>
      </c>
    </row>
    <row r="5" ht="15.75" customHeight="1">
      <c r="A5" s="15" t="s">
        <v>25</v>
      </c>
      <c r="B5" s="16">
        <f>'5549'!E31</f>
        <v>0.1818181818</v>
      </c>
      <c r="C5" s="16">
        <f>'5549'!F31</f>
        <v>0.4545454545</v>
      </c>
      <c r="D5" s="16">
        <f>'5549'!G31</f>
        <v>0.4545454545</v>
      </c>
      <c r="E5" s="17">
        <f>'5549'!H31</f>
        <v>0</v>
      </c>
      <c r="F5" s="18">
        <f>'5549'!I31</f>
        <v>0.2727272727</v>
      </c>
      <c r="G5" s="18">
        <f>'5549'!J31</f>
        <v>0</v>
      </c>
      <c r="H5" s="18">
        <f>'5549'!K31</f>
        <v>0</v>
      </c>
      <c r="I5" s="19">
        <f>'5549'!L31</f>
        <v>0</v>
      </c>
      <c r="J5" s="20">
        <f t="shared" si="1"/>
        <v>1.090909091</v>
      </c>
      <c r="K5" s="20">
        <f>SUM('5549'!$E$31:'5549'!$H$31)/(SUM('5549'!$E$31:'5549'!$H$31)+SUM('5549'!$E$32:'5549'!$H$32))</f>
        <v>0.75</v>
      </c>
      <c r="L5" s="20">
        <f t="shared" si="2"/>
        <v>0.2727272727</v>
      </c>
      <c r="M5" s="21">
        <f>SUM('5549'!$I$31:'5549'!$L$31)/(SUM('5549'!$I$31:'5549'!$L$31)+SUM('5549'!$I$32:'5549'!$L$32))</f>
        <v>0.25</v>
      </c>
      <c r="N5" s="22">
        <f>'5549'!M$31</f>
        <v>0.5454545455</v>
      </c>
      <c r="O5" s="23">
        <f>'5549'!N$31</f>
        <v>2.9</v>
      </c>
      <c r="P5" s="24" t="str">
        <f>'5549'!O$31</f>
        <v>#DIV/0!</v>
      </c>
      <c r="Q5" s="25">
        <f>'5549'!P$31</f>
        <v>3.1</v>
      </c>
      <c r="R5" s="13">
        <f t="shared" si="3"/>
        <v>3</v>
      </c>
      <c r="S5" s="13">
        <f t="shared" si="4"/>
        <v>4.001154829</v>
      </c>
      <c r="T5" s="26">
        <f t="shared" si="5"/>
        <v>1.001154829</v>
      </c>
      <c r="U5" s="27">
        <f>SUM(3*COUNTIF('5549'!$M$5:$M$28, 1), 6*COUNTIF('5549'!$M$5:$M$28, 2), 12*COUNTIF('5549'!$M$5:$M$28, 3))/COUNTIF('5549'!$A$5:$A$28, "&lt;&gt;")</f>
        <v>1.636363636</v>
      </c>
      <c r="V5" s="13">
        <f t="shared" si="6"/>
        <v>5.637518466</v>
      </c>
      <c r="W5" s="13"/>
      <c r="X5" s="13"/>
      <c r="Y5" s="13"/>
      <c r="Z5" s="13"/>
      <c r="AA5" s="13"/>
      <c r="AB5" s="13"/>
    </row>
    <row r="6" ht="15.75" customHeight="1">
      <c r="A6" s="28" t="s">
        <v>26</v>
      </c>
      <c r="B6" s="29">
        <f>'2186'!E31</f>
        <v>0.2727272727</v>
      </c>
      <c r="C6" s="29">
        <f>'2186'!F31</f>
        <v>0.1818181818</v>
      </c>
      <c r="D6" s="29">
        <f>'2186'!G31</f>
        <v>0</v>
      </c>
      <c r="E6" s="30">
        <f>'2186'!H31</f>
        <v>0</v>
      </c>
      <c r="F6" s="31">
        <f>'2186'!I31</f>
        <v>1.363636364</v>
      </c>
      <c r="G6" s="31">
        <f>'2186'!J31</f>
        <v>0.1818181818</v>
      </c>
      <c r="H6" s="31">
        <f>'2186'!K31</f>
        <v>0</v>
      </c>
      <c r="I6" s="32">
        <f>'2186'!L31</f>
        <v>0</v>
      </c>
      <c r="J6" s="33">
        <f t="shared" si="1"/>
        <v>0.4545454545</v>
      </c>
      <c r="K6" s="33">
        <f t="array" ref="K6">SUM('2186'!$E$31:'2186'!$H$31)/(SUM('2186'!$E$31:'2186'!$H$31)+SUM('2186'!$E$32:'2186'!$H$32))</f>
        <v>0.5</v>
      </c>
      <c r="L6" s="33">
        <f t="shared" si="2"/>
        <v>1.545454545</v>
      </c>
      <c r="M6" s="34">
        <f>SUM('2186'!$I$31:'2186'!$L$31)/(SUM('2186'!$I$31:'2186'!$L$31)+SUM('2186'!$I$32:'2186'!$L$32))</f>
        <v>0.7727272727</v>
      </c>
      <c r="N6" s="35">
        <f>'2186'!M$31</f>
        <v>1</v>
      </c>
      <c r="O6" s="36">
        <f>'2186'!N$31</f>
        <v>2.857142857</v>
      </c>
      <c r="P6" s="37" t="str">
        <f>'2186'!O$31</f>
        <v>#DIV/0!</v>
      </c>
      <c r="Q6" s="38">
        <f>'2186'!P$31</f>
        <v>3.111111111</v>
      </c>
      <c r="R6">
        <f t="shared" si="3"/>
        <v>5.545454545</v>
      </c>
      <c r="S6">
        <f t="shared" si="4"/>
        <v>6.507392896</v>
      </c>
      <c r="T6" s="26">
        <f t="shared" si="5"/>
        <v>0.9619383505</v>
      </c>
      <c r="U6" s="27">
        <f>SUM(3*COUNTIF('2186'!$M$5:$M$28, 1), 6*COUNTIF('2186'!$M$5:$M$28, 2), 12*COUNTIF('2186'!$M$5:$M$28, 3))/COUNTIF('2186'!$A$5:$A$28, "&lt;&gt;")</f>
        <v>3</v>
      </c>
      <c r="V6">
        <f t="shared" si="6"/>
        <v>9.507392896</v>
      </c>
    </row>
    <row r="7" ht="15.75" customHeight="1">
      <c r="A7" s="28" t="s">
        <v>27</v>
      </c>
      <c r="B7" s="29">
        <f>'6504'!E31</f>
        <v>0.25</v>
      </c>
      <c r="C7" s="29">
        <f>'6504'!F31</f>
        <v>0.3333333333</v>
      </c>
      <c r="D7" s="29">
        <f>'6504'!G31</f>
        <v>0.08333333333</v>
      </c>
      <c r="E7" s="30">
        <f>'6504'!H31</f>
        <v>0</v>
      </c>
      <c r="F7" s="31">
        <f>'6504'!I31</f>
        <v>0</v>
      </c>
      <c r="G7" s="31">
        <f>'6504'!J31</f>
        <v>0</v>
      </c>
      <c r="H7" s="31">
        <f>'6504'!K31</f>
        <v>0</v>
      </c>
      <c r="I7" s="32">
        <f>'6504'!L31</f>
        <v>0</v>
      </c>
      <c r="J7" s="33">
        <f t="shared" si="1"/>
        <v>0.6666666667</v>
      </c>
      <c r="K7" s="33">
        <f t="array" ref="K7">SUM('6504'!$E$31:'6504'!$H$31)/(SUM('6504'!$E$31:'6504'!$H$31)+SUM('6504'!$E$32:'6504'!$H$32))</f>
        <v>0.5333333333</v>
      </c>
      <c r="L7" s="33">
        <f t="shared" si="2"/>
        <v>0</v>
      </c>
      <c r="M7" s="34" t="str">
        <f>SUM('6504'!$I$31:'6504'!$L$31)/(SUM('6504'!$I$31:'6504'!$L$31)+SUM('6504'!$I$32:'6504'!$L$32))</f>
        <v>#DIV/0!</v>
      </c>
      <c r="N7" s="35">
        <f>'6504'!M$31</f>
        <v>1.333333333</v>
      </c>
      <c r="O7" s="36">
        <f>'6504'!N$31</f>
        <v>6.6</v>
      </c>
      <c r="P7" s="37" t="str">
        <f>'6504'!O$31</f>
        <v>#DIV/0!</v>
      </c>
      <c r="Q7" s="38">
        <f>'6504'!P$31</f>
        <v>2.35</v>
      </c>
      <c r="R7" s="39">
        <f t="shared" si="3"/>
        <v>1.333333333</v>
      </c>
      <c r="S7" s="39">
        <f t="shared" si="4"/>
        <v>2.108989148</v>
      </c>
      <c r="T7" s="26">
        <f t="shared" si="5"/>
        <v>0.7756558144</v>
      </c>
      <c r="U7" s="27">
        <f>SUM(3*COUNTIF('6504'!$M$5:$M$28, 1), 6*COUNTIF('6504'!$M$5:$M$28, 2), 12*COUNTIF('6504'!$M$5:$M$28, 3))/COUNTIF('6504'!$A$5:$A$28, "&lt;&gt;")</f>
        <v>4</v>
      </c>
      <c r="V7" s="39">
        <f t="shared" si="6"/>
        <v>6.108989148</v>
      </c>
      <c r="W7" s="39"/>
      <c r="X7" s="39"/>
      <c r="Y7" s="39"/>
      <c r="Z7" s="39"/>
      <c r="AA7" s="39"/>
      <c r="AB7" s="39"/>
    </row>
    <row r="8" ht="15.75" customHeight="1">
      <c r="A8" s="28" t="s">
        <v>28</v>
      </c>
      <c r="B8" s="29">
        <f>'4099'!E31</f>
        <v>0.09090909091</v>
      </c>
      <c r="C8" s="29">
        <f>'4099'!F31</f>
        <v>1.181818182</v>
      </c>
      <c r="D8" s="29">
        <f>'4099'!G31</f>
        <v>0.1818181818</v>
      </c>
      <c r="E8" s="30">
        <f>'4099'!H31</f>
        <v>0</v>
      </c>
      <c r="F8" s="31">
        <f>'4099'!I31</f>
        <v>2</v>
      </c>
      <c r="G8" s="31">
        <f>'4099'!J31</f>
        <v>1.090909091</v>
      </c>
      <c r="H8" s="31">
        <f>'4099'!K31</f>
        <v>0</v>
      </c>
      <c r="I8" s="32">
        <f>'4099'!L31</f>
        <v>0</v>
      </c>
      <c r="J8" s="33">
        <f t="shared" si="1"/>
        <v>1.454545455</v>
      </c>
      <c r="K8" s="33">
        <f t="array" ref="K8">SUM('4099'!$E$31:'4099'!$H$31)/(SUM('4099'!$E$31:'4099'!$H$31)+SUM('4099'!$E$32:'4099'!$H$32))</f>
        <v>0.8421052632</v>
      </c>
      <c r="L8" s="33">
        <f t="shared" si="2"/>
        <v>3.090909091</v>
      </c>
      <c r="M8" s="34">
        <f>SUM('4099'!$I$31:'4099'!$L$31)/(SUM('4099'!$I$31:'4099'!$L$31)+SUM('4099'!$I$32:'4099'!$L$32))</f>
        <v>0.8095238095</v>
      </c>
      <c r="N8" s="35">
        <f>'4099'!M$31</f>
        <v>0.7272727273</v>
      </c>
      <c r="O8" s="36">
        <f>'4099'!N$31</f>
        <v>4.0625</v>
      </c>
      <c r="P8" s="37" t="str">
        <f>'4099'!O$31</f>
        <v>#DIV/0!</v>
      </c>
      <c r="Q8" s="38">
        <f>'4099'!P$31</f>
        <v>4</v>
      </c>
      <c r="R8">
        <f t="shared" si="3"/>
        <v>12.18181818</v>
      </c>
      <c r="S8">
        <f t="shared" si="4"/>
        <v>12.72909798</v>
      </c>
      <c r="T8" s="26">
        <f t="shared" si="5"/>
        <v>0.5472797953</v>
      </c>
      <c r="U8" s="27">
        <f>SUM(3*COUNTIF('4099'!$M$5:$M$28, 1), 6*COUNTIF('4099'!$M$5:$M$28, 2), 12*COUNTIF('4099'!$M$5:$M$28, 3))/COUNTIF('4099'!$A$5:$A$28, "&lt;&gt;")</f>
        <v>2.181818182</v>
      </c>
      <c r="V8">
        <f t="shared" si="6"/>
        <v>14.91091616</v>
      </c>
    </row>
    <row r="9" ht="15.75" customHeight="1">
      <c r="A9" s="15" t="s">
        <v>29</v>
      </c>
      <c r="B9" s="16">
        <f>'4242'!E31</f>
        <v>0</v>
      </c>
      <c r="C9" s="16">
        <f>'4242'!F31</f>
        <v>0.08333333333</v>
      </c>
      <c r="D9" s="16">
        <f>'4242'!G31</f>
        <v>0</v>
      </c>
      <c r="E9" s="17">
        <f>'4242'!H31</f>
        <v>0</v>
      </c>
      <c r="F9" s="18">
        <f>'4242'!I31</f>
        <v>2.166666667</v>
      </c>
      <c r="G9" s="18">
        <f>'4242'!J31</f>
        <v>0.25</v>
      </c>
      <c r="H9" s="18">
        <f>'4242'!K31</f>
        <v>0</v>
      </c>
      <c r="I9" s="19">
        <f>'4242'!L31</f>
        <v>0</v>
      </c>
      <c r="J9" s="20">
        <f t="shared" si="1"/>
        <v>0.08333333333</v>
      </c>
      <c r="K9" s="20">
        <f>SUM('4242'!$E$31:'4242'!$H$31)/(SUM('4242'!$E$31:'4242'!$H$31)+SUM('4242'!$E$32:'4242'!$H$32))</f>
        <v>0.5</v>
      </c>
      <c r="L9" s="20">
        <f t="shared" si="2"/>
        <v>2.416666667</v>
      </c>
      <c r="M9" s="21">
        <f>SUM('4242'!$I$31:'4242'!$L$31)/(SUM('4242'!$I$31:'4242'!$L$31)+SUM('4242'!$I$32:'4242'!$L$32))</f>
        <v>0.6444444444</v>
      </c>
      <c r="N9" s="22">
        <f>'4242'!M$31</f>
        <v>1.416666667</v>
      </c>
      <c r="O9" s="23">
        <f>'4242'!N$31</f>
        <v>4</v>
      </c>
      <c r="P9" s="24" t="str">
        <f>'4242'!O$31</f>
        <v>#DIV/0!</v>
      </c>
      <c r="Q9" s="25">
        <f>'4242'!P$31</f>
        <v>3.454545455</v>
      </c>
      <c r="R9">
        <f t="shared" si="3"/>
        <v>7.416666667</v>
      </c>
      <c r="S9">
        <f t="shared" si="4"/>
        <v>7.744668959</v>
      </c>
      <c r="T9" s="26">
        <f t="shared" si="5"/>
        <v>0.328002292</v>
      </c>
      <c r="U9" s="27">
        <f>SUM(3*COUNTIF('4242'!$M$5:$M$28, 1), 6*COUNTIF('4242'!$M$5:$M$28, 2), 12*COUNTIF('4242'!$M$5:$M$28, 3))/COUNTIF('4242'!$A$5:$A$28, "&lt;&gt;")</f>
        <v>4.5</v>
      </c>
      <c r="V9">
        <f t="shared" si="6"/>
        <v>12.24466896</v>
      </c>
    </row>
    <row r="10" ht="15.75" customHeight="1">
      <c r="A10" s="28" t="s">
        <v>30</v>
      </c>
      <c r="B10" s="29">
        <f>'3274'!E31</f>
        <v>0.6</v>
      </c>
      <c r="C10" s="29">
        <f>'3274'!F31</f>
        <v>0</v>
      </c>
      <c r="D10" s="29">
        <f>'3274'!G31</f>
        <v>0</v>
      </c>
      <c r="E10" s="30">
        <f>'3274'!H31</f>
        <v>0</v>
      </c>
      <c r="F10" s="31">
        <f>'3274'!I31</f>
        <v>0</v>
      </c>
      <c r="G10" s="31">
        <f>'3274'!J31</f>
        <v>0</v>
      </c>
      <c r="H10" s="31">
        <f>'3274'!K31</f>
        <v>0</v>
      </c>
      <c r="I10" s="32">
        <f>'3274'!L31</f>
        <v>0</v>
      </c>
      <c r="J10" s="33">
        <f t="shared" si="1"/>
        <v>0.6</v>
      </c>
      <c r="K10" s="33">
        <f t="array" ref="K10">SUM('3274'!$E$31:'3274'!$H$31)/(SUM('3274'!$E$31:'3274'!$H$31)+SUM('3274'!$E$32:'3274'!$H$32))</f>
        <v>0.4285714286</v>
      </c>
      <c r="L10" s="33">
        <f t="shared" si="2"/>
        <v>0</v>
      </c>
      <c r="M10" s="34">
        <f>SUM('3274'!$I$31:'3274'!$L$31)/(SUM('3274'!$I$31:'3274'!$L$31)+SUM('3274'!$I$32:'3274'!$L$32))</f>
        <v>0</v>
      </c>
      <c r="N10" s="35">
        <f>'3274'!M$31</f>
        <v>0.9</v>
      </c>
      <c r="O10" s="36">
        <f>'3274'!N$31</f>
        <v>5.25</v>
      </c>
      <c r="P10" s="37" t="str">
        <f>'3274'!O$31</f>
        <v>#DIV/0!</v>
      </c>
      <c r="Q10" s="38">
        <f>'3274'!P$31</f>
        <v>2.6</v>
      </c>
      <c r="R10">
        <f t="shared" si="3"/>
        <v>1.2</v>
      </c>
      <c r="S10">
        <f t="shared" si="4"/>
        <v>1.497174225</v>
      </c>
      <c r="T10" s="26">
        <f t="shared" si="5"/>
        <v>0.2971742255</v>
      </c>
      <c r="U10" s="27">
        <f>SUM(3*COUNTIF('3274'!$M$5:$M$28, 1), 6*COUNTIF('3274'!$M$5:$M$28, 2), 12*COUNTIF('3274'!$M$5:$M$28, 3))/COUNTIF('3274'!$A$5:$A$28, "&lt;&gt;")</f>
        <v>2.7</v>
      </c>
      <c r="V10">
        <f t="shared" si="6"/>
        <v>4.197174225</v>
      </c>
    </row>
    <row r="11" ht="15.75" customHeight="1">
      <c r="A11" s="15" t="s">
        <v>31</v>
      </c>
      <c r="B11" s="16">
        <f>'3941'!E31</f>
        <v>0.4545454545</v>
      </c>
      <c r="C11" s="16">
        <f>'3941'!F31</f>
        <v>0</v>
      </c>
      <c r="D11" s="16">
        <f>'3941'!G31</f>
        <v>0</v>
      </c>
      <c r="E11" s="17">
        <f>'3941'!H31</f>
        <v>0</v>
      </c>
      <c r="F11" s="18">
        <f>'3941'!I31</f>
        <v>1.909090909</v>
      </c>
      <c r="G11" s="18">
        <f>'3941'!J31</f>
        <v>0</v>
      </c>
      <c r="H11" s="18">
        <f>'3941'!K31</f>
        <v>0</v>
      </c>
      <c r="I11" s="19">
        <f>'3941'!L31</f>
        <v>0</v>
      </c>
      <c r="J11" s="20">
        <f t="shared" si="1"/>
        <v>0.4545454545</v>
      </c>
      <c r="K11" s="20">
        <f>SUM('3941'!$E$31:'3941'!$H$31)/(SUM('3941'!$E$31:'3941'!$H$31)+SUM('3941'!$E$32:'3941'!$H$32))</f>
        <v>0.625</v>
      </c>
      <c r="L11" s="20">
        <f t="shared" si="2"/>
        <v>1.909090909</v>
      </c>
      <c r="M11" s="21">
        <f>SUM('3941'!$I$31:'3941'!$L$31)/(SUM('3941'!$I$31:'3941'!$L$31)+SUM('3941'!$I$32:'3941'!$L$32))</f>
        <v>0.6774193548</v>
      </c>
      <c r="N11" s="22">
        <f>'3941'!M$31</f>
        <v>0.9090909091</v>
      </c>
      <c r="O11" s="23">
        <f>'3941'!N$31</f>
        <v>7.625</v>
      </c>
      <c r="P11" s="24" t="str">
        <f>'3941'!O$31</f>
        <v>#DIV/0!</v>
      </c>
      <c r="Q11" s="25">
        <f>'3941'!P$31</f>
        <v>2.818181818</v>
      </c>
      <c r="R11">
        <f t="shared" si="3"/>
        <v>6.636363636</v>
      </c>
      <c r="S11">
        <f t="shared" si="4"/>
        <v>6.816046325</v>
      </c>
      <c r="T11" s="26">
        <f t="shared" si="5"/>
        <v>0.1796826888</v>
      </c>
      <c r="U11" s="27">
        <f>SUM(3*COUNTIF('3941'!$M$5:$M$28, 1), 6*COUNTIF('3941'!$M$5:$M$28, 2), 12*COUNTIF('3941'!$M$5:$M$28, 3))/COUNTIF('3941'!$A$5:$A$28, "&lt;&gt;")</f>
        <v>2.727272727</v>
      </c>
      <c r="V11">
        <f t="shared" si="6"/>
        <v>9.543319052</v>
      </c>
    </row>
    <row r="12" ht="15.75" customHeight="1">
      <c r="A12" s="15" t="s">
        <v>32</v>
      </c>
      <c r="B12" s="16">
        <f>'3373'!E31</f>
        <v>0.25</v>
      </c>
      <c r="C12" s="16">
        <f>'3373'!F31</f>
        <v>0.4166666667</v>
      </c>
      <c r="D12" s="16">
        <f>'3373'!G31</f>
        <v>0</v>
      </c>
      <c r="E12" s="17">
        <f>'3373'!H31</f>
        <v>0</v>
      </c>
      <c r="F12" s="18">
        <f>'3373'!I31</f>
        <v>0.5833333333</v>
      </c>
      <c r="G12" s="18">
        <f>'3373'!J31</f>
        <v>0.1666666667</v>
      </c>
      <c r="H12" s="18">
        <f>'3373'!K31</f>
        <v>0</v>
      </c>
      <c r="I12" s="19">
        <f>'3373'!L31</f>
        <v>0</v>
      </c>
      <c r="J12" s="20">
        <f t="shared" si="1"/>
        <v>0.6666666667</v>
      </c>
      <c r="K12" s="20">
        <f>SUM('3373'!$E$31:'3373'!$H$31)/(SUM('3373'!$E$31:'3373'!$H$31)+SUM('3373'!$E$32:'3373'!$H$32))</f>
        <v>0.8</v>
      </c>
      <c r="L12" s="20">
        <f t="shared" si="2"/>
        <v>0.75</v>
      </c>
      <c r="M12" s="21">
        <f>SUM('3373'!$I$31:'3373'!$L$31)/(SUM('3373'!$I$31:'3373'!$L$31)+SUM('3373'!$I$32:'3373'!$L$32))</f>
        <v>0.8181818182</v>
      </c>
      <c r="N12" s="22">
        <f>'3373'!M$31</f>
        <v>0.6666666667</v>
      </c>
      <c r="O12" s="23">
        <f>'3373'!N$31</f>
        <v>4</v>
      </c>
      <c r="P12" s="24" t="str">
        <f>'3373'!O$31</f>
        <v>#DIV/0!</v>
      </c>
      <c r="Q12" s="25">
        <f>'3373'!P$31</f>
        <v>3</v>
      </c>
      <c r="R12">
        <f t="shared" si="3"/>
        <v>3.583333333</v>
      </c>
      <c r="S12">
        <f t="shared" si="4"/>
        <v>3.617896383</v>
      </c>
      <c r="T12" s="26">
        <f t="shared" si="5"/>
        <v>0.03456304974</v>
      </c>
      <c r="U12" s="27">
        <f>SUM(3*COUNTIF('3373'!$M$5:$M$28, 1), 6*COUNTIF('3373'!$M$5:$M$28, 2), 12*COUNTIF('3373'!$M$5:$M$28, 3))/COUNTIF('3373'!$A$5:$A$28, "&lt;&gt;")</f>
        <v>2</v>
      </c>
      <c r="V12">
        <f t="shared" si="6"/>
        <v>5.617896383</v>
      </c>
    </row>
    <row r="13" ht="15.75" customHeight="1">
      <c r="A13" s="28" t="s">
        <v>33</v>
      </c>
      <c r="B13" s="29">
        <f>'4464'!E31</f>
        <v>0.1111111111</v>
      </c>
      <c r="C13" s="29">
        <f>'4464'!F31</f>
        <v>0</v>
      </c>
      <c r="D13" s="29">
        <f>'4464'!G31</f>
        <v>0</v>
      </c>
      <c r="E13" s="30">
        <f>'4464'!H31</f>
        <v>0</v>
      </c>
      <c r="F13" s="31">
        <f>'4464'!I31</f>
        <v>0</v>
      </c>
      <c r="G13" s="31">
        <f>'4464'!J31</f>
        <v>0</v>
      </c>
      <c r="H13" s="31">
        <f>'4464'!K31</f>
        <v>0</v>
      </c>
      <c r="I13" s="32">
        <f>'4464'!L31</f>
        <v>0</v>
      </c>
      <c r="J13" s="33">
        <f t="shared" si="1"/>
        <v>0.1111111111</v>
      </c>
      <c r="K13" s="33">
        <f t="array" ref="K13">SUM('4464'!$E$31:'4464'!$H$31)/(SUM('4464'!$E$31:'4464'!$H$31)+SUM('4464'!$E$32:'4464'!$H$32))</f>
        <v>0.5</v>
      </c>
      <c r="L13" s="33">
        <f t="shared" si="2"/>
        <v>0</v>
      </c>
      <c r="M13" s="34" t="str">
        <f>SUM('4464'!$I$31:'4464'!$L$31)/(SUM('4464'!$I$31:'4464'!$L$31)+SUM('4464'!$I$32:'4464'!$L$32))</f>
        <v>#DIV/0!</v>
      </c>
      <c r="N13" s="35">
        <f>'4464'!M$31</f>
        <v>0.3333333333</v>
      </c>
      <c r="O13" s="36">
        <f>'4464'!N$31</f>
        <v>3</v>
      </c>
      <c r="P13" s="37" t="str">
        <f>'4464'!O$31</f>
        <v>#DIV/0!</v>
      </c>
      <c r="Q13" s="38">
        <f>'4464'!P$31</f>
        <v>1.857142857</v>
      </c>
      <c r="R13">
        <f t="shared" si="3"/>
        <v>0.2222222222</v>
      </c>
      <c r="S13">
        <f t="shared" si="4"/>
        <v>0.248257862</v>
      </c>
      <c r="T13" s="26">
        <f t="shared" si="5"/>
        <v>0.02603563974</v>
      </c>
      <c r="U13" s="27">
        <f>SUM(3*COUNTIF('4464'!$M$5:$M$28, 1), 6*COUNTIF('4464'!$M$5:$M$28, 2), 12*COUNTIF('4464'!$M$5:$M$28, 3))/COUNTIF('4464'!$A$5:$A$28, "&lt;&gt;")</f>
        <v>1</v>
      </c>
      <c r="V13">
        <f t="shared" si="6"/>
        <v>1.248257862</v>
      </c>
    </row>
    <row r="14" ht="15.75" customHeight="1">
      <c r="A14" s="28" t="s">
        <v>34</v>
      </c>
      <c r="B14" s="29">
        <f>'2961'!E31</f>
        <v>0</v>
      </c>
      <c r="C14" s="29">
        <f>'2961'!F31</f>
        <v>0</v>
      </c>
      <c r="D14" s="29">
        <f>'2961'!G31</f>
        <v>0</v>
      </c>
      <c r="E14" s="30">
        <f>'2961'!H31</f>
        <v>0</v>
      </c>
      <c r="F14" s="31">
        <f>'2961'!I31</f>
        <v>0</v>
      </c>
      <c r="G14" s="31">
        <f>'2961'!J31</f>
        <v>0</v>
      </c>
      <c r="H14" s="31">
        <f>'2961'!K31</f>
        <v>0</v>
      </c>
      <c r="I14" s="32">
        <f>'2961'!L31</f>
        <v>0</v>
      </c>
      <c r="J14" s="33">
        <f t="shared" si="1"/>
        <v>0</v>
      </c>
      <c r="K14" s="33" t="str">
        <f t="array" ref="K14">SUM('2961'!$E$31:'2961'!$H$31)/(SUM('2961'!$E$31:'2961'!$H$31)+SUM('2961'!$E$32:'2961'!$H$32))</f>
        <v>#DIV/0!</v>
      </c>
      <c r="L14" s="33">
        <f t="shared" si="2"/>
        <v>0</v>
      </c>
      <c r="M14" s="34" t="str">
        <f>SUM('2961'!$I$31:'2961'!$L$31)/(SUM('2961'!$I$31:'2961'!$L$31)+SUM('2961'!$I$32:'2961'!$L$32))</f>
        <v>#DIV/0!</v>
      </c>
      <c r="N14" s="35">
        <f>'2961'!M$31</f>
        <v>0.3</v>
      </c>
      <c r="O14" s="36">
        <f>'2961'!N$31</f>
        <v>5.5</v>
      </c>
      <c r="P14" s="37" t="str">
        <f>'2961'!O$31</f>
        <v>#DIV/0!</v>
      </c>
      <c r="Q14" s="38">
        <f>'2961'!P$31</f>
        <v>2</v>
      </c>
      <c r="R14">
        <f t="shared" si="3"/>
        <v>0</v>
      </c>
      <c r="S14">
        <f t="shared" si="4"/>
        <v>0</v>
      </c>
      <c r="T14" s="26">
        <f t="shared" si="5"/>
        <v>0</v>
      </c>
      <c r="U14" s="27">
        <f>SUM(3*COUNTIF('2961'!$M$5:$M$28, 1), 6*COUNTIF('2961'!$M$5:$M$28, 2), 12*COUNTIF('2961'!$M$5:$M$28, 3))/COUNTIF('2961'!$A$5:$A$28, "&lt;&gt;")</f>
        <v>0.9</v>
      </c>
      <c r="V14">
        <f t="shared" si="6"/>
        <v>0.9</v>
      </c>
    </row>
    <row r="15" ht="15.75" customHeight="1">
      <c r="A15" s="15" t="s">
        <v>35</v>
      </c>
      <c r="B15" s="16">
        <f>'1123'!E31</f>
        <v>0</v>
      </c>
      <c r="C15" s="16">
        <f>'1123'!F31</f>
        <v>0</v>
      </c>
      <c r="D15" s="16">
        <f>'1123'!G31</f>
        <v>0</v>
      </c>
      <c r="E15" s="17">
        <f>'1123'!H31</f>
        <v>0</v>
      </c>
      <c r="F15" s="18">
        <f>'1123'!I31</f>
        <v>0</v>
      </c>
      <c r="G15" s="18">
        <f>'1123'!J31</f>
        <v>0</v>
      </c>
      <c r="H15" s="18">
        <f>'1123'!K31</f>
        <v>0</v>
      </c>
      <c r="I15" s="19">
        <f>'1123'!L31</f>
        <v>0</v>
      </c>
      <c r="J15" s="20">
        <f t="shared" si="1"/>
        <v>0</v>
      </c>
      <c r="K15" s="20" t="str">
        <f>SUM('1123'!$E$31:'1123'!$H$31)/(SUM('1123'!$E$31:'1123'!$H$31)+SUM('1123'!$E$32:'1123'!$H$32))</f>
        <v>#DIV/0!</v>
      </c>
      <c r="L15" s="20">
        <f t="shared" si="2"/>
        <v>0</v>
      </c>
      <c r="M15" s="21" t="str">
        <f>SUM('1123'!$I$31:'1123'!$L$31)/(SUM('1123'!$I$31:'1123'!$L$31)+SUM('1123'!$I$32:'1123'!$L$32))</f>
        <v>#DIV/0!</v>
      </c>
      <c r="N15" s="22">
        <f>'1123'!M$31</f>
        <v>0.8181818182</v>
      </c>
      <c r="O15" s="23">
        <f>'1123'!N$31</f>
        <v>8</v>
      </c>
      <c r="P15" s="24" t="str">
        <f>'1123'!O$31</f>
        <v>#DIV/0!</v>
      </c>
      <c r="Q15" s="25">
        <f>'1123'!P$31</f>
        <v>2.818181818</v>
      </c>
      <c r="R15">
        <f t="shared" si="3"/>
        <v>0</v>
      </c>
      <c r="S15">
        <f t="shared" si="4"/>
        <v>0</v>
      </c>
      <c r="T15" s="26">
        <f t="shared" si="5"/>
        <v>0</v>
      </c>
      <c r="U15" s="27">
        <f>SUM(3*COUNTIF('1123'!$M$5:$M$28, 1), 6*COUNTIF('1123'!$M$5:$M$28, 2), 12*COUNTIF('1123'!$M$5:$M$28, 3))/COUNTIF('1123'!$A$5:$A$28, "&lt;&gt;")</f>
        <v>2.727272727</v>
      </c>
      <c r="V15">
        <f t="shared" si="6"/>
        <v>2.727272727</v>
      </c>
    </row>
    <row r="16" ht="15.75" customHeight="1">
      <c r="A16" s="40" t="s">
        <v>36</v>
      </c>
      <c r="B16" s="29">
        <f>'339'!E31</f>
        <v>0.09090909091</v>
      </c>
      <c r="C16" s="29">
        <f>'339'!F31</f>
        <v>1.181818182</v>
      </c>
      <c r="D16" s="29">
        <f>'339'!G31</f>
        <v>0.1818181818</v>
      </c>
      <c r="E16" s="29">
        <f>'339'!H31</f>
        <v>0.09090909091</v>
      </c>
      <c r="F16" s="31">
        <f>'339'!I31</f>
        <v>0.1818181818</v>
      </c>
      <c r="G16" s="31">
        <f>'339'!J31</f>
        <v>0.3636363636</v>
      </c>
      <c r="H16" s="31">
        <f>'339'!K31</f>
        <v>0</v>
      </c>
      <c r="I16" s="31">
        <f>'339'!L31</f>
        <v>0</v>
      </c>
      <c r="J16" s="33">
        <f t="shared" si="1"/>
        <v>1.545454545</v>
      </c>
      <c r="K16" s="33">
        <f t="array" ref="K16">SUM('339'!$E$31:'339'!$H$31)/(SUM('339'!$E$31:'339'!$H$31)+SUM('339'!$E$32:'339'!$H$32))</f>
        <v>0.68</v>
      </c>
      <c r="L16" s="33">
        <f t="shared" si="2"/>
        <v>0.5454545455</v>
      </c>
      <c r="M16" s="33">
        <f>SUM('339'!$I$31:'339'!$L$31)/(SUM('339'!$I$31:'339'!$L$31)+SUM('339'!$I$32:'339'!$L$32))</f>
        <v>0.6666666667</v>
      </c>
      <c r="N16" s="35">
        <f>'339'!M$31</f>
        <v>1.545454545</v>
      </c>
      <c r="O16" s="35">
        <f>'339'!N$31</f>
        <v>5.888888889</v>
      </c>
      <c r="P16" s="37" t="str">
        <f>'339'!O$31</f>
        <v>#DIV/0!</v>
      </c>
      <c r="Q16" s="37">
        <f>'339'!P$31</f>
        <v>3.3</v>
      </c>
      <c r="R16">
        <f t="shared" si="3"/>
        <v>4.727272727</v>
      </c>
      <c r="S16">
        <f t="shared" si="4"/>
        <v>4.688229629</v>
      </c>
      <c r="T16" s="26">
        <f t="shared" si="5"/>
        <v>-0.03904309843</v>
      </c>
      <c r="U16" s="27">
        <f>SUM(3*COUNTIF('339'!$M$5:$M$28, 1), 6*COUNTIF('339'!$M$5:$M$28, 2), 12*COUNTIF('339'!$M$5:$M$28, 3))/COUNTIF('339'!$A$5:$A$28, "&lt;&gt;")</f>
        <v>4.636363636</v>
      </c>
      <c r="V16">
        <f t="shared" si="6"/>
        <v>9.324593265</v>
      </c>
    </row>
    <row r="17" ht="15.75" customHeight="1">
      <c r="A17" s="41" t="s">
        <v>37</v>
      </c>
      <c r="B17" s="42">
        <f>'1895'!E31</f>
        <v>0.7272727273</v>
      </c>
      <c r="C17" s="42">
        <f>'1895'!F31</f>
        <v>0</v>
      </c>
      <c r="D17" s="42">
        <f>'1895'!G31</f>
        <v>0</v>
      </c>
      <c r="E17" s="43">
        <f>'1895'!H31</f>
        <v>0</v>
      </c>
      <c r="F17" s="44">
        <f>'1895'!I31</f>
        <v>1.818181818</v>
      </c>
      <c r="G17" s="44">
        <f>'1895'!J31</f>
        <v>0</v>
      </c>
      <c r="H17" s="44">
        <f>'1895'!K31</f>
        <v>0</v>
      </c>
      <c r="I17" s="45">
        <f>'1895'!L31</f>
        <v>0</v>
      </c>
      <c r="J17" s="46">
        <f t="shared" si="1"/>
        <v>0.7272727273</v>
      </c>
      <c r="K17" s="46">
        <f t="array" ref="K17">SUM('1895'!$E$31:'1895'!$H$31)/(SUM('1895'!$E$31:'1895'!$H$31)+SUM('1895'!$E$32:'1895'!$H$32))</f>
        <v>0.6153846154</v>
      </c>
      <c r="L17" s="46">
        <f t="shared" si="2"/>
        <v>1.818181818</v>
      </c>
      <c r="M17" s="47">
        <f>SUM('1895'!$I$31:'1895'!$L$31)/(SUM('1895'!$I$31:'1895'!$L$31)+SUM('1895'!$I$32:'1895'!$L$32))</f>
        <v>0.8</v>
      </c>
      <c r="N17" s="48">
        <f>'1895'!M$31</f>
        <v>0.8181818182</v>
      </c>
      <c r="O17" s="49">
        <f>'1895'!N$31</f>
        <v>4.333333333</v>
      </c>
      <c r="P17" s="50" t="str">
        <f>'1895'!O$31</f>
        <v>#DIV/0!</v>
      </c>
      <c r="Q17" s="51">
        <f>'1895'!P$31</f>
        <v>3.363636364</v>
      </c>
      <c r="R17" s="52">
        <f t="shared" si="3"/>
        <v>6.909090909</v>
      </c>
      <c r="S17" s="52">
        <f t="shared" si="4"/>
        <v>6.816961644</v>
      </c>
      <c r="T17" s="53">
        <f t="shared" si="5"/>
        <v>-0.09212926505</v>
      </c>
      <c r="U17" s="54">
        <f>SUM(3*COUNTIF('1895'!$M$5:$M$28, 1), 6*COUNTIF('1895'!$M$5:$M$28, 2), 12*COUNTIF('1895'!$M$5:$M$28, 3))/COUNTIF('1895'!$A$5:$A$28, "&lt;&gt;")</f>
        <v>2.454545455</v>
      </c>
      <c r="V17" s="52">
        <f t="shared" si="6"/>
        <v>9.271507099</v>
      </c>
      <c r="W17" s="52"/>
      <c r="X17" s="52"/>
      <c r="Y17" s="52"/>
      <c r="Z17" s="52"/>
      <c r="AA17" s="52"/>
      <c r="AB17" s="52"/>
    </row>
    <row r="18" ht="15.75" customHeight="1">
      <c r="A18" s="28" t="s">
        <v>38</v>
      </c>
      <c r="B18" s="29">
        <f>'1719'!E31</f>
        <v>0.5</v>
      </c>
      <c r="C18" s="29">
        <f>'1719'!F31</f>
        <v>0.3</v>
      </c>
      <c r="D18" s="29">
        <f>'1719'!G31</f>
        <v>0</v>
      </c>
      <c r="E18" s="30">
        <f>'1719'!H31</f>
        <v>0</v>
      </c>
      <c r="F18" s="31">
        <f>'1719'!I31</f>
        <v>1.3</v>
      </c>
      <c r="G18" s="31">
        <f>'1719'!J31</f>
        <v>0.2</v>
      </c>
      <c r="H18" s="31">
        <f>'1719'!K31</f>
        <v>0</v>
      </c>
      <c r="I18" s="32">
        <f>'1719'!L31</f>
        <v>0</v>
      </c>
      <c r="J18" s="33">
        <f t="shared" si="1"/>
        <v>0.8</v>
      </c>
      <c r="K18" s="33">
        <f t="array" ref="K18">SUM('1719'!$E$31:'1719'!$H$31)/(SUM('1719'!$E$31:'1719'!$H$31)+SUM('1719'!$E$32:'1719'!$H$32))</f>
        <v>0.8</v>
      </c>
      <c r="L18" s="33">
        <f t="shared" si="2"/>
        <v>1.5</v>
      </c>
      <c r="M18" s="34">
        <f>SUM('1719'!$I$31:'1719'!$L$31)/(SUM('1719'!$I$31:'1719'!$L$31)+SUM('1719'!$I$32:'1719'!$L$32))</f>
        <v>0.9375</v>
      </c>
      <c r="N18" s="35">
        <f>'1719'!M$31</f>
        <v>1.7</v>
      </c>
      <c r="O18" s="36">
        <f>'1719'!N$31</f>
        <v>14.11111111</v>
      </c>
      <c r="P18" s="37" t="str">
        <f>'1719'!O$31</f>
        <v>#DIV/0!</v>
      </c>
      <c r="Q18" s="38">
        <f>'1719'!P$31</f>
        <v>3.428571429</v>
      </c>
      <c r="R18">
        <f t="shared" si="3"/>
        <v>6.1</v>
      </c>
      <c r="S18">
        <f t="shared" si="4"/>
        <v>5.875939582</v>
      </c>
      <c r="T18" s="26">
        <f t="shared" si="5"/>
        <v>-0.2240604178</v>
      </c>
      <c r="U18" s="27">
        <f>SUM(3*COUNTIF('1719'!$M$5:$M$28, 1), 6*COUNTIF('1719'!$M$5:$M$28, 2), 12*COUNTIF('1719'!$M$5:$M$28, 3))/COUNTIF('1719'!$A$5:$A$28, "&lt;&gt;")</f>
        <v>6.3</v>
      </c>
      <c r="V18">
        <f t="shared" si="6"/>
        <v>12.17593958</v>
      </c>
    </row>
    <row r="19" ht="15.75" customHeight="1">
      <c r="A19" s="28" t="s">
        <v>39</v>
      </c>
      <c r="B19" s="29">
        <f>'3455'!E31</f>
        <v>1</v>
      </c>
      <c r="C19" s="29">
        <f>'3455'!F31</f>
        <v>0.8</v>
      </c>
      <c r="D19" s="29">
        <f>'3455'!G31</f>
        <v>0.6</v>
      </c>
      <c r="E19" s="30">
        <f>'3455'!H31</f>
        <v>0</v>
      </c>
      <c r="F19" s="31">
        <f>'3455'!I31</f>
        <v>0.9</v>
      </c>
      <c r="G19" s="31">
        <f>'3455'!J31</f>
        <v>0.1</v>
      </c>
      <c r="H19" s="31">
        <f>'3455'!K31</f>
        <v>0.3</v>
      </c>
      <c r="I19" s="32">
        <f>'3455'!L31</f>
        <v>0</v>
      </c>
      <c r="J19" s="33">
        <f t="shared" si="1"/>
        <v>2.4</v>
      </c>
      <c r="K19" s="33">
        <f t="array" ref="K19">SUM('3455'!$E$31:'3455'!$H$31)/(SUM('3455'!$E$31:'3455'!$H$31)+SUM('3455'!$E$32:'3455'!$H$32))</f>
        <v>0.8</v>
      </c>
      <c r="L19" s="33">
        <f t="shared" si="2"/>
        <v>1.3</v>
      </c>
      <c r="M19" s="34">
        <f>SUM('3455'!$I$31:'3455'!$L$31)/(SUM('3455'!$I$31:'3455'!$L$31)+SUM('3455'!$I$32:'3455'!$L$32))</f>
        <v>1</v>
      </c>
      <c r="N19" s="35">
        <f>'3455'!M$31</f>
        <v>0.7</v>
      </c>
      <c r="O19" s="36">
        <f>'3455'!N$31</f>
        <v>3.333333333</v>
      </c>
      <c r="P19" s="37" t="str">
        <f>'3455'!O$31</f>
        <v>#DIV/0!</v>
      </c>
      <c r="Q19" s="38">
        <f>'3455'!P$31</f>
        <v>3.666666667</v>
      </c>
      <c r="R19" s="13">
        <f t="shared" si="3"/>
        <v>8.7</v>
      </c>
      <c r="S19" s="13">
        <f t="shared" si="4"/>
        <v>8.452460917</v>
      </c>
      <c r="T19" s="26">
        <f t="shared" si="5"/>
        <v>-0.2475390831</v>
      </c>
      <c r="U19" s="27">
        <f>SUM(3*COUNTIF('3455'!$M$5:$M$28, 1), 6*COUNTIF('3455'!$M$5:$M$28, 2), 12*COUNTIF('3455'!$M$5:$M$28, 3))/COUNTIF('3455'!$A$5:$A$28, "&lt;&gt;")</f>
        <v>2.1</v>
      </c>
      <c r="V19" s="13">
        <f t="shared" si="6"/>
        <v>10.55246092</v>
      </c>
      <c r="W19" s="13"/>
      <c r="X19" s="13"/>
      <c r="Y19" s="13"/>
      <c r="Z19" s="13"/>
      <c r="AA19" s="13"/>
      <c r="AB19" s="13"/>
    </row>
    <row r="20" ht="15.75" customHeight="1">
      <c r="A20" s="28" t="s">
        <v>40</v>
      </c>
      <c r="B20" s="29">
        <f>'116'!$E$31</f>
        <v>0.09090909091</v>
      </c>
      <c r="C20" s="29">
        <f>'116'!$F$31</f>
        <v>0.1818181818</v>
      </c>
      <c r="D20" s="29">
        <f>'116'!$G$31</f>
        <v>0</v>
      </c>
      <c r="E20" s="30">
        <f>'116'!$H$31</f>
        <v>0</v>
      </c>
      <c r="F20" s="31">
        <f>'116'!$I$31</f>
        <v>1</v>
      </c>
      <c r="G20" s="31">
        <f>'116'!$J$31</f>
        <v>0</v>
      </c>
      <c r="H20" s="31">
        <f>'116'!$K$31</f>
        <v>0</v>
      </c>
      <c r="I20" s="32">
        <f>'116'!$L$31</f>
        <v>0</v>
      </c>
      <c r="J20" s="33">
        <f t="shared" si="1"/>
        <v>0.2727272727</v>
      </c>
      <c r="K20" s="33">
        <f t="array" ref="K20">SUM('116'!$E$31:'116'!$H$31)/(SUM('116'!$E$31:'116'!$H$31)+SUM('116'!$E$32:'116'!$H$32))</f>
        <v>0.4285714286</v>
      </c>
      <c r="L20" s="33">
        <f t="shared" si="2"/>
        <v>1</v>
      </c>
      <c r="M20" s="34">
        <f>SUM('116'!$I$31:'116'!$L$31)/(SUM('116'!$I$31:'116'!$L$31)+SUM('116'!$I$32:'116'!$L$32))</f>
        <v>0.7857142857</v>
      </c>
      <c r="N20" s="35">
        <f>'116'!M$31</f>
        <v>0.8181818182</v>
      </c>
      <c r="O20" s="36">
        <f>'116'!N$31</f>
        <v>2.166666667</v>
      </c>
      <c r="P20" s="37" t="str">
        <f>'116'!O$31</f>
        <v>#DIV/0!</v>
      </c>
      <c r="Q20" s="38">
        <f>'116'!P$31</f>
        <v>3.428571429</v>
      </c>
      <c r="R20">
        <f t="shared" si="3"/>
        <v>3.545454545</v>
      </c>
      <c r="S20">
        <f t="shared" si="4"/>
        <v>3.29056756</v>
      </c>
      <c r="T20" s="26">
        <f t="shared" si="5"/>
        <v>-0.254886985</v>
      </c>
      <c r="U20" s="27">
        <f>SUM(3*COUNTIF('116'!$M$5:$M$28, 1), 6*COUNTIF('116'!$M$5:$M$28, 2), 12*COUNTIF('116'!$M$5:$M$28, 3))/COUNTIF('116'!$A$5:$A$28, "&lt;&gt;")</f>
        <v>2.454545455</v>
      </c>
      <c r="V20">
        <f t="shared" si="6"/>
        <v>5.745113015</v>
      </c>
    </row>
    <row r="21" ht="15.75" customHeight="1">
      <c r="A21" s="15" t="s">
        <v>41</v>
      </c>
      <c r="B21" s="16">
        <f>'2988'!E31</f>
        <v>0.4545454545</v>
      </c>
      <c r="C21" s="16">
        <f>'2988'!F31</f>
        <v>1.909090909</v>
      </c>
      <c r="D21" s="16">
        <f>'2988'!G31</f>
        <v>0</v>
      </c>
      <c r="E21" s="17">
        <f>'2988'!H31</f>
        <v>0</v>
      </c>
      <c r="F21" s="18">
        <f>'2988'!I31</f>
        <v>0.2727272727</v>
      </c>
      <c r="G21" s="18">
        <f>'2988'!J31</f>
        <v>0</v>
      </c>
      <c r="H21" s="18">
        <f>'2988'!K31</f>
        <v>0</v>
      </c>
      <c r="I21" s="19">
        <f>'2988'!L31</f>
        <v>0</v>
      </c>
      <c r="J21" s="20">
        <f t="shared" si="1"/>
        <v>2.363636364</v>
      </c>
      <c r="K21" s="20">
        <f>SUM('2988'!$E$31:'2988'!$H$31)/(SUM('2988'!$E$31:'2988'!$H$31)+SUM('2988'!$E$32:'2988'!$H$32))</f>
        <v>0.7428571429</v>
      </c>
      <c r="L21" s="20">
        <f t="shared" si="2"/>
        <v>0.2727272727</v>
      </c>
      <c r="M21" s="21">
        <f>SUM('2988'!$I$31:'2988'!$L$31)/(SUM('2988'!$I$31:'2988'!$L$31)+SUM('2988'!$I$32:'2988'!$L$32))</f>
        <v>0.6</v>
      </c>
      <c r="N21" s="22">
        <f>'2988'!M$31</f>
        <v>1.545454545</v>
      </c>
      <c r="O21" s="23">
        <f>'2988'!N$31</f>
        <v>5.55</v>
      </c>
      <c r="P21" s="24" t="str">
        <f>'2988'!O$31</f>
        <v>#DIV/0!</v>
      </c>
      <c r="Q21" s="25">
        <f>'2988'!P$31</f>
        <v>3.5</v>
      </c>
      <c r="R21">
        <f t="shared" si="3"/>
        <v>5.545454545</v>
      </c>
      <c r="S21">
        <f t="shared" si="4"/>
        <v>5.282989423</v>
      </c>
      <c r="T21" s="26">
        <f t="shared" si="5"/>
        <v>-0.2624651225</v>
      </c>
      <c r="U21" s="27">
        <f>SUM(3*COUNTIF('2988'!$M$5:$M$28, 1), 6*COUNTIF('2988'!$M$5:$M$28, 2), 12*COUNTIF('2988'!$M$5:$M$28, 3))/COUNTIF('2988'!$A$5:$A$28, "&lt;&gt;")</f>
        <v>4.636363636</v>
      </c>
      <c r="V21">
        <f t="shared" si="6"/>
        <v>9.919353059</v>
      </c>
    </row>
    <row r="22" ht="15.75" customHeight="1">
      <c r="A22" s="15" t="s">
        <v>42</v>
      </c>
      <c r="B22" s="16">
        <f>'623'!E31</f>
        <v>0</v>
      </c>
      <c r="C22" s="16">
        <f>'623'!F31</f>
        <v>0.08333333333</v>
      </c>
      <c r="D22" s="16">
        <f>'623'!G31</f>
        <v>0.08333333333</v>
      </c>
      <c r="E22" s="17">
        <f>'623'!H31</f>
        <v>0</v>
      </c>
      <c r="F22" s="18">
        <f>'623'!I31</f>
        <v>0</v>
      </c>
      <c r="G22" s="18">
        <f>'623'!J31</f>
        <v>0</v>
      </c>
      <c r="H22" s="18">
        <f>'623'!K31</f>
        <v>0</v>
      </c>
      <c r="I22" s="19">
        <f>'623'!L31</f>
        <v>0</v>
      </c>
      <c r="J22" s="20">
        <f t="shared" si="1"/>
        <v>0.1666666667</v>
      </c>
      <c r="K22" s="20">
        <f>SUM('623'!$E$31:'623'!$H$31)/(SUM('623'!$E$31:'623'!$H$31)+SUM('623'!$E$32:'623'!$H$32))</f>
        <v>0.4</v>
      </c>
      <c r="L22" s="20">
        <f t="shared" si="2"/>
        <v>0</v>
      </c>
      <c r="M22" s="21">
        <f>SUM('623'!$I$31:'623'!$L$31)/(SUM('623'!$I$31:'623'!$L$31)+SUM('623'!$I$32:'623'!$L$32))</f>
        <v>0</v>
      </c>
      <c r="N22" s="22">
        <f>'623'!M$31</f>
        <v>0.8333333333</v>
      </c>
      <c r="O22" s="23">
        <f>'623'!N$31</f>
        <v>6.25</v>
      </c>
      <c r="P22" s="24" t="str">
        <f>'623'!O$31</f>
        <v>#DIV/0!</v>
      </c>
      <c r="Q22" s="25">
        <f>'623'!P$31</f>
        <v>2.666666667</v>
      </c>
      <c r="R22">
        <f t="shared" si="3"/>
        <v>0.3333333333</v>
      </c>
      <c r="S22">
        <f t="shared" si="4"/>
        <v>0.8924530864</v>
      </c>
      <c r="T22" s="26">
        <f t="shared" si="5"/>
        <v>0.559119753</v>
      </c>
      <c r="U22" s="27">
        <f>SUM(3*COUNTIF(modifiedteamdata!$V$75:$V$86, 1), 6*COUNTIF(modifiedteamdata!$V$75:$V$86, 2), 12*COUNTIF(modifiedteamdata!$V$75:$V$86, 3))/COUNTIF(modifiedteamdata!$B$75:$B$86, "&lt;&gt;")</f>
        <v>2.5</v>
      </c>
      <c r="V22">
        <f t="shared" si="6"/>
        <v>3.392453086</v>
      </c>
    </row>
    <row r="23" ht="15.75" customHeight="1">
      <c r="A23" s="15" t="s">
        <v>43</v>
      </c>
      <c r="B23" s="16">
        <f>'4505'!E31</f>
        <v>0.2</v>
      </c>
      <c r="C23" s="16">
        <f>'4505'!F31</f>
        <v>0.2</v>
      </c>
      <c r="D23" s="16">
        <f>'4505'!G31</f>
        <v>0</v>
      </c>
      <c r="E23" s="17">
        <f>'4505'!H31</f>
        <v>0</v>
      </c>
      <c r="F23" s="18">
        <f>'4505'!I31</f>
        <v>2.2</v>
      </c>
      <c r="G23" s="18">
        <f>'4505'!J31</f>
        <v>0.3</v>
      </c>
      <c r="H23" s="18">
        <f>'4505'!K31</f>
        <v>0.1</v>
      </c>
      <c r="I23" s="19">
        <f>'4505'!L31</f>
        <v>0</v>
      </c>
      <c r="J23" s="20">
        <f t="shared" si="1"/>
        <v>0.4</v>
      </c>
      <c r="K23" s="20">
        <f>SUM('4505'!$E$31:'4505'!$H$31)/(SUM('4505'!$E$31:'4505'!$H$31)+SUM('4505'!$E$32:'4505'!$H$32))</f>
        <v>0.5</v>
      </c>
      <c r="L23" s="20">
        <f t="shared" si="2"/>
        <v>2.6</v>
      </c>
      <c r="M23" s="21">
        <f>SUM('4505'!$I$31:'4505'!$L$31)/(SUM('4505'!$I$31:'4505'!$L$31)+SUM('4505'!$I$32:'4505'!$L$32))</f>
        <v>0.7428571429</v>
      </c>
      <c r="N23" s="22">
        <f>'4505'!M$31</f>
        <v>0.9</v>
      </c>
      <c r="O23" s="23">
        <f>'4505'!N$31</f>
        <v>2.571428571</v>
      </c>
      <c r="P23" s="24" t="str">
        <f>'4505'!O$31</f>
        <v>#DIV/0!</v>
      </c>
      <c r="Q23" s="25">
        <f>'4505'!P$31</f>
        <v>3.05</v>
      </c>
      <c r="R23">
        <f t="shared" si="3"/>
        <v>8.6</v>
      </c>
      <c r="S23">
        <f t="shared" si="4"/>
        <v>8.282625509</v>
      </c>
      <c r="T23" s="26">
        <f t="shared" si="5"/>
        <v>-0.3173744906</v>
      </c>
      <c r="U23" s="27">
        <f>SUM(3*COUNTIF('4505'!$M$5:$M$28, 1), 6*COUNTIF('4505'!$M$5:$M$28, 2), 12*COUNTIF('4505'!$M$5:$M$28, 3))/COUNTIF('4505'!$A$5:$A$28, "&lt;&gt;")</f>
        <v>2.7</v>
      </c>
      <c r="V23">
        <f t="shared" si="6"/>
        <v>10.98262551</v>
      </c>
    </row>
    <row r="24" ht="15.75" customHeight="1">
      <c r="A24" s="28" t="s">
        <v>44</v>
      </c>
      <c r="B24" s="29">
        <f>'612'!E31</f>
        <v>0.3</v>
      </c>
      <c r="C24" s="29">
        <f>'612'!F31</f>
        <v>0.2</v>
      </c>
      <c r="D24" s="29">
        <f>'612'!G31</f>
        <v>0</v>
      </c>
      <c r="E24" s="30">
        <f>'612'!H31</f>
        <v>0</v>
      </c>
      <c r="F24" s="31">
        <f>'612'!I31</f>
        <v>2.4</v>
      </c>
      <c r="G24" s="31">
        <f>'612'!J31</f>
        <v>0.1</v>
      </c>
      <c r="H24" s="31">
        <f>'612'!K31</f>
        <v>0</v>
      </c>
      <c r="I24" s="32">
        <f>'612'!L31</f>
        <v>0</v>
      </c>
      <c r="J24" s="33">
        <f t="shared" si="1"/>
        <v>0.5</v>
      </c>
      <c r="K24" s="33">
        <f>SUM('612'!$E$31:'612'!$H$31)/(SUM('612'!$E$31:'612'!$H$31)+SUM('612'!$E$32:'612'!$H$32))</f>
        <v>0.5555555556</v>
      </c>
      <c r="L24" s="33">
        <f t="shared" si="2"/>
        <v>2.5</v>
      </c>
      <c r="M24" s="34">
        <f>SUM('612'!$I$31:'612'!$L$31)/(SUM('612'!$I$31:'612'!$L$31)+SUM('612'!$I$32:'612'!$L$32))</f>
        <v>0.8333333333</v>
      </c>
      <c r="N24" s="35">
        <f>'612'!M$31</f>
        <v>2.7</v>
      </c>
      <c r="O24" s="36">
        <f>'612'!N$31</f>
        <v>8.7</v>
      </c>
      <c r="P24" s="37" t="str">
        <f>'612'!O$31</f>
        <v>#DIV/0!</v>
      </c>
      <c r="Q24" s="38">
        <f>'612'!P$31</f>
        <v>3.8</v>
      </c>
      <c r="R24">
        <f t="shared" si="3"/>
        <v>8.5</v>
      </c>
      <c r="S24">
        <f t="shared" si="4"/>
        <v>8.149817209</v>
      </c>
      <c r="T24" s="26">
        <f t="shared" si="5"/>
        <v>-0.3501827907</v>
      </c>
      <c r="U24" s="27">
        <f>SUM(3*COUNTIF('612'!$M$5:$M$28, 1), 6*COUNTIF('612'!$M$5:$M$28, 2), 12*COUNTIF('612'!$M$5:$M$28, 3))/COUNTIF('612'!$A$5:$A$28, "&lt;&gt;")</f>
        <v>10.5</v>
      </c>
      <c r="V24">
        <f t="shared" si="6"/>
        <v>18.64981721</v>
      </c>
    </row>
    <row r="25" ht="15.75" customHeight="1">
      <c r="A25" s="15" t="s">
        <v>45</v>
      </c>
      <c r="B25" s="16">
        <f>'614'!E31</f>
        <v>0.7</v>
      </c>
      <c r="C25" s="16">
        <f>'614'!F31</f>
        <v>0.6</v>
      </c>
      <c r="D25" s="16">
        <f>'614'!G31</f>
        <v>0</v>
      </c>
      <c r="E25" s="17">
        <f>'614'!H31</f>
        <v>0</v>
      </c>
      <c r="F25" s="18">
        <f>'614'!I31</f>
        <v>2.5</v>
      </c>
      <c r="G25" s="18">
        <f>'614'!J31</f>
        <v>0.5</v>
      </c>
      <c r="H25" s="18">
        <f>'614'!K31</f>
        <v>0</v>
      </c>
      <c r="I25" s="19">
        <f>'614'!L31</f>
        <v>0</v>
      </c>
      <c r="J25" s="20">
        <f t="shared" si="1"/>
        <v>1.3</v>
      </c>
      <c r="K25" s="20">
        <f>SUM('614'!$E$31:'614'!$H$31)/(SUM('614'!$E$31:'614'!$H$31)+SUM('614'!$E$32:'614'!$H$32))</f>
        <v>0.8666666667</v>
      </c>
      <c r="L25" s="20">
        <f t="shared" si="2"/>
        <v>3</v>
      </c>
      <c r="M25" s="21">
        <f>SUM('614'!$I$31:'614'!$L$31)/(SUM('614'!$I$31:'614'!$L$31)+SUM('614'!$I$32:'614'!$L$32))</f>
        <v>0.6818181818</v>
      </c>
      <c r="N25" s="22">
        <f>'614'!M$31</f>
        <v>1.8</v>
      </c>
      <c r="O25" s="23">
        <f>'614'!N$31</f>
        <v>7</v>
      </c>
      <c r="P25" s="24" t="str">
        <f>'614'!O$31</f>
        <v>#DIV/0!</v>
      </c>
      <c r="Q25" s="25">
        <f>'614'!P$31</f>
        <v>3.7</v>
      </c>
      <c r="R25">
        <f t="shared" si="3"/>
        <v>11.6</v>
      </c>
      <c r="S25">
        <f t="shared" si="4"/>
        <v>11.12098601</v>
      </c>
      <c r="T25" s="26">
        <f t="shared" si="5"/>
        <v>-0.479013988</v>
      </c>
      <c r="U25" s="27">
        <f>SUM(3*COUNTIF('614'!$M$5:$M$28, 1), 6*COUNTIF('614'!$M$5:$M$28, 2), 12*COUNTIF('614'!$M$5:$M$28, 3))/COUNTIF('614'!$A$5:$A$28, "&lt;&gt;")</f>
        <v>5.7</v>
      </c>
      <c r="V25">
        <f t="shared" si="6"/>
        <v>16.82098601</v>
      </c>
    </row>
    <row r="26" ht="15.75" customHeight="1">
      <c r="A26" s="55" t="s">
        <v>46</v>
      </c>
      <c r="B26" s="56">
        <f>'316'!E31</f>
        <v>0.1666666667</v>
      </c>
      <c r="C26" s="56">
        <f>'316'!F31</f>
        <v>0.25</v>
      </c>
      <c r="D26" s="56">
        <f>'316'!G31</f>
        <v>0.1666666667</v>
      </c>
      <c r="E26" s="57">
        <f>'316'!H31</f>
        <v>0</v>
      </c>
      <c r="F26" s="58">
        <f>'316'!I31</f>
        <v>1.083333333</v>
      </c>
      <c r="G26" s="58">
        <f>'316'!J31</f>
        <v>0.1666666667</v>
      </c>
      <c r="H26" s="58">
        <f>'316'!K31</f>
        <v>0</v>
      </c>
      <c r="I26" s="59">
        <f>'316'!L31</f>
        <v>0</v>
      </c>
      <c r="J26" s="60">
        <f t="shared" si="1"/>
        <v>0.5833333333</v>
      </c>
      <c r="K26" s="60">
        <f>SUM('316'!$E$31:'316'!$H$31)/(SUM('316'!$E$31:'316'!$H$31)+SUM('316'!$E$32:'316'!$H$32))</f>
        <v>0.5384615385</v>
      </c>
      <c r="L26" s="60">
        <f t="shared" si="2"/>
        <v>1.25</v>
      </c>
      <c r="M26" s="61">
        <f>SUM('316'!$I$31:'316'!$L$31)/(SUM('316'!$I$31:'316'!$L$31)+SUM('316'!$I$32:'316'!$L$32))</f>
        <v>0.8333333333</v>
      </c>
      <c r="N26" s="62">
        <f>'316'!M$31</f>
        <v>0.9166666667</v>
      </c>
      <c r="O26" s="63">
        <f>'316'!N$31</f>
        <v>4.888888889</v>
      </c>
      <c r="P26" s="64" t="str">
        <f>'316'!O$31</f>
        <v>#DIV/0!</v>
      </c>
      <c r="Q26" s="65">
        <f>'316'!P$31</f>
        <v>3.166666667</v>
      </c>
      <c r="R26" s="66">
        <f t="shared" si="3"/>
        <v>4.916666667</v>
      </c>
      <c r="S26" s="66">
        <f t="shared" si="4"/>
        <v>4.232382619</v>
      </c>
      <c r="T26" s="67">
        <f t="shared" si="5"/>
        <v>-0.684284048</v>
      </c>
      <c r="U26" s="68">
        <f>SUM(3*COUNTIF('316'!$M$5:$M$28, 1), 6*COUNTIF('316'!$M$5:$M$28, 2), 12*COUNTIF('316'!$M$5:$M$28, 3))/COUNTIF('316'!$A$5:$A$28, "&lt;&gt;")</f>
        <v>2.75</v>
      </c>
      <c r="V26" s="66">
        <f t="shared" si="6"/>
        <v>6.982382619</v>
      </c>
      <c r="W26" s="66"/>
      <c r="X26" s="66"/>
      <c r="Y26" s="66"/>
      <c r="Z26" s="66"/>
      <c r="AA26" s="66"/>
      <c r="AB26" s="66"/>
    </row>
    <row r="27" ht="15.75" customHeight="1">
      <c r="A27" s="15" t="s">
        <v>47</v>
      </c>
      <c r="B27" s="16">
        <f>'6863'!E31</f>
        <v>0.09090909091</v>
      </c>
      <c r="C27" s="16">
        <f>'6863'!F31</f>
        <v>0</v>
      </c>
      <c r="D27" s="16">
        <f>'6863'!G31</f>
        <v>0</v>
      </c>
      <c r="E27" s="17">
        <f>'6863'!H31</f>
        <v>0</v>
      </c>
      <c r="F27" s="18">
        <f>'6863'!I31</f>
        <v>0.2727272727</v>
      </c>
      <c r="G27" s="18">
        <f>'6863'!J31</f>
        <v>0</v>
      </c>
      <c r="H27" s="18">
        <f>'6863'!K31</f>
        <v>0</v>
      </c>
      <c r="I27" s="19">
        <f>'6863'!L31</f>
        <v>0</v>
      </c>
      <c r="J27" s="20">
        <f t="shared" si="1"/>
        <v>0.09090909091</v>
      </c>
      <c r="K27" s="20">
        <f>SUM('6863'!$E$31:'6863'!$H$31)/(SUM('6863'!$E$31:'6863'!$H$31)+SUM('6863'!$E$32:'6863'!$H$32))</f>
        <v>0.3333333333</v>
      </c>
      <c r="L27" s="20">
        <f t="shared" si="2"/>
        <v>0.2727272727</v>
      </c>
      <c r="M27" s="21">
        <f>SUM('6863'!$I$31:'6863'!$L$31)/(SUM('6863'!$I$31:'6863'!$L$31)+SUM('6863'!$I$32:'6863'!$L$32))</f>
        <v>0.2</v>
      </c>
      <c r="N27" s="22">
        <f>'6863'!M$31</f>
        <v>0.7272727273</v>
      </c>
      <c r="O27" s="23">
        <f>'6863'!N$31</f>
        <v>6.714285714</v>
      </c>
      <c r="P27" s="24" t="str">
        <f>'6863'!O$31</f>
        <v>#DIV/0!</v>
      </c>
      <c r="Q27" s="25">
        <f>'6863'!P$31</f>
        <v>2.090909091</v>
      </c>
      <c r="R27">
        <f t="shared" si="3"/>
        <v>1</v>
      </c>
      <c r="S27">
        <f t="shared" si="4"/>
        <v>0.2982427988</v>
      </c>
      <c r="T27" s="26">
        <f t="shared" si="5"/>
        <v>-0.7017572012</v>
      </c>
      <c r="U27" s="27">
        <f>SUM(3*COUNTIF('6863'!$M$5:$M$28, 1), 6*COUNTIF('6863'!$M$5:$M$28, 2), 12*COUNTIF('6863'!$M$5:$M$28, 3))/COUNTIF('6863'!$A$5:$A$28, "&lt;&gt;")</f>
        <v>2.181818182</v>
      </c>
      <c r="V27">
        <f t="shared" si="6"/>
        <v>2.480060981</v>
      </c>
    </row>
    <row r="28" ht="15.75" customHeight="1">
      <c r="A28" s="15" t="s">
        <v>48</v>
      </c>
      <c r="B28" s="16">
        <f>'1731'!E31</f>
        <v>0</v>
      </c>
      <c r="C28" s="16">
        <f>'1731'!F31</f>
        <v>1.25</v>
      </c>
      <c r="D28" s="16">
        <f>'1731'!G31</f>
        <v>0.25</v>
      </c>
      <c r="E28" s="17">
        <f>'1731'!H31</f>
        <v>0</v>
      </c>
      <c r="F28" s="18">
        <f>'1731'!I31</f>
        <v>0.9166666667</v>
      </c>
      <c r="G28" s="18">
        <f>'1731'!J31</f>
        <v>0.5</v>
      </c>
      <c r="H28" s="18">
        <f>'1731'!K31</f>
        <v>0</v>
      </c>
      <c r="I28" s="19">
        <f>'1731'!L31</f>
        <v>0</v>
      </c>
      <c r="J28" s="20">
        <f t="shared" si="1"/>
        <v>1.5</v>
      </c>
      <c r="K28" s="20">
        <f>SUM('1731'!$E$31:'1731'!$H$31)/(SUM('1731'!$E$31:'1731'!$H$31)+SUM('1731'!$E$32:'1731'!$H$32))</f>
        <v>0.75</v>
      </c>
      <c r="L28" s="20">
        <f t="shared" si="2"/>
        <v>1.416666667</v>
      </c>
      <c r="M28" s="21">
        <f>SUM('1731'!$I$31:'1731'!$L$31)/(SUM('1731'!$I$31:'1731'!$L$31)+SUM('1731'!$I$32:'1731'!$L$32))</f>
        <v>0.7727272727</v>
      </c>
      <c r="N28" s="22">
        <f>'1731'!M$31</f>
        <v>0.4166666667</v>
      </c>
      <c r="O28" s="23">
        <f>'1731'!N$31</f>
        <v>3</v>
      </c>
      <c r="P28" s="24" t="str">
        <f>'1731'!O$31</f>
        <v>#DIV/0!</v>
      </c>
      <c r="Q28" s="25">
        <f>'1731'!P$31</f>
        <v>3.25</v>
      </c>
      <c r="R28">
        <f t="shared" si="3"/>
        <v>7.25</v>
      </c>
      <c r="S28">
        <f t="shared" si="4"/>
        <v>6.545225256</v>
      </c>
      <c r="T28" s="26">
        <f t="shared" si="5"/>
        <v>-0.7047747436</v>
      </c>
      <c r="U28" s="27">
        <f>SUM(3*COUNTIF('1731'!$M$5:$M$28, 1), 6*COUNTIF('1731'!$M$5:$M$28, 2), 12*COUNTIF('1731'!$M$5:$M$28, 3))/COUNTIF('1731'!$A$5:$A$28, "&lt;&gt;")</f>
        <v>1.25</v>
      </c>
      <c r="V28">
        <f t="shared" si="6"/>
        <v>7.795225256</v>
      </c>
    </row>
    <row r="29" ht="15.75" customHeight="1">
      <c r="A29" s="28" t="s">
        <v>49</v>
      </c>
      <c r="B29" s="29">
        <f>'5338'!E31</f>
        <v>0.3636363636</v>
      </c>
      <c r="C29" s="29">
        <f>'5338'!F31</f>
        <v>0.1818181818</v>
      </c>
      <c r="D29" s="29">
        <f>'5338'!G31</f>
        <v>0.2727272727</v>
      </c>
      <c r="E29" s="30">
        <f>'5338'!H31</f>
        <v>0</v>
      </c>
      <c r="F29" s="31">
        <f>'5338'!I31</f>
        <v>0.3636363636</v>
      </c>
      <c r="G29" s="31">
        <f>'5338'!J31</f>
        <v>0.09090909091</v>
      </c>
      <c r="H29" s="31">
        <f>'5338'!K31</f>
        <v>0.09090909091</v>
      </c>
      <c r="I29" s="32">
        <f>'5338'!L31</f>
        <v>0</v>
      </c>
      <c r="J29" s="33">
        <f t="shared" si="1"/>
        <v>0.8181818182</v>
      </c>
      <c r="K29" s="33">
        <f t="array" ref="K29">SUM('5338'!$E$31:'5338'!$H$31)/(SUM('5338'!$E$31:'5338'!$H$31)+SUM('5338'!$E$32:'5338'!$H$32))</f>
        <v>0.6</v>
      </c>
      <c r="L29" s="33">
        <f t="shared" si="2"/>
        <v>0.5454545455</v>
      </c>
      <c r="M29" s="34">
        <f>SUM('5338'!$I$31:'5338'!$L$31)/(SUM('5338'!$I$31:'5338'!$L$31)+SUM('5338'!$I$32:'5338'!$L$32))</f>
        <v>0.6</v>
      </c>
      <c r="N29" s="35">
        <f>'5338'!M$31</f>
        <v>2.272727273</v>
      </c>
      <c r="O29" s="36">
        <f>'5338'!N$31</f>
        <v>23.45454545</v>
      </c>
      <c r="P29" s="37" t="str">
        <f>'5338'!O$31</f>
        <v>#DIV/0!</v>
      </c>
      <c r="Q29" s="38">
        <f>'5338'!P$31</f>
        <v>3.1</v>
      </c>
      <c r="R29">
        <f t="shared" si="3"/>
        <v>3.272727273</v>
      </c>
      <c r="S29">
        <f t="shared" si="4"/>
        <v>2.530187108</v>
      </c>
      <c r="T29" s="26">
        <f t="shared" si="5"/>
        <v>-0.742540165</v>
      </c>
      <c r="U29" s="27">
        <f>SUM(3*COUNTIF('5338'!$M$5:$M$28, 1), 6*COUNTIF('5338'!$M$5:$M$28, 2), 12*COUNTIF('5338'!$M$5:$M$28, 3))/COUNTIF('5338'!$A$5:$A$28, "&lt;&gt;")</f>
        <v>8.454545455</v>
      </c>
      <c r="V29">
        <f t="shared" si="6"/>
        <v>10.98473256</v>
      </c>
    </row>
    <row r="30" ht="15.75" customHeight="1">
      <c r="A30" s="15" t="s">
        <v>50</v>
      </c>
      <c r="B30" s="16">
        <f>'6543'!E31</f>
        <v>0</v>
      </c>
      <c r="C30" s="16">
        <f>'6543'!F31</f>
        <v>0</v>
      </c>
      <c r="D30" s="16">
        <f>'6543'!G31</f>
        <v>0</v>
      </c>
      <c r="E30" s="17">
        <f>'6543'!H31</f>
        <v>0</v>
      </c>
      <c r="F30" s="18">
        <f>'6543'!I31</f>
        <v>2.454545455</v>
      </c>
      <c r="G30" s="18">
        <f>'6543'!J31</f>
        <v>0</v>
      </c>
      <c r="H30" s="18">
        <f>'6543'!K31</f>
        <v>0</v>
      </c>
      <c r="I30" s="19">
        <f>'6543'!L31</f>
        <v>0</v>
      </c>
      <c r="J30" s="20">
        <f t="shared" si="1"/>
        <v>0</v>
      </c>
      <c r="K30" s="20" t="str">
        <f>SUM('6543'!$E$31:'6543'!$H$31)/(SUM('6543'!$E$31:'6543'!$H$31)+SUM('6543'!$E$32:'6543'!$H$32))</f>
        <v>#DIV/0!</v>
      </c>
      <c r="L30" s="20">
        <f t="shared" si="2"/>
        <v>2.454545455</v>
      </c>
      <c r="M30" s="21">
        <f>SUM('6543'!$I$31:'6543'!$L$31)/(SUM('6543'!$I$31:'6543'!$L$31)+SUM('6543'!$I$32:'6543'!$L$32))</f>
        <v>0.7714285714</v>
      </c>
      <c r="N30" s="22">
        <f>'6543'!M$31</f>
        <v>1</v>
      </c>
      <c r="O30" s="23">
        <f>'6543'!N$31</f>
        <v>3.333333333</v>
      </c>
      <c r="P30" s="24" t="str">
        <f>'6543'!O$31</f>
        <v>#DIV/0!</v>
      </c>
      <c r="Q30" s="25">
        <f>'6543'!P$31</f>
        <v>3.272727273</v>
      </c>
      <c r="R30">
        <f t="shared" si="3"/>
        <v>7.363636364</v>
      </c>
      <c r="S30">
        <f t="shared" si="4"/>
        <v>6.55936544</v>
      </c>
      <c r="T30" s="26">
        <f t="shared" si="5"/>
        <v>-0.804270924</v>
      </c>
      <c r="U30" s="27">
        <f>SUM(3*COUNTIF('6543'!$M$5:$M$28, 1), 6*COUNTIF('6543'!$M$5:$M$28, 2), 12*COUNTIF('6543'!$M$5:$M$28, 3))/COUNTIF('6543'!$A$5:$A$28, "&lt;&gt;")</f>
        <v>3</v>
      </c>
      <c r="V30">
        <f t="shared" si="6"/>
        <v>9.55936544</v>
      </c>
    </row>
    <row r="31" ht="15.75" customHeight="1">
      <c r="A31" s="69" t="s">
        <v>51</v>
      </c>
      <c r="B31" s="70">
        <f>'2819'!E31</f>
        <v>0</v>
      </c>
      <c r="C31" s="70">
        <f>'2819'!F31</f>
        <v>0</v>
      </c>
      <c r="D31" s="70">
        <f>'2819'!G31</f>
        <v>0</v>
      </c>
      <c r="E31" s="71">
        <f>'2819'!H31</f>
        <v>0</v>
      </c>
      <c r="F31" s="72">
        <f>'2819'!I31</f>
        <v>0.09090909091</v>
      </c>
      <c r="G31" s="72">
        <f>'2819'!J31</f>
        <v>0.1818181818</v>
      </c>
      <c r="H31" s="72">
        <f>'2819'!K31</f>
        <v>0</v>
      </c>
      <c r="I31" s="73">
        <f>'2819'!L31</f>
        <v>0</v>
      </c>
      <c r="J31" s="74">
        <f t="shared" si="1"/>
        <v>0</v>
      </c>
      <c r="K31" s="74" t="str">
        <f>SUM('2819'!$E$31:'2819'!$H$31)/(SUM('2819'!$E$31:'2819'!$H$31)+SUM('2819'!$E$32:'2819'!$H$32))</f>
        <v>#DIV/0!</v>
      </c>
      <c r="L31" s="74">
        <f t="shared" si="2"/>
        <v>0.2727272727</v>
      </c>
      <c r="M31" s="75">
        <f>SUM('2819'!$I$31:'2819'!$L$31)/(SUM('2819'!$I$31:'2819'!$L$31)+SUM('2819'!$I$32:'2819'!$L$32))</f>
        <v>1</v>
      </c>
      <c r="N31" s="76">
        <f>'2819'!M$31</f>
        <v>0.3636363636</v>
      </c>
      <c r="O31" s="77">
        <f>'2819'!N$31</f>
        <v>2.75</v>
      </c>
      <c r="P31" s="78" t="str">
        <f>'2819'!O$31</f>
        <v>#DIV/0!</v>
      </c>
      <c r="Q31" s="79">
        <f>'2819'!P$31</f>
        <v>1.875</v>
      </c>
      <c r="R31" s="52">
        <f t="shared" si="3"/>
        <v>0.8181818182</v>
      </c>
      <c r="S31" s="52">
        <f t="shared" si="4"/>
        <v>0</v>
      </c>
      <c r="T31" s="53">
        <f t="shared" si="5"/>
        <v>-0.8181818182</v>
      </c>
      <c r="U31" s="54">
        <f>SUM(3*COUNTIF('2819'!$M$5:$M$28, 1), 6*COUNTIF('2819'!$M$5:$M$28, 2), 12*COUNTIF('2819'!$M$5:$M$28, 3))/COUNTIF('2819'!$A$5:$A$28, "&lt;&gt;")</f>
        <v>1.090909091</v>
      </c>
      <c r="V31" s="52">
        <f t="shared" si="6"/>
        <v>1.090909091</v>
      </c>
      <c r="W31" s="52"/>
      <c r="X31" s="52"/>
      <c r="Y31" s="52"/>
      <c r="Z31" s="52"/>
      <c r="AA31" s="52"/>
      <c r="AB31" s="52"/>
    </row>
    <row r="32" ht="15.75" customHeight="1">
      <c r="A32" s="28" t="s">
        <v>52</v>
      </c>
      <c r="B32" s="29">
        <f>'6584'!E31</f>
        <v>0.8333333333</v>
      </c>
      <c r="C32" s="29">
        <f>'6584'!F31</f>
        <v>0.08333333333</v>
      </c>
      <c r="D32" s="29">
        <f>'6584'!G31</f>
        <v>0</v>
      </c>
      <c r="E32" s="30">
        <f>'6584'!H31</f>
        <v>0</v>
      </c>
      <c r="F32" s="31">
        <f>'6584'!I31</f>
        <v>0.25</v>
      </c>
      <c r="G32" s="31">
        <f>'6584'!J31</f>
        <v>0</v>
      </c>
      <c r="H32" s="31">
        <f>'6584'!K31</f>
        <v>0</v>
      </c>
      <c r="I32" s="32">
        <f>'6584'!L31</f>
        <v>0</v>
      </c>
      <c r="J32" s="33">
        <f t="shared" si="1"/>
        <v>0.9166666667</v>
      </c>
      <c r="K32" s="33">
        <f t="array" ref="K32">SUM('6584'!$E$31:'6584'!$H$31)/(SUM('6584'!$E$31:'6584'!$H$31)+SUM('6584'!$E$32:'6584'!$H$32))</f>
        <v>0.55</v>
      </c>
      <c r="L32" s="33">
        <f t="shared" si="2"/>
        <v>0.25</v>
      </c>
      <c r="M32" s="34">
        <f>SUM('6584'!$I$31:'6584'!$L$31)/(SUM('6584'!$I$31:'6584'!$L$31)+SUM('6584'!$I$32:'6584'!$L$32))</f>
        <v>0.6</v>
      </c>
      <c r="N32" s="35">
        <f>'6584'!M$31</f>
        <v>0.8333333333</v>
      </c>
      <c r="O32" s="36">
        <f>'6584'!N$31</f>
        <v>3.75</v>
      </c>
      <c r="P32" s="37" t="str">
        <f>'6584'!O$31</f>
        <v>#DIV/0!</v>
      </c>
      <c r="Q32" s="38">
        <f>'6584'!P$31</f>
        <v>2.25</v>
      </c>
      <c r="R32" s="13">
        <f t="shared" si="3"/>
        <v>2.583333333</v>
      </c>
      <c r="S32" s="13">
        <f t="shared" si="4"/>
        <v>1.653700475</v>
      </c>
      <c r="T32" s="26">
        <f t="shared" si="5"/>
        <v>-0.9296328583</v>
      </c>
      <c r="U32" s="27">
        <f>SUM(3*COUNTIF('6584'!$M$5:$M$28, 1), 6*COUNTIF('6584'!$M$5:$M$28, 2), 12*COUNTIF('6584'!$M$5:$M$28, 3))/COUNTIF('6584'!$A$5:$A$28, "&lt;&gt;")</f>
        <v>2.5</v>
      </c>
      <c r="V32" s="13">
        <f t="shared" si="6"/>
        <v>4.153700475</v>
      </c>
      <c r="W32" s="13"/>
      <c r="X32" s="13"/>
      <c r="Y32" s="13"/>
      <c r="Z32" s="13"/>
      <c r="AA32" s="13"/>
      <c r="AB32" s="13"/>
    </row>
    <row r="33" ht="15.75" customHeight="1">
      <c r="A33" s="28" t="s">
        <v>53</v>
      </c>
      <c r="B33" s="29">
        <f>'1418'!E31</f>
        <v>0</v>
      </c>
      <c r="C33" s="29">
        <f>'1418'!F31</f>
        <v>1.090909091</v>
      </c>
      <c r="D33" s="29">
        <f>'1418'!G31</f>
        <v>1.454545455</v>
      </c>
      <c r="E33" s="30">
        <f>'1418'!H31</f>
        <v>1.545454545</v>
      </c>
      <c r="F33" s="31">
        <f>'1418'!I31</f>
        <v>0</v>
      </c>
      <c r="G33" s="31">
        <f>'1418'!J31</f>
        <v>0.3636363636</v>
      </c>
      <c r="H33" s="31">
        <f>'1418'!K31</f>
        <v>0.6363636364</v>
      </c>
      <c r="I33" s="32">
        <f>'1418'!L31</f>
        <v>0.7272727273</v>
      </c>
      <c r="J33" s="33">
        <f t="shared" si="1"/>
        <v>4.090909091</v>
      </c>
      <c r="K33" s="33">
        <f t="array" ref="K33">SUM('1418'!$E$31:'1418'!$H$31)/(SUM('1418'!$E$31:'1418'!$H$31)+SUM('1418'!$E$32:'1418'!$H$32))</f>
        <v>0.9574468085</v>
      </c>
      <c r="L33" s="33">
        <f t="shared" si="2"/>
        <v>1.727272727</v>
      </c>
      <c r="M33" s="34">
        <f>SUM('1418'!$I$31:'1418'!$L$31)/(SUM('1418'!$I$31:'1418'!$L$31)+SUM('1418'!$I$32:'1418'!$L$32))</f>
        <v>0.76</v>
      </c>
      <c r="N33" s="35">
        <f>'1418'!M$31</f>
        <v>1.090909091</v>
      </c>
      <c r="O33" s="36">
        <f>'1418'!N$31</f>
        <v>3.916666667</v>
      </c>
      <c r="P33" s="37" t="str">
        <f>'1418'!O$31</f>
        <v>#DIV/0!</v>
      </c>
      <c r="Q33" s="38">
        <f>'1418'!P$31</f>
        <v>4.363636364</v>
      </c>
      <c r="R33">
        <f t="shared" si="3"/>
        <v>13.36363636</v>
      </c>
      <c r="S33">
        <f t="shared" si="4"/>
        <v>12.39662989</v>
      </c>
      <c r="T33" s="26">
        <f t="shared" si="5"/>
        <v>-0.9670064748</v>
      </c>
      <c r="U33" s="27">
        <f>SUM(3*COUNTIF('1418'!$M$5:$M$28, 1), 6*COUNTIF('1418'!$M$5:$M$28, 2), 12*COUNTIF('1418'!$M$5:$M$28, 3))/COUNTIF('1418'!$A$5:$A$28, "&lt;&gt;")</f>
        <v>3.272727273</v>
      </c>
      <c r="V33">
        <f t="shared" si="6"/>
        <v>15.66935716</v>
      </c>
    </row>
    <row r="34" ht="15.75" customHeight="1">
      <c r="A34" s="28" t="s">
        <v>54</v>
      </c>
      <c r="B34" s="29">
        <f>'2363'!E31</f>
        <v>0.2727272727</v>
      </c>
      <c r="C34" s="29">
        <f>'2363'!F31</f>
        <v>0.8181818182</v>
      </c>
      <c r="D34" s="29">
        <f>'2363'!G31</f>
        <v>0.4545454545</v>
      </c>
      <c r="E34" s="30">
        <f>'2363'!H31</f>
        <v>0</v>
      </c>
      <c r="F34" s="31">
        <f>'2363'!I31</f>
        <v>1.090909091</v>
      </c>
      <c r="G34" s="31">
        <f>'2363'!J31</f>
        <v>0</v>
      </c>
      <c r="H34" s="31">
        <f>'2363'!K31</f>
        <v>0.3636363636</v>
      </c>
      <c r="I34" s="32">
        <f>'2363'!L31</f>
        <v>0</v>
      </c>
      <c r="J34" s="33">
        <f t="shared" si="1"/>
        <v>1.545454545</v>
      </c>
      <c r="K34" s="33">
        <f t="array" ref="K34">SUM('2363'!$E$31:'2363'!$H$31)/(SUM('2363'!$E$31:'2363'!$H$31)+SUM('2363'!$E$32:'2363'!$H$32))</f>
        <v>0.9444444444</v>
      </c>
      <c r="L34" s="33">
        <f t="shared" si="2"/>
        <v>1.454545455</v>
      </c>
      <c r="M34" s="34">
        <f>SUM('2363'!$I$31:'2363'!$L$31)/(SUM('2363'!$I$31:'2363'!$L$31)+SUM('2363'!$I$32:'2363'!$L$32))</f>
        <v>0.8421052632</v>
      </c>
      <c r="N34" s="35">
        <f>'2363'!M$31</f>
        <v>2.181818182</v>
      </c>
      <c r="O34" s="36">
        <f>'2363'!N$31</f>
        <v>4.9</v>
      </c>
      <c r="P34" s="37" t="str">
        <f>'2363'!O$31</f>
        <v>#DIV/0!</v>
      </c>
      <c r="Q34" s="38">
        <f>'2363'!P$31</f>
        <v>3.8</v>
      </c>
      <c r="R34">
        <f t="shared" si="3"/>
        <v>7.454545455</v>
      </c>
      <c r="S34">
        <f t="shared" si="4"/>
        <v>6.474802999</v>
      </c>
      <c r="T34" s="26">
        <f t="shared" si="5"/>
        <v>-0.9797424552</v>
      </c>
      <c r="U34" s="27">
        <f>SUM(3*COUNTIF('2363'!$M$5:$M$28, 1), 6*COUNTIF('2363'!$M$5:$M$28, 2), 12*COUNTIF('2363'!$M$5:$M$28, 3))/COUNTIF('2363'!$A$5:$A$28, "&lt;&gt;")</f>
        <v>8.454545455</v>
      </c>
      <c r="V34">
        <f t="shared" si="6"/>
        <v>14.92934845</v>
      </c>
    </row>
    <row r="35" ht="15.75" customHeight="1">
      <c r="A35" s="28" t="s">
        <v>55</v>
      </c>
      <c r="B35" s="29">
        <f>'2534'!E31</f>
        <v>0.5</v>
      </c>
      <c r="C35" s="29">
        <f>'2534'!F31</f>
        <v>0.7</v>
      </c>
      <c r="D35" s="29">
        <f>'2534'!G31</f>
        <v>0.1</v>
      </c>
      <c r="E35" s="30">
        <f>'2534'!H31</f>
        <v>0</v>
      </c>
      <c r="F35" s="31">
        <f>'2534'!I31</f>
        <v>1.8</v>
      </c>
      <c r="G35" s="31">
        <f>'2534'!J31</f>
        <v>0.7</v>
      </c>
      <c r="H35" s="31">
        <f>'2534'!K31</f>
        <v>0</v>
      </c>
      <c r="I35" s="32">
        <f>'2534'!L31</f>
        <v>0</v>
      </c>
      <c r="J35" s="33">
        <f t="shared" si="1"/>
        <v>1.3</v>
      </c>
      <c r="K35" s="33">
        <f t="array" ref="K35">SUM('2534'!$E$31:'2534'!$H$31)/(SUM('2534'!$E$31:'2534'!$H$31)+SUM('2534'!$E$32:'2534'!$H$32))</f>
        <v>0.7222222222</v>
      </c>
      <c r="L35" s="33">
        <f t="shared" si="2"/>
        <v>2.5</v>
      </c>
      <c r="M35" s="34">
        <f>SUM('2534'!$I$31:'2534'!$L$31)/(SUM('2534'!$I$31:'2534'!$L$31)+SUM('2534'!$I$32:'2534'!$L$32))</f>
        <v>0.9615384615</v>
      </c>
      <c r="N35" s="35">
        <f>'2534'!M$31</f>
        <v>1.8</v>
      </c>
      <c r="O35" s="36">
        <f>'2534'!N$31</f>
        <v>18.88888889</v>
      </c>
      <c r="P35" s="37" t="str">
        <f>'2534'!O$31</f>
        <v>#DIV/0!</v>
      </c>
      <c r="Q35" s="38">
        <f>'2534'!P$31</f>
        <v>4</v>
      </c>
      <c r="R35">
        <f t="shared" si="3"/>
        <v>10.1</v>
      </c>
      <c r="S35">
        <f t="shared" si="4"/>
        <v>9.036102029</v>
      </c>
      <c r="T35" s="26">
        <f t="shared" si="5"/>
        <v>-1.063897971</v>
      </c>
      <c r="U35" s="27">
        <f>SUM(3*COUNTIF('2534'!$M$5:$M$28, 1), 6*COUNTIF('2534'!$M$5:$M$28, 2), 12*COUNTIF('2534'!$M$5:$M$28, 3))/COUNTIF('2534'!$A$5:$A$28, "&lt;&gt;")</f>
        <v>6.6</v>
      </c>
      <c r="V35">
        <f t="shared" si="6"/>
        <v>15.63610203</v>
      </c>
    </row>
    <row r="36" ht="15.75" customHeight="1">
      <c r="A36" s="28" t="s">
        <v>56</v>
      </c>
      <c r="B36" s="29">
        <f>'888'!E31</f>
        <v>0</v>
      </c>
      <c r="C36" s="29">
        <f>'888'!F31</f>
        <v>0.09090909091</v>
      </c>
      <c r="D36" s="29">
        <f>'888'!G31</f>
        <v>0.09090909091</v>
      </c>
      <c r="E36" s="30">
        <f>'888'!H31</f>
        <v>0</v>
      </c>
      <c r="F36" s="31">
        <f>'888'!I31</f>
        <v>1.909090909</v>
      </c>
      <c r="G36" s="31">
        <f>'888'!J31</f>
        <v>0.09090909091</v>
      </c>
      <c r="H36" s="31">
        <f>'888'!K31</f>
        <v>0.09090909091</v>
      </c>
      <c r="I36" s="32">
        <f>'888'!L31</f>
        <v>0</v>
      </c>
      <c r="J36" s="33">
        <f t="shared" si="1"/>
        <v>0.1818181818</v>
      </c>
      <c r="K36" s="33">
        <f t="array" ref="K36">SUM('888'!$E$31:'888'!$H$31)/(SUM('888'!$E$31:'888'!$H$31)+SUM('888'!$E$32:'888'!$H$32))</f>
        <v>0.2222222222</v>
      </c>
      <c r="L36" s="33">
        <f t="shared" si="2"/>
        <v>2.090909091</v>
      </c>
      <c r="M36" s="34">
        <f>SUM('888'!$I$31:'888'!$L$31)/(SUM('888'!$I$31:'888'!$L$31)+SUM('888'!$I$32:'888'!$L$32))</f>
        <v>0.8518518519</v>
      </c>
      <c r="N36" s="35">
        <f>'888'!M$31</f>
        <v>1.727272727</v>
      </c>
      <c r="O36" s="36">
        <f>'888'!N$31</f>
        <v>18.5</v>
      </c>
      <c r="P36" s="37" t="str">
        <f>'888'!O$31</f>
        <v>#DIV/0!</v>
      </c>
      <c r="Q36" s="38">
        <f>'888'!P$31</f>
        <v>3.454545455</v>
      </c>
      <c r="R36">
        <f t="shared" si="3"/>
        <v>6.636363636</v>
      </c>
      <c r="S36">
        <f t="shared" si="4"/>
        <v>5.368287873</v>
      </c>
      <c r="T36" s="26">
        <f t="shared" si="5"/>
        <v>-1.268075763</v>
      </c>
      <c r="U36" s="27">
        <f>SUM(3*COUNTIF('888'!$M$5:$M$28, 1), 6*COUNTIF('888'!$M$5:$M$28, 2), 12*COUNTIF('888'!$M$5:$M$28, 3))/COUNTIF('888'!$A$5:$A$28, "&lt;&gt;")</f>
        <v>6.818181818</v>
      </c>
      <c r="V36">
        <f t="shared" si="6"/>
        <v>12.18646969</v>
      </c>
    </row>
    <row r="37" ht="15.75" customHeight="1">
      <c r="A37" s="15" t="s">
        <v>57</v>
      </c>
      <c r="B37" s="16">
        <f>'2421'!E31</f>
        <v>0</v>
      </c>
      <c r="C37" s="16">
        <f>'2421'!F31</f>
        <v>0</v>
      </c>
      <c r="D37" s="16">
        <f>'2421'!G31</f>
        <v>0</v>
      </c>
      <c r="E37" s="17">
        <f>'2421'!H31</f>
        <v>0</v>
      </c>
      <c r="F37" s="18">
        <f>'2421'!I31</f>
        <v>0.8181818182</v>
      </c>
      <c r="G37" s="18">
        <f>'2421'!J31</f>
        <v>0</v>
      </c>
      <c r="H37" s="18">
        <f>'2421'!K31</f>
        <v>0</v>
      </c>
      <c r="I37" s="19">
        <f>'2421'!L31</f>
        <v>0</v>
      </c>
      <c r="J37" s="20">
        <f t="shared" si="1"/>
        <v>0</v>
      </c>
      <c r="K37" s="20" t="str">
        <f>SUM('2421'!$E$31:'2421'!$H$31)/(SUM('2421'!$E$31:'2421'!$H$31)+SUM('2421'!$E$32:'2421'!$H$32))</f>
        <v>#DIV/0!</v>
      </c>
      <c r="L37" s="20">
        <f t="shared" si="2"/>
        <v>0.8181818182</v>
      </c>
      <c r="M37" s="21">
        <f>SUM('2421'!$I$31:'2421'!$L$31)/(SUM('2421'!$I$31:'2421'!$L$31)+SUM('2421'!$I$32:'2421'!$L$32))</f>
        <v>0.6923076923</v>
      </c>
      <c r="N37" s="22">
        <f>'2421'!M$31</f>
        <v>0.4545454545</v>
      </c>
      <c r="O37" s="23">
        <f>'2421'!N$31</f>
        <v>2.1</v>
      </c>
      <c r="P37" s="24" t="str">
        <f>'2421'!O$31</f>
        <v>#DIV/0!</v>
      </c>
      <c r="Q37" s="25">
        <f>'2421'!P$31</f>
        <v>2.428571429</v>
      </c>
      <c r="R37">
        <f t="shared" si="3"/>
        <v>2.454545455</v>
      </c>
      <c r="S37">
        <f t="shared" si="4"/>
        <v>0.9090804847</v>
      </c>
      <c r="T37" s="26">
        <f t="shared" si="5"/>
        <v>-1.54546497</v>
      </c>
      <c r="U37" s="27">
        <f>SUM(3*COUNTIF('2421'!$M$5:$M$28, 1), 6*COUNTIF('2421'!$M$5:$M$28, 2), 12*COUNTIF('2421'!$M$5:$M$28, 3))/COUNTIF('2421'!$A$5:$A$28, "&lt;&gt;")</f>
        <v>1.363636364</v>
      </c>
      <c r="V37">
        <f t="shared" si="6"/>
        <v>2.272716848</v>
      </c>
    </row>
    <row r="38" ht="15.75" customHeight="1">
      <c r="A38" s="28" t="s">
        <v>58</v>
      </c>
      <c r="B38" s="29">
        <f>'620'!E31</f>
        <v>0</v>
      </c>
      <c r="C38" s="29">
        <f>'620'!F31</f>
        <v>0</v>
      </c>
      <c r="D38" s="29">
        <f>'620'!G31</f>
        <v>0</v>
      </c>
      <c r="E38" s="30">
        <f>'620'!H31</f>
        <v>0</v>
      </c>
      <c r="F38" s="31">
        <f>'620'!I31</f>
        <v>0.4545454545</v>
      </c>
      <c r="G38" s="31">
        <f>'620'!J31</f>
        <v>0.09090909091</v>
      </c>
      <c r="H38" s="31">
        <f>'620'!K31</f>
        <v>0</v>
      </c>
      <c r="I38" s="32">
        <f>'620'!L31</f>
        <v>0</v>
      </c>
      <c r="J38" s="33">
        <f t="shared" si="1"/>
        <v>0</v>
      </c>
      <c r="K38" s="33" t="str">
        <f t="array" ref="K38">SUM('620'!$E$31:'620'!$H$31)/(SUM('620'!$E$31:'620'!$H$31)+SUM('620'!$E$32:'620'!$H$32))</f>
        <v>#DIV/0!</v>
      </c>
      <c r="L38" s="33">
        <f t="shared" si="2"/>
        <v>0.5454545455</v>
      </c>
      <c r="M38" s="34">
        <f>SUM('620'!$I$31:'620'!$L$31)/(SUM('620'!$I$31:'620'!$L$31)+SUM('620'!$I$32:'620'!$L$32))</f>
        <v>0.5454545455</v>
      </c>
      <c r="N38" s="35">
        <f>'620'!M$31</f>
        <v>0.6363636364</v>
      </c>
      <c r="O38" s="36">
        <f>'620'!N$31</f>
        <v>2.4</v>
      </c>
      <c r="P38" s="37" t="str">
        <f>'620'!O$31</f>
        <v>#DIV/0!</v>
      </c>
      <c r="Q38" s="38">
        <f>'620'!P$31</f>
        <v>2.444444444</v>
      </c>
      <c r="R38">
        <f t="shared" si="3"/>
        <v>1.636363636</v>
      </c>
      <c r="S38">
        <f t="shared" si="4"/>
        <v>0</v>
      </c>
      <c r="T38" s="26">
        <f t="shared" si="5"/>
        <v>-1.636363636</v>
      </c>
      <c r="U38" s="27">
        <f>SUM(3*COUNTIF('620'!$M$5:$M$28, 1), 6*COUNTIF('620'!$M$5:$M$28, 2), 12*COUNTIF('620'!$M$5:$M$28, 3))/COUNTIF('620'!$A$5:$A$28, "&lt;&gt;")</f>
        <v>1.909090909</v>
      </c>
      <c r="V38">
        <f t="shared" si="6"/>
        <v>1.909090909</v>
      </c>
    </row>
    <row r="39" ht="15.75" customHeight="1">
      <c r="A39" s="69" t="s">
        <v>59</v>
      </c>
      <c r="B39" s="70">
        <f>'2199'!E31</f>
        <v>0.4545454545</v>
      </c>
      <c r="C39" s="70">
        <f>'2199'!F31</f>
        <v>0.4545454545</v>
      </c>
      <c r="D39" s="70">
        <f>'2199'!G31</f>
        <v>0.09090909091</v>
      </c>
      <c r="E39" s="71">
        <f>'2199'!H31</f>
        <v>0.09090909091</v>
      </c>
      <c r="F39" s="72">
        <f>'2199'!I31</f>
        <v>1.454545455</v>
      </c>
      <c r="G39" s="72">
        <f>'2199'!J31</f>
        <v>0</v>
      </c>
      <c r="H39" s="72">
        <f>'2199'!K31</f>
        <v>0</v>
      </c>
      <c r="I39" s="73">
        <f>'2199'!L31</f>
        <v>0</v>
      </c>
      <c r="J39" s="74">
        <f t="shared" si="1"/>
        <v>1.090909091</v>
      </c>
      <c r="K39" s="74">
        <f>SUM('2199'!$E$31:'2199'!$H$31)/(SUM('2199'!$E$31:'2199'!$H$31)+SUM('2199'!$E$32:'2199'!$H$32))</f>
        <v>0.5454545455</v>
      </c>
      <c r="L39" s="74">
        <f t="shared" si="2"/>
        <v>1.454545455</v>
      </c>
      <c r="M39" s="75">
        <f>SUM('2199'!$I$31:'2199'!$L$31)/(SUM('2199'!$I$31:'2199'!$L$31)+SUM('2199'!$I$32:'2199'!$L$32))</f>
        <v>0.8888888889</v>
      </c>
      <c r="N39" s="76">
        <f>'2199'!M$31</f>
        <v>2.090909091</v>
      </c>
      <c r="O39" s="77">
        <f>'2199'!N$31</f>
        <v>13.9</v>
      </c>
      <c r="P39" s="78" t="str">
        <f>'2199'!O$31</f>
        <v>#DIV/0!</v>
      </c>
      <c r="Q39" s="79">
        <f>'2199'!P$31</f>
        <v>3.545454545</v>
      </c>
      <c r="R39">
        <f t="shared" si="3"/>
        <v>6.545454545</v>
      </c>
      <c r="S39">
        <f t="shared" si="4"/>
        <v>4.773171018</v>
      </c>
      <c r="T39" s="26">
        <f t="shared" si="5"/>
        <v>-1.772283527</v>
      </c>
      <c r="U39" s="27">
        <f>SUM(3*COUNTIF('2199'!$M$5:$M$28, 1), 6*COUNTIF('2199'!$M$5:$M$28, 2), 12*COUNTIF('2199'!$M$5:$M$28, 3))/COUNTIF('2199'!$A$5:$A$28, "&lt;&gt;")</f>
        <v>7.909090909</v>
      </c>
      <c r="V39">
        <f t="shared" si="6"/>
        <v>12.68226193</v>
      </c>
    </row>
    <row r="40" ht="15.75" customHeight="1">
      <c r="T40" s="26"/>
    </row>
    <row r="41" ht="15.75" customHeight="1">
      <c r="T41" s="26"/>
    </row>
    <row r="42" ht="15.75" customHeight="1">
      <c r="T42" s="26"/>
    </row>
    <row r="43" ht="15.75" customHeight="1">
      <c r="T43" s="26"/>
    </row>
    <row r="44" ht="15.75" customHeight="1">
      <c r="T44" s="26"/>
    </row>
    <row r="45" ht="15.75" customHeight="1">
      <c r="T45" s="26"/>
    </row>
    <row r="46" ht="15.75" customHeight="1">
      <c r="T46" s="26"/>
    </row>
    <row r="47" ht="15.75" customHeight="1">
      <c r="T47" s="26"/>
    </row>
    <row r="48" ht="15.75" customHeight="1">
      <c r="T48" s="26"/>
    </row>
    <row r="49" ht="15.75" customHeight="1">
      <c r="T49" s="26"/>
    </row>
    <row r="50" ht="15.75" customHeight="1">
      <c r="T50" s="26"/>
    </row>
    <row r="51" ht="15.75" customHeight="1">
      <c r="T51" s="26"/>
    </row>
    <row r="52" ht="15.75" customHeight="1">
      <c r="T52" s="26"/>
    </row>
    <row r="53" ht="15.75" customHeight="1">
      <c r="T53" s="26"/>
    </row>
    <row r="54" ht="15.75" customHeight="1">
      <c r="T54" s="26"/>
    </row>
    <row r="55" ht="15.75" customHeight="1">
      <c r="T55" s="26"/>
    </row>
    <row r="56" ht="15.75" customHeight="1">
      <c r="T56" s="26"/>
    </row>
    <row r="57" ht="15.75" customHeight="1">
      <c r="T57" s="26"/>
    </row>
    <row r="58" ht="15.75" customHeight="1">
      <c r="T58" s="26"/>
    </row>
    <row r="59" ht="15.75" customHeight="1">
      <c r="T59" s="26"/>
    </row>
    <row r="60" ht="15.75" customHeight="1">
      <c r="T60" s="26"/>
    </row>
    <row r="61" ht="15.75" customHeight="1">
      <c r="T61" s="26"/>
    </row>
    <row r="62" ht="15.75" customHeight="1">
      <c r="T62" s="26"/>
    </row>
    <row r="63" ht="15.75" customHeight="1">
      <c r="T63" s="26"/>
    </row>
    <row r="64" ht="15.75" customHeight="1">
      <c r="T64" s="26"/>
    </row>
    <row r="65" ht="15.75" customHeight="1">
      <c r="T65" s="26"/>
    </row>
    <row r="66" ht="15.75" customHeight="1">
      <c r="T66" s="26"/>
    </row>
    <row r="67" ht="15.75" customHeight="1">
      <c r="T67" s="26"/>
    </row>
    <row r="68" ht="15.75" customHeight="1">
      <c r="T68" s="26"/>
    </row>
    <row r="69" ht="15.75" customHeight="1">
      <c r="T69" s="26"/>
    </row>
    <row r="70" ht="15.75" customHeight="1">
      <c r="T70" s="26"/>
    </row>
    <row r="71" ht="15.75" customHeight="1">
      <c r="T71" s="26"/>
    </row>
    <row r="72" ht="15.75" customHeight="1">
      <c r="T72" s="26"/>
    </row>
    <row r="73" ht="15.75" customHeight="1">
      <c r="T73" s="26"/>
    </row>
    <row r="74" ht="15.75" customHeight="1">
      <c r="T74" s="26"/>
    </row>
    <row r="75" ht="15.75" customHeight="1">
      <c r="T75" s="26"/>
    </row>
    <row r="76" ht="15.75" customHeight="1">
      <c r="T76" s="26"/>
    </row>
    <row r="77" ht="15.75" customHeight="1">
      <c r="T77" s="26"/>
    </row>
    <row r="78" ht="15.75" customHeight="1">
      <c r="T78" s="26"/>
    </row>
    <row r="79" ht="15.75" customHeight="1">
      <c r="T79" s="26"/>
    </row>
    <row r="80" ht="15.75" customHeight="1">
      <c r="T80" s="26"/>
    </row>
    <row r="81" ht="15.75" customHeight="1">
      <c r="T81" s="26"/>
    </row>
    <row r="82" ht="15.75" customHeight="1">
      <c r="T82" s="26"/>
    </row>
    <row r="83" ht="15.75" customHeight="1">
      <c r="T83" s="26"/>
    </row>
    <row r="84" ht="15.75" customHeight="1">
      <c r="T84" s="26"/>
    </row>
    <row r="85" ht="15.75" customHeight="1">
      <c r="T85" s="26"/>
    </row>
    <row r="86" ht="15.75" customHeight="1">
      <c r="T86" s="26"/>
    </row>
    <row r="87" ht="15.75" customHeight="1">
      <c r="T87" s="26"/>
    </row>
    <row r="88" ht="15.75" customHeight="1">
      <c r="T88" s="26"/>
    </row>
    <row r="89" ht="15.75" customHeight="1">
      <c r="T89" s="26"/>
    </row>
    <row r="90" ht="15.75" customHeight="1">
      <c r="T90" s="26"/>
    </row>
    <row r="91" ht="15.75" customHeight="1">
      <c r="T91" s="26"/>
    </row>
    <row r="92" ht="15.75" customHeight="1">
      <c r="T92" s="26"/>
    </row>
    <row r="93" ht="15.75" customHeight="1">
      <c r="T93" s="26"/>
    </row>
    <row r="94" ht="15.75" customHeight="1">
      <c r="T94" s="26"/>
    </row>
    <row r="95" ht="15.75" customHeight="1">
      <c r="T95" s="26"/>
    </row>
    <row r="96" ht="15.75" customHeight="1">
      <c r="T96" s="26"/>
    </row>
    <row r="97" ht="15.75" customHeight="1">
      <c r="T97" s="26"/>
    </row>
    <row r="98" ht="15.75" customHeight="1">
      <c r="T98" s="26"/>
    </row>
    <row r="99" ht="15.75" customHeight="1">
      <c r="T99" s="26"/>
    </row>
    <row r="100" ht="15.75" customHeight="1">
      <c r="T100" s="26"/>
    </row>
    <row r="101" ht="15.75" customHeight="1">
      <c r="T101" s="26"/>
    </row>
    <row r="102" ht="15.75" customHeight="1">
      <c r="T102" s="26"/>
    </row>
    <row r="103" ht="15.75" customHeight="1">
      <c r="T103" s="26"/>
    </row>
    <row r="104" ht="15.75" customHeight="1">
      <c r="T104" s="26"/>
    </row>
    <row r="105" ht="15.75" customHeight="1">
      <c r="T105" s="26"/>
    </row>
    <row r="106" ht="15.75" customHeight="1">
      <c r="T106" s="26"/>
    </row>
    <row r="107" ht="15.75" customHeight="1">
      <c r="T107" s="26"/>
    </row>
    <row r="108" ht="15.75" customHeight="1">
      <c r="T108" s="26"/>
    </row>
    <row r="109" ht="15.75" customHeight="1">
      <c r="T109" s="26"/>
    </row>
    <row r="110" ht="15.75" customHeight="1">
      <c r="T110" s="26"/>
    </row>
    <row r="111" ht="15.75" customHeight="1">
      <c r="T111" s="26"/>
    </row>
    <row r="112" ht="15.75" customHeight="1">
      <c r="T112" s="26"/>
    </row>
    <row r="113" ht="15.75" customHeight="1">
      <c r="T113" s="26"/>
    </row>
    <row r="114" ht="15.75" customHeight="1">
      <c r="T114" s="26"/>
    </row>
    <row r="115" ht="15.75" customHeight="1">
      <c r="T115" s="26"/>
    </row>
    <row r="116" ht="15.75" customHeight="1">
      <c r="T116" s="26"/>
    </row>
    <row r="117" ht="15.75" customHeight="1">
      <c r="T117" s="26"/>
    </row>
    <row r="118" ht="15.75" customHeight="1">
      <c r="T118" s="26"/>
    </row>
    <row r="119" ht="15.75" customHeight="1">
      <c r="T119" s="26"/>
    </row>
    <row r="120" ht="15.75" customHeight="1">
      <c r="T120" s="26"/>
    </row>
    <row r="121" ht="15.75" customHeight="1">
      <c r="T121" s="26"/>
    </row>
    <row r="122" ht="15.75" customHeight="1">
      <c r="T122" s="26"/>
    </row>
    <row r="123" ht="15.75" customHeight="1">
      <c r="T123" s="26"/>
    </row>
    <row r="124" ht="15.75" customHeight="1">
      <c r="T124" s="26"/>
    </row>
    <row r="125" ht="15.75" customHeight="1">
      <c r="T125" s="26"/>
    </row>
    <row r="126" ht="15.75" customHeight="1">
      <c r="T126" s="26"/>
    </row>
    <row r="127" ht="15.75" customHeight="1">
      <c r="T127" s="26"/>
    </row>
    <row r="128" ht="15.75" customHeight="1">
      <c r="T128" s="26"/>
    </row>
    <row r="129" ht="15.75" customHeight="1">
      <c r="T129" s="26"/>
    </row>
    <row r="130" ht="15.75" customHeight="1">
      <c r="T130" s="26"/>
    </row>
    <row r="131" ht="15.75" customHeight="1">
      <c r="T131" s="26"/>
    </row>
    <row r="132" ht="15.75" customHeight="1">
      <c r="T132" s="26"/>
    </row>
    <row r="133" ht="15.75" customHeight="1">
      <c r="T133" s="26"/>
    </row>
    <row r="134" ht="15.75" customHeight="1">
      <c r="T134" s="26"/>
    </row>
    <row r="135" ht="15.75" customHeight="1">
      <c r="T135" s="26"/>
    </row>
    <row r="136" ht="15.75" customHeight="1">
      <c r="T136" s="26"/>
    </row>
    <row r="137" ht="15.75" customHeight="1">
      <c r="T137" s="26"/>
    </row>
    <row r="138" ht="15.75" customHeight="1">
      <c r="T138" s="26"/>
    </row>
    <row r="139" ht="15.75" customHeight="1">
      <c r="T139" s="26"/>
    </row>
    <row r="140" ht="15.75" customHeight="1">
      <c r="T140" s="26"/>
    </row>
    <row r="141" ht="15.75" customHeight="1">
      <c r="T141" s="26"/>
    </row>
    <row r="142" ht="15.75" customHeight="1">
      <c r="T142" s="26"/>
    </row>
    <row r="143" ht="15.75" customHeight="1">
      <c r="T143" s="26"/>
    </row>
    <row r="144" ht="15.75" customHeight="1">
      <c r="T144" s="26"/>
    </row>
    <row r="145" ht="15.75" customHeight="1">
      <c r="T145" s="26"/>
    </row>
    <row r="146" ht="15.75" customHeight="1">
      <c r="T146" s="26"/>
    </row>
    <row r="147" ht="15.75" customHeight="1">
      <c r="T147" s="26"/>
    </row>
    <row r="148" ht="15.75" customHeight="1">
      <c r="T148" s="26"/>
    </row>
    <row r="149" ht="15.75" customHeight="1">
      <c r="T149" s="26"/>
    </row>
    <row r="150" ht="15.75" customHeight="1">
      <c r="T150" s="26"/>
    </row>
    <row r="151" ht="15.75" customHeight="1">
      <c r="T151" s="26"/>
    </row>
    <row r="152" ht="15.75" customHeight="1">
      <c r="T152" s="26"/>
    </row>
    <row r="153" ht="15.75" customHeight="1">
      <c r="T153" s="26"/>
    </row>
    <row r="154" ht="15.75" customHeight="1">
      <c r="T154" s="26"/>
    </row>
    <row r="155" ht="15.75" customHeight="1">
      <c r="T155" s="26"/>
    </row>
    <row r="156" ht="15.75" customHeight="1">
      <c r="T156" s="26"/>
    </row>
    <row r="157" ht="15.75" customHeight="1">
      <c r="T157" s="26"/>
    </row>
    <row r="158" ht="15.75" customHeight="1">
      <c r="T158" s="26"/>
    </row>
    <row r="159" ht="15.75" customHeight="1">
      <c r="T159" s="26"/>
    </row>
    <row r="160" ht="15.75" customHeight="1">
      <c r="T160" s="26"/>
    </row>
    <row r="161" ht="15.75" customHeight="1">
      <c r="T161" s="26"/>
    </row>
    <row r="162" ht="15.75" customHeight="1">
      <c r="T162" s="26"/>
    </row>
    <row r="163" ht="15.75" customHeight="1">
      <c r="T163" s="26"/>
    </row>
    <row r="164" ht="15.75" customHeight="1">
      <c r="T164" s="26"/>
    </row>
    <row r="165" ht="15.75" customHeight="1">
      <c r="T165" s="26"/>
    </row>
    <row r="166" ht="15.75" customHeight="1">
      <c r="T166" s="26"/>
    </row>
    <row r="167" ht="15.75" customHeight="1">
      <c r="T167" s="26"/>
    </row>
    <row r="168" ht="15.75" customHeight="1">
      <c r="T168" s="26"/>
    </row>
    <row r="169" ht="15.75" customHeight="1">
      <c r="T169" s="26"/>
    </row>
    <row r="170" ht="15.75" customHeight="1">
      <c r="T170" s="26"/>
    </row>
    <row r="171" ht="15.75" customHeight="1">
      <c r="T171" s="26"/>
    </row>
    <row r="172" ht="15.75" customHeight="1">
      <c r="T172" s="26"/>
    </row>
    <row r="173" ht="15.75" customHeight="1">
      <c r="T173" s="26"/>
    </row>
    <row r="174" ht="15.75" customHeight="1">
      <c r="T174" s="26"/>
    </row>
    <row r="175" ht="15.75" customHeight="1">
      <c r="T175" s="26"/>
    </row>
    <row r="176" ht="15.75" customHeight="1">
      <c r="T176" s="26"/>
    </row>
    <row r="177" ht="15.75" customHeight="1">
      <c r="T177" s="26"/>
    </row>
    <row r="178" ht="15.75" customHeight="1">
      <c r="T178" s="26"/>
    </row>
    <row r="179" ht="15.75" customHeight="1">
      <c r="T179" s="26"/>
    </row>
    <row r="180" ht="15.75" customHeight="1">
      <c r="T180" s="26"/>
    </row>
    <row r="181" ht="15.75" customHeight="1">
      <c r="T181" s="26"/>
    </row>
    <row r="182" ht="15.75" customHeight="1">
      <c r="T182" s="26"/>
    </row>
    <row r="183" ht="15.75" customHeight="1">
      <c r="T183" s="26"/>
    </row>
    <row r="184" ht="15.75" customHeight="1">
      <c r="T184" s="26"/>
    </row>
    <row r="185" ht="15.75" customHeight="1">
      <c r="T185" s="26"/>
    </row>
    <row r="186" ht="15.75" customHeight="1">
      <c r="T186" s="26"/>
    </row>
    <row r="187" ht="15.75" customHeight="1">
      <c r="T187" s="26"/>
    </row>
    <row r="188" ht="15.75" customHeight="1">
      <c r="T188" s="26"/>
    </row>
    <row r="189" ht="15.75" customHeight="1">
      <c r="T189" s="26"/>
    </row>
    <row r="190" ht="15.75" customHeight="1">
      <c r="T190" s="26"/>
    </row>
    <row r="191" ht="15.75" customHeight="1">
      <c r="T191" s="26"/>
    </row>
    <row r="192" ht="15.75" customHeight="1">
      <c r="T192" s="26"/>
    </row>
    <row r="193" ht="15.75" customHeight="1">
      <c r="T193" s="26"/>
    </row>
    <row r="194" ht="15.75" customHeight="1">
      <c r="T194" s="26"/>
    </row>
    <row r="195" ht="15.75" customHeight="1">
      <c r="T195" s="26"/>
    </row>
    <row r="196" ht="15.75" customHeight="1">
      <c r="T196" s="26"/>
    </row>
    <row r="197" ht="15.75" customHeight="1">
      <c r="T197" s="26"/>
    </row>
    <row r="198" ht="15.75" customHeight="1">
      <c r="T198" s="26"/>
    </row>
    <row r="199" ht="15.75" customHeight="1">
      <c r="T199" s="26"/>
    </row>
    <row r="200" ht="15.75" customHeight="1">
      <c r="T200" s="26"/>
    </row>
    <row r="201" ht="15.75" customHeight="1">
      <c r="T201" s="26"/>
    </row>
    <row r="202" ht="15.75" customHeight="1">
      <c r="T202" s="26"/>
    </row>
    <row r="203" ht="15.75" customHeight="1">
      <c r="T203" s="26"/>
    </row>
    <row r="204" ht="15.75" customHeight="1">
      <c r="T204" s="26"/>
    </row>
    <row r="205" ht="15.75" customHeight="1">
      <c r="T205" s="26"/>
    </row>
    <row r="206" ht="15.75" customHeight="1">
      <c r="T206" s="26"/>
    </row>
    <row r="207" ht="15.75" customHeight="1">
      <c r="T207" s="26"/>
    </row>
    <row r="208" ht="15.75" customHeight="1">
      <c r="T208" s="26"/>
    </row>
    <row r="209" ht="15.75" customHeight="1">
      <c r="T209" s="26"/>
    </row>
    <row r="210" ht="15.75" customHeight="1">
      <c r="T210" s="26"/>
    </row>
    <row r="211" ht="15.75" customHeight="1">
      <c r="T211" s="26"/>
    </row>
    <row r="212" ht="15.75" customHeight="1">
      <c r="T212" s="26"/>
    </row>
    <row r="213" ht="15.75" customHeight="1">
      <c r="T213" s="26"/>
    </row>
    <row r="214" ht="15.75" customHeight="1">
      <c r="T214" s="26"/>
    </row>
    <row r="215" ht="15.75" customHeight="1">
      <c r="T215" s="26"/>
    </row>
    <row r="216" ht="15.75" customHeight="1">
      <c r="T216" s="26"/>
    </row>
    <row r="217" ht="15.75" customHeight="1">
      <c r="T217" s="26"/>
    </row>
    <row r="218" ht="15.75" customHeight="1">
      <c r="T218" s="26"/>
    </row>
    <row r="219" ht="15.75" customHeight="1">
      <c r="T219" s="26"/>
    </row>
    <row r="220" ht="15.75" customHeight="1">
      <c r="T220" s="26"/>
    </row>
    <row r="221" ht="15.75" customHeight="1">
      <c r="T221" s="26"/>
    </row>
    <row r="222" ht="15.75" customHeight="1">
      <c r="T222" s="26"/>
    </row>
    <row r="223" ht="15.75" customHeight="1">
      <c r="T223" s="26"/>
    </row>
    <row r="224" ht="15.75" customHeight="1">
      <c r="T224" s="26"/>
    </row>
    <row r="225" ht="15.75" customHeight="1">
      <c r="T225" s="26"/>
    </row>
    <row r="226" ht="15.75" customHeight="1">
      <c r="T226" s="26"/>
    </row>
    <row r="227" ht="15.75" customHeight="1">
      <c r="T227" s="26"/>
    </row>
    <row r="228" ht="15.75" customHeight="1">
      <c r="T228" s="26"/>
    </row>
    <row r="229" ht="15.75" customHeight="1">
      <c r="T229" s="26"/>
    </row>
    <row r="230" ht="15.75" customHeight="1">
      <c r="T230" s="26"/>
    </row>
    <row r="231" ht="15.75" customHeight="1">
      <c r="T231" s="26"/>
    </row>
    <row r="232" ht="15.75" customHeight="1">
      <c r="T232" s="26"/>
    </row>
    <row r="233" ht="15.75" customHeight="1">
      <c r="T233" s="26"/>
    </row>
    <row r="234" ht="15.75" customHeight="1">
      <c r="T234" s="26"/>
    </row>
    <row r="235" ht="15.75" customHeight="1">
      <c r="T235" s="26"/>
    </row>
    <row r="236" ht="15.75" customHeight="1">
      <c r="T236" s="26"/>
    </row>
    <row r="237" ht="15.75" customHeight="1">
      <c r="T237" s="26"/>
    </row>
    <row r="238" ht="15.75" customHeight="1">
      <c r="T238" s="26"/>
    </row>
    <row r="239" ht="15.75" customHeight="1">
      <c r="T239" s="26"/>
    </row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B$239">
    <sortState ref="A1:AB239">
      <sortCondition descending="1" ref="T1:T239"/>
      <sortCondition descending="1" ref="S1:S239"/>
      <sortCondition ref="Q1:Q239"/>
      <sortCondition descending="1" ref="L1:L239"/>
    </sortState>
  </autoFilter>
  <hyperlinks>
    <hyperlink display="2028" location="2028!A1" ref="A2"/>
    <hyperlink display="611" location="611!A1" ref="A3"/>
    <hyperlink display="1629" location="1629!A1" ref="A4"/>
    <hyperlink display="5549" location="5549!A1" ref="A5"/>
    <hyperlink display="2186" location="2186!A1" ref="A6"/>
    <hyperlink display="6504" location="6504!A1" ref="A7"/>
    <hyperlink display="4099" location="4099!A1" ref="A8"/>
    <hyperlink display="4242" location="4242!A1" ref="A9"/>
    <hyperlink display="3274" location="3274!A1" ref="A10"/>
    <hyperlink display="3941" location="3941!A1" ref="A11"/>
    <hyperlink display="3373" location="3373!A1" ref="A12"/>
    <hyperlink display="4464" location="4464!A1" ref="A13"/>
    <hyperlink display="2961" location="2961!A1" ref="A14"/>
    <hyperlink display="1123" location="1123!A1" ref="A15"/>
    <hyperlink display="339" location="339!A1" ref="A16"/>
    <hyperlink display="1895" location="1895!A1" ref="A17"/>
    <hyperlink display="1719" location="1719!A1" ref="A18"/>
    <hyperlink display="3455" location="3455!A1" ref="A19"/>
    <hyperlink display="116" location="116!A1" ref="A20"/>
    <hyperlink display="2988" location="2988!A1" ref="A21"/>
    <hyperlink display="623" location="623!A1" ref="A22"/>
    <hyperlink display="4505" location="4505!A1" ref="A23"/>
    <hyperlink display="612" location="612!A1" ref="A24"/>
    <hyperlink display="614" location="614!A1" ref="A25"/>
    <hyperlink display="316" location="316!A1" ref="A26"/>
    <hyperlink display="6863" location="6863!A1" ref="A27"/>
    <hyperlink display="1731" location="1731!A1" ref="A28"/>
    <hyperlink display="5338" location="5338!A1" ref="A29"/>
    <hyperlink display="6543" location="6543!A1" ref="A30"/>
    <hyperlink display="2819" location="2819!A1" ref="A31"/>
    <hyperlink display="6584" location="6584!A1" ref="A32"/>
    <hyperlink display="1418" location="1418!A1" ref="A33"/>
    <hyperlink display="2363" location="2363!A1" ref="A34"/>
    <hyperlink display="2534" location="2534!A1" ref="A35"/>
    <hyperlink display="888" location="888!A1" ref="A36"/>
    <hyperlink display="2421" location="2421!A1" ref="A37"/>
    <hyperlink display="620" location="620!A1" ref="A38"/>
    <hyperlink display="2199" location="2199!A1" ref="A39"/>
  </hyperlinks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29"/>
    <col customWidth="1" min="2" max="2" width="15.29"/>
    <col customWidth="1" min="3" max="5" width="14.43"/>
    <col customWidth="1" min="6" max="6" width="18.0"/>
    <col customWidth="1" min="10" max="12" width="20.71"/>
    <col customWidth="1" min="13" max="13" width="15.43"/>
    <col customWidth="1" min="15" max="15" width="15.14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  <c r="O1" s="9" t="s">
        <v>14</v>
      </c>
      <c r="P1" s="10" t="s">
        <v>15</v>
      </c>
      <c r="Q1" s="11" t="s">
        <v>16</v>
      </c>
    </row>
    <row r="2" ht="15.75" customHeight="1">
      <c r="A2" s="15" t="s">
        <v>51</v>
      </c>
      <c r="B2" s="16">
        <f>'2819'!E31</f>
        <v>0</v>
      </c>
      <c r="C2" s="16">
        <f>'2819'!F31</f>
        <v>0</v>
      </c>
      <c r="D2" s="16">
        <f>'2819'!G31</f>
        <v>0</v>
      </c>
      <c r="E2" s="17">
        <f>'2819'!H31</f>
        <v>0</v>
      </c>
      <c r="F2" s="18">
        <f>'2819'!I31</f>
        <v>0.09090909091</v>
      </c>
      <c r="G2" s="18">
        <f>'2819'!J31</f>
        <v>0.1818181818</v>
      </c>
      <c r="H2" s="18">
        <f>'2819'!K31</f>
        <v>0</v>
      </c>
      <c r="I2" s="19">
        <f>'2819'!L31</f>
        <v>0</v>
      </c>
      <c r="J2" s="20">
        <f t="shared" ref="J2:J36" si="1">SUM(B2:E2)</f>
        <v>0</v>
      </c>
      <c r="K2" s="20" t="str">
        <f>SUM('2819'!$E$31:'2819'!$H$31)/(SUM('2819'!$E$31:'2819'!$H$31)+SUM('2819'!$E$32:'2819'!$H$32))</f>
        <v>#DIV/0!</v>
      </c>
      <c r="L2" s="20">
        <f t="shared" ref="L2:L36" si="2">SUM(F2:I2)</f>
        <v>0.2727272727</v>
      </c>
      <c r="M2" s="21">
        <f>SUM('2819'!$I$31:'2819'!$L$31)/(SUM('2819'!$I$31:'2819'!$L$31)+SUM('2819'!$I$32:'2819'!$L$32))</f>
        <v>1</v>
      </c>
      <c r="N2" s="22">
        <f>'2819'!M$31</f>
        <v>0.3636363636</v>
      </c>
      <c r="O2" s="23">
        <f>'2819'!N$31</f>
        <v>2.75</v>
      </c>
      <c r="P2" s="24" t="str">
        <f>'2819'!O$31</f>
        <v>#DIV/0!</v>
      </c>
      <c r="Q2" s="25">
        <f>'2819'!P$31</f>
        <v>1.875</v>
      </c>
    </row>
    <row r="3" ht="15.75" customHeight="1">
      <c r="A3" s="15" t="s">
        <v>57</v>
      </c>
      <c r="B3" s="16">
        <f>'2421'!E31</f>
        <v>0</v>
      </c>
      <c r="C3" s="16">
        <f>'2421'!F31</f>
        <v>0</v>
      </c>
      <c r="D3" s="16">
        <f>'2421'!G31</f>
        <v>0</v>
      </c>
      <c r="E3" s="17">
        <f>'2421'!H31</f>
        <v>0</v>
      </c>
      <c r="F3" s="18">
        <f>'2421'!I31</f>
        <v>0.8181818182</v>
      </c>
      <c r="G3" s="18">
        <f>'2421'!J31</f>
        <v>0</v>
      </c>
      <c r="H3" s="18">
        <f>'2421'!K31</f>
        <v>0</v>
      </c>
      <c r="I3" s="19">
        <f>'2421'!L31</f>
        <v>0</v>
      </c>
      <c r="J3" s="20">
        <f t="shared" si="1"/>
        <v>0</v>
      </c>
      <c r="K3" s="20" t="str">
        <f>SUM('2421'!$E$31:'2421'!$H$31)/(SUM('2421'!$E$31:'2421'!$H$31)+SUM('2421'!$E$32:'2421'!$H$32))</f>
        <v>#DIV/0!</v>
      </c>
      <c r="L3" s="20">
        <f t="shared" si="2"/>
        <v>0.8181818182</v>
      </c>
      <c r="M3" s="21">
        <f>SUM('2421'!$I$31:'2421'!$L$31)/(SUM('2421'!$I$31:'2421'!$L$31)+SUM('2421'!$I$32:'2421'!$L$32))</f>
        <v>0.6923076923</v>
      </c>
      <c r="N3" s="22">
        <f>'2421'!M$31</f>
        <v>0.4545454545</v>
      </c>
      <c r="O3" s="23">
        <f>'2421'!N$31</f>
        <v>2.1</v>
      </c>
      <c r="P3" s="24" t="str">
        <f>'2421'!O$31</f>
        <v>#DIV/0!</v>
      </c>
      <c r="Q3" s="25">
        <f>'2421'!P$31</f>
        <v>2.428571429</v>
      </c>
    </row>
    <row r="4" ht="15.75" customHeight="1">
      <c r="A4" s="15" t="s">
        <v>50</v>
      </c>
      <c r="B4" s="16">
        <f>'6543'!E31</f>
        <v>0</v>
      </c>
      <c r="C4" s="16">
        <f>'6543'!F31</f>
        <v>0</v>
      </c>
      <c r="D4" s="16">
        <f>'6543'!G31</f>
        <v>0</v>
      </c>
      <c r="E4" s="17">
        <f>'6543'!H31</f>
        <v>0</v>
      </c>
      <c r="F4" s="18">
        <f>'6543'!I31</f>
        <v>2.454545455</v>
      </c>
      <c r="G4" s="18">
        <f>'6543'!J31</f>
        <v>0</v>
      </c>
      <c r="H4" s="18">
        <f>'6543'!K31</f>
        <v>0</v>
      </c>
      <c r="I4" s="19">
        <f>'6543'!L31</f>
        <v>0</v>
      </c>
      <c r="J4" s="20">
        <f t="shared" si="1"/>
        <v>0</v>
      </c>
      <c r="K4" s="20" t="str">
        <f>SUM('6543'!$E$31:'6543'!$H$31)/(SUM('6543'!$E$31:'6543'!$H$31)+SUM('6543'!$E$32:'6543'!$H$32))</f>
        <v>#DIV/0!</v>
      </c>
      <c r="L4" s="20">
        <f t="shared" si="2"/>
        <v>2.454545455</v>
      </c>
      <c r="M4" s="21">
        <f>SUM('6543'!$I$31:'6543'!$L$31)/(SUM('6543'!$I$31:'6543'!$L$31)+SUM('6543'!$I$32:'6543'!$L$32))</f>
        <v>0.7714285714</v>
      </c>
      <c r="N4" s="22">
        <f>'6543'!M$31</f>
        <v>1</v>
      </c>
      <c r="O4" s="23">
        <f>'6543'!N$31</f>
        <v>3.333333333</v>
      </c>
      <c r="P4" s="24" t="str">
        <f>'6543'!O$31</f>
        <v>#DIV/0!</v>
      </c>
      <c r="Q4" s="25">
        <f>'6543'!P$31</f>
        <v>3.272727273</v>
      </c>
    </row>
    <row r="5" ht="15.75" customHeight="1">
      <c r="A5" s="15" t="s">
        <v>22</v>
      </c>
      <c r="B5" s="16">
        <f>'2028'!E31</f>
        <v>0</v>
      </c>
      <c r="C5" s="16">
        <f>'2028'!F31</f>
        <v>0</v>
      </c>
      <c r="D5" s="16">
        <f>'2028'!G31</f>
        <v>0</v>
      </c>
      <c r="E5" s="17">
        <f>'2028'!H31</f>
        <v>0</v>
      </c>
      <c r="F5" s="18">
        <f>'2028'!I31</f>
        <v>2.4</v>
      </c>
      <c r="G5" s="18">
        <f>'2028'!J31</f>
        <v>0.2</v>
      </c>
      <c r="H5" s="18">
        <f>'2028'!K31</f>
        <v>0</v>
      </c>
      <c r="I5" s="19">
        <f>'2028'!L31</f>
        <v>0</v>
      </c>
      <c r="J5" s="20">
        <f t="shared" si="1"/>
        <v>0</v>
      </c>
      <c r="K5" s="20">
        <f>SUM('2028'!$E$31:'2028'!$H$31)/(SUM('2028'!$E$31:'2028'!$H$31)+SUM('2028'!$E$32:'2028'!$H$32))</f>
        <v>0</v>
      </c>
      <c r="L5" s="20">
        <f t="shared" si="2"/>
        <v>2.6</v>
      </c>
      <c r="M5" s="21">
        <f>SUM('2028'!$I$31:'2028'!$L$31)/(SUM('2028'!$I$31:'2028'!$L$31)+SUM('2028'!$I$32:'2028'!$L$32))</f>
        <v>0.6842105263</v>
      </c>
      <c r="N5" s="22">
        <f>'2028'!M$31</f>
        <v>0.9</v>
      </c>
      <c r="O5" s="23">
        <f>'2028'!N$31</f>
        <v>2.6</v>
      </c>
      <c r="P5" s="24" t="str">
        <f>'2028'!O$31</f>
        <v>#DIV/0!</v>
      </c>
      <c r="Q5" s="25">
        <f>'2028'!P$31</f>
        <v>3.222222222</v>
      </c>
    </row>
    <row r="6" ht="15.75" customHeight="1">
      <c r="A6" s="15" t="s">
        <v>29</v>
      </c>
      <c r="B6" s="16">
        <f>'4242'!E31</f>
        <v>0</v>
      </c>
      <c r="C6" s="16">
        <f>'4242'!F31</f>
        <v>0.08333333333</v>
      </c>
      <c r="D6" s="16">
        <f>'4242'!G31</f>
        <v>0</v>
      </c>
      <c r="E6" s="17">
        <f>'4242'!H31</f>
        <v>0</v>
      </c>
      <c r="F6" s="18">
        <f>'4242'!I31</f>
        <v>2.166666667</v>
      </c>
      <c r="G6" s="18">
        <f>'4242'!J31</f>
        <v>0.25</v>
      </c>
      <c r="H6" s="18">
        <f>'4242'!K31</f>
        <v>0</v>
      </c>
      <c r="I6" s="19">
        <f>'4242'!L31</f>
        <v>0</v>
      </c>
      <c r="J6" s="20">
        <f t="shared" si="1"/>
        <v>0.08333333333</v>
      </c>
      <c r="K6" s="20">
        <f>SUM('4242'!$E$31:'4242'!$H$31)/(SUM('4242'!$E$31:'4242'!$H$31)+SUM('4242'!$E$32:'4242'!$H$32))</f>
        <v>0.5</v>
      </c>
      <c r="L6" s="20">
        <f t="shared" si="2"/>
        <v>2.416666667</v>
      </c>
      <c r="M6" s="21">
        <f>SUM('4242'!$I$31:'4242'!$L$31)/(SUM('4242'!$I$31:'4242'!$L$31)+SUM('4242'!$I$32:'4242'!$L$32))</f>
        <v>0.6444444444</v>
      </c>
      <c r="N6" s="22">
        <f>'4242'!M$31</f>
        <v>1.416666667</v>
      </c>
      <c r="O6" s="23">
        <f>'4242'!N$31</f>
        <v>4</v>
      </c>
      <c r="P6" s="24" t="str">
        <f>'4242'!O$31</f>
        <v>#DIV/0!</v>
      </c>
      <c r="Q6" s="25">
        <f>'4242'!P$31</f>
        <v>3.454545455</v>
      </c>
    </row>
    <row r="7" ht="15.75" customHeight="1">
      <c r="A7" s="15" t="s">
        <v>47</v>
      </c>
      <c r="B7" s="16">
        <f>'6863'!E31</f>
        <v>0.09090909091</v>
      </c>
      <c r="C7" s="16">
        <f>'6863'!F31</f>
        <v>0</v>
      </c>
      <c r="D7" s="16">
        <f>'6863'!G31</f>
        <v>0</v>
      </c>
      <c r="E7" s="17">
        <f>'6863'!H31</f>
        <v>0</v>
      </c>
      <c r="F7" s="18">
        <f>'6863'!I31</f>
        <v>0.2727272727</v>
      </c>
      <c r="G7" s="18">
        <f>'6863'!J31</f>
        <v>0</v>
      </c>
      <c r="H7" s="18">
        <f>'6863'!K31</f>
        <v>0</v>
      </c>
      <c r="I7" s="19">
        <f>'6863'!L31</f>
        <v>0</v>
      </c>
      <c r="J7" s="20">
        <f t="shared" si="1"/>
        <v>0.09090909091</v>
      </c>
      <c r="K7" s="20">
        <f>SUM('6863'!$E$31:'6863'!$H$31)/(SUM('6863'!$E$31:'6863'!$H$31)+SUM('6863'!$E$32:'6863'!$H$32))</f>
        <v>0.3333333333</v>
      </c>
      <c r="L7" s="20">
        <f t="shared" si="2"/>
        <v>0.2727272727</v>
      </c>
      <c r="M7" s="21">
        <f>SUM('6863'!$I$31:'6863'!$L$31)/(SUM('6863'!$I$31:'6863'!$L$31)+SUM('6863'!$I$32:'6863'!$L$32))</f>
        <v>0.2</v>
      </c>
      <c r="N7" s="22">
        <f>'6863'!M$31</f>
        <v>0.7272727273</v>
      </c>
      <c r="O7" s="23">
        <f>'6863'!N$31</f>
        <v>6.714285714</v>
      </c>
      <c r="P7" s="24" t="str">
        <f>'6863'!O$31</f>
        <v>#DIV/0!</v>
      </c>
      <c r="Q7" s="25">
        <f>'6863'!P$31</f>
        <v>2.090909091</v>
      </c>
    </row>
    <row r="8" ht="15.75" customHeight="1">
      <c r="A8" s="28" t="s">
        <v>33</v>
      </c>
      <c r="B8" s="29">
        <f>'4464'!E31</f>
        <v>0.1111111111</v>
      </c>
      <c r="C8" s="29">
        <f>'4464'!F31</f>
        <v>0</v>
      </c>
      <c r="D8" s="29">
        <f>'4464'!G31</f>
        <v>0</v>
      </c>
      <c r="E8" s="30">
        <f>'4464'!H31</f>
        <v>0</v>
      </c>
      <c r="F8" s="31">
        <f>'4464'!I31</f>
        <v>0</v>
      </c>
      <c r="G8" s="31">
        <f>'4464'!J31</f>
        <v>0</v>
      </c>
      <c r="H8" s="31">
        <f>'4464'!K31</f>
        <v>0</v>
      </c>
      <c r="I8" s="32">
        <f>'4464'!L31</f>
        <v>0</v>
      </c>
      <c r="J8" s="33">
        <f t="shared" si="1"/>
        <v>0.1111111111</v>
      </c>
      <c r="K8" s="33">
        <f t="array" ref="K8">SUM('4464'!$E$31:'4464'!$H$31)/(SUM('4464'!$E$31:'4464'!$H$31)+SUM('4464'!$E$32:'4464'!$H$32))</f>
        <v>0.5</v>
      </c>
      <c r="L8" s="33">
        <f t="shared" si="2"/>
        <v>0</v>
      </c>
      <c r="M8" s="34" t="str">
        <f>SUM('4464'!$I$31:'4464'!$L$31)/(SUM('4464'!$I$31:'4464'!$L$31)+SUM('4464'!$I$32:'4464'!$L$32))</f>
        <v>#DIV/0!</v>
      </c>
      <c r="N8" s="35">
        <f>'4464'!M$31</f>
        <v>0.3333333333</v>
      </c>
      <c r="O8" s="36">
        <f>'4464'!N$31</f>
        <v>3</v>
      </c>
      <c r="P8" s="37" t="str">
        <f>'4464'!O$31</f>
        <v>#DIV/0!</v>
      </c>
      <c r="Q8" s="38">
        <f>'4464'!P$31</f>
        <v>1.857142857</v>
      </c>
    </row>
    <row r="9" ht="15.75" customHeight="1">
      <c r="A9" s="28" t="s">
        <v>56</v>
      </c>
      <c r="B9" s="29">
        <f>'888'!E31</f>
        <v>0</v>
      </c>
      <c r="C9" s="29">
        <f>'888'!F31</f>
        <v>0.09090909091</v>
      </c>
      <c r="D9" s="29">
        <f>'888'!G31</f>
        <v>0.09090909091</v>
      </c>
      <c r="E9" s="30">
        <f>'888'!H31</f>
        <v>0</v>
      </c>
      <c r="F9" s="31">
        <f>'888'!I31</f>
        <v>1.909090909</v>
      </c>
      <c r="G9" s="31">
        <f>'888'!J31</f>
        <v>0.09090909091</v>
      </c>
      <c r="H9" s="31">
        <f>'888'!K31</f>
        <v>0.09090909091</v>
      </c>
      <c r="I9" s="32">
        <f>'888'!L31</f>
        <v>0</v>
      </c>
      <c r="J9" s="33">
        <f t="shared" si="1"/>
        <v>0.1818181818</v>
      </c>
      <c r="K9" s="33">
        <f t="array" ref="K9">SUM('888'!$E$31:'888'!$H$31)/(SUM('888'!$E$31:'888'!$H$31)+SUM('888'!$E$32:'888'!$H$32))</f>
        <v>0.2222222222</v>
      </c>
      <c r="L9" s="33">
        <f t="shared" si="2"/>
        <v>2.090909091</v>
      </c>
      <c r="M9" s="34">
        <f>SUM('888'!$I$31:'888'!$L$31)/(SUM('888'!$I$31:'888'!$L$31)+SUM('888'!$I$32:'888'!$L$32))</f>
        <v>0.8518518519</v>
      </c>
      <c r="N9" s="35">
        <f>'888'!M$31</f>
        <v>1.727272727</v>
      </c>
      <c r="O9" s="36">
        <f>'888'!N$31</f>
        <v>18.5</v>
      </c>
      <c r="P9" s="37" t="str">
        <f>'888'!O$31</f>
        <v>#DIV/0!</v>
      </c>
      <c r="Q9" s="38">
        <f>'888'!P$31</f>
        <v>3.454545455</v>
      </c>
    </row>
    <row r="10" ht="15.75" customHeight="1">
      <c r="A10" s="28" t="s">
        <v>44</v>
      </c>
      <c r="B10" s="29">
        <f>'612'!E31</f>
        <v>0.3</v>
      </c>
      <c r="C10" s="29">
        <f>'612'!F31</f>
        <v>0.2</v>
      </c>
      <c r="D10" s="29">
        <f>'612'!G31</f>
        <v>0</v>
      </c>
      <c r="E10" s="30">
        <f>'612'!H31</f>
        <v>0</v>
      </c>
      <c r="F10" s="31">
        <f>'612'!I31</f>
        <v>2.4</v>
      </c>
      <c r="G10" s="31">
        <f>'612'!J31</f>
        <v>0.1</v>
      </c>
      <c r="H10" s="31">
        <f>'612'!K31</f>
        <v>0</v>
      </c>
      <c r="I10" s="32">
        <f>'612'!L31</f>
        <v>0</v>
      </c>
      <c r="J10" s="33">
        <f t="shared" si="1"/>
        <v>0.5</v>
      </c>
      <c r="K10" s="33">
        <f>SUM('612'!$E$31:'612'!$H$31)/(SUM('612'!$E$31:'612'!$H$31)+SUM('612'!$E$32:'612'!$H$32))</f>
        <v>0.5555555556</v>
      </c>
      <c r="L10" s="33">
        <f t="shared" si="2"/>
        <v>2.5</v>
      </c>
      <c r="M10" s="34">
        <f>SUM('612'!$I$31:'612'!$L$31)/(SUM('612'!$I$31:'612'!$L$31)+SUM('612'!$I$32:'612'!$L$32))</f>
        <v>0.8333333333</v>
      </c>
      <c r="N10" s="35">
        <f>'612'!M$31</f>
        <v>2.7</v>
      </c>
      <c r="O10" s="36">
        <f>'612'!N$31</f>
        <v>8.7</v>
      </c>
      <c r="P10" s="37" t="str">
        <f>'612'!O$31</f>
        <v>#DIV/0!</v>
      </c>
      <c r="Q10" s="38">
        <f>'612'!P$31</f>
        <v>3.8</v>
      </c>
    </row>
    <row r="11" ht="15.75" customHeight="1">
      <c r="A11" s="15" t="s">
        <v>23</v>
      </c>
      <c r="B11" s="16">
        <f>'611'!E31</f>
        <v>0.09090909091</v>
      </c>
      <c r="C11" s="16">
        <f>'611'!F31</f>
        <v>0.2727272727</v>
      </c>
      <c r="D11" s="16">
        <f>'611'!G31</f>
        <v>0.09090909091</v>
      </c>
      <c r="E11" s="17">
        <f>'611'!H31</f>
        <v>0</v>
      </c>
      <c r="F11" s="18">
        <f>'611'!I31</f>
        <v>2.090909091</v>
      </c>
      <c r="G11" s="18">
        <f>'611'!J31</f>
        <v>0.2727272727</v>
      </c>
      <c r="H11" s="18">
        <f>'611'!K31</f>
        <v>0</v>
      </c>
      <c r="I11" s="19">
        <f>'611'!L31</f>
        <v>0</v>
      </c>
      <c r="J11" s="20">
        <f t="shared" si="1"/>
        <v>0.4545454545</v>
      </c>
      <c r="K11" s="20">
        <f>SUM('611'!$E$31:'611'!$H$31)/(SUM('611'!$E$31:'611'!$H$31)+SUM('611'!$E$32:'611'!$H$32))</f>
        <v>0.7142857143</v>
      </c>
      <c r="L11" s="20">
        <f t="shared" si="2"/>
        <v>2.363636364</v>
      </c>
      <c r="M11" s="21">
        <f>SUM('611'!$I$31:'611'!$L$31)/(SUM('611'!$I$31:'611'!$L$31)+SUM('611'!$I$32:'611'!$L$32))</f>
        <v>0.7428571429</v>
      </c>
      <c r="N11" s="22">
        <f>'611'!M$31</f>
        <v>0.6363636364</v>
      </c>
      <c r="O11" s="23">
        <f>'611'!N$31</f>
        <v>1.625</v>
      </c>
      <c r="P11" s="24" t="str">
        <f>'611'!O$31</f>
        <v>#DIV/0!</v>
      </c>
      <c r="Q11" s="25">
        <f>'611'!P$31</f>
        <v>3.222222222</v>
      </c>
    </row>
    <row r="12" ht="15.75" customHeight="1">
      <c r="A12" s="28" t="s">
        <v>40</v>
      </c>
      <c r="B12" s="29">
        <f>'116'!$E$31</f>
        <v>0.09090909091</v>
      </c>
      <c r="C12" s="29">
        <f>'116'!$F$31</f>
        <v>0.1818181818</v>
      </c>
      <c r="D12" s="29">
        <f>'116'!$G$31</f>
        <v>0</v>
      </c>
      <c r="E12" s="30">
        <f>'116'!$H$31</f>
        <v>0</v>
      </c>
      <c r="F12" s="31">
        <f>'116'!$I$31</f>
        <v>1</v>
      </c>
      <c r="G12" s="31">
        <f>'116'!$J$31</f>
        <v>0</v>
      </c>
      <c r="H12" s="31">
        <f>'116'!$K$31</f>
        <v>0</v>
      </c>
      <c r="I12" s="32">
        <f>'116'!$L$31</f>
        <v>0</v>
      </c>
      <c r="J12" s="33">
        <f t="shared" si="1"/>
        <v>0.2727272727</v>
      </c>
      <c r="K12" s="33">
        <f t="array" ref="K12">SUM('116'!$E$31:'116'!$H$31)/(SUM('116'!$E$31:'116'!$H$31)+SUM('116'!$E$32:'116'!$H$32))</f>
        <v>0.4285714286</v>
      </c>
      <c r="L12" s="33">
        <f t="shared" si="2"/>
        <v>1</v>
      </c>
      <c r="M12" s="34">
        <f>SUM('116'!$I$31:'116'!$L$31)/(SUM('116'!$I$31:'116'!$L$31)+SUM('116'!$I$32:'116'!$L$32))</f>
        <v>0.7857142857</v>
      </c>
      <c r="N12" s="35">
        <f>'116'!M$31</f>
        <v>0.8181818182</v>
      </c>
      <c r="O12" s="36">
        <f>'116'!N$31</f>
        <v>2.166666667</v>
      </c>
      <c r="P12" s="37" t="str">
        <f>'116'!O$31</f>
        <v>#DIV/0!</v>
      </c>
      <c r="Q12" s="38">
        <f>'116'!P$31</f>
        <v>3.428571429</v>
      </c>
    </row>
    <row r="13" ht="15.75" customHeight="1">
      <c r="A13" s="15" t="s">
        <v>42</v>
      </c>
      <c r="B13" s="16">
        <f>'623'!E31</f>
        <v>0</v>
      </c>
      <c r="C13" s="16">
        <f>'623'!F31</f>
        <v>0.08333333333</v>
      </c>
      <c r="D13" s="16">
        <f>'623'!G31</f>
        <v>0.08333333333</v>
      </c>
      <c r="E13" s="17">
        <f>'623'!H31</f>
        <v>0</v>
      </c>
      <c r="F13" s="18">
        <f>'623'!I31</f>
        <v>0</v>
      </c>
      <c r="G13" s="18">
        <f>'623'!J31</f>
        <v>0</v>
      </c>
      <c r="H13" s="18">
        <f>'623'!K31</f>
        <v>0</v>
      </c>
      <c r="I13" s="19">
        <f>'623'!L31</f>
        <v>0</v>
      </c>
      <c r="J13" s="20">
        <f t="shared" si="1"/>
        <v>0.1666666667</v>
      </c>
      <c r="K13" s="20">
        <f>SUM('623'!$E$31:'623'!$H$31)/(SUM('623'!$E$31:'623'!$H$31)+SUM('623'!$E$32:'623'!$H$32))</f>
        <v>0.4</v>
      </c>
      <c r="L13" s="20">
        <f t="shared" si="2"/>
        <v>0</v>
      </c>
      <c r="M13" s="21">
        <f>SUM('623'!$I$31:'623'!$L$31)/(SUM('623'!$I$31:'623'!$L$31)+SUM('623'!$I$32:'623'!$L$32))</f>
        <v>0</v>
      </c>
      <c r="N13" s="22">
        <f>'623'!M$31</f>
        <v>0.8333333333</v>
      </c>
      <c r="O13" s="23">
        <f>'623'!N$31</f>
        <v>6.25</v>
      </c>
      <c r="P13" s="24" t="str">
        <f>'623'!O$31</f>
        <v>#DIV/0!</v>
      </c>
      <c r="Q13" s="25">
        <f>'623'!P$31</f>
        <v>2.666666667</v>
      </c>
    </row>
    <row r="14" ht="15.75" customHeight="1">
      <c r="A14" s="15" t="s">
        <v>43</v>
      </c>
      <c r="B14" s="16">
        <f>'4505'!E31</f>
        <v>0.2</v>
      </c>
      <c r="C14" s="16">
        <f>'4505'!F31</f>
        <v>0.2</v>
      </c>
      <c r="D14" s="16">
        <f>'4505'!G31</f>
        <v>0</v>
      </c>
      <c r="E14" s="17">
        <f>'4505'!H31</f>
        <v>0</v>
      </c>
      <c r="F14" s="18">
        <f>'4505'!I31</f>
        <v>2.2</v>
      </c>
      <c r="G14" s="18">
        <f>'4505'!J31</f>
        <v>0.3</v>
      </c>
      <c r="H14" s="18">
        <f>'4505'!K31</f>
        <v>0.1</v>
      </c>
      <c r="I14" s="19">
        <f>'4505'!L31</f>
        <v>0</v>
      </c>
      <c r="J14" s="20">
        <f t="shared" si="1"/>
        <v>0.4</v>
      </c>
      <c r="K14" s="20">
        <f>SUM('4505'!$E$31:'4505'!$H$31)/(SUM('4505'!$E$31:'4505'!$H$31)+SUM('4505'!$E$32:'4505'!$H$32))</f>
        <v>0.5</v>
      </c>
      <c r="L14" s="20">
        <f t="shared" si="2"/>
        <v>2.6</v>
      </c>
      <c r="M14" s="21">
        <f>SUM('4505'!$I$31:'4505'!$L$31)/(SUM('4505'!$I$31:'4505'!$L$31)+SUM('4505'!$I$32:'4505'!$L$32))</f>
        <v>0.7428571429</v>
      </c>
      <c r="N14" s="22">
        <f>'4505'!M$31</f>
        <v>0.9</v>
      </c>
      <c r="O14" s="23">
        <f>'4505'!N$31</f>
        <v>2.571428571</v>
      </c>
      <c r="P14" s="24" t="str">
        <f>'4505'!O$31</f>
        <v>#DIV/0!</v>
      </c>
      <c r="Q14" s="25">
        <f>'4505'!P$31</f>
        <v>3.05</v>
      </c>
    </row>
    <row r="15" ht="15.75" customHeight="1">
      <c r="A15" s="28" t="s">
        <v>26</v>
      </c>
      <c r="B15" s="29">
        <f>'2186'!E31</f>
        <v>0.2727272727</v>
      </c>
      <c r="C15" s="29">
        <f>'2186'!F31</f>
        <v>0.1818181818</v>
      </c>
      <c r="D15" s="29">
        <f>'2186'!G31</f>
        <v>0</v>
      </c>
      <c r="E15" s="30">
        <f>'2186'!H31</f>
        <v>0</v>
      </c>
      <c r="F15" s="31">
        <f>'2186'!I31</f>
        <v>1.363636364</v>
      </c>
      <c r="G15" s="31">
        <f>'2186'!J31</f>
        <v>0.1818181818</v>
      </c>
      <c r="H15" s="31">
        <f>'2186'!K31</f>
        <v>0</v>
      </c>
      <c r="I15" s="32">
        <f>'2186'!L31</f>
        <v>0</v>
      </c>
      <c r="J15" s="33">
        <f t="shared" si="1"/>
        <v>0.4545454545</v>
      </c>
      <c r="K15" s="33">
        <f t="array" ref="K15">SUM('2186'!$E$31:'2186'!$H$31)/(SUM('2186'!$E$31:'2186'!$H$31)+SUM('2186'!$E$32:'2186'!$H$32))</f>
        <v>0.5</v>
      </c>
      <c r="L15" s="33">
        <f t="shared" si="2"/>
        <v>1.545454545</v>
      </c>
      <c r="M15" s="34">
        <f>SUM('2186'!$I$31:'2186'!$L$31)/(SUM('2186'!$I$31:'2186'!$L$31)+SUM('2186'!$I$32:'2186'!$L$32))</f>
        <v>0.7727272727</v>
      </c>
      <c r="N15" s="35">
        <f>'2186'!M$31</f>
        <v>1</v>
      </c>
      <c r="O15" s="36">
        <f>'2186'!N$31</f>
        <v>2.857142857</v>
      </c>
      <c r="P15" s="37" t="str">
        <f>'2186'!O$31</f>
        <v>#DIV/0!</v>
      </c>
      <c r="Q15" s="38">
        <f>'2186'!P$31</f>
        <v>3.111111111</v>
      </c>
    </row>
    <row r="16" ht="15.75" customHeight="1">
      <c r="A16" s="15" t="s">
        <v>31</v>
      </c>
      <c r="B16" s="16">
        <f>'3941'!E31</f>
        <v>0.4545454545</v>
      </c>
      <c r="C16" s="16">
        <f>'3941'!F31</f>
        <v>0</v>
      </c>
      <c r="D16" s="16">
        <f>'3941'!G31</f>
        <v>0</v>
      </c>
      <c r="E16" s="17">
        <f>'3941'!H31</f>
        <v>0</v>
      </c>
      <c r="F16" s="18">
        <f>'3941'!I31</f>
        <v>1.909090909</v>
      </c>
      <c r="G16" s="18">
        <f>'3941'!J31</f>
        <v>0</v>
      </c>
      <c r="H16" s="18">
        <f>'3941'!K31</f>
        <v>0</v>
      </c>
      <c r="I16" s="19">
        <f>'3941'!L31</f>
        <v>0</v>
      </c>
      <c r="J16" s="20">
        <f t="shared" si="1"/>
        <v>0.4545454545</v>
      </c>
      <c r="K16" s="20">
        <f>SUM('3941'!$E$31:'3941'!$H$31)/(SUM('3941'!$E$31:'3941'!$H$31)+SUM('3941'!$E$32:'3941'!$H$32))</f>
        <v>0.625</v>
      </c>
      <c r="L16" s="20">
        <f t="shared" si="2"/>
        <v>1.909090909</v>
      </c>
      <c r="M16" s="21">
        <f>SUM('3941'!$I$31:'3941'!$L$31)/(SUM('3941'!$I$31:'3941'!$L$31)+SUM('3941'!$I$32:'3941'!$L$32))</f>
        <v>0.6774193548</v>
      </c>
      <c r="N16" s="22">
        <f>'3941'!M$31</f>
        <v>0.9090909091</v>
      </c>
      <c r="O16" s="23">
        <f>'3941'!N$31</f>
        <v>7.625</v>
      </c>
      <c r="P16" s="24" t="str">
        <f>'3941'!O$31</f>
        <v>#DIV/0!</v>
      </c>
      <c r="Q16" s="25">
        <f>'3941'!P$31</f>
        <v>2.818181818</v>
      </c>
    </row>
    <row r="17" ht="15.75" customHeight="1">
      <c r="A17" s="28" t="s">
        <v>52</v>
      </c>
      <c r="B17" s="29">
        <f>'6584'!E31</f>
        <v>0.8333333333</v>
      </c>
      <c r="C17" s="29">
        <f>'6584'!F31</f>
        <v>0.08333333333</v>
      </c>
      <c r="D17" s="29">
        <f>'6584'!G31</f>
        <v>0</v>
      </c>
      <c r="E17" s="30">
        <f>'6584'!H31</f>
        <v>0</v>
      </c>
      <c r="F17" s="31">
        <f>'6584'!I31</f>
        <v>0.25</v>
      </c>
      <c r="G17" s="31">
        <f>'6584'!J31</f>
        <v>0</v>
      </c>
      <c r="H17" s="31">
        <f>'6584'!K31</f>
        <v>0</v>
      </c>
      <c r="I17" s="32">
        <f>'6584'!L31</f>
        <v>0</v>
      </c>
      <c r="J17" s="33">
        <f t="shared" si="1"/>
        <v>0.9166666667</v>
      </c>
      <c r="K17" s="33">
        <f t="array" ref="K17">SUM('6584'!$E$31:'6584'!$H$31)/(SUM('6584'!$E$31:'6584'!$H$31)+SUM('6584'!$E$32:'6584'!$H$32))</f>
        <v>0.55</v>
      </c>
      <c r="L17" s="33">
        <f t="shared" si="2"/>
        <v>0.25</v>
      </c>
      <c r="M17" s="34">
        <f>SUM('6584'!$I$31:'6584'!$L$31)/(SUM('6584'!$I$31:'6584'!$L$31)+SUM('6584'!$I$32:'6584'!$L$32))</f>
        <v>0.6</v>
      </c>
      <c r="N17" s="35">
        <f>'6584'!M$31</f>
        <v>0.8333333333</v>
      </c>
      <c r="O17" s="36">
        <f>'6584'!N$31</f>
        <v>3.75</v>
      </c>
      <c r="P17" s="37" t="str">
        <f>'6584'!O$31</f>
        <v>#DIV/0!</v>
      </c>
      <c r="Q17" s="38">
        <f>'6584'!P$31</f>
        <v>2.25</v>
      </c>
    </row>
    <row r="18" ht="15.75" customHeight="1">
      <c r="A18" s="15" t="s">
        <v>46</v>
      </c>
      <c r="B18" s="16">
        <f>'316'!E31</f>
        <v>0.1666666667</v>
      </c>
      <c r="C18" s="16">
        <f>'316'!F31</f>
        <v>0.25</v>
      </c>
      <c r="D18" s="16">
        <f>'316'!G31</f>
        <v>0.1666666667</v>
      </c>
      <c r="E18" s="17">
        <f>'316'!H31</f>
        <v>0</v>
      </c>
      <c r="F18" s="18">
        <f>'316'!I31</f>
        <v>1.083333333</v>
      </c>
      <c r="G18" s="18">
        <f>'316'!J31</f>
        <v>0.1666666667</v>
      </c>
      <c r="H18" s="18">
        <f>'316'!K31</f>
        <v>0</v>
      </c>
      <c r="I18" s="19">
        <f>'316'!L31</f>
        <v>0</v>
      </c>
      <c r="J18" s="20">
        <f t="shared" si="1"/>
        <v>0.5833333333</v>
      </c>
      <c r="K18" s="20">
        <f>SUM('316'!$E$31:'316'!$H$31)/(SUM('316'!$E$31:'316'!$H$31)+SUM('316'!$E$32:'316'!$H$32))</f>
        <v>0.5384615385</v>
      </c>
      <c r="L18" s="20">
        <f t="shared" si="2"/>
        <v>1.25</v>
      </c>
      <c r="M18" s="21">
        <f>SUM('316'!$I$31:'316'!$L$31)/(SUM('316'!$I$31:'316'!$L$31)+SUM('316'!$I$32:'316'!$L$32))</f>
        <v>0.8333333333</v>
      </c>
      <c r="N18" s="22">
        <f>'316'!M$31</f>
        <v>0.9166666667</v>
      </c>
      <c r="O18" s="23">
        <f>'316'!N$31</f>
        <v>4.888888889</v>
      </c>
      <c r="P18" s="24" t="str">
        <f>'316'!O$31</f>
        <v>#DIV/0!</v>
      </c>
      <c r="Q18" s="25">
        <f>'316'!P$31</f>
        <v>3.166666667</v>
      </c>
    </row>
    <row r="19" ht="15.75" customHeight="1">
      <c r="A19" s="28" t="s">
        <v>30</v>
      </c>
      <c r="B19" s="29">
        <f>'3274'!E31</f>
        <v>0.6</v>
      </c>
      <c r="C19" s="29">
        <f>'3274'!F31</f>
        <v>0</v>
      </c>
      <c r="D19" s="29">
        <f>'3274'!G31</f>
        <v>0</v>
      </c>
      <c r="E19" s="30">
        <f>'3274'!H31</f>
        <v>0</v>
      </c>
      <c r="F19" s="31">
        <f>'3274'!I31</f>
        <v>0</v>
      </c>
      <c r="G19" s="31">
        <f>'3274'!J31</f>
        <v>0</v>
      </c>
      <c r="H19" s="31">
        <f>'3274'!K31</f>
        <v>0</v>
      </c>
      <c r="I19" s="32">
        <f>'3274'!L31</f>
        <v>0</v>
      </c>
      <c r="J19" s="33">
        <f t="shared" si="1"/>
        <v>0.6</v>
      </c>
      <c r="K19" s="33">
        <f t="array" ref="K19">SUM('3274'!$E$31:'3274'!$H$31)/(SUM('3274'!$E$31:'3274'!$H$31)+SUM('3274'!$E$32:'3274'!$H$32))</f>
        <v>0.4285714286</v>
      </c>
      <c r="L19" s="33">
        <f t="shared" si="2"/>
        <v>0</v>
      </c>
      <c r="M19" s="34">
        <f>SUM('3274'!$I$31:'3274'!$L$31)/(SUM('3274'!$I$31:'3274'!$L$31)+SUM('3274'!$I$32:'3274'!$L$32))</f>
        <v>0</v>
      </c>
      <c r="N19" s="35">
        <f>'3274'!M$31</f>
        <v>0.9</v>
      </c>
      <c r="O19" s="36">
        <f>'3274'!N$31</f>
        <v>5.25</v>
      </c>
      <c r="P19" s="37" t="str">
        <f>'3274'!O$31</f>
        <v>#DIV/0!</v>
      </c>
      <c r="Q19" s="38">
        <f>'3274'!P$31</f>
        <v>2.6</v>
      </c>
    </row>
    <row r="20" ht="15.75" customHeight="1">
      <c r="A20" s="28" t="s">
        <v>38</v>
      </c>
      <c r="B20" s="29">
        <f>'1719'!E31</f>
        <v>0.5</v>
      </c>
      <c r="C20" s="29">
        <f>'1719'!F31</f>
        <v>0.3</v>
      </c>
      <c r="D20" s="29">
        <f>'1719'!G31</f>
        <v>0</v>
      </c>
      <c r="E20" s="30">
        <f>'1719'!H31</f>
        <v>0</v>
      </c>
      <c r="F20" s="31">
        <f>'1719'!I31</f>
        <v>1.3</v>
      </c>
      <c r="G20" s="31">
        <f>'1719'!J31</f>
        <v>0.2</v>
      </c>
      <c r="H20" s="31">
        <f>'1719'!K31</f>
        <v>0</v>
      </c>
      <c r="I20" s="32">
        <f>'1719'!L31</f>
        <v>0</v>
      </c>
      <c r="J20" s="33">
        <f t="shared" si="1"/>
        <v>0.8</v>
      </c>
      <c r="K20" s="33">
        <f t="array" ref="K20">SUM('1719'!$E$31:'1719'!$H$31)/(SUM('1719'!$E$31:'1719'!$H$31)+SUM('1719'!$E$32:'1719'!$H$32))</f>
        <v>0.8</v>
      </c>
      <c r="L20" s="33">
        <f t="shared" si="2"/>
        <v>1.5</v>
      </c>
      <c r="M20" s="34">
        <f>SUM('1719'!$I$31:'1719'!$L$31)/(SUM('1719'!$I$31:'1719'!$L$31)+SUM('1719'!$I$32:'1719'!$L$32))</f>
        <v>0.9375</v>
      </c>
      <c r="N20" s="35">
        <f>'1719'!M$31</f>
        <v>1.7</v>
      </c>
      <c r="O20" s="36">
        <f>'1719'!N$31</f>
        <v>14.11111111</v>
      </c>
      <c r="P20" s="37" t="str">
        <f>'1719'!O$31</f>
        <v>#DIV/0!</v>
      </c>
      <c r="Q20" s="38">
        <f>'1719'!P$31</f>
        <v>3.428571429</v>
      </c>
    </row>
    <row r="21" ht="15.75" customHeight="1">
      <c r="A21" s="28" t="s">
        <v>37</v>
      </c>
      <c r="B21" s="29">
        <f>'1895'!E31</f>
        <v>0.7272727273</v>
      </c>
      <c r="C21" s="29">
        <f>'1895'!F31</f>
        <v>0</v>
      </c>
      <c r="D21" s="29">
        <f>'1895'!G31</f>
        <v>0</v>
      </c>
      <c r="E21" s="30">
        <f>'1895'!H31</f>
        <v>0</v>
      </c>
      <c r="F21" s="31">
        <f>'1895'!I31</f>
        <v>1.818181818</v>
      </c>
      <c r="G21" s="31">
        <f>'1895'!J31</f>
        <v>0</v>
      </c>
      <c r="H21" s="31">
        <f>'1895'!K31</f>
        <v>0</v>
      </c>
      <c r="I21" s="32">
        <f>'1895'!L31</f>
        <v>0</v>
      </c>
      <c r="J21" s="33">
        <f t="shared" si="1"/>
        <v>0.7272727273</v>
      </c>
      <c r="K21" s="33">
        <f t="array" ref="K21">SUM('1895'!$E$31:'1895'!$H$31)/(SUM('1895'!$E$31:'1895'!$H$31)+SUM('1895'!$E$32:'1895'!$H$32))</f>
        <v>0.6153846154</v>
      </c>
      <c r="L21" s="33">
        <f t="shared" si="2"/>
        <v>1.818181818</v>
      </c>
      <c r="M21" s="34">
        <f>SUM('1895'!$I$31:'1895'!$L$31)/(SUM('1895'!$I$31:'1895'!$L$31)+SUM('1895'!$I$32:'1895'!$L$32))</f>
        <v>0.8</v>
      </c>
      <c r="N21" s="35">
        <f>'1895'!M$31</f>
        <v>0.8181818182</v>
      </c>
      <c r="O21" s="36">
        <f>'1895'!N$31</f>
        <v>4.333333333</v>
      </c>
      <c r="P21" s="37" t="str">
        <f>'1895'!O$31</f>
        <v>#DIV/0!</v>
      </c>
      <c r="Q21" s="38">
        <f>'1895'!P$31</f>
        <v>3.363636364</v>
      </c>
    </row>
    <row r="22" ht="15.75" customHeight="1">
      <c r="A22" s="15" t="s">
        <v>32</v>
      </c>
      <c r="B22" s="16">
        <f>'3373'!E31</f>
        <v>0.25</v>
      </c>
      <c r="C22" s="16">
        <f>'3373'!F31</f>
        <v>0.4166666667</v>
      </c>
      <c r="D22" s="16">
        <f>'3373'!G31</f>
        <v>0</v>
      </c>
      <c r="E22" s="17">
        <f>'3373'!H31</f>
        <v>0</v>
      </c>
      <c r="F22" s="18">
        <f>'3373'!I31</f>
        <v>0.5833333333</v>
      </c>
      <c r="G22" s="18">
        <f>'3373'!J31</f>
        <v>0.1666666667</v>
      </c>
      <c r="H22" s="18">
        <f>'3373'!K31</f>
        <v>0</v>
      </c>
      <c r="I22" s="19">
        <f>'3373'!L31</f>
        <v>0</v>
      </c>
      <c r="J22" s="20">
        <f t="shared" si="1"/>
        <v>0.6666666667</v>
      </c>
      <c r="K22" s="20">
        <f>SUM('3373'!$E$31:'3373'!$H$31)/(SUM('3373'!$E$31:'3373'!$H$31)+SUM('3373'!$E$32:'3373'!$H$32))</f>
        <v>0.8</v>
      </c>
      <c r="L22" s="20">
        <f t="shared" si="2"/>
        <v>0.75</v>
      </c>
      <c r="M22" s="21">
        <f>SUM('3373'!$I$31:'3373'!$L$31)/(SUM('3373'!$I$31:'3373'!$L$31)+SUM('3373'!$I$32:'3373'!$L$32))</f>
        <v>0.8181818182</v>
      </c>
      <c r="N22" s="22">
        <f>'3373'!M$31</f>
        <v>0.6666666667</v>
      </c>
      <c r="O22" s="23">
        <f>'3373'!N$31</f>
        <v>4</v>
      </c>
      <c r="P22" s="24" t="str">
        <f>'3373'!O$31</f>
        <v>#DIV/0!</v>
      </c>
      <c r="Q22" s="25">
        <f>'3373'!P$31</f>
        <v>3</v>
      </c>
    </row>
    <row r="23" ht="15.75" customHeight="1">
      <c r="A23" s="28" t="s">
        <v>49</v>
      </c>
      <c r="B23" s="29">
        <f>'5338'!E31</f>
        <v>0.3636363636</v>
      </c>
      <c r="C23" s="29">
        <f>'5338'!F31</f>
        <v>0.1818181818</v>
      </c>
      <c r="D23" s="29">
        <f>'5338'!G31</f>
        <v>0.2727272727</v>
      </c>
      <c r="E23" s="30">
        <f>'5338'!H31</f>
        <v>0</v>
      </c>
      <c r="F23" s="31">
        <f>'5338'!I31</f>
        <v>0.3636363636</v>
      </c>
      <c r="G23" s="31">
        <f>'5338'!J31</f>
        <v>0.09090909091</v>
      </c>
      <c r="H23" s="31">
        <f>'5338'!K31</f>
        <v>0.09090909091</v>
      </c>
      <c r="I23" s="32">
        <f>'5338'!L31</f>
        <v>0</v>
      </c>
      <c r="J23" s="33">
        <f t="shared" si="1"/>
        <v>0.8181818182</v>
      </c>
      <c r="K23" s="33">
        <f t="array" ref="K23">SUM('5338'!$E$31:'5338'!$H$31)/(SUM('5338'!$E$31:'5338'!$H$31)+SUM('5338'!$E$32:'5338'!$H$32))</f>
        <v>0.6</v>
      </c>
      <c r="L23" s="33">
        <f t="shared" si="2"/>
        <v>0.5454545455</v>
      </c>
      <c r="M23" s="34">
        <f>SUM('5338'!$I$31:'5338'!$L$31)/(SUM('5338'!$I$31:'5338'!$L$31)+SUM('5338'!$I$32:'5338'!$L$32))</f>
        <v>0.6</v>
      </c>
      <c r="N23" s="35">
        <f>'5338'!M$31</f>
        <v>2.272727273</v>
      </c>
      <c r="O23" s="36">
        <f>'5338'!N$31</f>
        <v>23.45454545</v>
      </c>
      <c r="P23" s="37" t="str">
        <f>'5338'!O$31</f>
        <v>#DIV/0!</v>
      </c>
      <c r="Q23" s="38">
        <f>'5338'!P$31</f>
        <v>3.1</v>
      </c>
    </row>
    <row r="24" ht="15.75" customHeight="1">
      <c r="A24" s="28" t="s">
        <v>27</v>
      </c>
      <c r="B24" s="29">
        <f>'6504'!E31</f>
        <v>0.25</v>
      </c>
      <c r="C24" s="29">
        <f>'6504'!F31</f>
        <v>0.3333333333</v>
      </c>
      <c r="D24" s="29">
        <f>'6504'!G31</f>
        <v>0.08333333333</v>
      </c>
      <c r="E24" s="30">
        <f>'6504'!H31</f>
        <v>0</v>
      </c>
      <c r="F24" s="31">
        <f>'6504'!I31</f>
        <v>0</v>
      </c>
      <c r="G24" s="31">
        <f>'6504'!J31</f>
        <v>0</v>
      </c>
      <c r="H24" s="31">
        <f>'6504'!K31</f>
        <v>0</v>
      </c>
      <c r="I24" s="32">
        <f>'6504'!L31</f>
        <v>0</v>
      </c>
      <c r="J24" s="33">
        <f t="shared" si="1"/>
        <v>0.6666666667</v>
      </c>
      <c r="K24" s="33">
        <f t="array" ref="K24">SUM('6504'!$E$31:'6504'!$H$31)/(SUM('6504'!$E$31:'6504'!$H$31)+SUM('6504'!$E$32:'6504'!$H$32))</f>
        <v>0.5333333333</v>
      </c>
      <c r="L24" s="33">
        <f t="shared" si="2"/>
        <v>0</v>
      </c>
      <c r="M24" s="34" t="str">
        <f>SUM('6504'!$I$31:'6504'!$L$31)/(SUM('6504'!$I$31:'6504'!$L$31)+SUM('6504'!$I$32:'6504'!$L$32))</f>
        <v>#DIV/0!</v>
      </c>
      <c r="N24" s="35">
        <f>'6504'!M$31</f>
        <v>1.333333333</v>
      </c>
      <c r="O24" s="36">
        <f>'6504'!N$31</f>
        <v>6.6</v>
      </c>
      <c r="P24" s="37" t="str">
        <f>'6504'!O$31</f>
        <v>#DIV/0!</v>
      </c>
      <c r="Q24" s="38">
        <f>'6504'!P$31</f>
        <v>2.35</v>
      </c>
    </row>
    <row r="25" ht="15.75" customHeight="1">
      <c r="A25" s="15" t="s">
        <v>59</v>
      </c>
      <c r="B25" s="16">
        <f>'2199'!E31</f>
        <v>0.4545454545</v>
      </c>
      <c r="C25" s="16">
        <f>'2199'!F31</f>
        <v>0.4545454545</v>
      </c>
      <c r="D25" s="16">
        <f>'2199'!G31</f>
        <v>0.09090909091</v>
      </c>
      <c r="E25" s="17">
        <f>'2199'!H31</f>
        <v>0.09090909091</v>
      </c>
      <c r="F25" s="18">
        <f>'2199'!I31</f>
        <v>1.454545455</v>
      </c>
      <c r="G25" s="18">
        <f>'2199'!J31</f>
        <v>0</v>
      </c>
      <c r="H25" s="18">
        <f>'2199'!K31</f>
        <v>0</v>
      </c>
      <c r="I25" s="19">
        <f>'2199'!L31</f>
        <v>0</v>
      </c>
      <c r="J25" s="20">
        <f t="shared" si="1"/>
        <v>1.090909091</v>
      </c>
      <c r="K25" s="20">
        <f>SUM('2199'!$E$31:'2199'!$H$31)/(SUM('2199'!$E$31:'2199'!$H$31)+SUM('2199'!$E$32:'2199'!$H$32))</f>
        <v>0.5454545455</v>
      </c>
      <c r="L25" s="20">
        <f t="shared" si="2"/>
        <v>1.454545455</v>
      </c>
      <c r="M25" s="21">
        <f>SUM('2199'!$I$31:'2199'!$L$31)/(SUM('2199'!$I$31:'2199'!$L$31)+SUM('2199'!$I$32:'2199'!$L$32))</f>
        <v>0.8888888889</v>
      </c>
      <c r="N25" s="22">
        <f>'2199'!M$31</f>
        <v>2.090909091</v>
      </c>
      <c r="O25" s="23">
        <f>'2199'!N$31</f>
        <v>13.9</v>
      </c>
      <c r="P25" s="24" t="str">
        <f>'2199'!O$31</f>
        <v>#DIV/0!</v>
      </c>
      <c r="Q25" s="25">
        <f>'2199'!P$31</f>
        <v>3.545454545</v>
      </c>
    </row>
    <row r="26" ht="15.75" customHeight="1">
      <c r="A26" s="28" t="s">
        <v>28</v>
      </c>
      <c r="B26" s="29">
        <f>'4099'!E31</f>
        <v>0.09090909091</v>
      </c>
      <c r="C26" s="29">
        <f>'4099'!F31</f>
        <v>1.181818182</v>
      </c>
      <c r="D26" s="29">
        <f>'4099'!G31</f>
        <v>0.1818181818</v>
      </c>
      <c r="E26" s="30">
        <f>'4099'!H31</f>
        <v>0</v>
      </c>
      <c r="F26" s="31">
        <f>'4099'!I31</f>
        <v>2</v>
      </c>
      <c r="G26" s="31">
        <f>'4099'!J31</f>
        <v>1.090909091</v>
      </c>
      <c r="H26" s="31">
        <f>'4099'!K31</f>
        <v>0</v>
      </c>
      <c r="I26" s="32">
        <f>'4099'!L31</f>
        <v>0</v>
      </c>
      <c r="J26" s="33">
        <f t="shared" si="1"/>
        <v>1.454545455</v>
      </c>
      <c r="K26" s="33">
        <f t="array" ref="K26">SUM('4099'!$E$31:'4099'!$H$31)/(SUM('4099'!$E$31:'4099'!$H$31)+SUM('4099'!$E$32:'4099'!$H$32))</f>
        <v>0.8421052632</v>
      </c>
      <c r="L26" s="33">
        <f t="shared" si="2"/>
        <v>3.090909091</v>
      </c>
      <c r="M26" s="34">
        <f>SUM('4099'!$I$31:'4099'!$L$31)/(SUM('4099'!$I$31:'4099'!$L$31)+SUM('4099'!$I$32:'4099'!$L$32))</f>
        <v>0.8095238095</v>
      </c>
      <c r="N26" s="35">
        <f>'4099'!M$31</f>
        <v>0.7272727273</v>
      </c>
      <c r="O26" s="36">
        <f>'4099'!N$31</f>
        <v>4.0625</v>
      </c>
      <c r="P26" s="37" t="str">
        <f>'4099'!O$31</f>
        <v>#DIV/0!</v>
      </c>
      <c r="Q26" s="38">
        <f>'4099'!P$31</f>
        <v>4</v>
      </c>
    </row>
    <row r="27" ht="15.75" customHeight="1">
      <c r="A27" s="28" t="s">
        <v>55</v>
      </c>
      <c r="B27" s="29">
        <f>'2534'!E31</f>
        <v>0.5</v>
      </c>
      <c r="C27" s="29">
        <f>'2534'!F31</f>
        <v>0.7</v>
      </c>
      <c r="D27" s="29">
        <f>'2534'!G31</f>
        <v>0.1</v>
      </c>
      <c r="E27" s="30">
        <f>'2534'!H31</f>
        <v>0</v>
      </c>
      <c r="F27" s="31">
        <f>'2534'!I31</f>
        <v>1.8</v>
      </c>
      <c r="G27" s="31">
        <f>'2534'!J31</f>
        <v>0.7</v>
      </c>
      <c r="H27" s="31">
        <f>'2534'!K31</f>
        <v>0</v>
      </c>
      <c r="I27" s="32">
        <f>'2534'!L31</f>
        <v>0</v>
      </c>
      <c r="J27" s="33">
        <f t="shared" si="1"/>
        <v>1.3</v>
      </c>
      <c r="K27" s="33">
        <f t="array" ref="K27">SUM('2534'!$E$31:'2534'!$H$31)/(SUM('2534'!$E$31:'2534'!$H$31)+SUM('2534'!$E$32:'2534'!$H$32))</f>
        <v>0.7222222222</v>
      </c>
      <c r="L27" s="33">
        <f t="shared" si="2"/>
        <v>2.5</v>
      </c>
      <c r="M27" s="34">
        <f>SUM('2534'!$I$31:'2534'!$L$31)/(SUM('2534'!$I$31:'2534'!$L$31)+SUM('2534'!$I$32:'2534'!$L$32))</f>
        <v>0.9615384615</v>
      </c>
      <c r="N27" s="35">
        <f>'2534'!M$31</f>
        <v>1.8</v>
      </c>
      <c r="O27" s="36">
        <f>'2534'!N$31</f>
        <v>18.88888889</v>
      </c>
      <c r="P27" s="37" t="str">
        <f>'2534'!O$31</f>
        <v>#DIV/0!</v>
      </c>
      <c r="Q27" s="38">
        <f>'2534'!P$31</f>
        <v>4</v>
      </c>
    </row>
    <row r="28" ht="15.75" customHeight="1">
      <c r="A28" s="15" t="s">
        <v>25</v>
      </c>
      <c r="B28" s="16">
        <f>'5549'!E31</f>
        <v>0.1818181818</v>
      </c>
      <c r="C28" s="16">
        <f>'5549'!F31</f>
        <v>0.4545454545</v>
      </c>
      <c r="D28" s="16">
        <f>'5549'!G31</f>
        <v>0.4545454545</v>
      </c>
      <c r="E28" s="17">
        <f>'5549'!H31</f>
        <v>0</v>
      </c>
      <c r="F28" s="18">
        <f>'5549'!I31</f>
        <v>0.2727272727</v>
      </c>
      <c r="G28" s="18">
        <f>'5549'!J31</f>
        <v>0</v>
      </c>
      <c r="H28" s="18">
        <f>'5549'!K31</f>
        <v>0</v>
      </c>
      <c r="I28" s="19">
        <f>'5549'!L31</f>
        <v>0</v>
      </c>
      <c r="J28" s="20">
        <f t="shared" si="1"/>
        <v>1.090909091</v>
      </c>
      <c r="K28" s="20">
        <f>SUM('5549'!$E$31:'5549'!$H$31)/(SUM('5549'!$E$31:'5549'!$H$31)+SUM('5549'!$E$32:'5549'!$H$32))</f>
        <v>0.75</v>
      </c>
      <c r="L28" s="20">
        <f t="shared" si="2"/>
        <v>0.2727272727</v>
      </c>
      <c r="M28" s="21">
        <f>SUM('5549'!$I$31:'5549'!$L$31)/(SUM('5549'!$I$31:'5549'!$L$31)+SUM('5549'!$I$32:'5549'!$L$32))</f>
        <v>0.25</v>
      </c>
      <c r="N28" s="22">
        <f>'5549'!M$31</f>
        <v>0.5454545455</v>
      </c>
      <c r="O28" s="23">
        <f>'5549'!N$31</f>
        <v>2.9</v>
      </c>
      <c r="P28" s="24" t="str">
        <f>'5549'!O$31</f>
        <v>#DIV/0!</v>
      </c>
      <c r="Q28" s="25">
        <f>'5549'!P$31</f>
        <v>3.1</v>
      </c>
    </row>
    <row r="29" ht="15.75" customHeight="1">
      <c r="A29" s="15" t="s">
        <v>48</v>
      </c>
      <c r="B29" s="16">
        <f>'1731'!E31</f>
        <v>0</v>
      </c>
      <c r="C29" s="16">
        <f>'1731'!F31</f>
        <v>1.25</v>
      </c>
      <c r="D29" s="16">
        <f>'1731'!G31</f>
        <v>0.25</v>
      </c>
      <c r="E29" s="17">
        <f>'1731'!H31</f>
        <v>0</v>
      </c>
      <c r="F29" s="18">
        <f>'1731'!I31</f>
        <v>0.9166666667</v>
      </c>
      <c r="G29" s="18">
        <f>'1731'!J31</f>
        <v>0.5</v>
      </c>
      <c r="H29" s="18">
        <f>'1731'!K31</f>
        <v>0</v>
      </c>
      <c r="I29" s="19">
        <f>'1731'!L31</f>
        <v>0</v>
      </c>
      <c r="J29" s="20">
        <f t="shared" si="1"/>
        <v>1.5</v>
      </c>
      <c r="K29" s="20">
        <f>SUM('1731'!$E$31:'1731'!$H$31)/(SUM('1731'!$E$31:'1731'!$H$31)+SUM('1731'!$E$32:'1731'!$H$32))</f>
        <v>0.75</v>
      </c>
      <c r="L29" s="20">
        <f t="shared" si="2"/>
        <v>1.416666667</v>
      </c>
      <c r="M29" s="21">
        <f>SUM('1731'!$I$31:'1731'!$L$31)/(SUM('1731'!$I$31:'1731'!$L$31)+SUM('1731'!$I$32:'1731'!$L$32))</f>
        <v>0.7727272727</v>
      </c>
      <c r="N29" s="22">
        <f>'1731'!M$31</f>
        <v>0.4166666667</v>
      </c>
      <c r="O29" s="23">
        <f>'1731'!N$31</f>
        <v>3</v>
      </c>
      <c r="P29" s="24" t="str">
        <f>'1731'!O$31</f>
        <v>#DIV/0!</v>
      </c>
      <c r="Q29" s="25">
        <f>'1731'!P$31</f>
        <v>3.25</v>
      </c>
    </row>
    <row r="30" ht="15.75" customHeight="1">
      <c r="A30" s="28" t="s">
        <v>54</v>
      </c>
      <c r="B30" s="29">
        <f>'2363'!E31</f>
        <v>0.2727272727</v>
      </c>
      <c r="C30" s="29">
        <f>'2363'!F31</f>
        <v>0.8181818182</v>
      </c>
      <c r="D30" s="29">
        <f>'2363'!G31</f>
        <v>0.4545454545</v>
      </c>
      <c r="E30" s="30">
        <f>'2363'!H31</f>
        <v>0</v>
      </c>
      <c r="F30" s="31">
        <f>'2363'!I31</f>
        <v>1.090909091</v>
      </c>
      <c r="G30" s="31">
        <f>'2363'!J31</f>
        <v>0</v>
      </c>
      <c r="H30" s="31">
        <f>'2363'!K31</f>
        <v>0.3636363636</v>
      </c>
      <c r="I30" s="32">
        <f>'2363'!L31</f>
        <v>0</v>
      </c>
      <c r="J30" s="33">
        <f t="shared" si="1"/>
        <v>1.545454545</v>
      </c>
      <c r="K30" s="33">
        <f t="array" ref="K30">SUM('2363'!$E$31:'2363'!$H$31)/(SUM('2363'!$E$31:'2363'!$H$31)+SUM('2363'!$E$32:'2363'!$H$32))</f>
        <v>0.9444444444</v>
      </c>
      <c r="L30" s="33">
        <f t="shared" si="2"/>
        <v>1.454545455</v>
      </c>
      <c r="M30" s="34">
        <f>SUM('2363'!$I$31:'2363'!$L$31)/(SUM('2363'!$I$31:'2363'!$L$31)+SUM('2363'!$I$32:'2363'!$L$32))</f>
        <v>0.8421052632</v>
      </c>
      <c r="N30" s="35">
        <f>'2363'!M$31</f>
        <v>2.181818182</v>
      </c>
      <c r="O30" s="36">
        <f>'2363'!N$31</f>
        <v>4.9</v>
      </c>
      <c r="P30" s="37" t="str">
        <f>'2363'!O$31</f>
        <v>#DIV/0!</v>
      </c>
      <c r="Q30" s="38">
        <f>'2363'!P$31</f>
        <v>3.8</v>
      </c>
    </row>
    <row r="31" ht="15.75" customHeight="1">
      <c r="A31" s="15" t="s">
        <v>45</v>
      </c>
      <c r="B31" s="16">
        <f>'614'!E31</f>
        <v>0.7</v>
      </c>
      <c r="C31" s="16">
        <f>'614'!F31</f>
        <v>0.6</v>
      </c>
      <c r="D31" s="16">
        <f>'614'!G31</f>
        <v>0</v>
      </c>
      <c r="E31" s="17">
        <f>'614'!H31</f>
        <v>0</v>
      </c>
      <c r="F31" s="18">
        <f>'614'!I31</f>
        <v>2.5</v>
      </c>
      <c r="G31" s="18">
        <f>'614'!J31</f>
        <v>0.5</v>
      </c>
      <c r="H31" s="18">
        <f>'614'!K31</f>
        <v>0</v>
      </c>
      <c r="I31" s="19">
        <f>'614'!L31</f>
        <v>0</v>
      </c>
      <c r="J31" s="20">
        <f t="shared" si="1"/>
        <v>1.3</v>
      </c>
      <c r="K31" s="20">
        <f>SUM('614'!$E$31:'614'!$H$31)/(SUM('614'!$E$31:'614'!$H$31)+SUM('614'!$E$32:'614'!$H$32))</f>
        <v>0.8666666667</v>
      </c>
      <c r="L31" s="20">
        <f t="shared" si="2"/>
        <v>3</v>
      </c>
      <c r="M31" s="21">
        <f>SUM('614'!$I$31:'614'!$L$31)/(SUM('614'!$I$31:'614'!$L$31)+SUM('614'!$I$32:'614'!$L$32))</f>
        <v>0.6818181818</v>
      </c>
      <c r="N31" s="22">
        <f>'614'!M$31</f>
        <v>1.8</v>
      </c>
      <c r="O31" s="23">
        <f>'614'!N$31</f>
        <v>7</v>
      </c>
      <c r="P31" s="24" t="str">
        <f>'614'!O$31</f>
        <v>#DIV/0!</v>
      </c>
      <c r="Q31" s="25">
        <f>'614'!P$31</f>
        <v>3.7</v>
      </c>
    </row>
    <row r="32" ht="15.75" customHeight="1">
      <c r="A32" s="28" t="s">
        <v>36</v>
      </c>
      <c r="B32" s="29">
        <f>'339'!E31</f>
        <v>0.09090909091</v>
      </c>
      <c r="C32" s="29">
        <f>'339'!F31</f>
        <v>1.181818182</v>
      </c>
      <c r="D32" s="29">
        <f>'339'!G31</f>
        <v>0.1818181818</v>
      </c>
      <c r="E32" s="30">
        <f>'339'!H31</f>
        <v>0.09090909091</v>
      </c>
      <c r="F32" s="31">
        <f>'339'!I31</f>
        <v>0.1818181818</v>
      </c>
      <c r="G32" s="31">
        <f>'339'!J31</f>
        <v>0.3636363636</v>
      </c>
      <c r="H32" s="31">
        <f>'339'!K31</f>
        <v>0</v>
      </c>
      <c r="I32" s="32">
        <f>'339'!L31</f>
        <v>0</v>
      </c>
      <c r="J32" s="33">
        <f t="shared" si="1"/>
        <v>1.545454545</v>
      </c>
      <c r="K32" s="33">
        <f t="array" ref="K32">SUM('339'!$E$31:'339'!$H$31)/(SUM('339'!$E$31:'339'!$H$31)+SUM('339'!$E$32:'339'!$H$32))</f>
        <v>0.68</v>
      </c>
      <c r="L32" s="33">
        <f t="shared" si="2"/>
        <v>0.5454545455</v>
      </c>
      <c r="M32" s="34">
        <f>SUM('339'!$I$31:'339'!$L$31)/(SUM('339'!$I$31:'339'!$L$31)+SUM('339'!$I$32:'339'!$L$32))</f>
        <v>0.6666666667</v>
      </c>
      <c r="N32" s="35">
        <f>'339'!M$31</f>
        <v>1.545454545</v>
      </c>
      <c r="O32" s="36">
        <f>'339'!N$31</f>
        <v>5.888888889</v>
      </c>
      <c r="P32" s="37" t="str">
        <f>'339'!O$31</f>
        <v>#DIV/0!</v>
      </c>
      <c r="Q32" s="38">
        <f>'339'!P$31</f>
        <v>3.3</v>
      </c>
    </row>
    <row r="33" ht="15.75" customHeight="1">
      <c r="A33" s="15" t="s">
        <v>24</v>
      </c>
      <c r="B33" s="16">
        <f>'1629'!E31</f>
        <v>0.75</v>
      </c>
      <c r="C33" s="16">
        <f>'1629'!F31</f>
        <v>0.8333333333</v>
      </c>
      <c r="D33" s="16">
        <f>'1629'!G31</f>
        <v>0.5</v>
      </c>
      <c r="E33" s="17">
        <f>'1629'!H31</f>
        <v>0.1666666667</v>
      </c>
      <c r="F33" s="18">
        <f>'1629'!I31</f>
        <v>1.333333333</v>
      </c>
      <c r="G33" s="18">
        <f>'1629'!J31</f>
        <v>0.08333333333</v>
      </c>
      <c r="H33" s="18">
        <f>'1629'!K31</f>
        <v>0</v>
      </c>
      <c r="I33" s="19">
        <f>'1629'!L31</f>
        <v>0</v>
      </c>
      <c r="J33" s="20">
        <f t="shared" si="1"/>
        <v>2.25</v>
      </c>
      <c r="K33" s="20">
        <f>SUM('1629'!$E$31:'1629'!$H$31)/(SUM('1629'!$E$31:'1629'!$H$31)+SUM('1629'!$E$32:'1629'!$H$32))</f>
        <v>0.7105263158</v>
      </c>
      <c r="L33" s="20">
        <f t="shared" si="2"/>
        <v>1.416666667</v>
      </c>
      <c r="M33" s="21">
        <f>SUM('1629'!$I$31:'1629'!$L$31)/(SUM('1629'!$I$31:'1629'!$L$31)+SUM('1629'!$I$32:'1629'!$L$32))</f>
        <v>0.9444444444</v>
      </c>
      <c r="N33" s="22">
        <f>'1629'!M$31</f>
        <v>0.5</v>
      </c>
      <c r="O33" s="23">
        <f>'1629'!N$31</f>
        <v>5.5</v>
      </c>
      <c r="P33" s="24" t="str">
        <f>'1629'!O$31</f>
        <v>#DIV/0!</v>
      </c>
      <c r="Q33" s="25">
        <f>'1629'!P$31</f>
        <v>4.083333333</v>
      </c>
    </row>
    <row r="34" ht="15.75" customHeight="1">
      <c r="A34" s="28" t="s">
        <v>39</v>
      </c>
      <c r="B34" s="29">
        <f>'3455'!E31</f>
        <v>1</v>
      </c>
      <c r="C34" s="29">
        <f>'3455'!F31</f>
        <v>0.8</v>
      </c>
      <c r="D34" s="29">
        <f>'3455'!G31</f>
        <v>0.6</v>
      </c>
      <c r="E34" s="30">
        <f>'3455'!H31</f>
        <v>0</v>
      </c>
      <c r="F34" s="31">
        <f>'3455'!I31</f>
        <v>0.9</v>
      </c>
      <c r="G34" s="31">
        <f>'3455'!J31</f>
        <v>0.1</v>
      </c>
      <c r="H34" s="31">
        <f>'3455'!K31</f>
        <v>0.3</v>
      </c>
      <c r="I34" s="32">
        <f>'3455'!L31</f>
        <v>0</v>
      </c>
      <c r="J34" s="33">
        <f t="shared" si="1"/>
        <v>2.4</v>
      </c>
      <c r="K34" s="33">
        <f t="array" ref="K34">SUM('3455'!$E$31:'3455'!$H$31)/(SUM('3455'!$E$31:'3455'!$H$31)+SUM('3455'!$E$32:'3455'!$H$32))</f>
        <v>0.8</v>
      </c>
      <c r="L34" s="33">
        <f t="shared" si="2"/>
        <v>1.3</v>
      </c>
      <c r="M34" s="34">
        <f>SUM('3455'!$I$31:'3455'!$L$31)/(SUM('3455'!$I$31:'3455'!$L$31)+SUM('3455'!$I$32:'3455'!$L$32))</f>
        <v>1</v>
      </c>
      <c r="N34" s="35">
        <f>'3455'!M$31</f>
        <v>0.7</v>
      </c>
      <c r="O34" s="36">
        <f>'3455'!N$31</f>
        <v>3.333333333</v>
      </c>
      <c r="P34" s="37" t="str">
        <f>'3455'!O$31</f>
        <v>#DIV/0!</v>
      </c>
      <c r="Q34" s="38">
        <f>'3455'!P$31</f>
        <v>3.666666667</v>
      </c>
    </row>
    <row r="35" ht="15.75" customHeight="1">
      <c r="A35" s="15" t="s">
        <v>41</v>
      </c>
      <c r="B35" s="16">
        <f>'2988'!E31</f>
        <v>0.4545454545</v>
      </c>
      <c r="C35" s="16">
        <f>'2988'!F31</f>
        <v>1.909090909</v>
      </c>
      <c r="D35" s="16">
        <f>'2988'!G31</f>
        <v>0</v>
      </c>
      <c r="E35" s="17">
        <f>'2988'!H31</f>
        <v>0</v>
      </c>
      <c r="F35" s="18">
        <f>'2988'!I31</f>
        <v>0.2727272727</v>
      </c>
      <c r="G35" s="18">
        <f>'2988'!J31</f>
        <v>0</v>
      </c>
      <c r="H35" s="18">
        <f>'2988'!K31</f>
        <v>0</v>
      </c>
      <c r="I35" s="19">
        <f>'2988'!L31</f>
        <v>0</v>
      </c>
      <c r="J35" s="20">
        <f t="shared" si="1"/>
        <v>2.363636364</v>
      </c>
      <c r="K35" s="20">
        <f>SUM('2988'!$E$31:'2988'!$H$31)/(SUM('2988'!$E$31:'2988'!$H$31)+SUM('2988'!$E$32:'2988'!$H$32))</f>
        <v>0.7428571429</v>
      </c>
      <c r="L35" s="20">
        <f t="shared" si="2"/>
        <v>0.2727272727</v>
      </c>
      <c r="M35" s="21">
        <f>SUM('2988'!$I$31:'2988'!$L$31)/(SUM('2988'!$I$31:'2988'!$L$31)+SUM('2988'!$I$32:'2988'!$L$32))</f>
        <v>0.6</v>
      </c>
      <c r="N35" s="22">
        <f>'2988'!M$31</f>
        <v>1.545454545</v>
      </c>
      <c r="O35" s="23">
        <f>'2988'!N$31</f>
        <v>5.55</v>
      </c>
      <c r="P35" s="24" t="str">
        <f>'2988'!O$31</f>
        <v>#DIV/0!</v>
      </c>
      <c r="Q35" s="25">
        <f>'2988'!P$31</f>
        <v>3.5</v>
      </c>
    </row>
    <row r="36" ht="15.75" customHeight="1">
      <c r="A36" s="41" t="s">
        <v>53</v>
      </c>
      <c r="B36" s="42">
        <f>'1418'!E31</f>
        <v>0</v>
      </c>
      <c r="C36" s="42">
        <f>'1418'!F31</f>
        <v>1.090909091</v>
      </c>
      <c r="D36" s="42">
        <f>'1418'!G31</f>
        <v>1.454545455</v>
      </c>
      <c r="E36" s="43">
        <f>'1418'!H31</f>
        <v>1.545454545</v>
      </c>
      <c r="F36" s="44">
        <f>'1418'!I31</f>
        <v>0</v>
      </c>
      <c r="G36" s="44">
        <f>'1418'!J31</f>
        <v>0.3636363636</v>
      </c>
      <c r="H36" s="44">
        <f>'1418'!K31</f>
        <v>0.6363636364</v>
      </c>
      <c r="I36" s="45">
        <f>'1418'!L31</f>
        <v>0.7272727273</v>
      </c>
      <c r="J36" s="46">
        <f t="shared" si="1"/>
        <v>4.090909091</v>
      </c>
      <c r="K36" s="46">
        <f t="array" ref="K36">SUM('1418'!$E$31:'1418'!$H$31)/(SUM('1418'!$E$31:'1418'!$H$31)+SUM('1418'!$E$32:'1418'!$H$32))</f>
        <v>0.9574468085</v>
      </c>
      <c r="L36" s="46">
        <f t="shared" si="2"/>
        <v>1.727272727</v>
      </c>
      <c r="M36" s="47">
        <f>SUM('1418'!$I$31:'1418'!$L$31)/(SUM('1418'!$I$31:'1418'!$L$31)+SUM('1418'!$I$32:'1418'!$L$32))</f>
        <v>0.76</v>
      </c>
      <c r="N36" s="48">
        <f>'1418'!M$31</f>
        <v>1.090909091</v>
      </c>
      <c r="O36" s="49">
        <f>'1418'!N$31</f>
        <v>3.916666667</v>
      </c>
      <c r="P36" s="50" t="str">
        <f>'1418'!O$31</f>
        <v>#DIV/0!</v>
      </c>
      <c r="Q36" s="51">
        <f>'1418'!P$31</f>
        <v>4.363636364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Q$36"/>
  <hyperlinks>
    <hyperlink display="2819" location="2819!A1" ref="A2"/>
    <hyperlink display="2421" location="2421!A1" ref="A3"/>
    <hyperlink display="6543" location="6543!A1" ref="A4"/>
    <hyperlink display="2028" location="2028!A1" ref="A5"/>
    <hyperlink display="4242" location="4242!A1" ref="A6"/>
    <hyperlink display="6863" location="6863!A1" ref="A7"/>
    <hyperlink display="4464" location="4464!A1" ref="A8"/>
    <hyperlink display="888" location="888!A1" ref="A9"/>
    <hyperlink display="612" location="612!A1" ref="A10"/>
    <hyperlink display="611" location="611!A1" ref="A11"/>
    <hyperlink display="116" location="116!A1" ref="A12"/>
    <hyperlink display="623" location="623!A1" ref="A13"/>
    <hyperlink display="4505" location="4505!A1" ref="A14"/>
    <hyperlink display="2186" location="2186!A1" ref="A15"/>
    <hyperlink display="3941" location="3941!A1" ref="A16"/>
    <hyperlink display="6584" location="6584!A1" ref="A17"/>
    <hyperlink display="316" location="316!A1" ref="A18"/>
    <hyperlink display="3274" location="3274!A1" ref="A19"/>
    <hyperlink display="1719" location="1719!A1" ref="A20"/>
    <hyperlink display="1895" location="1895!A1" ref="A21"/>
    <hyperlink display="3373" location="3373!A1" ref="A22"/>
    <hyperlink display="5338" location="5338!A1" ref="A23"/>
    <hyperlink display="6504" location="6504!A1" ref="A24"/>
    <hyperlink display="2199" location="2199!A1" ref="A25"/>
    <hyperlink display="4099" location="4099!A1" ref="A26"/>
    <hyperlink display="2534" location="2534!A1" ref="A27"/>
    <hyperlink display="5549" location="5549!A1" ref="A28"/>
    <hyperlink display="1731" location="1731!A1" ref="A29"/>
    <hyperlink display="2363" location="2363!A1" ref="A30"/>
    <hyperlink display="614" location="614!A1" ref="A31"/>
    <hyperlink display="339" location="339!A1" ref="A32"/>
    <hyperlink display="1629" location="1629!A1" ref="A33"/>
    <hyperlink display="3455" location="3455!A1" ref="A34"/>
    <hyperlink display="2988" location="2988!A1" ref="A35"/>
    <hyperlink display="1418" location="1418!A1" ref="A36"/>
  </hyperlink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14.43"/>
    <col customWidth="1" min="3" max="3" width="15.57"/>
    <col customWidth="1" min="4" max="6" width="14.43"/>
  </cols>
  <sheetData>
    <row r="1" ht="15.0" customHeight="1">
      <c r="A1" s="1" t="s">
        <v>60</v>
      </c>
      <c r="C1" s="1" t="s">
        <v>61</v>
      </c>
    </row>
    <row r="2" ht="15.0" customHeight="1">
      <c r="A2" s="28" t="s">
        <v>53</v>
      </c>
      <c r="C2" s="28" t="s">
        <v>28</v>
      </c>
    </row>
    <row r="3" ht="15.0" customHeight="1">
      <c r="A3" s="15" t="s">
        <v>41</v>
      </c>
      <c r="C3" s="15" t="s">
        <v>45</v>
      </c>
    </row>
    <row r="4" ht="15.0" customHeight="1">
      <c r="A4" s="28" t="s">
        <v>39</v>
      </c>
      <c r="C4" s="15" t="s">
        <v>22</v>
      </c>
    </row>
    <row r="5" ht="15.0" customHeight="1">
      <c r="A5" s="15" t="s">
        <v>24</v>
      </c>
      <c r="C5" s="28" t="s">
        <v>44</v>
      </c>
    </row>
    <row r="6" ht="15.0" customHeight="1">
      <c r="A6" s="28" t="s">
        <v>36</v>
      </c>
      <c r="C6" s="15" t="s">
        <v>23</v>
      </c>
    </row>
    <row r="7" ht="15.0" customHeight="1">
      <c r="A7" s="28" t="s">
        <v>54</v>
      </c>
      <c r="C7" s="15" t="s">
        <v>43</v>
      </c>
    </row>
    <row r="8" ht="15.0" customHeight="1">
      <c r="A8" s="15" t="s">
        <v>45</v>
      </c>
      <c r="C8" s="15" t="s">
        <v>29</v>
      </c>
    </row>
    <row r="9" ht="15.0" customHeight="1">
      <c r="A9" s="15" t="s">
        <v>25</v>
      </c>
      <c r="C9" s="15" t="s">
        <v>50</v>
      </c>
    </row>
    <row r="10" ht="15.0" customHeight="1">
      <c r="A10" s="15" t="s">
        <v>48</v>
      </c>
      <c r="C10" s="28" t="s">
        <v>55</v>
      </c>
    </row>
    <row r="11" ht="15.0" customHeight="1">
      <c r="A11" s="28" t="s">
        <v>55</v>
      </c>
      <c r="C11" s="15" t="s">
        <v>31</v>
      </c>
    </row>
    <row r="12" ht="15.0" customHeight="1">
      <c r="A12" s="28" t="s">
        <v>28</v>
      </c>
      <c r="C12" s="15" t="s">
        <v>24</v>
      </c>
    </row>
    <row r="13" ht="15.0" customHeight="1">
      <c r="A13" s="15" t="s">
        <v>59</v>
      </c>
      <c r="C13" s="28" t="s">
        <v>53</v>
      </c>
    </row>
    <row r="14" ht="15.0" customHeight="1">
      <c r="A14" s="28" t="s">
        <v>27</v>
      </c>
      <c r="C14" s="28" t="s">
        <v>26</v>
      </c>
    </row>
    <row r="15" ht="15.0" customHeight="1">
      <c r="A15" s="28" t="s">
        <v>49</v>
      </c>
      <c r="C15" s="28" t="s">
        <v>37</v>
      </c>
    </row>
    <row r="16" ht="15.0" customHeight="1">
      <c r="A16" s="15" t="s">
        <v>32</v>
      </c>
      <c r="C16" s="28" t="s">
        <v>56</v>
      </c>
    </row>
    <row r="17" ht="15.0" customHeight="1">
      <c r="A17" s="28" t="s">
        <v>37</v>
      </c>
      <c r="C17" s="28" t="s">
        <v>38</v>
      </c>
    </row>
    <row r="18" ht="15.0" customHeight="1">
      <c r="A18" s="28" t="s">
        <v>38</v>
      </c>
      <c r="C18" s="28" t="s">
        <v>39</v>
      </c>
    </row>
    <row r="19" ht="15.0" customHeight="1">
      <c r="A19" s="28" t="s">
        <v>30</v>
      </c>
      <c r="C19" s="15" t="s">
        <v>48</v>
      </c>
    </row>
    <row r="20" ht="15.0" customHeight="1">
      <c r="A20" s="15" t="s">
        <v>46</v>
      </c>
      <c r="C20" s="15" t="s">
        <v>59</v>
      </c>
    </row>
    <row r="21" ht="15.0" customHeight="1">
      <c r="A21" s="28" t="s">
        <v>52</v>
      </c>
      <c r="C21" s="28" t="s">
        <v>54</v>
      </c>
    </row>
    <row r="22" ht="15.0" customHeight="1">
      <c r="A22" s="15" t="s">
        <v>31</v>
      </c>
      <c r="C22" s="15" t="s">
        <v>46</v>
      </c>
    </row>
    <row r="23" ht="15.0" customHeight="1">
      <c r="A23" s="28" t="s">
        <v>26</v>
      </c>
      <c r="C23" s="28" t="s">
        <v>40</v>
      </c>
    </row>
    <row r="24" ht="15.75" customHeight="1">
      <c r="A24" s="15" t="s">
        <v>43</v>
      </c>
      <c r="C24" s="15" t="s">
        <v>32</v>
      </c>
    </row>
    <row r="25" ht="15.75" customHeight="1">
      <c r="A25" s="15" t="s">
        <v>42</v>
      </c>
      <c r="C25" s="28" t="s">
        <v>36</v>
      </c>
    </row>
    <row r="26" ht="15.75" customHeight="1">
      <c r="A26" s="28" t="s">
        <v>40</v>
      </c>
      <c r="C26" s="28" t="s">
        <v>49</v>
      </c>
    </row>
    <row r="27" ht="15.75" customHeight="1">
      <c r="A27" s="15" t="s">
        <v>23</v>
      </c>
      <c r="C27" s="15" t="s">
        <v>25</v>
      </c>
    </row>
    <row r="28" ht="15.75" customHeight="1">
      <c r="A28" s="28" t="s">
        <v>44</v>
      </c>
      <c r="C28" s="28" t="s">
        <v>52</v>
      </c>
    </row>
    <row r="29" ht="15.75" customHeight="1">
      <c r="A29" s="28" t="s">
        <v>56</v>
      </c>
      <c r="C29" s="15" t="s">
        <v>57</v>
      </c>
    </row>
    <row r="30" ht="15.75" customHeight="1">
      <c r="A30" s="28" t="s">
        <v>33</v>
      </c>
      <c r="C30" s="15" t="s">
        <v>42</v>
      </c>
    </row>
    <row r="31" ht="15.75" customHeight="1">
      <c r="A31" s="15" t="s">
        <v>47</v>
      </c>
      <c r="C31" s="15" t="s">
        <v>41</v>
      </c>
    </row>
    <row r="32" ht="15.75" customHeight="1">
      <c r="A32" s="15" t="s">
        <v>51</v>
      </c>
      <c r="C32" s="28" t="s">
        <v>27</v>
      </c>
    </row>
    <row r="33" ht="15.75" customHeight="1">
      <c r="A33" s="15" t="s">
        <v>57</v>
      </c>
      <c r="C33" s="28" t="s">
        <v>30</v>
      </c>
    </row>
    <row r="34" ht="15.75" customHeight="1">
      <c r="A34" s="15" t="s">
        <v>50</v>
      </c>
      <c r="C34" s="28" t="s">
        <v>33</v>
      </c>
    </row>
    <row r="35" ht="15.75" customHeight="1">
      <c r="A35" s="15" t="s">
        <v>29</v>
      </c>
      <c r="C35" s="15" t="s">
        <v>47</v>
      </c>
    </row>
    <row r="36" ht="15.75" customHeight="1">
      <c r="A36" s="69" t="s">
        <v>22</v>
      </c>
      <c r="C36" s="69" t="s">
        <v>51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display="1418" location="1418!A1" ref="A2"/>
    <hyperlink display="4099" location="4099!A1" ref="C2"/>
    <hyperlink display="2988" location="2988!A1" ref="A3"/>
    <hyperlink display="614" location="614!A1" ref="C3"/>
    <hyperlink display="3455" location="3455!A1" ref="A4"/>
    <hyperlink display="2028" location="2028!A1" ref="C4"/>
    <hyperlink display="1629" location="1629!A1" ref="A5"/>
    <hyperlink display="612" location="612!A1" ref="C5"/>
    <hyperlink display="339" location="339!A1" ref="A6"/>
    <hyperlink display="611" location="611!A1" ref="C6"/>
    <hyperlink display="2363" location="2363!A1" ref="A7"/>
    <hyperlink display="4505" location="4505!A1" ref="C7"/>
    <hyperlink display="614" location="614!A1" ref="A8"/>
    <hyperlink display="4242" location="4242!A1" ref="C8"/>
    <hyperlink display="5549" location="5549!A1" ref="A9"/>
    <hyperlink display="6543" location="6543!A1" ref="C9"/>
    <hyperlink display="1731" location="1731!A1" ref="A10"/>
    <hyperlink display="2534" location="2534!A1" ref="C10"/>
    <hyperlink display="2534" location="2534!A1" ref="A11"/>
    <hyperlink display="3941" location="3941!A1" ref="C11"/>
    <hyperlink display="4099" location="4099!A1" ref="A12"/>
    <hyperlink display="1629" location="1629!A1" ref="C12"/>
    <hyperlink display="2199" location="2199!A1" ref="A13"/>
    <hyperlink display="1418" location="1418!A1" ref="C13"/>
    <hyperlink display="6504" location="6504!A1" ref="A14"/>
    <hyperlink display="2186" location="2186!A1" ref="C14"/>
    <hyperlink display="5338" location="5338!A1" ref="A15"/>
    <hyperlink display="1895" location="1895!A1" ref="C15"/>
    <hyperlink display="3373" location="3373!A1" ref="A16"/>
    <hyperlink display="888" location="888!A1" ref="C16"/>
    <hyperlink display="1895" location="1895!A1" ref="A17"/>
    <hyperlink display="1719" location="1719!A1" ref="C17"/>
    <hyperlink display="1719" location="1719!A1" ref="A18"/>
    <hyperlink display="3455" location="3455!A1" ref="C18"/>
    <hyperlink display="3274" location="3274!A1" ref="A19"/>
    <hyperlink display="1731" location="1731!A1" ref="C19"/>
    <hyperlink display="316" location="316!A1" ref="A20"/>
    <hyperlink display="2199" location="2199!A1" ref="C20"/>
    <hyperlink display="6584" location="6584!A1" ref="A21"/>
    <hyperlink display="2363" location="2363!A1" ref="C21"/>
    <hyperlink display="3941" location="3941!A1" ref="A22"/>
    <hyperlink display="316" location="316!A1" ref="C22"/>
    <hyperlink display="2186" location="2186!A1" ref="A23"/>
    <hyperlink display="116" location="116!A1" ref="C23"/>
    <hyperlink display="4505" location="4505!A1" ref="A24"/>
    <hyperlink display="3373" location="3373!A1" ref="C24"/>
    <hyperlink display="623" location="623!A1" ref="A25"/>
    <hyperlink display="339" location="339!A1" ref="C25"/>
    <hyperlink display="116" location="116!A1" ref="A26"/>
    <hyperlink display="5338" location="5338!A1" ref="C26"/>
    <hyperlink display="611" location="611!A1" ref="A27"/>
    <hyperlink display="5549" location="5549!A1" ref="C27"/>
    <hyperlink display="612" location="612!A1" ref="A28"/>
    <hyperlink display="6584" location="6584!A1" ref="C28"/>
    <hyperlink display="888" location="888!A1" ref="A29"/>
    <hyperlink display="2421" location="2421!A1" ref="C29"/>
    <hyperlink display="4464" location="4464!A1" ref="A30"/>
    <hyperlink display="623" location="623!A1" ref="C30"/>
    <hyperlink display="6863" location="6863!A1" ref="A31"/>
    <hyperlink display="2988" location="2988!A1" ref="C31"/>
    <hyperlink display="2819" location="2819!A1" ref="A32"/>
    <hyperlink display="6504" location="6504!A1" ref="C32"/>
    <hyperlink display="2421" location="2421!A1" ref="A33"/>
    <hyperlink display="3274" location="3274!A1" ref="C33"/>
    <hyperlink display="6543" location="6543!A1" ref="A34"/>
    <hyperlink display="4464" location="4464!A1" ref="C34"/>
    <hyperlink display="4242" location="4242!A1" ref="A35"/>
    <hyperlink display="6863" location="6863!A1" ref="C35"/>
    <hyperlink display="2028" location="2028!A1" ref="A36"/>
    <hyperlink display="2819" location="2819!A1" ref="C36"/>
  </hyperlink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14"/>
    <col customWidth="1" min="2" max="2" width="10.86"/>
    <col customWidth="1" min="3" max="3" width="11.0"/>
    <col customWidth="1" min="4" max="4" width="11.57"/>
    <col customWidth="1" min="5" max="5" width="15.29"/>
    <col customWidth="1" min="6" max="6" width="15.43"/>
    <col customWidth="1" min="7" max="7" width="16.14"/>
    <col customWidth="1" min="8" max="8" width="15.57"/>
    <col customWidth="1" min="9" max="9" width="20.57"/>
    <col customWidth="1" min="10" max="10" width="20.86"/>
    <col customWidth="1" min="11" max="11" width="21.43"/>
    <col customWidth="1" min="12" max="12" width="20.0"/>
    <col customWidth="1" min="13" max="13" width="18.71"/>
    <col customWidth="1" min="14" max="14" width="18.86"/>
    <col customWidth="1" min="15" max="15" width="19.43"/>
    <col customWidth="1" min="16" max="16" width="14.71"/>
    <col customWidth="1" min="17" max="17" width="13.14"/>
    <col customWidth="1" min="18" max="18" width="18.14"/>
  </cols>
  <sheetData>
    <row r="1">
      <c r="A1" s="80"/>
      <c r="B1" s="80" t="s">
        <v>62</v>
      </c>
      <c r="C1" s="80" t="s">
        <v>63</v>
      </c>
      <c r="D1" s="80" t="s">
        <v>64</v>
      </c>
      <c r="E1" s="80" t="s">
        <v>65</v>
      </c>
      <c r="F1" s="80" t="s">
        <v>66</v>
      </c>
      <c r="G1" s="80" t="s">
        <v>67</v>
      </c>
      <c r="H1" s="80" t="s">
        <v>68</v>
      </c>
      <c r="I1" s="80" t="s">
        <v>69</v>
      </c>
      <c r="J1" s="81" t="s">
        <v>70</v>
      </c>
      <c r="K1" s="81" t="s">
        <v>71</v>
      </c>
      <c r="L1" s="81" t="s">
        <v>72</v>
      </c>
      <c r="M1" s="81" t="s">
        <v>73</v>
      </c>
      <c r="N1" s="81" t="s">
        <v>74</v>
      </c>
      <c r="O1" s="81" t="s">
        <v>75</v>
      </c>
      <c r="P1" s="81" t="s">
        <v>76</v>
      </c>
      <c r="Q1" s="81" t="s">
        <v>77</v>
      </c>
      <c r="R1" s="81" t="s">
        <v>78</v>
      </c>
    </row>
    <row r="2">
      <c r="A2" s="80" t="s">
        <v>79</v>
      </c>
      <c r="B2" s="82">
        <v>612.0</v>
      </c>
      <c r="C2" s="82">
        <v>2363.0</v>
      </c>
      <c r="D2" s="82">
        <v>1731.0</v>
      </c>
      <c r="E2" s="83">
        <f t="shared" ref="E2:G2" si="1">INDIRECT(B2&amp;"!W22")</f>
        <v>8.149817209</v>
      </c>
      <c r="F2" s="83">
        <f t="shared" si="1"/>
        <v>6.474802999</v>
      </c>
      <c r="G2" s="83">
        <f t="shared" si="1"/>
        <v>6.545225256</v>
      </c>
      <c r="H2" s="82">
        <f t="shared" ref="H2:H9" si="5">SUM(E2:G2)</f>
        <v>21.16984547</v>
      </c>
      <c r="I2" s="83">
        <f t="shared" ref="I2:K2" si="2">MAX(INDIRECT(B2&amp;"!M5:M28"))</f>
        <v>3</v>
      </c>
      <c r="J2" s="83">
        <f t="shared" si="2"/>
        <v>3</v>
      </c>
      <c r="K2" s="83">
        <f t="shared" si="2"/>
        <v>1</v>
      </c>
      <c r="L2">
        <f t="shared" ref="L2:L9" si="7">E2+F2</f>
        <v>14.62462021</v>
      </c>
      <c r="M2">
        <f t="shared" ref="M2:M9" si="8">IF(I2=3, 12, I2*3)</f>
        <v>12</v>
      </c>
      <c r="N2">
        <f t="shared" ref="N2:O2" si="3">IF(AND(J2=3, NOT(I2=3)), 12, MIN(J2, 2)*3)</f>
        <v>6</v>
      </c>
      <c r="O2">
        <f t="shared" si="3"/>
        <v>3</v>
      </c>
      <c r="P2">
        <f t="shared" ref="P2:P9" si="10">SUM(M2:O2)</f>
        <v>21</v>
      </c>
      <c r="Q2" s="84">
        <f t="shared" ref="Q2:Q9" si="11">H2+P2</f>
        <v>42.16984547</v>
      </c>
      <c r="R2" s="84">
        <f t="shared" ref="R2:R9" si="12">Q2+15</f>
        <v>57.16984547</v>
      </c>
    </row>
    <row r="3">
      <c r="A3" s="80" t="s">
        <v>80</v>
      </c>
      <c r="B3" s="82">
        <v>614.0</v>
      </c>
      <c r="C3" s="82">
        <v>1418.0</v>
      </c>
      <c r="D3" s="82">
        <v>6543.0</v>
      </c>
      <c r="E3" s="83">
        <f t="shared" ref="E3:G3" si="4">INDIRECT(B3&amp;"!W22")</f>
        <v>11.12098601</v>
      </c>
      <c r="F3" s="83">
        <f t="shared" si="4"/>
        <v>12.39662989</v>
      </c>
      <c r="G3" s="83">
        <f t="shared" si="4"/>
        <v>6.55936544</v>
      </c>
      <c r="H3" s="82">
        <f t="shared" si="5"/>
        <v>30.07698134</v>
      </c>
      <c r="I3" s="83">
        <f t="shared" ref="I3:K3" si="6">MAX(INDIRECT(B3&amp;"!M5:M28"))</f>
        <v>3</v>
      </c>
      <c r="J3" s="83">
        <f t="shared" si="6"/>
        <v>2</v>
      </c>
      <c r="K3" s="83">
        <f t="shared" si="6"/>
        <v>2</v>
      </c>
      <c r="L3">
        <f t="shared" si="7"/>
        <v>23.5176159</v>
      </c>
      <c r="M3">
        <f t="shared" si="8"/>
        <v>12</v>
      </c>
      <c r="N3">
        <f t="shared" ref="N3:O3" si="9">IF(AND(J3=3, NOT(I3=3)), 12, MIN(J3, 2)*3)</f>
        <v>6</v>
      </c>
      <c r="O3">
        <f t="shared" si="9"/>
        <v>6</v>
      </c>
      <c r="P3">
        <f t="shared" si="10"/>
        <v>24</v>
      </c>
      <c r="Q3" s="84">
        <f t="shared" si="11"/>
        <v>54.07698134</v>
      </c>
      <c r="R3" s="84">
        <f t="shared" si="12"/>
        <v>69.07698134</v>
      </c>
    </row>
    <row r="4">
      <c r="A4" s="80" t="s">
        <v>81</v>
      </c>
      <c r="B4" s="82">
        <v>2534.0</v>
      </c>
      <c r="C4" s="82">
        <v>2199.0</v>
      </c>
      <c r="D4" s="82">
        <v>5549.0</v>
      </c>
      <c r="E4" s="83">
        <f t="shared" ref="E4:G4" si="13">INDIRECT(B4&amp;"!W22")</f>
        <v>9.036102029</v>
      </c>
      <c r="F4" s="83">
        <f t="shared" si="13"/>
        <v>4.773171018</v>
      </c>
      <c r="G4" s="83">
        <f t="shared" si="13"/>
        <v>4.001154829</v>
      </c>
      <c r="H4" s="82">
        <f t="shared" si="5"/>
        <v>17.81042788</v>
      </c>
      <c r="I4" s="83">
        <f t="shared" ref="I4:K4" si="14">MAX(INDIRECT(B4&amp;"!M5:M28"))</f>
        <v>3</v>
      </c>
      <c r="J4" s="83">
        <f t="shared" si="14"/>
        <v>3</v>
      </c>
      <c r="K4" s="83">
        <f t="shared" si="14"/>
        <v>1</v>
      </c>
      <c r="L4">
        <f t="shared" si="7"/>
        <v>13.80927305</v>
      </c>
      <c r="M4">
        <f t="shared" si="8"/>
        <v>12</v>
      </c>
      <c r="N4">
        <f t="shared" ref="N4:O4" si="15">IF(AND(J4=3, NOT(I4=3)), 12, MIN(J4, 2)*3)</f>
        <v>6</v>
      </c>
      <c r="O4">
        <f t="shared" si="15"/>
        <v>3</v>
      </c>
      <c r="P4">
        <f t="shared" si="10"/>
        <v>21</v>
      </c>
      <c r="Q4" s="84">
        <f t="shared" si="11"/>
        <v>38.81042788</v>
      </c>
      <c r="R4" s="84">
        <f t="shared" si="12"/>
        <v>53.81042788</v>
      </c>
    </row>
    <row r="5">
      <c r="A5" s="80" t="s">
        <v>82</v>
      </c>
      <c r="B5" s="82">
        <v>5338.0</v>
      </c>
      <c r="C5" s="82">
        <v>4099.0</v>
      </c>
      <c r="D5" s="82">
        <v>4505.0</v>
      </c>
      <c r="E5" s="83">
        <f t="shared" ref="E5:G5" si="16">INDIRECT(B5&amp;"!W22")</f>
        <v>2.530187108</v>
      </c>
      <c r="F5" s="83">
        <f t="shared" si="16"/>
        <v>12.72909798</v>
      </c>
      <c r="G5" s="83">
        <f t="shared" si="16"/>
        <v>8.282625509</v>
      </c>
      <c r="H5" s="82">
        <f t="shared" si="5"/>
        <v>23.54191059</v>
      </c>
      <c r="I5" s="83">
        <f t="shared" ref="I5:K5" si="17">MAX(INDIRECT(B5&amp;"!M5:M28"))</f>
        <v>3</v>
      </c>
      <c r="J5" s="83">
        <f t="shared" si="17"/>
        <v>1</v>
      </c>
      <c r="K5" s="83">
        <f t="shared" si="17"/>
        <v>1</v>
      </c>
      <c r="L5">
        <f t="shared" si="7"/>
        <v>15.25928508</v>
      </c>
      <c r="M5">
        <f t="shared" si="8"/>
        <v>12</v>
      </c>
      <c r="N5">
        <f t="shared" ref="N5:O5" si="18">IF(AND(J5=3, NOT(I5=3)), 12, MIN(J5, 2)*3)</f>
        <v>3</v>
      </c>
      <c r="O5">
        <f t="shared" si="18"/>
        <v>3</v>
      </c>
      <c r="P5">
        <f t="shared" si="10"/>
        <v>18</v>
      </c>
      <c r="Q5" s="84">
        <f t="shared" si="11"/>
        <v>41.54191059</v>
      </c>
      <c r="R5" s="84">
        <f t="shared" si="12"/>
        <v>56.54191059</v>
      </c>
    </row>
    <row r="6">
      <c r="A6" s="80" t="s">
        <v>83</v>
      </c>
      <c r="B6" s="82">
        <v>339.0</v>
      </c>
      <c r="C6" s="82">
        <v>4242.0</v>
      </c>
      <c r="D6" s="82">
        <v>2186.0</v>
      </c>
      <c r="E6" s="83">
        <f t="shared" ref="E6:G6" si="19">INDIRECT(B6&amp;"!W22")</f>
        <v>4.688229629</v>
      </c>
      <c r="F6" s="83">
        <f t="shared" si="19"/>
        <v>7.744668959</v>
      </c>
      <c r="G6" s="83">
        <f t="shared" si="19"/>
        <v>6.507392896</v>
      </c>
      <c r="H6" s="82">
        <f t="shared" si="5"/>
        <v>18.94029148</v>
      </c>
      <c r="I6" s="83">
        <f t="shared" ref="I6:K6" si="20">MAX(INDIRECT(B6&amp;"!M5:M28"))</f>
        <v>2</v>
      </c>
      <c r="J6" s="83">
        <f t="shared" si="20"/>
        <v>3</v>
      </c>
      <c r="K6" s="83">
        <f t="shared" si="20"/>
        <v>1</v>
      </c>
      <c r="L6">
        <f t="shared" si="7"/>
        <v>12.43289859</v>
      </c>
      <c r="M6">
        <f t="shared" si="8"/>
        <v>6</v>
      </c>
      <c r="N6">
        <f t="shared" ref="N6:O6" si="21">IF(AND(J6=3, NOT(I6=3)), 12, MIN(J6, 2)*3)</f>
        <v>12</v>
      </c>
      <c r="O6">
        <f t="shared" si="21"/>
        <v>3</v>
      </c>
      <c r="P6">
        <f t="shared" si="10"/>
        <v>21</v>
      </c>
      <c r="Q6" s="84">
        <f t="shared" si="11"/>
        <v>39.94029148</v>
      </c>
      <c r="R6" s="84">
        <f t="shared" si="12"/>
        <v>54.94029148</v>
      </c>
    </row>
    <row r="7">
      <c r="A7" s="80" t="s">
        <v>84</v>
      </c>
      <c r="B7" s="82">
        <v>1719.0</v>
      </c>
      <c r="C7" s="82">
        <v>1629.0</v>
      </c>
      <c r="D7" s="82">
        <v>1895.0</v>
      </c>
      <c r="E7" s="83">
        <f t="shared" ref="E7:G7" si="22">INDIRECT(B7&amp;"!W22")</f>
        <v>5.875939582</v>
      </c>
      <c r="F7" s="83">
        <f t="shared" si="22"/>
        <v>10.04625972</v>
      </c>
      <c r="G7" s="83">
        <f t="shared" si="22"/>
        <v>6.816961644</v>
      </c>
      <c r="H7" s="82">
        <f t="shared" si="5"/>
        <v>22.73916095</v>
      </c>
      <c r="I7" s="83">
        <f t="shared" ref="I7:K7" si="23">MAX(INDIRECT(B7&amp;"!M5:M28"))</f>
        <v>3</v>
      </c>
      <c r="J7" s="83">
        <f t="shared" si="23"/>
        <v>1</v>
      </c>
      <c r="K7" s="83">
        <f t="shared" si="23"/>
        <v>1</v>
      </c>
      <c r="L7">
        <f t="shared" si="7"/>
        <v>15.92219931</v>
      </c>
      <c r="M7">
        <f t="shared" si="8"/>
        <v>12</v>
      </c>
      <c r="N7">
        <f t="shared" ref="N7:O7" si="24">IF(AND(J7=3, NOT(I7=3)), 12, MIN(J7, 2)*3)</f>
        <v>3</v>
      </c>
      <c r="O7">
        <f t="shared" si="24"/>
        <v>3</v>
      </c>
      <c r="P7">
        <f t="shared" si="10"/>
        <v>18</v>
      </c>
      <c r="Q7" s="84">
        <f t="shared" si="11"/>
        <v>40.73916095</v>
      </c>
      <c r="R7" s="84">
        <f t="shared" si="12"/>
        <v>55.73916095</v>
      </c>
    </row>
    <row r="8">
      <c r="A8" s="80" t="s">
        <v>85</v>
      </c>
      <c r="B8" s="82">
        <v>2028.0</v>
      </c>
      <c r="C8" s="82">
        <v>888.0</v>
      </c>
      <c r="D8" s="82">
        <v>3455.0</v>
      </c>
      <c r="E8" s="83">
        <f t="shared" ref="E8:G8" si="25">INDIRECT(B8&amp;"!W22")</f>
        <v>9.452210762</v>
      </c>
      <c r="F8" s="83">
        <f t="shared" si="25"/>
        <v>5.368287873</v>
      </c>
      <c r="G8" s="83">
        <f t="shared" si="25"/>
        <v>8.452460917</v>
      </c>
      <c r="H8" s="82">
        <f t="shared" si="5"/>
        <v>23.27295955</v>
      </c>
      <c r="I8" s="83">
        <f t="shared" ref="I8:K8" si="26">MAX(INDIRECT(B8&amp;"!M5:M28"))</f>
        <v>1</v>
      </c>
      <c r="J8" s="83">
        <f t="shared" si="26"/>
        <v>3</v>
      </c>
      <c r="K8" s="83">
        <f t="shared" si="26"/>
        <v>1</v>
      </c>
      <c r="L8">
        <f t="shared" si="7"/>
        <v>14.82049864</v>
      </c>
      <c r="M8">
        <f t="shared" si="8"/>
        <v>3</v>
      </c>
      <c r="N8">
        <f t="shared" ref="N8:O8" si="27">IF(AND(J8=3, NOT(I8=3)), 12, MIN(J8, 2)*3)</f>
        <v>12</v>
      </c>
      <c r="O8">
        <f t="shared" si="27"/>
        <v>3</v>
      </c>
      <c r="P8">
        <f t="shared" si="10"/>
        <v>18</v>
      </c>
      <c r="Q8" s="84">
        <f t="shared" si="11"/>
        <v>41.27295955</v>
      </c>
      <c r="R8" s="84">
        <f t="shared" si="12"/>
        <v>56.27295955</v>
      </c>
    </row>
    <row r="9">
      <c r="A9" s="80" t="s">
        <v>86</v>
      </c>
      <c r="B9" s="82">
        <v>116.0</v>
      </c>
      <c r="C9" s="82">
        <v>2988.0</v>
      </c>
      <c r="D9" s="82">
        <v>611.0</v>
      </c>
      <c r="E9" s="83">
        <f t="shared" ref="E9:G9" si="28">INDIRECT(B9&amp;"!W22")</f>
        <v>3.29056756</v>
      </c>
      <c r="F9" s="83">
        <f t="shared" si="28"/>
        <v>5.282989423</v>
      </c>
      <c r="G9" s="83">
        <f t="shared" si="28"/>
        <v>9.37918497</v>
      </c>
      <c r="H9" s="82">
        <f t="shared" si="5"/>
        <v>17.95274195</v>
      </c>
      <c r="I9" s="83">
        <f t="shared" ref="I9:K9" si="29">MAX(INDIRECT(B9&amp;"!M5:M28"))</f>
        <v>1</v>
      </c>
      <c r="J9" s="83">
        <f t="shared" si="29"/>
        <v>2</v>
      </c>
      <c r="K9" s="83">
        <f t="shared" si="29"/>
        <v>1</v>
      </c>
      <c r="L9">
        <f t="shared" si="7"/>
        <v>8.573556983</v>
      </c>
      <c r="M9">
        <f t="shared" si="8"/>
        <v>3</v>
      </c>
      <c r="N9">
        <f t="shared" ref="N9:O9" si="30">IF(AND(J9=3, NOT(I9=3)), 12, MIN(J9, 2)*3)</f>
        <v>6</v>
      </c>
      <c r="O9">
        <f t="shared" si="30"/>
        <v>3</v>
      </c>
      <c r="P9">
        <f t="shared" si="10"/>
        <v>12</v>
      </c>
      <c r="Q9" s="84">
        <f t="shared" si="11"/>
        <v>29.95274195</v>
      </c>
      <c r="R9" s="84">
        <f t="shared" si="12"/>
        <v>44.95274195</v>
      </c>
    </row>
  </sheetData>
  <autoFilter ref="$A$1:$Z$9">
    <sortState ref="A1:Z9">
      <sortCondition ref="A1:A9"/>
      <sortCondition descending="1" ref="Q1:Q9"/>
    </sortState>
  </autoFil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3" max="3" width="16.86"/>
  </cols>
  <sheetData>
    <row r="1">
      <c r="A1" s="81" t="s">
        <v>0</v>
      </c>
      <c r="B1" s="85" t="s">
        <v>87</v>
      </c>
      <c r="C1" s="86"/>
      <c r="D1" s="87" t="s">
        <v>88</v>
      </c>
      <c r="E1" s="88" t="s">
        <v>89</v>
      </c>
      <c r="F1" s="89" t="s">
        <v>90</v>
      </c>
      <c r="G1" s="89" t="s">
        <v>91</v>
      </c>
      <c r="H1" s="89" t="s">
        <v>92</v>
      </c>
      <c r="I1" s="90" t="s">
        <v>93</v>
      </c>
      <c r="J1" s="89" t="s">
        <v>94</v>
      </c>
      <c r="K1" s="89" t="s">
        <v>95</v>
      </c>
      <c r="L1" s="89" t="s">
        <v>96</v>
      </c>
      <c r="M1" s="90" t="s">
        <v>97</v>
      </c>
      <c r="N1" s="91" t="s">
        <v>98</v>
      </c>
      <c r="O1" s="91" t="s">
        <v>99</v>
      </c>
      <c r="P1" s="91" t="s">
        <v>100</v>
      </c>
      <c r="Q1" s="92" t="s">
        <v>101</v>
      </c>
      <c r="R1" s="91" t="s">
        <v>102</v>
      </c>
      <c r="S1" s="91" t="s">
        <v>103</v>
      </c>
      <c r="T1" s="91" t="s">
        <v>104</v>
      </c>
      <c r="U1" s="92" t="s">
        <v>105</v>
      </c>
      <c r="V1" s="93" t="s">
        <v>106</v>
      </c>
      <c r="W1" s="94" t="s">
        <v>107</v>
      </c>
      <c r="X1" s="95" t="s">
        <v>15</v>
      </c>
      <c r="Y1" s="96" t="s">
        <v>16</v>
      </c>
      <c r="Z1" s="97" t="s">
        <v>108</v>
      </c>
    </row>
    <row r="2">
      <c r="A2" s="81">
        <v>116.0</v>
      </c>
      <c r="B2" s="98">
        <v>4.0</v>
      </c>
      <c r="C2" s="99"/>
      <c r="D2" s="99" t="s">
        <v>109</v>
      </c>
      <c r="E2" s="99" t="s">
        <v>110</v>
      </c>
      <c r="F2" s="100">
        <v>0.0</v>
      </c>
      <c r="G2" s="100">
        <v>2.0</v>
      </c>
      <c r="H2" s="100">
        <v>0.0</v>
      </c>
      <c r="I2" s="100">
        <v>0.0</v>
      </c>
      <c r="J2" s="82">
        <v>0.0</v>
      </c>
      <c r="K2" s="82">
        <v>0.0</v>
      </c>
      <c r="L2" s="82">
        <v>0.0</v>
      </c>
      <c r="M2" s="101">
        <v>0.0</v>
      </c>
      <c r="N2" s="101">
        <v>0.0</v>
      </c>
      <c r="O2" s="101">
        <v>0.0</v>
      </c>
      <c r="P2" s="101">
        <v>0.0</v>
      </c>
      <c r="Q2" s="101">
        <v>0.0</v>
      </c>
      <c r="R2" s="82">
        <v>0.0</v>
      </c>
      <c r="S2" s="82">
        <v>0.0</v>
      </c>
      <c r="T2" s="82">
        <v>0.0</v>
      </c>
      <c r="U2" s="101">
        <v>0.0</v>
      </c>
      <c r="Z2" t="s">
        <v>111</v>
      </c>
    </row>
    <row r="3">
      <c r="A3" s="81">
        <v>116.0</v>
      </c>
      <c r="B3" s="100">
        <v>8.0</v>
      </c>
      <c r="C3" s="100"/>
      <c r="D3" s="100"/>
      <c r="E3" s="100" t="s">
        <v>112</v>
      </c>
      <c r="F3" s="100">
        <v>0.0</v>
      </c>
      <c r="G3" s="100">
        <v>0.0</v>
      </c>
      <c r="H3" s="100">
        <v>0.0</v>
      </c>
      <c r="I3" s="100">
        <v>0.0</v>
      </c>
      <c r="J3" s="100">
        <v>0.0</v>
      </c>
      <c r="K3" s="100">
        <v>0.0</v>
      </c>
      <c r="L3" s="100">
        <v>0.0</v>
      </c>
      <c r="M3" s="100">
        <v>0.0</v>
      </c>
      <c r="N3" s="100">
        <v>0.0</v>
      </c>
      <c r="O3" s="100">
        <v>0.0</v>
      </c>
      <c r="P3" s="100">
        <v>0.0</v>
      </c>
      <c r="Q3" s="100">
        <v>0.0</v>
      </c>
      <c r="R3" s="100">
        <v>0.0</v>
      </c>
      <c r="S3" s="100">
        <v>0.0</v>
      </c>
      <c r="T3" s="100">
        <v>0.0</v>
      </c>
      <c r="U3" s="100">
        <v>0.0</v>
      </c>
      <c r="Z3" t="s">
        <v>113</v>
      </c>
    </row>
    <row r="4">
      <c r="A4" s="81">
        <v>116.0</v>
      </c>
      <c r="B4" s="100">
        <v>14.0</v>
      </c>
      <c r="C4" s="100"/>
      <c r="D4" s="100" t="s">
        <v>109</v>
      </c>
      <c r="E4" s="100" t="s">
        <v>114</v>
      </c>
      <c r="F4" s="100">
        <v>0.0</v>
      </c>
      <c r="G4" s="100">
        <v>0.0</v>
      </c>
      <c r="H4" s="100">
        <v>0.0</v>
      </c>
      <c r="I4" s="100">
        <v>0.0</v>
      </c>
      <c r="J4" s="100">
        <v>0.0</v>
      </c>
      <c r="K4" s="100">
        <v>0.0</v>
      </c>
      <c r="L4" s="100">
        <v>0.0</v>
      </c>
      <c r="M4" s="100">
        <v>0.0</v>
      </c>
      <c r="N4" s="100">
        <v>3.0</v>
      </c>
      <c r="O4" s="100">
        <v>0.0</v>
      </c>
      <c r="P4" s="100">
        <v>0.0</v>
      </c>
      <c r="Q4" s="100">
        <v>0.0</v>
      </c>
      <c r="R4" s="100">
        <v>0.0</v>
      </c>
      <c r="S4" s="100">
        <v>0.0</v>
      </c>
      <c r="T4" s="100">
        <v>0.0</v>
      </c>
      <c r="U4" s="100">
        <v>0.0</v>
      </c>
      <c r="V4">
        <v>1.0</v>
      </c>
      <c r="W4">
        <v>5.0</v>
      </c>
      <c r="Y4">
        <v>3.0</v>
      </c>
      <c r="Z4" t="s">
        <v>115</v>
      </c>
    </row>
    <row r="5">
      <c r="A5" s="81">
        <v>116.0</v>
      </c>
      <c r="B5" s="100">
        <v>22.0</v>
      </c>
      <c r="C5" s="100"/>
      <c r="D5" s="100" t="s">
        <v>116</v>
      </c>
      <c r="E5" s="100" t="s">
        <v>117</v>
      </c>
      <c r="F5" s="100">
        <v>0.0</v>
      </c>
      <c r="G5" s="100">
        <v>0.0</v>
      </c>
      <c r="H5" s="100">
        <v>0.0</v>
      </c>
      <c r="I5" s="100">
        <v>0.0</v>
      </c>
      <c r="J5" s="100">
        <v>0.0</v>
      </c>
      <c r="K5" s="100">
        <v>2.0</v>
      </c>
      <c r="L5" s="100">
        <v>0.0</v>
      </c>
      <c r="M5" s="100">
        <v>0.0</v>
      </c>
      <c r="N5" s="100">
        <v>2.0</v>
      </c>
      <c r="O5" s="100">
        <v>0.0</v>
      </c>
      <c r="P5" s="100">
        <v>0.0</v>
      </c>
      <c r="Q5" s="100">
        <v>0.0</v>
      </c>
      <c r="R5" s="100">
        <v>1.0</v>
      </c>
      <c r="S5" s="100">
        <v>0.0</v>
      </c>
      <c r="T5" s="100">
        <v>0.0</v>
      </c>
      <c r="U5" s="100">
        <v>0.0</v>
      </c>
      <c r="V5">
        <v>1.0</v>
      </c>
      <c r="W5">
        <v>2.0</v>
      </c>
      <c r="Y5">
        <v>3.0</v>
      </c>
      <c r="Z5" t="s">
        <v>118</v>
      </c>
    </row>
    <row r="6">
      <c r="A6" s="81">
        <v>116.0</v>
      </c>
      <c r="B6" s="100">
        <v>28.0</v>
      </c>
      <c r="C6" s="100"/>
      <c r="D6" s="100" t="s">
        <v>119</v>
      </c>
      <c r="E6" s="100" t="s">
        <v>120</v>
      </c>
      <c r="F6" s="100">
        <v>0.0</v>
      </c>
      <c r="G6" s="100">
        <v>0.0</v>
      </c>
      <c r="H6" s="100">
        <v>0.0</v>
      </c>
      <c r="I6" s="100">
        <v>0.0</v>
      </c>
      <c r="J6" s="100">
        <v>0.0</v>
      </c>
      <c r="K6" s="100">
        <v>0.0</v>
      </c>
      <c r="L6" s="100">
        <v>0.0</v>
      </c>
      <c r="M6" s="100">
        <v>0.0</v>
      </c>
      <c r="N6" s="100">
        <v>2.0</v>
      </c>
      <c r="O6" s="100">
        <v>0.0</v>
      </c>
      <c r="P6" s="100">
        <v>0.0</v>
      </c>
      <c r="Q6" s="100">
        <v>0.0</v>
      </c>
      <c r="R6" s="100">
        <v>0.0</v>
      </c>
      <c r="S6" s="100">
        <v>0.0</v>
      </c>
      <c r="T6" s="100">
        <v>0.0</v>
      </c>
      <c r="U6" s="100">
        <v>0.0</v>
      </c>
      <c r="V6">
        <v>1.0</v>
      </c>
      <c r="Y6">
        <v>5.0</v>
      </c>
      <c r="Z6" t="s">
        <v>121</v>
      </c>
    </row>
    <row r="7">
      <c r="A7" s="81">
        <v>116.0</v>
      </c>
      <c r="B7" s="100">
        <v>35.0</v>
      </c>
      <c r="C7" s="100"/>
      <c r="D7" s="100"/>
      <c r="E7" s="100" t="s">
        <v>122</v>
      </c>
      <c r="F7" s="100">
        <v>1.0</v>
      </c>
      <c r="G7" s="100">
        <v>0.0</v>
      </c>
      <c r="H7" s="100">
        <v>0.0</v>
      </c>
      <c r="I7" s="100">
        <v>0.0</v>
      </c>
      <c r="J7" s="100">
        <v>1.0</v>
      </c>
      <c r="K7" s="100">
        <v>0.0</v>
      </c>
      <c r="L7" s="100">
        <v>0.0</v>
      </c>
      <c r="M7" s="100">
        <v>0.0</v>
      </c>
      <c r="N7" s="100">
        <v>0.0</v>
      </c>
      <c r="O7" s="100">
        <v>0.0</v>
      </c>
      <c r="P7" s="100">
        <v>0.0</v>
      </c>
      <c r="Q7" s="100">
        <v>0.0</v>
      </c>
      <c r="R7" s="100">
        <v>2.0</v>
      </c>
      <c r="S7" s="100">
        <v>0.0</v>
      </c>
      <c r="T7" s="100">
        <v>0.0</v>
      </c>
      <c r="U7" s="100">
        <v>0.0</v>
      </c>
      <c r="V7">
        <v>1.0</v>
      </c>
      <c r="Z7" t="s">
        <v>123</v>
      </c>
    </row>
    <row r="8">
      <c r="A8" s="81">
        <v>116.0</v>
      </c>
      <c r="B8" s="100">
        <v>41.0</v>
      </c>
      <c r="C8" s="100"/>
      <c r="D8" s="100" t="s">
        <v>119</v>
      </c>
      <c r="E8" s="100" t="s">
        <v>124</v>
      </c>
      <c r="F8" s="100">
        <v>0.0</v>
      </c>
      <c r="G8" s="100">
        <v>0.0</v>
      </c>
      <c r="H8" s="100">
        <v>0.0</v>
      </c>
      <c r="I8" s="100">
        <v>0.0</v>
      </c>
      <c r="J8" s="100">
        <v>0.0</v>
      </c>
      <c r="K8" s="100">
        <v>0.0</v>
      </c>
      <c r="L8" s="100">
        <v>0.0</v>
      </c>
      <c r="M8" s="100">
        <v>0.0</v>
      </c>
      <c r="N8" s="100">
        <v>0.0</v>
      </c>
      <c r="O8" s="100">
        <v>0.0</v>
      </c>
      <c r="P8" s="100">
        <v>0.0</v>
      </c>
      <c r="Q8" s="100">
        <v>0.0</v>
      </c>
      <c r="R8" s="100">
        <v>0.0</v>
      </c>
      <c r="S8" s="100">
        <v>0.0</v>
      </c>
      <c r="T8" s="100">
        <v>0.0</v>
      </c>
      <c r="U8" s="100">
        <v>0.0</v>
      </c>
      <c r="V8">
        <v>1.0</v>
      </c>
      <c r="W8">
        <v>1.0</v>
      </c>
      <c r="Y8">
        <v>2.0</v>
      </c>
    </row>
    <row r="9">
      <c r="A9" s="81">
        <v>116.0</v>
      </c>
      <c r="B9" s="100">
        <v>45.0</v>
      </c>
      <c r="C9" s="100"/>
      <c r="D9" s="100" t="s">
        <v>119</v>
      </c>
      <c r="E9" s="100" t="s">
        <v>125</v>
      </c>
      <c r="F9" s="100">
        <v>0.0</v>
      </c>
      <c r="G9" s="100">
        <v>0.0</v>
      </c>
      <c r="H9" s="100">
        <v>0.0</v>
      </c>
      <c r="I9" s="100">
        <v>0.0</v>
      </c>
      <c r="J9" s="100">
        <v>0.0</v>
      </c>
      <c r="K9" s="100">
        <v>0.0</v>
      </c>
      <c r="L9" s="100">
        <v>0.0</v>
      </c>
      <c r="M9" s="100">
        <v>0.0</v>
      </c>
      <c r="N9" s="100">
        <v>0.0</v>
      </c>
      <c r="O9" s="100">
        <v>0.0</v>
      </c>
      <c r="P9" s="100">
        <v>0.0</v>
      </c>
      <c r="Q9" s="100">
        <v>0.0</v>
      </c>
      <c r="R9" s="100">
        <v>0.0</v>
      </c>
      <c r="S9" s="100">
        <v>0.0</v>
      </c>
      <c r="T9" s="100">
        <v>0.0</v>
      </c>
      <c r="U9" s="100">
        <v>0.0</v>
      </c>
      <c r="V9">
        <v>1.0</v>
      </c>
      <c r="W9">
        <v>1.0</v>
      </c>
      <c r="Z9" t="s">
        <v>126</v>
      </c>
    </row>
    <row r="10">
      <c r="A10" s="81">
        <v>116.0</v>
      </c>
      <c r="B10" s="100">
        <v>52.0</v>
      </c>
      <c r="C10" s="100"/>
      <c r="D10" s="100"/>
      <c r="E10" s="100" t="s">
        <v>127</v>
      </c>
      <c r="F10" s="100">
        <v>0.0</v>
      </c>
      <c r="G10" s="100">
        <v>0.0</v>
      </c>
      <c r="H10" s="100">
        <v>0.0</v>
      </c>
      <c r="I10" s="100">
        <v>0.0</v>
      </c>
      <c r="J10" s="100">
        <v>0.0</v>
      </c>
      <c r="K10" s="100">
        <v>0.0</v>
      </c>
      <c r="L10" s="100">
        <v>0.0</v>
      </c>
      <c r="M10" s="100">
        <v>0.0</v>
      </c>
      <c r="N10" s="100">
        <v>0.0</v>
      </c>
      <c r="O10" s="100">
        <v>0.0</v>
      </c>
      <c r="P10" s="100">
        <v>0.0</v>
      </c>
      <c r="Q10" s="100">
        <v>0.0</v>
      </c>
      <c r="R10" s="100">
        <v>0.0</v>
      </c>
      <c r="S10" s="100">
        <v>0.0</v>
      </c>
      <c r="T10" s="100">
        <v>0.0</v>
      </c>
      <c r="U10" s="100">
        <v>0.0</v>
      </c>
      <c r="V10">
        <v>1.0</v>
      </c>
      <c r="W10">
        <v>3.0</v>
      </c>
      <c r="Y10">
        <v>3.0</v>
      </c>
      <c r="Z10" t="s">
        <v>128</v>
      </c>
    </row>
    <row r="11">
      <c r="A11" s="81">
        <v>116.0</v>
      </c>
      <c r="B11" s="100">
        <v>62.0</v>
      </c>
      <c r="C11" s="100"/>
      <c r="D11" s="100" t="s">
        <v>109</v>
      </c>
      <c r="E11" s="100"/>
      <c r="F11" s="100">
        <v>0.0</v>
      </c>
      <c r="G11" s="100">
        <v>0.0</v>
      </c>
      <c r="H11" s="100">
        <v>0.0</v>
      </c>
      <c r="I11" s="100">
        <v>0.0</v>
      </c>
      <c r="J11" s="100">
        <v>0.0</v>
      </c>
      <c r="K11" s="100">
        <v>0.0</v>
      </c>
      <c r="L11" s="100">
        <v>0.0</v>
      </c>
      <c r="M11" s="100">
        <v>0.0</v>
      </c>
      <c r="N11" s="100">
        <v>0.0</v>
      </c>
      <c r="O11" s="100">
        <v>0.0</v>
      </c>
      <c r="P11" s="100">
        <v>0.0</v>
      </c>
      <c r="Q11" s="100">
        <v>0.0</v>
      </c>
      <c r="R11" s="100">
        <v>0.0</v>
      </c>
      <c r="S11" s="100">
        <v>0.0</v>
      </c>
      <c r="T11" s="100">
        <v>0.0</v>
      </c>
      <c r="U11" s="100">
        <v>0.0</v>
      </c>
      <c r="V11">
        <v>1.0</v>
      </c>
      <c r="Y11">
        <v>4.0</v>
      </c>
      <c r="Z11" t="s">
        <v>129</v>
      </c>
    </row>
    <row r="12">
      <c r="A12" s="81">
        <v>116.0</v>
      </c>
      <c r="B12" s="100">
        <v>67.0</v>
      </c>
      <c r="C12" s="100"/>
      <c r="D12" s="100" t="s">
        <v>109</v>
      </c>
      <c r="E12" s="100"/>
      <c r="F12" s="100">
        <v>0.0</v>
      </c>
      <c r="G12" s="100">
        <v>0.0</v>
      </c>
      <c r="H12" s="100">
        <v>0.0</v>
      </c>
      <c r="I12" s="100">
        <v>0.0</v>
      </c>
      <c r="J12" s="100">
        <v>0.0</v>
      </c>
      <c r="K12" s="100">
        <v>1.0</v>
      </c>
      <c r="L12" s="100">
        <v>0.0</v>
      </c>
      <c r="M12" s="100">
        <v>0.0</v>
      </c>
      <c r="N12" s="100">
        <v>4.0</v>
      </c>
      <c r="O12" s="100">
        <v>0.0</v>
      </c>
      <c r="P12" s="100">
        <v>0.0</v>
      </c>
      <c r="Q12" s="100">
        <v>0.0</v>
      </c>
      <c r="R12" s="100">
        <v>0.0</v>
      </c>
      <c r="S12" s="100">
        <v>0.0</v>
      </c>
      <c r="T12" s="100">
        <v>0.0</v>
      </c>
      <c r="U12" s="100">
        <v>0.0</v>
      </c>
      <c r="V12">
        <v>1.0</v>
      </c>
      <c r="W12">
        <v>1.0</v>
      </c>
      <c r="Y12">
        <v>4.0</v>
      </c>
      <c r="Z12" t="s">
        <v>130</v>
      </c>
    </row>
    <row r="13">
      <c r="A13" s="102">
        <v>316.0</v>
      </c>
      <c r="B13">
        <v>7.0</v>
      </c>
      <c r="D13" t="s">
        <v>119</v>
      </c>
      <c r="E13" t="s">
        <v>131</v>
      </c>
      <c r="F13">
        <v>0.0</v>
      </c>
      <c r="G13">
        <v>1.0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1.0</v>
      </c>
      <c r="W13">
        <v>10.0</v>
      </c>
      <c r="Y13">
        <v>3.0</v>
      </c>
      <c r="Z13" t="s">
        <v>132</v>
      </c>
    </row>
    <row r="14">
      <c r="A14" s="102">
        <v>316.0</v>
      </c>
      <c r="B14">
        <v>10.0</v>
      </c>
      <c r="D14" t="s">
        <v>116</v>
      </c>
      <c r="E14" t="s">
        <v>133</v>
      </c>
      <c r="F14">
        <v>0.0</v>
      </c>
      <c r="G14">
        <v>0.0</v>
      </c>
      <c r="H14">
        <v>0.0</v>
      </c>
      <c r="I14">
        <v>0.0</v>
      </c>
      <c r="J14">
        <v>1.0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1.0</v>
      </c>
      <c r="W14">
        <v>2.0</v>
      </c>
      <c r="Y14">
        <v>3.0</v>
      </c>
      <c r="Z14" t="s">
        <v>134</v>
      </c>
    </row>
    <row r="15">
      <c r="A15" s="102">
        <v>316.0</v>
      </c>
      <c r="B15">
        <v>16.0</v>
      </c>
      <c r="D15" t="s">
        <v>116</v>
      </c>
      <c r="E15" t="s">
        <v>135</v>
      </c>
      <c r="F15">
        <v>0.0</v>
      </c>
      <c r="G15">
        <v>0.0</v>
      </c>
      <c r="H15">
        <v>0.0</v>
      </c>
      <c r="I15">
        <v>0.0</v>
      </c>
      <c r="J15">
        <v>1.0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1.0</v>
      </c>
      <c r="Y15">
        <v>4.0</v>
      </c>
      <c r="Z15" t="s">
        <v>136</v>
      </c>
    </row>
    <row r="16">
      <c r="A16" s="102">
        <v>316.0</v>
      </c>
      <c r="B16">
        <v>24.0</v>
      </c>
      <c r="D16" t="s">
        <v>137</v>
      </c>
      <c r="E16" t="s">
        <v>138</v>
      </c>
      <c r="F16">
        <v>0.0</v>
      </c>
      <c r="G16">
        <v>0.0</v>
      </c>
      <c r="H16">
        <v>0.0</v>
      </c>
      <c r="I16">
        <v>0.0</v>
      </c>
      <c r="J16">
        <v>2.0</v>
      </c>
      <c r="K16">
        <v>0.0</v>
      </c>
      <c r="L16">
        <v>0.0</v>
      </c>
      <c r="M16">
        <v>0.0</v>
      </c>
      <c r="N16">
        <v>2.0</v>
      </c>
      <c r="O16">
        <v>0.0</v>
      </c>
      <c r="P16">
        <v>0.0</v>
      </c>
      <c r="Q16">
        <v>0.0</v>
      </c>
      <c r="R16">
        <v>1.0</v>
      </c>
      <c r="S16">
        <v>0.0</v>
      </c>
      <c r="T16">
        <v>0.0</v>
      </c>
      <c r="U16">
        <v>0.0</v>
      </c>
      <c r="V16">
        <v>1.0</v>
      </c>
      <c r="W16">
        <v>1.0</v>
      </c>
      <c r="Y16">
        <v>3.0</v>
      </c>
    </row>
    <row r="17">
      <c r="A17" s="102">
        <v>316.0</v>
      </c>
      <c r="B17">
        <v>32.0</v>
      </c>
      <c r="D17" t="s">
        <v>116</v>
      </c>
      <c r="E17" t="s">
        <v>139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1.0</v>
      </c>
      <c r="W17">
        <v>5.0</v>
      </c>
      <c r="Y17">
        <v>4.0</v>
      </c>
      <c r="Z17" t="s">
        <v>140</v>
      </c>
    </row>
    <row r="18">
      <c r="A18" s="102">
        <v>316.0</v>
      </c>
      <c r="B18">
        <v>37.0</v>
      </c>
      <c r="D18" t="s">
        <v>116</v>
      </c>
      <c r="E18" t="s">
        <v>141</v>
      </c>
      <c r="F18">
        <v>0.0</v>
      </c>
      <c r="G18">
        <v>1.0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2.0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1.0</v>
      </c>
      <c r="W18">
        <v>1.0</v>
      </c>
      <c r="Y18">
        <v>2.0</v>
      </c>
      <c r="Z18" t="s">
        <v>142</v>
      </c>
    </row>
    <row r="19">
      <c r="A19" s="102">
        <v>316.0</v>
      </c>
      <c r="B19">
        <v>40.0</v>
      </c>
      <c r="D19" t="s">
        <v>116</v>
      </c>
      <c r="E19" t="s">
        <v>143</v>
      </c>
      <c r="F19">
        <v>1.0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3.0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2.0</v>
      </c>
      <c r="W19">
        <v>13.0</v>
      </c>
      <c r="Y19">
        <v>3.0</v>
      </c>
      <c r="Z19" t="s">
        <v>144</v>
      </c>
    </row>
    <row r="20">
      <c r="A20" s="102">
        <v>316.0</v>
      </c>
      <c r="B20">
        <v>50.0</v>
      </c>
      <c r="D20" t="s">
        <v>119</v>
      </c>
      <c r="E20" t="s">
        <v>145</v>
      </c>
      <c r="F20">
        <v>0.0</v>
      </c>
      <c r="G20">
        <v>1.0</v>
      </c>
      <c r="H20">
        <v>2.0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1.0</v>
      </c>
      <c r="W20">
        <v>10.0</v>
      </c>
      <c r="Y20">
        <v>5.0</v>
      </c>
      <c r="Z20" t="s">
        <v>146</v>
      </c>
    </row>
    <row r="21">
      <c r="A21" s="102">
        <v>316.0</v>
      </c>
      <c r="B21">
        <v>53.0</v>
      </c>
      <c r="D21" t="s">
        <v>119</v>
      </c>
      <c r="E21" t="s">
        <v>147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2.0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1.0</v>
      </c>
      <c r="W21">
        <v>1.0</v>
      </c>
      <c r="Y21">
        <v>4.0</v>
      </c>
      <c r="Z21" t="s">
        <v>148</v>
      </c>
    </row>
    <row r="22">
      <c r="A22" s="102">
        <v>316.0</v>
      </c>
      <c r="B22">
        <v>62.0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Y22">
        <v>1.0</v>
      </c>
      <c r="Z22" t="s">
        <v>149</v>
      </c>
    </row>
    <row r="23">
      <c r="A23">
        <v>339.0</v>
      </c>
      <c r="B23">
        <v>1.0</v>
      </c>
      <c r="D23" t="s">
        <v>119</v>
      </c>
      <c r="E23" t="s">
        <v>150</v>
      </c>
      <c r="F23">
        <v>0.0</v>
      </c>
      <c r="G23">
        <v>1.0</v>
      </c>
      <c r="H23">
        <v>1.0</v>
      </c>
      <c r="I23">
        <v>1.0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2.0</v>
      </c>
      <c r="W23">
        <v>5.0</v>
      </c>
      <c r="Y23">
        <v>4.0</v>
      </c>
      <c r="Z23" t="s">
        <v>151</v>
      </c>
    </row>
    <row r="24">
      <c r="A24">
        <v>339.0</v>
      </c>
      <c r="B24">
        <v>11.0</v>
      </c>
      <c r="E24" t="s">
        <v>152</v>
      </c>
      <c r="F24">
        <v>0.0</v>
      </c>
      <c r="G24">
        <v>1.0</v>
      </c>
      <c r="H24">
        <v>0.0</v>
      </c>
      <c r="I24">
        <v>0.0</v>
      </c>
      <c r="J24">
        <v>0.0</v>
      </c>
      <c r="K24">
        <v>1.0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2.0</v>
      </c>
      <c r="W24">
        <v>4.0</v>
      </c>
      <c r="Y24">
        <v>3.0</v>
      </c>
      <c r="Z24" t="s">
        <v>153</v>
      </c>
    </row>
    <row r="25">
      <c r="A25">
        <v>339.0</v>
      </c>
      <c r="B25">
        <v>15.0</v>
      </c>
      <c r="D25" t="s">
        <v>109</v>
      </c>
      <c r="E25" t="s">
        <v>154</v>
      </c>
      <c r="F25">
        <v>1.0</v>
      </c>
      <c r="G25">
        <v>0.0</v>
      </c>
      <c r="H25">
        <v>1.0</v>
      </c>
      <c r="I25">
        <v>0.0</v>
      </c>
      <c r="J25">
        <v>0.0</v>
      </c>
      <c r="K25">
        <v>1.0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1.0</v>
      </c>
      <c r="Y25">
        <v>4.0</v>
      </c>
    </row>
    <row r="26">
      <c r="A26">
        <v>339.0</v>
      </c>
      <c r="B26">
        <v>24.0</v>
      </c>
      <c r="E26" t="s">
        <v>155</v>
      </c>
      <c r="F26">
        <v>0.0</v>
      </c>
      <c r="G26">
        <v>1.0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1.0</v>
      </c>
      <c r="S26">
        <v>0.0</v>
      </c>
      <c r="T26">
        <v>0.0</v>
      </c>
      <c r="U26">
        <v>0.0</v>
      </c>
      <c r="V26">
        <v>2.0</v>
      </c>
      <c r="W26">
        <v>4.0</v>
      </c>
      <c r="Y26">
        <v>3.0</v>
      </c>
      <c r="Z26" t="s">
        <v>156</v>
      </c>
    </row>
    <row r="27">
      <c r="A27">
        <v>339.0</v>
      </c>
      <c r="B27">
        <v>30.0</v>
      </c>
      <c r="D27" t="s">
        <v>119</v>
      </c>
      <c r="E27" t="s">
        <v>157</v>
      </c>
      <c r="F27">
        <v>0.0</v>
      </c>
      <c r="G27">
        <v>1.0</v>
      </c>
      <c r="H27">
        <v>0.0</v>
      </c>
      <c r="I27">
        <v>0.0</v>
      </c>
      <c r="J27">
        <v>1.0</v>
      </c>
      <c r="K27">
        <v>1.0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1.0</v>
      </c>
      <c r="W27">
        <v>1.0</v>
      </c>
      <c r="Z27" t="s">
        <v>158</v>
      </c>
    </row>
    <row r="28">
      <c r="A28">
        <v>339.0</v>
      </c>
      <c r="B28">
        <v>35.0</v>
      </c>
      <c r="F28">
        <v>0.0</v>
      </c>
      <c r="G28">
        <v>2.0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1.0</v>
      </c>
      <c r="Y28">
        <v>4.0</v>
      </c>
    </row>
    <row r="29">
      <c r="A29">
        <v>339.0</v>
      </c>
      <c r="B29">
        <v>41.0</v>
      </c>
      <c r="D29" t="s">
        <v>109</v>
      </c>
      <c r="E29" t="s">
        <v>159</v>
      </c>
      <c r="F29">
        <v>0.0</v>
      </c>
      <c r="G29">
        <v>2.0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2.0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1.0</v>
      </c>
      <c r="W29">
        <v>5.0</v>
      </c>
      <c r="Y29">
        <v>3.0</v>
      </c>
      <c r="Z29" t="s">
        <v>160</v>
      </c>
    </row>
    <row r="30">
      <c r="A30">
        <v>339.0</v>
      </c>
      <c r="B30">
        <v>49.0</v>
      </c>
      <c r="D30" t="s">
        <v>119</v>
      </c>
      <c r="E30" t="s">
        <v>161</v>
      </c>
      <c r="F30">
        <v>0.0</v>
      </c>
      <c r="G30">
        <v>2.0</v>
      </c>
      <c r="H30">
        <v>0.0</v>
      </c>
      <c r="I30">
        <v>0.0</v>
      </c>
      <c r="J30">
        <v>1.0</v>
      </c>
      <c r="K30">
        <v>0.0</v>
      </c>
      <c r="L30">
        <v>0.0</v>
      </c>
      <c r="M30">
        <v>0.0</v>
      </c>
      <c r="N30">
        <v>0.0</v>
      </c>
      <c r="O30">
        <v>1.0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1.0</v>
      </c>
      <c r="W30">
        <v>1.0</v>
      </c>
      <c r="Y30">
        <v>4.0</v>
      </c>
      <c r="Z30" t="s">
        <v>126</v>
      </c>
    </row>
    <row r="31">
      <c r="A31">
        <v>339.0</v>
      </c>
      <c r="B31">
        <v>56.0</v>
      </c>
      <c r="E31" t="s">
        <v>162</v>
      </c>
      <c r="F31">
        <v>0.0</v>
      </c>
      <c r="G31">
        <v>2.0</v>
      </c>
      <c r="H31">
        <v>0.0</v>
      </c>
      <c r="I31">
        <v>0.0</v>
      </c>
      <c r="J31">
        <v>0.0</v>
      </c>
      <c r="K31">
        <v>1.0</v>
      </c>
      <c r="L31">
        <v>0.0</v>
      </c>
      <c r="M31">
        <v>0.0</v>
      </c>
      <c r="N31">
        <v>0.0</v>
      </c>
      <c r="O31">
        <v>1.0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2.0</v>
      </c>
      <c r="W31">
        <v>8.0</v>
      </c>
      <c r="Y31">
        <v>3.0</v>
      </c>
      <c r="Z31" t="s">
        <v>163</v>
      </c>
    </row>
    <row r="32">
      <c r="A32">
        <v>339.0</v>
      </c>
      <c r="B32">
        <v>61.0</v>
      </c>
      <c r="D32" t="s">
        <v>137</v>
      </c>
      <c r="E32" t="s">
        <v>164</v>
      </c>
      <c r="F32">
        <v>0.0</v>
      </c>
      <c r="G32">
        <v>1.0</v>
      </c>
      <c r="H32">
        <v>0.0</v>
      </c>
      <c r="I32">
        <v>0.0</v>
      </c>
      <c r="J32">
        <v>1.0</v>
      </c>
      <c r="K32">
        <v>0.0</v>
      </c>
      <c r="L32">
        <v>0.0</v>
      </c>
      <c r="M32">
        <v>0.0</v>
      </c>
      <c r="N32">
        <v>1.0</v>
      </c>
      <c r="O32">
        <v>0.0</v>
      </c>
      <c r="P32">
        <v>0.0</v>
      </c>
      <c r="Q32">
        <v>0.0</v>
      </c>
      <c r="R32">
        <v>2.0</v>
      </c>
      <c r="S32">
        <v>0.0</v>
      </c>
      <c r="T32">
        <v>0.0</v>
      </c>
      <c r="U32">
        <v>0.0</v>
      </c>
      <c r="V32">
        <v>2.0</v>
      </c>
      <c r="W32">
        <v>20.0</v>
      </c>
      <c r="Y32">
        <v>2.0</v>
      </c>
      <c r="Z32" t="s">
        <v>165</v>
      </c>
    </row>
    <row r="33">
      <c r="A33">
        <v>339.0</v>
      </c>
      <c r="B33">
        <v>65.0</v>
      </c>
      <c r="D33" t="s">
        <v>166</v>
      </c>
      <c r="E33" t="s">
        <v>167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1.0</v>
      </c>
      <c r="L33">
        <v>0.0</v>
      </c>
      <c r="M33">
        <v>0.0</v>
      </c>
      <c r="N33">
        <v>1.0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2.0</v>
      </c>
      <c r="W33">
        <v>5.0</v>
      </c>
      <c r="Y33">
        <v>3.0</v>
      </c>
      <c r="Z33" t="s">
        <v>168</v>
      </c>
    </row>
    <row r="34">
      <c r="A34">
        <v>611.0</v>
      </c>
      <c r="B34">
        <v>3.0</v>
      </c>
      <c r="E34" t="s">
        <v>169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Z34" t="s">
        <v>170</v>
      </c>
    </row>
    <row r="35">
      <c r="A35">
        <v>611.0</v>
      </c>
      <c r="B35">
        <v>12.0</v>
      </c>
      <c r="D35" t="s">
        <v>109</v>
      </c>
      <c r="E35" t="s">
        <v>171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Z35" t="s">
        <v>172</v>
      </c>
    </row>
    <row r="36">
      <c r="A36">
        <v>611.0</v>
      </c>
      <c r="B36">
        <v>18.0</v>
      </c>
      <c r="D36" t="s">
        <v>116</v>
      </c>
      <c r="E36" t="s">
        <v>173</v>
      </c>
      <c r="F36">
        <v>0.0</v>
      </c>
      <c r="G36">
        <v>1.0</v>
      </c>
      <c r="H36">
        <v>0.0</v>
      </c>
      <c r="I36">
        <v>0.0</v>
      </c>
      <c r="J36">
        <v>0.0</v>
      </c>
      <c r="K36">
        <v>1.0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1.0</v>
      </c>
      <c r="T36">
        <v>0.0</v>
      </c>
      <c r="U36">
        <v>0.0</v>
      </c>
      <c r="V36">
        <v>1.0</v>
      </c>
      <c r="W36">
        <v>2.5</v>
      </c>
      <c r="Y36">
        <v>2.0</v>
      </c>
      <c r="Z36" t="s">
        <v>174</v>
      </c>
    </row>
    <row r="37">
      <c r="A37">
        <v>611.0</v>
      </c>
      <c r="B37">
        <v>22.0</v>
      </c>
      <c r="D37" t="s">
        <v>116</v>
      </c>
      <c r="E37" t="s">
        <v>175</v>
      </c>
      <c r="F37">
        <v>1.0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4.0</v>
      </c>
      <c r="O37">
        <v>0.0</v>
      </c>
      <c r="P37">
        <v>0.0</v>
      </c>
      <c r="Q37">
        <v>0.0</v>
      </c>
      <c r="R37">
        <v>1.0</v>
      </c>
      <c r="S37">
        <v>0.0</v>
      </c>
      <c r="T37">
        <v>0.0</v>
      </c>
      <c r="U37">
        <v>0.0</v>
      </c>
      <c r="Y37">
        <v>3.0</v>
      </c>
      <c r="Z37" t="s">
        <v>176</v>
      </c>
    </row>
    <row r="38">
      <c r="A38">
        <v>611.0</v>
      </c>
      <c r="B38">
        <v>32.0</v>
      </c>
      <c r="E38" t="s">
        <v>177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3.0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1.0</v>
      </c>
      <c r="Y38">
        <v>3.0</v>
      </c>
    </row>
    <row r="39">
      <c r="A39">
        <v>611.0</v>
      </c>
      <c r="B39">
        <v>37.0</v>
      </c>
      <c r="D39" t="s">
        <v>116</v>
      </c>
      <c r="E39" t="s">
        <v>178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3.0</v>
      </c>
      <c r="O39">
        <v>0.0</v>
      </c>
      <c r="P39">
        <v>0.0</v>
      </c>
      <c r="Q39">
        <v>0.0</v>
      </c>
      <c r="R39">
        <v>1.0</v>
      </c>
      <c r="S39">
        <v>0.0</v>
      </c>
      <c r="T39">
        <v>0.0</v>
      </c>
      <c r="U39">
        <v>0.0</v>
      </c>
      <c r="V39">
        <v>1.0</v>
      </c>
      <c r="Y39">
        <v>3.0</v>
      </c>
    </row>
    <row r="40">
      <c r="A40">
        <v>611.0</v>
      </c>
      <c r="B40">
        <v>43.0</v>
      </c>
      <c r="D40" t="s">
        <v>119</v>
      </c>
      <c r="E40" t="s">
        <v>179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3.0</v>
      </c>
      <c r="O40">
        <v>2.0</v>
      </c>
      <c r="P40">
        <v>0.0</v>
      </c>
      <c r="Q40">
        <v>0.0</v>
      </c>
      <c r="R40">
        <v>3.0</v>
      </c>
      <c r="S40">
        <v>1.0</v>
      </c>
      <c r="T40">
        <v>0.0</v>
      </c>
      <c r="U40">
        <v>0.0</v>
      </c>
      <c r="V40">
        <v>1.0</v>
      </c>
      <c r="Y40">
        <v>3.0</v>
      </c>
      <c r="Z40" t="s">
        <v>180</v>
      </c>
    </row>
    <row r="41">
      <c r="A41">
        <v>611.0</v>
      </c>
      <c r="B41">
        <v>48.0</v>
      </c>
      <c r="D41" t="s">
        <v>119</v>
      </c>
      <c r="E41" t="s">
        <v>181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5.0</v>
      </c>
      <c r="O41">
        <v>0.0</v>
      </c>
      <c r="P41">
        <v>0.0</v>
      </c>
      <c r="Q41">
        <v>0.0</v>
      </c>
      <c r="R41">
        <v>1.0</v>
      </c>
      <c r="S41">
        <v>0.0</v>
      </c>
      <c r="T41">
        <v>0.0</v>
      </c>
      <c r="U41">
        <v>0.0</v>
      </c>
      <c r="Y41">
        <v>5.0</v>
      </c>
    </row>
    <row r="42">
      <c r="A42">
        <v>611.0</v>
      </c>
      <c r="B42">
        <v>55.0</v>
      </c>
      <c r="D42" t="s">
        <v>119</v>
      </c>
      <c r="E42" t="s">
        <v>182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1.0</v>
      </c>
      <c r="S42">
        <v>0.0</v>
      </c>
      <c r="T42">
        <v>0.0</v>
      </c>
      <c r="U42">
        <v>0.0</v>
      </c>
      <c r="V42">
        <v>1.0</v>
      </c>
      <c r="W42">
        <v>1.0</v>
      </c>
      <c r="Y42">
        <v>2.0</v>
      </c>
      <c r="Z42" t="s">
        <v>183</v>
      </c>
    </row>
    <row r="43">
      <c r="A43">
        <v>611.0</v>
      </c>
      <c r="B43">
        <v>58.0</v>
      </c>
      <c r="D43" t="s">
        <v>119</v>
      </c>
      <c r="E43" t="s">
        <v>184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4.0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1.0</v>
      </c>
      <c r="W43">
        <v>2.0</v>
      </c>
      <c r="Y43">
        <v>4.0</v>
      </c>
      <c r="Z43" t="s">
        <v>185</v>
      </c>
    </row>
    <row r="44">
      <c r="A44">
        <v>611.0</v>
      </c>
      <c r="B44">
        <v>70.0</v>
      </c>
      <c r="D44" t="s">
        <v>116</v>
      </c>
      <c r="E44" t="s">
        <v>186</v>
      </c>
      <c r="F44">
        <v>0.0</v>
      </c>
      <c r="G44">
        <v>2.0</v>
      </c>
      <c r="H44">
        <v>1.0</v>
      </c>
      <c r="I44">
        <v>0.0</v>
      </c>
      <c r="J44">
        <v>0.0</v>
      </c>
      <c r="K44">
        <v>1.0</v>
      </c>
      <c r="L44">
        <v>0.0</v>
      </c>
      <c r="M44">
        <v>0.0</v>
      </c>
      <c r="N44">
        <v>1.0</v>
      </c>
      <c r="O44">
        <v>1.0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1.0</v>
      </c>
      <c r="W44">
        <v>1.0</v>
      </c>
      <c r="Y44">
        <v>4.0</v>
      </c>
      <c r="Z44" t="s">
        <v>187</v>
      </c>
    </row>
    <row r="45">
      <c r="A45">
        <v>612.0</v>
      </c>
      <c r="B45">
        <v>2.0</v>
      </c>
      <c r="D45" t="s">
        <v>116</v>
      </c>
      <c r="E45" t="s">
        <v>188</v>
      </c>
      <c r="F45">
        <v>0.0</v>
      </c>
      <c r="G45">
        <v>0.0</v>
      </c>
      <c r="H45">
        <v>0.0</v>
      </c>
      <c r="I45">
        <v>0.0</v>
      </c>
      <c r="J45">
        <v>1.0</v>
      </c>
      <c r="K45">
        <v>0.0</v>
      </c>
      <c r="L45">
        <v>0.0</v>
      </c>
      <c r="M45">
        <v>0.0</v>
      </c>
      <c r="N45">
        <v>2.0</v>
      </c>
      <c r="O45">
        <v>0.0</v>
      </c>
      <c r="P45">
        <v>0.0</v>
      </c>
      <c r="Q45">
        <v>0.0</v>
      </c>
      <c r="R45">
        <v>1.0</v>
      </c>
      <c r="S45">
        <v>0.0</v>
      </c>
      <c r="T45">
        <v>0.0</v>
      </c>
      <c r="U45">
        <v>0.0</v>
      </c>
      <c r="V45">
        <v>3.0</v>
      </c>
      <c r="W45">
        <v>5.0</v>
      </c>
      <c r="Y45">
        <v>3.0</v>
      </c>
      <c r="Z45" t="s">
        <v>189</v>
      </c>
    </row>
    <row r="46">
      <c r="A46">
        <v>612.0</v>
      </c>
      <c r="B46">
        <v>9.0</v>
      </c>
      <c r="D46" t="s">
        <v>119</v>
      </c>
      <c r="E46" t="s">
        <v>190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4.0</v>
      </c>
      <c r="O46">
        <v>1.0</v>
      </c>
      <c r="P46">
        <v>0.0</v>
      </c>
      <c r="Q46">
        <v>0.0</v>
      </c>
      <c r="R46">
        <v>0.0</v>
      </c>
      <c r="S46">
        <v>0.0</v>
      </c>
      <c r="T46">
        <v>1.0</v>
      </c>
      <c r="U46">
        <v>0.0</v>
      </c>
      <c r="V46">
        <v>3.0</v>
      </c>
      <c r="W46">
        <v>10.0</v>
      </c>
      <c r="Y46">
        <v>4.0</v>
      </c>
      <c r="Z46" t="s">
        <v>191</v>
      </c>
    </row>
    <row r="47">
      <c r="A47">
        <v>612.0</v>
      </c>
      <c r="B47">
        <v>13.0</v>
      </c>
      <c r="D47" t="s">
        <v>109</v>
      </c>
      <c r="E47" t="s">
        <v>192</v>
      </c>
      <c r="F47">
        <v>0.0</v>
      </c>
      <c r="G47">
        <v>0.0</v>
      </c>
      <c r="H47">
        <v>0.0</v>
      </c>
      <c r="I47">
        <v>0.0</v>
      </c>
      <c r="J47">
        <v>1.0</v>
      </c>
      <c r="K47">
        <v>0.0</v>
      </c>
      <c r="L47">
        <v>0.0</v>
      </c>
      <c r="M47">
        <v>0.0</v>
      </c>
      <c r="N47">
        <v>4.0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2.0</v>
      </c>
      <c r="W47">
        <v>20.0</v>
      </c>
      <c r="Y47">
        <v>4.0</v>
      </c>
      <c r="Z47" t="s">
        <v>193</v>
      </c>
    </row>
    <row r="48">
      <c r="A48">
        <v>612.0</v>
      </c>
      <c r="B48">
        <v>21.0</v>
      </c>
      <c r="D48" t="s">
        <v>116</v>
      </c>
      <c r="E48" t="s">
        <v>194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4.0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3.0</v>
      </c>
      <c r="W48">
        <v>10.0</v>
      </c>
      <c r="Y48">
        <v>4.0</v>
      </c>
      <c r="Z48" t="s">
        <v>195</v>
      </c>
    </row>
    <row r="49">
      <c r="A49">
        <v>612.0</v>
      </c>
      <c r="B49">
        <v>37.0</v>
      </c>
      <c r="D49" t="s">
        <v>116</v>
      </c>
      <c r="E49" t="s">
        <v>196</v>
      </c>
      <c r="F49">
        <v>0.0</v>
      </c>
      <c r="G49">
        <v>0.0</v>
      </c>
      <c r="H49">
        <v>0.0</v>
      </c>
      <c r="I49">
        <v>0.0</v>
      </c>
      <c r="J49">
        <v>1.0</v>
      </c>
      <c r="K49">
        <v>0.0</v>
      </c>
      <c r="L49">
        <v>0.0</v>
      </c>
      <c r="M49">
        <v>0.0</v>
      </c>
      <c r="N49">
        <v>1.0</v>
      </c>
      <c r="O49">
        <v>0.0</v>
      </c>
      <c r="P49">
        <v>0.0</v>
      </c>
      <c r="Q49">
        <v>0.0</v>
      </c>
      <c r="R49">
        <v>1.0</v>
      </c>
      <c r="S49">
        <v>0.0</v>
      </c>
      <c r="T49">
        <v>0.0</v>
      </c>
      <c r="U49">
        <v>0.0</v>
      </c>
      <c r="V49">
        <v>3.0</v>
      </c>
      <c r="W49">
        <v>10.0</v>
      </c>
      <c r="Y49">
        <v>1.0</v>
      </c>
      <c r="Z49" t="s">
        <v>197</v>
      </c>
    </row>
    <row r="50">
      <c r="A50">
        <v>612.0</v>
      </c>
      <c r="B50">
        <v>40.0</v>
      </c>
      <c r="D50" t="s">
        <v>119</v>
      </c>
      <c r="E50" t="s">
        <v>198</v>
      </c>
      <c r="F50">
        <v>1.0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3.0</v>
      </c>
      <c r="O50">
        <v>0.0</v>
      </c>
      <c r="P50">
        <v>0.0</v>
      </c>
      <c r="Q50">
        <v>0.0</v>
      </c>
      <c r="R50">
        <v>1.0</v>
      </c>
      <c r="S50">
        <v>0.0</v>
      </c>
      <c r="T50">
        <v>0.0</v>
      </c>
      <c r="U50">
        <v>0.0</v>
      </c>
      <c r="V50">
        <v>3.0</v>
      </c>
      <c r="W50">
        <v>10.0</v>
      </c>
      <c r="Y50">
        <v>5.0</v>
      </c>
      <c r="Z50" t="s">
        <v>199</v>
      </c>
    </row>
    <row r="51">
      <c r="A51">
        <v>612.0</v>
      </c>
      <c r="B51">
        <v>45.0</v>
      </c>
      <c r="D51" t="s">
        <v>119</v>
      </c>
      <c r="E51" t="s">
        <v>200</v>
      </c>
      <c r="F51">
        <v>1.0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3.0</v>
      </c>
      <c r="W51">
        <v>1.0</v>
      </c>
      <c r="Y51">
        <v>5.0</v>
      </c>
      <c r="Z51" t="s">
        <v>201</v>
      </c>
    </row>
    <row r="52">
      <c r="A52">
        <v>612.0</v>
      </c>
      <c r="B52">
        <v>51.0</v>
      </c>
      <c r="D52" t="s">
        <v>119</v>
      </c>
      <c r="E52" t="s">
        <v>202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2.0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3.0</v>
      </c>
      <c r="W52">
        <v>14.0</v>
      </c>
      <c r="Y52">
        <v>5.0</v>
      </c>
      <c r="Z52" t="s">
        <v>203</v>
      </c>
    </row>
    <row r="53">
      <c r="A53">
        <v>612.0</v>
      </c>
      <c r="B53">
        <v>60.0</v>
      </c>
      <c r="E53" t="s">
        <v>204</v>
      </c>
      <c r="F53">
        <v>1.0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2.0</v>
      </c>
      <c r="O53">
        <v>0.0</v>
      </c>
      <c r="P53">
        <v>0.0</v>
      </c>
      <c r="Q53">
        <v>0.0</v>
      </c>
      <c r="R53">
        <v>1.0</v>
      </c>
      <c r="S53">
        <v>0.0</v>
      </c>
      <c r="T53">
        <v>0.0</v>
      </c>
      <c r="U53">
        <v>0.0</v>
      </c>
      <c r="V53">
        <v>3.0</v>
      </c>
      <c r="W53">
        <v>4.0</v>
      </c>
      <c r="Y53">
        <v>4.0</v>
      </c>
      <c r="Z53" t="s">
        <v>205</v>
      </c>
    </row>
    <row r="54">
      <c r="A54">
        <v>612.0</v>
      </c>
      <c r="B54">
        <v>65.0</v>
      </c>
      <c r="D54" t="s">
        <v>119</v>
      </c>
      <c r="E54" t="s">
        <v>206</v>
      </c>
      <c r="F54">
        <v>0.0</v>
      </c>
      <c r="G54">
        <v>2.0</v>
      </c>
      <c r="H54">
        <v>0.0</v>
      </c>
      <c r="I54">
        <v>0.0</v>
      </c>
      <c r="J54">
        <v>1.0</v>
      </c>
      <c r="K54">
        <v>0.0</v>
      </c>
      <c r="L54">
        <v>0.0</v>
      </c>
      <c r="M54">
        <v>0.0</v>
      </c>
      <c r="N54">
        <v>2.0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1.0</v>
      </c>
      <c r="W54">
        <v>3.0</v>
      </c>
      <c r="Y54">
        <v>3.0</v>
      </c>
      <c r="Z54" t="s">
        <v>207</v>
      </c>
    </row>
    <row r="55">
      <c r="A55" s="102">
        <v>614.0</v>
      </c>
      <c r="B55">
        <v>2.0</v>
      </c>
      <c r="D55" t="s">
        <v>119</v>
      </c>
      <c r="E55" t="s">
        <v>208</v>
      </c>
      <c r="F55">
        <v>1.0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4.0</v>
      </c>
      <c r="O55">
        <v>0.0</v>
      </c>
      <c r="P55">
        <v>0.0</v>
      </c>
      <c r="Q55">
        <v>0.0</v>
      </c>
      <c r="R55">
        <v>1.0</v>
      </c>
      <c r="S55">
        <v>0.0</v>
      </c>
      <c r="T55">
        <v>0.0</v>
      </c>
      <c r="U55">
        <v>0.0</v>
      </c>
      <c r="V55">
        <v>1.0</v>
      </c>
      <c r="W55">
        <v>6.0</v>
      </c>
      <c r="Y55">
        <v>2.0</v>
      </c>
      <c r="Z55" t="s">
        <v>209</v>
      </c>
    </row>
    <row r="56">
      <c r="A56" s="102">
        <v>614.0</v>
      </c>
      <c r="B56">
        <v>8.0</v>
      </c>
      <c r="D56" t="s">
        <v>119</v>
      </c>
      <c r="E56" t="s">
        <v>210</v>
      </c>
      <c r="F56">
        <v>0.0</v>
      </c>
      <c r="G56">
        <v>2.0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R56">
        <v>4.0</v>
      </c>
      <c r="S56">
        <v>0.0</v>
      </c>
      <c r="T56">
        <v>1.0</v>
      </c>
      <c r="U56">
        <v>0.0</v>
      </c>
      <c r="V56">
        <v>2.0</v>
      </c>
      <c r="W56">
        <v>8.0</v>
      </c>
      <c r="Y56">
        <v>4.0</v>
      </c>
      <c r="Z56" t="s">
        <v>211</v>
      </c>
    </row>
    <row r="57">
      <c r="A57" s="102">
        <v>614.0</v>
      </c>
      <c r="B57">
        <v>15.0</v>
      </c>
      <c r="D57" t="s">
        <v>116</v>
      </c>
      <c r="E57" t="s">
        <v>212</v>
      </c>
      <c r="F57">
        <v>0.0</v>
      </c>
      <c r="G57">
        <v>0.0</v>
      </c>
      <c r="H57">
        <v>0.0</v>
      </c>
      <c r="I57">
        <v>0.0</v>
      </c>
      <c r="J57">
        <v>1.0</v>
      </c>
      <c r="K57">
        <v>0.0</v>
      </c>
      <c r="L57">
        <v>0.0</v>
      </c>
      <c r="M57">
        <v>0.0</v>
      </c>
      <c r="N57">
        <v>5.0</v>
      </c>
      <c r="O57">
        <v>0.0</v>
      </c>
      <c r="P57">
        <v>0.0</v>
      </c>
      <c r="Q57">
        <v>0.0</v>
      </c>
      <c r="R57">
        <v>1.0</v>
      </c>
      <c r="S57">
        <v>0.0</v>
      </c>
      <c r="T57">
        <v>0.0</v>
      </c>
      <c r="U57">
        <v>0.0</v>
      </c>
      <c r="V57">
        <v>1.0</v>
      </c>
      <c r="W57">
        <v>5.0</v>
      </c>
      <c r="Y57">
        <v>4.0</v>
      </c>
      <c r="Z57" t="s">
        <v>213</v>
      </c>
    </row>
    <row r="58">
      <c r="A58" s="102">
        <v>614.0</v>
      </c>
      <c r="B58">
        <v>20.0</v>
      </c>
      <c r="D58" t="s">
        <v>116</v>
      </c>
      <c r="E58" t="s">
        <v>214</v>
      </c>
      <c r="F58">
        <v>0.0</v>
      </c>
      <c r="G58">
        <v>0.0</v>
      </c>
      <c r="H58">
        <v>0.0</v>
      </c>
      <c r="I58">
        <v>0.0</v>
      </c>
      <c r="J58">
        <v>0.0</v>
      </c>
      <c r="K58">
        <v>0.0</v>
      </c>
      <c r="L58">
        <v>0.0</v>
      </c>
      <c r="M58">
        <v>0.0</v>
      </c>
      <c r="N58">
        <v>3.0</v>
      </c>
      <c r="O58">
        <v>0.0</v>
      </c>
      <c r="P58">
        <v>0.0</v>
      </c>
      <c r="Q58">
        <v>0.0</v>
      </c>
      <c r="R58">
        <v>0.0</v>
      </c>
      <c r="S58">
        <v>0.0</v>
      </c>
      <c r="T58">
        <v>0.0</v>
      </c>
      <c r="U58">
        <v>0.0</v>
      </c>
      <c r="V58">
        <v>2.0</v>
      </c>
      <c r="W58">
        <v>4.0</v>
      </c>
      <c r="Y58">
        <v>4.0</v>
      </c>
      <c r="Z58" t="s">
        <v>215</v>
      </c>
    </row>
    <row r="59">
      <c r="A59" s="102">
        <v>614.0</v>
      </c>
      <c r="B59">
        <v>28.0</v>
      </c>
      <c r="D59" t="s">
        <v>116</v>
      </c>
      <c r="E59" t="s">
        <v>216</v>
      </c>
      <c r="F59">
        <v>0.0</v>
      </c>
      <c r="G59">
        <v>0.0</v>
      </c>
      <c r="H59">
        <v>0.0</v>
      </c>
      <c r="I59">
        <v>0.0</v>
      </c>
      <c r="J59">
        <v>0.0</v>
      </c>
      <c r="K59">
        <v>0.0</v>
      </c>
      <c r="L59">
        <v>0.0</v>
      </c>
      <c r="M59">
        <v>0.0</v>
      </c>
      <c r="N59">
        <v>3.0</v>
      </c>
      <c r="O59">
        <v>2.0</v>
      </c>
      <c r="P59">
        <v>0.0</v>
      </c>
      <c r="Q59">
        <v>0.0</v>
      </c>
      <c r="R59">
        <v>1.0</v>
      </c>
      <c r="S59">
        <v>1.0</v>
      </c>
      <c r="T59">
        <v>0.0</v>
      </c>
      <c r="U59">
        <v>0.0</v>
      </c>
      <c r="V59">
        <v>1.0</v>
      </c>
      <c r="W59">
        <v>5.0</v>
      </c>
      <c r="Y59">
        <v>4.0</v>
      </c>
      <c r="Z59" t="s">
        <v>217</v>
      </c>
    </row>
    <row r="60">
      <c r="A60" s="102">
        <v>614.0</v>
      </c>
      <c r="B60">
        <v>32.0</v>
      </c>
      <c r="D60" t="s">
        <v>116</v>
      </c>
      <c r="E60" t="s">
        <v>218</v>
      </c>
      <c r="F60">
        <v>1.0</v>
      </c>
      <c r="G60">
        <v>1.0</v>
      </c>
      <c r="H60">
        <v>0.0</v>
      </c>
      <c r="I60">
        <v>0.0</v>
      </c>
      <c r="J60">
        <v>0.0</v>
      </c>
      <c r="K60">
        <v>0.0</v>
      </c>
      <c r="L60">
        <v>0.0</v>
      </c>
      <c r="M60">
        <v>0.0</v>
      </c>
      <c r="N60">
        <v>0.0</v>
      </c>
      <c r="O60">
        <v>0.0</v>
      </c>
      <c r="P60">
        <v>0.0</v>
      </c>
      <c r="Q60">
        <v>0.0</v>
      </c>
      <c r="R60">
        <v>1.0</v>
      </c>
      <c r="S60">
        <v>0.0</v>
      </c>
      <c r="T60">
        <v>0.0</v>
      </c>
      <c r="U60">
        <v>0.0</v>
      </c>
      <c r="V60">
        <v>2.0</v>
      </c>
      <c r="W60">
        <v>15.0</v>
      </c>
      <c r="Y60">
        <v>2.0</v>
      </c>
      <c r="Z60" t="s">
        <v>219</v>
      </c>
    </row>
    <row r="61">
      <c r="A61" s="102">
        <v>614.0</v>
      </c>
      <c r="B61">
        <v>44.0</v>
      </c>
      <c r="D61" t="s">
        <v>119</v>
      </c>
      <c r="E61" t="s">
        <v>220</v>
      </c>
      <c r="F61">
        <v>1.0</v>
      </c>
      <c r="G61">
        <v>1.0</v>
      </c>
      <c r="H61">
        <v>0.0</v>
      </c>
      <c r="I61">
        <v>0.0</v>
      </c>
      <c r="J61">
        <v>0.0</v>
      </c>
      <c r="K61">
        <v>0.0</v>
      </c>
      <c r="L61">
        <v>0.0</v>
      </c>
      <c r="M61">
        <v>0.0</v>
      </c>
      <c r="N61">
        <v>3.0</v>
      </c>
      <c r="O61">
        <v>0.0</v>
      </c>
      <c r="P61">
        <v>0.0</v>
      </c>
      <c r="Q61">
        <v>0.0</v>
      </c>
      <c r="R61">
        <v>1.0</v>
      </c>
      <c r="S61">
        <v>0.0</v>
      </c>
      <c r="T61">
        <v>0.0</v>
      </c>
      <c r="U61">
        <v>0.0</v>
      </c>
      <c r="V61">
        <v>2.0</v>
      </c>
      <c r="W61">
        <v>8.0</v>
      </c>
      <c r="Y61">
        <v>4.0</v>
      </c>
      <c r="Z61" t="s">
        <v>221</v>
      </c>
    </row>
    <row r="62">
      <c r="A62" s="102">
        <v>614.0</v>
      </c>
      <c r="B62">
        <v>53.0</v>
      </c>
      <c r="D62" t="s">
        <v>119</v>
      </c>
      <c r="E62" t="s">
        <v>222</v>
      </c>
      <c r="F62">
        <v>2.0</v>
      </c>
      <c r="G62">
        <v>1.0</v>
      </c>
      <c r="H62">
        <v>0.0</v>
      </c>
      <c r="I62">
        <v>0.0</v>
      </c>
      <c r="J62">
        <v>0.0</v>
      </c>
      <c r="K62">
        <v>0.0</v>
      </c>
      <c r="L62">
        <v>0.0</v>
      </c>
      <c r="M62">
        <v>0.0</v>
      </c>
      <c r="N62">
        <v>3.0</v>
      </c>
      <c r="O62">
        <v>0.0</v>
      </c>
      <c r="P62">
        <v>0.0</v>
      </c>
      <c r="Q62">
        <v>0.0</v>
      </c>
      <c r="R62">
        <v>0.0</v>
      </c>
      <c r="S62">
        <v>0.0</v>
      </c>
      <c r="T62">
        <v>0.0</v>
      </c>
      <c r="U62">
        <v>0.0</v>
      </c>
      <c r="V62">
        <v>3.0</v>
      </c>
      <c r="W62">
        <v>7.0</v>
      </c>
      <c r="Y62">
        <v>4.0</v>
      </c>
      <c r="Z62" t="s">
        <v>223</v>
      </c>
    </row>
    <row r="63">
      <c r="A63" s="102">
        <v>614.0</v>
      </c>
      <c r="B63">
        <v>64.0</v>
      </c>
      <c r="E63" t="s">
        <v>224</v>
      </c>
      <c r="F63">
        <v>1.0</v>
      </c>
      <c r="G63">
        <v>1.0</v>
      </c>
      <c r="H63">
        <v>0.0</v>
      </c>
      <c r="I63">
        <v>0.0</v>
      </c>
      <c r="J63">
        <v>0.0</v>
      </c>
      <c r="K63">
        <v>0.0</v>
      </c>
      <c r="L63">
        <v>0.0</v>
      </c>
      <c r="M63">
        <v>0.0</v>
      </c>
      <c r="N63">
        <v>1.0</v>
      </c>
      <c r="O63">
        <v>3.0</v>
      </c>
      <c r="P63">
        <v>0.0</v>
      </c>
      <c r="Q63">
        <v>0.0</v>
      </c>
      <c r="R63">
        <v>2.0</v>
      </c>
      <c r="S63">
        <v>0.0</v>
      </c>
      <c r="T63">
        <v>0.0</v>
      </c>
      <c r="U63">
        <v>0.0</v>
      </c>
      <c r="V63">
        <v>2.0</v>
      </c>
      <c r="W63">
        <v>5.0</v>
      </c>
      <c r="Y63">
        <v>4.0</v>
      </c>
      <c r="Z63" t="s">
        <v>225</v>
      </c>
    </row>
    <row r="64">
      <c r="A64" s="102">
        <v>614.0</v>
      </c>
      <c r="B64">
        <v>69.0</v>
      </c>
      <c r="D64" t="s">
        <v>109</v>
      </c>
      <c r="E64" t="s">
        <v>226</v>
      </c>
      <c r="F64">
        <v>1.0</v>
      </c>
      <c r="G64">
        <v>0.0</v>
      </c>
      <c r="H64">
        <v>0.0</v>
      </c>
      <c r="I64">
        <v>0.0</v>
      </c>
      <c r="J64">
        <v>1.0</v>
      </c>
      <c r="K64">
        <v>0.0</v>
      </c>
      <c r="L64">
        <v>0.0</v>
      </c>
      <c r="M64">
        <v>0.0</v>
      </c>
      <c r="N64">
        <v>3.0</v>
      </c>
      <c r="O64">
        <v>0.0</v>
      </c>
      <c r="P64">
        <v>0.0</v>
      </c>
      <c r="Q64">
        <v>0.0</v>
      </c>
      <c r="R64">
        <v>1.0</v>
      </c>
      <c r="S64">
        <v>0.0</v>
      </c>
      <c r="T64">
        <v>0.0</v>
      </c>
      <c r="U64">
        <v>0.0</v>
      </c>
      <c r="V64">
        <v>2.0</v>
      </c>
      <c r="Y64">
        <v>5.0</v>
      </c>
      <c r="Z64" t="s">
        <v>227</v>
      </c>
    </row>
    <row r="65">
      <c r="A65" s="81">
        <v>620.0</v>
      </c>
      <c r="B65" s="103">
        <v>8.0</v>
      </c>
      <c r="C65" s="103"/>
      <c r="D65" s="103" t="s">
        <v>119</v>
      </c>
      <c r="E65" s="103" t="s">
        <v>228</v>
      </c>
      <c r="F65" s="13">
        <v>0.0</v>
      </c>
      <c r="G65" s="13">
        <v>0.0</v>
      </c>
      <c r="H65" s="13">
        <v>0.0</v>
      </c>
      <c r="I65" s="103">
        <v>0.0</v>
      </c>
      <c r="J65">
        <v>0.0</v>
      </c>
      <c r="K65">
        <v>0.0</v>
      </c>
      <c r="L65">
        <v>0.0</v>
      </c>
      <c r="M65">
        <v>0.0</v>
      </c>
      <c r="N65" s="13">
        <v>0.0</v>
      </c>
      <c r="O65" s="13">
        <v>0.0</v>
      </c>
      <c r="P65" s="13">
        <v>0.0</v>
      </c>
      <c r="Q65" s="103">
        <v>0.0</v>
      </c>
      <c r="R65">
        <v>0.0</v>
      </c>
      <c r="S65">
        <v>0.0</v>
      </c>
      <c r="T65">
        <v>0.0</v>
      </c>
      <c r="U65">
        <v>0.0</v>
      </c>
      <c r="V65" s="103">
        <v>1.0</v>
      </c>
      <c r="W65" s="103">
        <v>1.0</v>
      </c>
      <c r="X65" s="103"/>
      <c r="Y65" s="103">
        <v>3.0</v>
      </c>
      <c r="Z65" s="13" t="s">
        <v>229</v>
      </c>
      <c r="AA65" s="13"/>
      <c r="AB65" s="103"/>
    </row>
    <row r="66">
      <c r="A66" s="81">
        <v>620.0</v>
      </c>
      <c r="B66" s="103">
        <v>14.0</v>
      </c>
      <c r="C66" s="103"/>
      <c r="D66" s="103" t="s">
        <v>166</v>
      </c>
      <c r="E66" s="103" t="s">
        <v>230</v>
      </c>
      <c r="F66" s="13">
        <v>0.0</v>
      </c>
      <c r="G66" s="13">
        <v>0.0</v>
      </c>
      <c r="H66" s="13">
        <v>0.0</v>
      </c>
      <c r="I66" s="103">
        <v>0.0</v>
      </c>
      <c r="J66">
        <v>0.0</v>
      </c>
      <c r="K66">
        <v>0.0</v>
      </c>
      <c r="L66">
        <v>0.0</v>
      </c>
      <c r="M66">
        <v>0.0</v>
      </c>
      <c r="N66" s="13">
        <v>0.0</v>
      </c>
      <c r="O66" s="13">
        <v>0.0</v>
      </c>
      <c r="P66" s="13">
        <v>0.0</v>
      </c>
      <c r="Q66" s="103">
        <v>0.0</v>
      </c>
      <c r="R66">
        <v>0.0</v>
      </c>
      <c r="S66">
        <v>0.0</v>
      </c>
      <c r="T66">
        <v>0.0</v>
      </c>
      <c r="U66">
        <v>0.0</v>
      </c>
      <c r="V66" s="103">
        <v>1.0</v>
      </c>
      <c r="W66" s="103">
        <v>3.0</v>
      </c>
      <c r="X66" s="103"/>
      <c r="Y66" s="103">
        <v>2.0</v>
      </c>
      <c r="Z66" s="13" t="s">
        <v>231</v>
      </c>
      <c r="AA66" s="13"/>
      <c r="AB66" s="103"/>
    </row>
    <row r="67">
      <c r="A67" s="81">
        <v>620.0</v>
      </c>
      <c r="B67" s="103">
        <v>20.0</v>
      </c>
      <c r="C67" s="103"/>
      <c r="D67" s="103" t="s">
        <v>109</v>
      </c>
      <c r="E67" s="103"/>
      <c r="F67" s="13">
        <v>0.0</v>
      </c>
      <c r="G67" s="13">
        <v>0.0</v>
      </c>
      <c r="H67" s="13">
        <v>0.0</v>
      </c>
      <c r="I67" s="103">
        <v>0.0</v>
      </c>
      <c r="J67">
        <v>0.0</v>
      </c>
      <c r="K67">
        <v>0.0</v>
      </c>
      <c r="L67">
        <v>0.0</v>
      </c>
      <c r="M67">
        <v>0.0</v>
      </c>
      <c r="N67" s="13">
        <v>0.0</v>
      </c>
      <c r="O67" s="13">
        <v>0.0</v>
      </c>
      <c r="P67" s="13">
        <v>0.0</v>
      </c>
      <c r="Q67" s="103">
        <v>0.0</v>
      </c>
      <c r="R67">
        <v>0.0</v>
      </c>
      <c r="S67">
        <v>0.0</v>
      </c>
      <c r="T67">
        <v>0.0</v>
      </c>
      <c r="U67">
        <v>0.0</v>
      </c>
      <c r="V67" s="103">
        <v>1.0</v>
      </c>
      <c r="W67" s="103"/>
      <c r="X67" s="103"/>
      <c r="Y67" s="103">
        <v>2.0</v>
      </c>
      <c r="Z67" s="13"/>
      <c r="AA67" s="13"/>
      <c r="AB67" s="103"/>
    </row>
    <row r="68">
      <c r="A68" s="81">
        <v>620.0</v>
      </c>
      <c r="B68" s="103">
        <v>26.0</v>
      </c>
      <c r="C68" s="103"/>
      <c r="D68" s="103"/>
      <c r="E68" s="103"/>
      <c r="F68" s="13"/>
      <c r="G68" s="13"/>
      <c r="H68" s="13"/>
      <c r="I68" s="103"/>
      <c r="N68" s="13"/>
      <c r="O68" s="13"/>
      <c r="P68" s="13"/>
      <c r="Q68" s="103"/>
      <c r="V68" s="103"/>
      <c r="W68" s="103"/>
      <c r="X68" s="103"/>
      <c r="Y68" s="103"/>
      <c r="Z68" s="13" t="s">
        <v>232</v>
      </c>
      <c r="AA68" s="13"/>
      <c r="AB68" s="103"/>
    </row>
    <row r="69">
      <c r="A69" s="81">
        <v>620.0</v>
      </c>
      <c r="B69" s="103">
        <v>37.0</v>
      </c>
      <c r="C69" s="103"/>
      <c r="D69" s="103" t="s">
        <v>119</v>
      </c>
      <c r="E69" s="103"/>
      <c r="F69" s="13">
        <v>0.0</v>
      </c>
      <c r="G69" s="13">
        <v>0.0</v>
      </c>
      <c r="H69" s="13">
        <v>0.0</v>
      </c>
      <c r="I69" s="103">
        <v>0.0</v>
      </c>
      <c r="J69">
        <v>0.0</v>
      </c>
      <c r="K69">
        <v>0.0</v>
      </c>
      <c r="L69">
        <v>0.0</v>
      </c>
      <c r="M69">
        <v>0.0</v>
      </c>
      <c r="N69" s="13">
        <v>0.0</v>
      </c>
      <c r="O69" s="13">
        <v>0.0</v>
      </c>
      <c r="P69" s="13">
        <v>0.0</v>
      </c>
      <c r="Q69" s="103">
        <v>0.0</v>
      </c>
      <c r="R69">
        <v>0.0</v>
      </c>
      <c r="S69">
        <v>0.0</v>
      </c>
      <c r="T69">
        <v>0.0</v>
      </c>
      <c r="U69">
        <v>0.0</v>
      </c>
      <c r="V69" s="103"/>
      <c r="W69" s="103"/>
      <c r="X69" s="103"/>
      <c r="Y69" s="103">
        <v>2.0</v>
      </c>
      <c r="Z69" s="13" t="s">
        <v>233</v>
      </c>
      <c r="AA69" s="13"/>
      <c r="AB69" s="103"/>
    </row>
    <row r="70">
      <c r="A70" s="81">
        <v>620.0</v>
      </c>
      <c r="B70" s="103">
        <v>40.0</v>
      </c>
      <c r="C70" s="103"/>
      <c r="D70" s="103"/>
      <c r="E70" s="103"/>
      <c r="F70" s="13">
        <v>0.0</v>
      </c>
      <c r="G70" s="13">
        <v>0.0</v>
      </c>
      <c r="H70" s="13">
        <v>0.0</v>
      </c>
      <c r="I70" s="103">
        <v>0.0</v>
      </c>
      <c r="J70">
        <v>0.0</v>
      </c>
      <c r="K70">
        <v>0.0</v>
      </c>
      <c r="L70">
        <v>0.0</v>
      </c>
      <c r="M70">
        <v>0.0</v>
      </c>
      <c r="N70" s="13">
        <v>0.0</v>
      </c>
      <c r="O70" s="13">
        <v>0.0</v>
      </c>
      <c r="P70" s="13">
        <v>0.0</v>
      </c>
      <c r="Q70" s="103">
        <v>0.0</v>
      </c>
      <c r="R70">
        <v>0.0</v>
      </c>
      <c r="S70">
        <v>0.0</v>
      </c>
      <c r="T70">
        <v>0.0</v>
      </c>
      <c r="U70">
        <v>0.0</v>
      </c>
      <c r="V70" s="103"/>
      <c r="W70" s="103"/>
      <c r="X70" s="103"/>
      <c r="Y70" s="103">
        <v>1.0</v>
      </c>
      <c r="Z70" s="13"/>
      <c r="AA70" s="13"/>
      <c r="AB70" s="103"/>
    </row>
    <row r="71">
      <c r="A71" s="81">
        <v>620.0</v>
      </c>
      <c r="B71" s="103">
        <v>48.0</v>
      </c>
      <c r="C71" s="103"/>
      <c r="D71" s="103"/>
      <c r="E71" s="103" t="s">
        <v>234</v>
      </c>
      <c r="F71" s="13">
        <v>0.0</v>
      </c>
      <c r="G71" s="13">
        <v>0.0</v>
      </c>
      <c r="H71" s="13">
        <v>0.0</v>
      </c>
      <c r="I71" s="103">
        <v>0.0</v>
      </c>
      <c r="J71">
        <v>0.0</v>
      </c>
      <c r="K71">
        <v>0.0</v>
      </c>
      <c r="L71">
        <v>0.0</v>
      </c>
      <c r="M71">
        <v>0.0</v>
      </c>
      <c r="N71" s="13">
        <v>0.0</v>
      </c>
      <c r="O71" s="13">
        <v>0.0</v>
      </c>
      <c r="P71" s="13">
        <v>0.0</v>
      </c>
      <c r="Q71" s="103">
        <v>0.0</v>
      </c>
      <c r="R71">
        <v>0.0</v>
      </c>
      <c r="S71">
        <v>0.0</v>
      </c>
      <c r="T71">
        <v>0.0</v>
      </c>
      <c r="U71">
        <v>0.0</v>
      </c>
      <c r="V71" s="103">
        <v>1.0</v>
      </c>
      <c r="W71" s="103"/>
      <c r="X71" s="103"/>
      <c r="Y71" s="103">
        <v>2.0</v>
      </c>
      <c r="Z71" s="13" t="s">
        <v>235</v>
      </c>
      <c r="AA71" s="13"/>
      <c r="AB71" s="103"/>
    </row>
    <row r="72">
      <c r="A72" s="81">
        <v>620.0</v>
      </c>
      <c r="B72" s="103">
        <v>57.0</v>
      </c>
      <c r="C72" s="103"/>
      <c r="D72" s="103" t="s">
        <v>119</v>
      </c>
      <c r="E72" s="103" t="s">
        <v>236</v>
      </c>
      <c r="F72" s="13">
        <v>0.0</v>
      </c>
      <c r="G72" s="13">
        <v>0.0</v>
      </c>
      <c r="H72" s="13">
        <v>0.0</v>
      </c>
      <c r="I72" s="103">
        <v>0.0</v>
      </c>
      <c r="J72">
        <v>0.0</v>
      </c>
      <c r="K72">
        <v>0.0</v>
      </c>
      <c r="L72">
        <v>0.0</v>
      </c>
      <c r="M72">
        <v>0.0</v>
      </c>
      <c r="N72" s="13">
        <v>0.0</v>
      </c>
      <c r="O72" s="13">
        <v>1.0</v>
      </c>
      <c r="P72" s="13">
        <v>0.0</v>
      </c>
      <c r="Q72" s="103">
        <v>0.0</v>
      </c>
      <c r="R72">
        <v>0.0</v>
      </c>
      <c r="S72">
        <v>1.0</v>
      </c>
      <c r="T72">
        <v>0.0</v>
      </c>
      <c r="U72">
        <v>0.0</v>
      </c>
      <c r="V72" s="103">
        <v>1.0</v>
      </c>
      <c r="W72" s="103">
        <v>5.0</v>
      </c>
      <c r="X72" s="103"/>
      <c r="Y72" s="103">
        <v>3.0</v>
      </c>
      <c r="Z72" s="13" t="s">
        <v>237</v>
      </c>
      <c r="AA72" s="13"/>
      <c r="AB72" s="103"/>
    </row>
    <row r="73">
      <c r="A73" s="81">
        <v>620.0</v>
      </c>
      <c r="B73" s="103">
        <v>60.0</v>
      </c>
      <c r="C73" s="103"/>
      <c r="D73" s="103" t="s">
        <v>116</v>
      </c>
      <c r="E73" s="103" t="s">
        <v>238</v>
      </c>
      <c r="F73" s="13">
        <v>0.0</v>
      </c>
      <c r="G73" s="13">
        <v>0.0</v>
      </c>
      <c r="H73" s="13">
        <v>0.0</v>
      </c>
      <c r="I73" s="103">
        <v>0.0</v>
      </c>
      <c r="J73">
        <v>0.0</v>
      </c>
      <c r="K73">
        <v>0.0</v>
      </c>
      <c r="L73">
        <v>0.0</v>
      </c>
      <c r="M73">
        <v>0.0</v>
      </c>
      <c r="N73" s="13">
        <v>3.0</v>
      </c>
      <c r="O73" s="13">
        <v>0.0</v>
      </c>
      <c r="P73" s="13">
        <v>0.0</v>
      </c>
      <c r="Q73" s="103">
        <v>0.0</v>
      </c>
      <c r="R73">
        <v>3.0</v>
      </c>
      <c r="S73">
        <v>0.0</v>
      </c>
      <c r="T73">
        <v>0.0</v>
      </c>
      <c r="U73">
        <v>0.0</v>
      </c>
      <c r="V73" s="103">
        <v>1.0</v>
      </c>
      <c r="W73" s="103">
        <v>1.0</v>
      </c>
      <c r="X73" s="103"/>
      <c r="Y73" s="103">
        <v>4.0</v>
      </c>
      <c r="Z73" s="13" t="s">
        <v>239</v>
      </c>
      <c r="AA73" s="13"/>
      <c r="AB73" s="103"/>
    </row>
    <row r="74">
      <c r="A74" s="81">
        <v>620.0</v>
      </c>
      <c r="B74" s="103">
        <v>68.0</v>
      </c>
      <c r="C74" s="103"/>
      <c r="D74" s="103" t="s">
        <v>116</v>
      </c>
      <c r="E74" s="103" t="s">
        <v>240</v>
      </c>
      <c r="F74" s="13">
        <v>0.0</v>
      </c>
      <c r="G74" s="13">
        <v>0.0</v>
      </c>
      <c r="H74" s="13">
        <v>0.0</v>
      </c>
      <c r="I74" s="103">
        <v>0.0</v>
      </c>
      <c r="J74">
        <v>0.0</v>
      </c>
      <c r="K74">
        <v>0.0</v>
      </c>
      <c r="L74">
        <v>0.0</v>
      </c>
      <c r="M74">
        <v>0.0</v>
      </c>
      <c r="N74" s="13">
        <v>2.0</v>
      </c>
      <c r="O74" s="13">
        <v>0.0</v>
      </c>
      <c r="P74" s="13">
        <v>0.0</v>
      </c>
      <c r="Q74" s="103">
        <v>0.0</v>
      </c>
      <c r="R74">
        <v>2.0</v>
      </c>
      <c r="S74">
        <v>0.0</v>
      </c>
      <c r="T74">
        <v>0.0</v>
      </c>
      <c r="U74">
        <v>0.0</v>
      </c>
      <c r="V74" s="103">
        <v>1.0</v>
      </c>
      <c r="W74" s="103">
        <v>2.0</v>
      </c>
      <c r="X74" s="103"/>
      <c r="Y74" s="103">
        <v>3.0</v>
      </c>
      <c r="Z74" s="13"/>
      <c r="AA74" s="13"/>
      <c r="AB74" s="103"/>
    </row>
    <row r="75">
      <c r="A75" s="81">
        <v>623.0</v>
      </c>
      <c r="B75" s="103">
        <v>3.0</v>
      </c>
      <c r="C75" s="103"/>
      <c r="D75" s="103" t="s">
        <v>119</v>
      </c>
      <c r="E75" s="103" t="s">
        <v>241</v>
      </c>
      <c r="F75" s="13">
        <v>0.0</v>
      </c>
      <c r="G75" s="13">
        <v>0.0</v>
      </c>
      <c r="H75" s="13">
        <v>0.0</v>
      </c>
      <c r="I75" s="103">
        <v>0.0</v>
      </c>
      <c r="J75">
        <v>0.0</v>
      </c>
      <c r="K75">
        <v>0.0</v>
      </c>
      <c r="L75">
        <v>0.0</v>
      </c>
      <c r="M75">
        <v>0.0</v>
      </c>
      <c r="N75" s="13">
        <v>0.0</v>
      </c>
      <c r="O75" s="13">
        <v>0.0</v>
      </c>
      <c r="P75" s="13">
        <v>0.0</v>
      </c>
      <c r="Q75" s="103">
        <v>0.0</v>
      </c>
      <c r="R75">
        <v>0.0</v>
      </c>
      <c r="S75">
        <v>0.0</v>
      </c>
      <c r="T75">
        <v>0.0</v>
      </c>
      <c r="U75">
        <v>0.0</v>
      </c>
      <c r="V75" s="103">
        <v>1.0</v>
      </c>
      <c r="W75" s="103">
        <v>5.0</v>
      </c>
      <c r="X75" s="103"/>
      <c r="Y75" s="103">
        <v>1.0</v>
      </c>
      <c r="Z75" s="13" t="s">
        <v>242</v>
      </c>
      <c r="AA75" s="13"/>
      <c r="AB75" s="103"/>
    </row>
    <row r="76">
      <c r="A76" s="81">
        <v>623.0</v>
      </c>
      <c r="B76" s="103">
        <v>11.0</v>
      </c>
      <c r="C76" s="103"/>
      <c r="D76" s="103" t="s">
        <v>109</v>
      </c>
      <c r="E76" s="103"/>
      <c r="F76" s="13">
        <v>0.0</v>
      </c>
      <c r="G76" s="13">
        <v>0.0</v>
      </c>
      <c r="H76" s="13">
        <v>0.0</v>
      </c>
      <c r="I76" s="103">
        <v>0.0</v>
      </c>
      <c r="J76">
        <v>0.0</v>
      </c>
      <c r="K76">
        <v>0.0</v>
      </c>
      <c r="L76">
        <v>0.0</v>
      </c>
      <c r="M76">
        <v>0.0</v>
      </c>
      <c r="N76" s="13">
        <v>0.0</v>
      </c>
      <c r="O76" s="13">
        <v>0.0</v>
      </c>
      <c r="P76" s="13">
        <v>0.0</v>
      </c>
      <c r="Q76" s="103">
        <v>1.0</v>
      </c>
      <c r="R76">
        <v>0.0</v>
      </c>
      <c r="S76">
        <v>0.0</v>
      </c>
      <c r="T76">
        <v>0.0</v>
      </c>
      <c r="U76">
        <v>1.0</v>
      </c>
      <c r="V76" s="103">
        <v>1.0</v>
      </c>
      <c r="W76" s="103">
        <v>23.0</v>
      </c>
      <c r="X76" s="103"/>
      <c r="Y76" s="103">
        <v>4.0</v>
      </c>
      <c r="Z76" s="13" t="s">
        <v>243</v>
      </c>
      <c r="AA76" s="13"/>
      <c r="AB76" s="103"/>
    </row>
    <row r="77">
      <c r="A77" s="81">
        <v>623.0</v>
      </c>
      <c r="B77" s="103">
        <v>14.0</v>
      </c>
      <c r="C77" s="103"/>
      <c r="D77" s="103" t="s">
        <v>119</v>
      </c>
      <c r="E77" s="103" t="s">
        <v>244</v>
      </c>
      <c r="F77" s="13">
        <v>0.0</v>
      </c>
      <c r="G77" s="13">
        <v>0.0</v>
      </c>
      <c r="H77" s="13">
        <v>0.0</v>
      </c>
      <c r="I77" s="103">
        <v>0.0</v>
      </c>
      <c r="J77">
        <v>0.0</v>
      </c>
      <c r="K77">
        <v>0.0</v>
      </c>
      <c r="L77">
        <v>0.0</v>
      </c>
      <c r="M77">
        <v>0.0</v>
      </c>
      <c r="N77" s="13">
        <v>0.0</v>
      </c>
      <c r="O77" s="13">
        <v>0.0</v>
      </c>
      <c r="P77" s="13">
        <v>0.0</v>
      </c>
      <c r="Q77" s="103">
        <v>0.0</v>
      </c>
      <c r="R77">
        <v>0.0</v>
      </c>
      <c r="S77">
        <v>0.0</v>
      </c>
      <c r="T77">
        <v>0.0</v>
      </c>
      <c r="U77">
        <v>0.0</v>
      </c>
      <c r="V77" s="103"/>
      <c r="W77" s="103"/>
      <c r="X77" s="103"/>
      <c r="Y77" s="103">
        <v>4.0</v>
      </c>
      <c r="Z77" s="13" t="s">
        <v>245</v>
      </c>
      <c r="AA77" s="13"/>
      <c r="AB77" s="103"/>
    </row>
    <row r="78">
      <c r="A78" s="81">
        <v>623.0</v>
      </c>
      <c r="B78" s="103">
        <v>20.0</v>
      </c>
      <c r="C78" s="103"/>
      <c r="D78" s="103" t="s">
        <v>116</v>
      </c>
      <c r="E78" s="103" t="s">
        <v>246</v>
      </c>
      <c r="F78" s="13">
        <v>0.0</v>
      </c>
      <c r="G78" s="13">
        <v>0.0</v>
      </c>
      <c r="H78" s="13">
        <v>0.0</v>
      </c>
      <c r="I78" s="103">
        <v>0.0</v>
      </c>
      <c r="J78">
        <v>0.0</v>
      </c>
      <c r="K78">
        <v>0.0</v>
      </c>
      <c r="L78">
        <v>0.0</v>
      </c>
      <c r="M78">
        <v>0.0</v>
      </c>
      <c r="N78" s="13">
        <v>0.0</v>
      </c>
      <c r="O78" s="13">
        <v>0.0</v>
      </c>
      <c r="P78" s="13">
        <v>0.0</v>
      </c>
      <c r="Q78" s="103">
        <v>0.0</v>
      </c>
      <c r="R78">
        <v>0.0</v>
      </c>
      <c r="S78">
        <v>0.0</v>
      </c>
      <c r="T78">
        <v>0.0</v>
      </c>
      <c r="U78">
        <v>0.0</v>
      </c>
      <c r="V78" s="103">
        <v>1.0</v>
      </c>
      <c r="W78" s="103">
        <v>3.0</v>
      </c>
      <c r="X78" s="103"/>
      <c r="Y78" s="103">
        <v>2.0</v>
      </c>
      <c r="Z78" s="13" t="s">
        <v>247</v>
      </c>
      <c r="AA78" s="13"/>
      <c r="AB78" s="103"/>
    </row>
    <row r="79">
      <c r="A79" s="81">
        <v>623.0</v>
      </c>
      <c r="B79" s="103">
        <v>26.0</v>
      </c>
      <c r="C79" s="103"/>
      <c r="D79" s="103" t="s">
        <v>109</v>
      </c>
      <c r="E79" s="103" t="s">
        <v>248</v>
      </c>
      <c r="F79" s="13">
        <v>0.0</v>
      </c>
      <c r="G79" s="13">
        <v>0.0</v>
      </c>
      <c r="H79" s="13">
        <v>0.0</v>
      </c>
      <c r="I79" s="103">
        <v>0.0</v>
      </c>
      <c r="J79">
        <v>0.0</v>
      </c>
      <c r="K79">
        <v>0.0</v>
      </c>
      <c r="L79">
        <v>0.0</v>
      </c>
      <c r="M79">
        <v>0.0</v>
      </c>
      <c r="N79" s="13">
        <v>0.0</v>
      </c>
      <c r="O79" s="13">
        <v>0.0</v>
      </c>
      <c r="P79" s="13">
        <v>0.0</v>
      </c>
      <c r="Q79" s="103">
        <v>0.0</v>
      </c>
      <c r="R79">
        <v>0.0</v>
      </c>
      <c r="S79">
        <v>0.0</v>
      </c>
      <c r="T79">
        <v>0.0</v>
      </c>
      <c r="U79">
        <v>0.0</v>
      </c>
      <c r="V79" s="103">
        <v>1.0</v>
      </c>
      <c r="W79" s="103">
        <v>10.0</v>
      </c>
      <c r="X79" s="103"/>
      <c r="Y79" s="103">
        <v>4.0</v>
      </c>
      <c r="Z79" s="13" t="s">
        <v>249</v>
      </c>
      <c r="AA79" s="13"/>
      <c r="AB79" s="103"/>
    </row>
    <row r="80">
      <c r="A80" s="81">
        <v>623.0</v>
      </c>
      <c r="B80" s="103">
        <v>36.0</v>
      </c>
      <c r="C80" s="103"/>
      <c r="D80" s="103" t="s">
        <v>116</v>
      </c>
      <c r="E80" s="103" t="s">
        <v>250</v>
      </c>
      <c r="F80" s="13">
        <v>0.0</v>
      </c>
      <c r="G80" s="13">
        <v>1.0</v>
      </c>
      <c r="H80" s="13">
        <v>0.0</v>
      </c>
      <c r="I80" s="103">
        <v>0.0</v>
      </c>
      <c r="J80">
        <v>0.0</v>
      </c>
      <c r="K80">
        <v>1.0</v>
      </c>
      <c r="L80">
        <v>0.0</v>
      </c>
      <c r="M80">
        <v>0.0</v>
      </c>
      <c r="N80" s="13">
        <v>0.0</v>
      </c>
      <c r="O80" s="13">
        <v>0.0</v>
      </c>
      <c r="P80" s="13">
        <v>0.0</v>
      </c>
      <c r="Q80" s="103">
        <v>0.0</v>
      </c>
      <c r="R80">
        <v>0.0</v>
      </c>
      <c r="S80">
        <v>0.0</v>
      </c>
      <c r="T80">
        <v>0.0</v>
      </c>
      <c r="U80">
        <v>0.0</v>
      </c>
      <c r="V80" s="103"/>
      <c r="W80" s="103"/>
      <c r="X80" s="103"/>
      <c r="Y80" s="103">
        <v>2.0</v>
      </c>
      <c r="Z80" s="13"/>
      <c r="AA80" s="13"/>
      <c r="AB80" s="103"/>
    </row>
    <row r="81">
      <c r="A81" s="81">
        <v>623.0</v>
      </c>
      <c r="B81" s="103">
        <v>41.0</v>
      </c>
      <c r="C81" s="103"/>
      <c r="D81" s="103" t="s">
        <v>116</v>
      </c>
      <c r="E81" s="103" t="s">
        <v>251</v>
      </c>
      <c r="F81" s="13">
        <v>0.0</v>
      </c>
      <c r="G81" s="13">
        <v>0.0</v>
      </c>
      <c r="H81" s="13">
        <v>0.0</v>
      </c>
      <c r="I81" s="103">
        <v>0.0</v>
      </c>
      <c r="J81">
        <v>0.0</v>
      </c>
      <c r="K81">
        <v>0.0</v>
      </c>
      <c r="L81">
        <v>0.0</v>
      </c>
      <c r="M81">
        <v>0.0</v>
      </c>
      <c r="N81" s="13">
        <v>0.0</v>
      </c>
      <c r="O81" s="13">
        <v>0.0</v>
      </c>
      <c r="P81" s="13">
        <v>0.0</v>
      </c>
      <c r="Q81" s="103">
        <v>0.0</v>
      </c>
      <c r="R81">
        <v>0.0</v>
      </c>
      <c r="S81">
        <v>0.0</v>
      </c>
      <c r="T81">
        <v>0.0</v>
      </c>
      <c r="U81">
        <v>0.0</v>
      </c>
      <c r="V81" s="103">
        <v>1.0</v>
      </c>
      <c r="W81" s="103"/>
      <c r="X81" s="103"/>
      <c r="Y81" s="103">
        <v>1.0</v>
      </c>
      <c r="Z81" s="13"/>
      <c r="AA81" s="13"/>
      <c r="AB81" s="103"/>
    </row>
    <row r="82">
      <c r="A82" s="81">
        <v>623.0</v>
      </c>
      <c r="B82" s="103">
        <v>51.0</v>
      </c>
      <c r="C82" s="103"/>
      <c r="D82" s="103"/>
      <c r="E82" s="103" t="s">
        <v>252</v>
      </c>
      <c r="F82" s="13">
        <v>1.0</v>
      </c>
      <c r="G82" s="13">
        <v>0.0</v>
      </c>
      <c r="H82" s="13">
        <v>0.0</v>
      </c>
      <c r="I82" s="103">
        <v>0.0</v>
      </c>
      <c r="J82">
        <v>1.0</v>
      </c>
      <c r="K82">
        <v>0.0</v>
      </c>
      <c r="L82">
        <v>0.0</v>
      </c>
      <c r="M82">
        <v>0.0</v>
      </c>
      <c r="N82" s="13">
        <v>0.0</v>
      </c>
      <c r="O82" s="13">
        <v>0.0</v>
      </c>
      <c r="P82" s="13">
        <v>0.0</v>
      </c>
      <c r="Q82" s="103">
        <v>0.0</v>
      </c>
      <c r="R82">
        <v>0.0</v>
      </c>
      <c r="S82">
        <v>0.0</v>
      </c>
      <c r="T82">
        <v>0.0</v>
      </c>
      <c r="U82">
        <v>0.0</v>
      </c>
      <c r="V82" s="103">
        <v>1.0</v>
      </c>
      <c r="W82" s="103">
        <v>2.0</v>
      </c>
      <c r="X82" s="103"/>
      <c r="Y82" s="103">
        <v>3.0</v>
      </c>
      <c r="Z82" s="13"/>
      <c r="AA82" s="13"/>
      <c r="AB82" s="103"/>
    </row>
    <row r="83">
      <c r="A83" s="81">
        <v>623.0</v>
      </c>
      <c r="B83" s="103">
        <v>54.0</v>
      </c>
      <c r="C83" s="103"/>
      <c r="D83" s="103" t="s">
        <v>119</v>
      </c>
      <c r="E83" s="103" t="s">
        <v>253</v>
      </c>
      <c r="F83" s="13">
        <v>0.0</v>
      </c>
      <c r="G83" s="13">
        <v>1.0</v>
      </c>
      <c r="H83" s="13">
        <v>0.0</v>
      </c>
      <c r="I83" s="103">
        <v>0.0</v>
      </c>
      <c r="J83">
        <v>0.0</v>
      </c>
      <c r="K83">
        <v>1.0</v>
      </c>
      <c r="L83">
        <v>0.0</v>
      </c>
      <c r="M83">
        <v>0.0</v>
      </c>
      <c r="N83" s="13">
        <v>0.0</v>
      </c>
      <c r="O83" s="13">
        <v>0.0</v>
      </c>
      <c r="P83" s="13">
        <v>0.0</v>
      </c>
      <c r="Q83" s="103">
        <v>0.0</v>
      </c>
      <c r="R83">
        <v>0.0</v>
      </c>
      <c r="S83">
        <v>0.0</v>
      </c>
      <c r="T83">
        <v>0.0</v>
      </c>
      <c r="U83">
        <v>0.0</v>
      </c>
      <c r="V83" s="103">
        <v>2.0</v>
      </c>
      <c r="W83" s="103">
        <v>3.0</v>
      </c>
      <c r="X83" s="103"/>
      <c r="Y83" s="103">
        <v>4.0</v>
      </c>
      <c r="Z83" s="13" t="s">
        <v>254</v>
      </c>
      <c r="AA83" s="13"/>
      <c r="AB83" s="103"/>
    </row>
    <row r="84">
      <c r="A84" s="81">
        <v>623.0</v>
      </c>
      <c r="B84" s="103">
        <v>58.0</v>
      </c>
      <c r="C84" s="103"/>
      <c r="D84" s="103"/>
      <c r="E84" s="103" t="s">
        <v>252</v>
      </c>
      <c r="F84" s="13">
        <v>0.0</v>
      </c>
      <c r="G84" s="13">
        <v>1.0</v>
      </c>
      <c r="H84" s="13">
        <v>0.0</v>
      </c>
      <c r="I84" s="103">
        <v>0.0</v>
      </c>
      <c r="J84">
        <v>0.0</v>
      </c>
      <c r="K84">
        <v>1.0</v>
      </c>
      <c r="L84">
        <v>0.0</v>
      </c>
      <c r="M84">
        <v>0.0</v>
      </c>
      <c r="N84" s="13">
        <v>0.0</v>
      </c>
      <c r="O84" s="13">
        <v>0.0</v>
      </c>
      <c r="P84" s="13">
        <v>0.0</v>
      </c>
      <c r="Q84" s="103">
        <v>0.0</v>
      </c>
      <c r="R84">
        <v>0.0</v>
      </c>
      <c r="S84">
        <v>0.0</v>
      </c>
      <c r="T84">
        <v>0.0</v>
      </c>
      <c r="U84">
        <v>0.0</v>
      </c>
      <c r="V84" s="103">
        <v>1.0</v>
      </c>
      <c r="W84" s="103">
        <v>2.0</v>
      </c>
      <c r="X84" s="103"/>
      <c r="Y84" s="103">
        <v>2.0</v>
      </c>
      <c r="Z84" s="13"/>
      <c r="AA84" s="13"/>
      <c r="AB84" s="103"/>
    </row>
    <row r="85">
      <c r="A85" s="81">
        <v>623.0</v>
      </c>
      <c r="B85" s="103">
        <v>67.0</v>
      </c>
      <c r="C85" s="103"/>
      <c r="D85" s="103" t="s">
        <v>116</v>
      </c>
      <c r="E85" s="103" t="s">
        <v>255</v>
      </c>
      <c r="F85" s="13">
        <v>0.0</v>
      </c>
      <c r="G85" s="13">
        <v>0.0</v>
      </c>
      <c r="H85" s="13">
        <v>1.0</v>
      </c>
      <c r="I85" s="103">
        <v>0.0</v>
      </c>
      <c r="J85">
        <v>0.0</v>
      </c>
      <c r="K85">
        <v>0.0</v>
      </c>
      <c r="L85">
        <v>1.0</v>
      </c>
      <c r="M85">
        <v>0.0</v>
      </c>
      <c r="N85" s="13">
        <v>0.0</v>
      </c>
      <c r="O85" s="13">
        <v>0.0</v>
      </c>
      <c r="P85" s="13">
        <v>0.0</v>
      </c>
      <c r="Q85" s="103">
        <v>0.0</v>
      </c>
      <c r="R85">
        <v>0.0</v>
      </c>
      <c r="S85">
        <v>0.0</v>
      </c>
      <c r="T85">
        <v>0.0</v>
      </c>
      <c r="U85">
        <v>0.0</v>
      </c>
      <c r="V85" s="103">
        <v>1.0</v>
      </c>
      <c r="W85" s="103">
        <v>2.0</v>
      </c>
      <c r="X85" s="103"/>
      <c r="Y85" s="103">
        <v>3.0</v>
      </c>
      <c r="Z85" s="13"/>
      <c r="AA85" s="13"/>
      <c r="AB85" s="103"/>
    </row>
    <row r="86">
      <c r="A86" s="81">
        <v>888.0</v>
      </c>
      <c r="B86" s="103">
        <v>5.0</v>
      </c>
      <c r="C86" s="103"/>
      <c r="D86" s="103"/>
      <c r="E86" s="103" t="s">
        <v>256</v>
      </c>
      <c r="F86" s="13">
        <v>0.0</v>
      </c>
      <c r="G86" s="13">
        <v>0.0</v>
      </c>
      <c r="H86" s="13">
        <v>0.0</v>
      </c>
      <c r="I86" s="103">
        <v>0.0</v>
      </c>
      <c r="J86">
        <v>0.0</v>
      </c>
      <c r="K86">
        <v>0.0</v>
      </c>
      <c r="L86">
        <v>0.0</v>
      </c>
      <c r="M86">
        <v>0.0</v>
      </c>
      <c r="N86" s="13">
        <v>0.0</v>
      </c>
      <c r="O86" s="13">
        <v>0.0</v>
      </c>
      <c r="P86" s="13">
        <v>0.0</v>
      </c>
      <c r="Q86" s="103">
        <v>0.0</v>
      </c>
      <c r="R86">
        <v>0.0</v>
      </c>
      <c r="S86">
        <v>0.0</v>
      </c>
      <c r="T86">
        <v>0.0</v>
      </c>
      <c r="U86">
        <v>0.0</v>
      </c>
      <c r="V86" s="103"/>
      <c r="W86" s="103"/>
      <c r="X86" s="103"/>
      <c r="Y86" s="103">
        <v>2.0</v>
      </c>
      <c r="Z86" s="13"/>
      <c r="AA86" s="13"/>
      <c r="AB86" s="103"/>
    </row>
    <row r="87">
      <c r="A87" s="81">
        <v>888.0</v>
      </c>
      <c r="B87" s="103">
        <v>12.0</v>
      </c>
      <c r="C87" s="103"/>
      <c r="D87" s="103" t="s">
        <v>166</v>
      </c>
      <c r="E87" s="103"/>
      <c r="F87" s="13">
        <v>0.0</v>
      </c>
      <c r="G87" s="13">
        <v>1.0</v>
      </c>
      <c r="H87" s="13">
        <v>1.0</v>
      </c>
      <c r="I87" s="103">
        <v>0.0</v>
      </c>
      <c r="J87">
        <v>0.0</v>
      </c>
      <c r="K87">
        <v>1.0</v>
      </c>
      <c r="L87">
        <v>1.0</v>
      </c>
      <c r="M87">
        <v>0.0</v>
      </c>
      <c r="N87" s="13">
        <v>0.0</v>
      </c>
      <c r="O87" s="13">
        <v>0.0</v>
      </c>
      <c r="P87" s="13">
        <v>0.0</v>
      </c>
      <c r="Q87" s="103">
        <v>0.0</v>
      </c>
      <c r="R87">
        <v>0.0</v>
      </c>
      <c r="S87">
        <v>0.0</v>
      </c>
      <c r="T87">
        <v>0.0</v>
      </c>
      <c r="U87">
        <v>0.0</v>
      </c>
      <c r="V87" s="103">
        <v>1.0</v>
      </c>
      <c r="W87" s="103"/>
      <c r="X87" s="103"/>
      <c r="Y87" s="103">
        <v>3.0</v>
      </c>
      <c r="Z87" s="13" t="s">
        <v>257</v>
      </c>
      <c r="AA87" s="13"/>
      <c r="AB87" s="103"/>
    </row>
    <row r="88">
      <c r="A88" s="81">
        <v>888.0</v>
      </c>
      <c r="B88" s="103">
        <v>16.0</v>
      </c>
      <c r="C88" s="103"/>
      <c r="D88" s="103" t="s">
        <v>109</v>
      </c>
      <c r="E88" s="103" t="s">
        <v>258</v>
      </c>
      <c r="F88" s="13">
        <v>0.0</v>
      </c>
      <c r="G88" s="13">
        <v>0.0</v>
      </c>
      <c r="H88" s="13">
        <v>0.0</v>
      </c>
      <c r="I88" s="103">
        <v>0.0</v>
      </c>
      <c r="J88">
        <v>0.0</v>
      </c>
      <c r="K88">
        <v>0.0</v>
      </c>
      <c r="L88">
        <v>0.0</v>
      </c>
      <c r="M88">
        <v>0.0</v>
      </c>
      <c r="N88" s="13">
        <v>0.0</v>
      </c>
      <c r="O88" s="13">
        <v>0.0</v>
      </c>
      <c r="P88" s="13">
        <v>0.0</v>
      </c>
      <c r="Q88" s="103">
        <v>0.0</v>
      </c>
      <c r="R88">
        <v>0.0</v>
      </c>
      <c r="S88">
        <v>0.0</v>
      </c>
      <c r="T88">
        <v>0.0</v>
      </c>
      <c r="U88">
        <v>0.0</v>
      </c>
      <c r="V88" s="103">
        <v>3.0</v>
      </c>
      <c r="W88" s="103">
        <v>20.0</v>
      </c>
      <c r="X88" s="103"/>
      <c r="Y88" s="103">
        <v>4.0</v>
      </c>
      <c r="Z88" s="13" t="s">
        <v>259</v>
      </c>
      <c r="AA88" s="13"/>
      <c r="AB88" s="103"/>
    </row>
    <row r="89">
      <c r="A89" s="81">
        <v>888.0</v>
      </c>
      <c r="B89" s="103">
        <v>20.0</v>
      </c>
      <c r="C89" s="103"/>
      <c r="D89" s="103"/>
      <c r="E89" s="103" t="s">
        <v>260</v>
      </c>
      <c r="F89" s="13">
        <v>0.0</v>
      </c>
      <c r="G89" s="13">
        <v>0.0</v>
      </c>
      <c r="H89" s="13">
        <v>0.0</v>
      </c>
      <c r="I89" s="103">
        <v>0.0</v>
      </c>
      <c r="J89">
        <v>0.0</v>
      </c>
      <c r="K89">
        <v>0.0</v>
      </c>
      <c r="L89">
        <v>0.0</v>
      </c>
      <c r="M89">
        <v>0.0</v>
      </c>
      <c r="N89" s="13">
        <v>0.0</v>
      </c>
      <c r="O89" s="13">
        <v>0.0</v>
      </c>
      <c r="P89" s="13">
        <v>0.0</v>
      </c>
      <c r="Q89" s="103">
        <v>0.0</v>
      </c>
      <c r="R89">
        <v>0.0</v>
      </c>
      <c r="S89">
        <v>0.0</v>
      </c>
      <c r="T89">
        <v>0.0</v>
      </c>
      <c r="U89">
        <v>0.0</v>
      </c>
      <c r="V89" s="103"/>
      <c r="W89" s="103"/>
      <c r="X89" s="103"/>
      <c r="Y89" s="103">
        <v>2.0</v>
      </c>
      <c r="Z89" s="13"/>
      <c r="AA89" s="13"/>
      <c r="AB89" s="103"/>
    </row>
    <row r="90">
      <c r="A90" s="81">
        <v>888.0</v>
      </c>
      <c r="B90" s="103">
        <v>26.0</v>
      </c>
      <c r="C90" s="103"/>
      <c r="D90" s="103" t="s">
        <v>119</v>
      </c>
      <c r="E90" s="103" t="s">
        <v>261</v>
      </c>
      <c r="F90" s="13">
        <v>0.0</v>
      </c>
      <c r="G90" s="13">
        <v>0.0</v>
      </c>
      <c r="H90" s="13">
        <v>0.0</v>
      </c>
      <c r="I90" s="103">
        <v>0.0</v>
      </c>
      <c r="J90">
        <v>0.0</v>
      </c>
      <c r="K90">
        <v>0.0</v>
      </c>
      <c r="L90">
        <v>0.0</v>
      </c>
      <c r="M90">
        <v>0.0</v>
      </c>
      <c r="N90" s="13">
        <v>0.0</v>
      </c>
      <c r="O90" s="13">
        <v>0.0</v>
      </c>
      <c r="P90" s="13">
        <v>0.0</v>
      </c>
      <c r="Q90" s="103">
        <v>0.0</v>
      </c>
      <c r="R90">
        <v>0.0</v>
      </c>
      <c r="S90">
        <v>0.0</v>
      </c>
      <c r="T90">
        <v>0.0</v>
      </c>
      <c r="U90">
        <v>0.0</v>
      </c>
      <c r="V90" s="103"/>
      <c r="W90" s="103"/>
      <c r="X90" s="103"/>
      <c r="Y90" s="103">
        <v>4.0</v>
      </c>
      <c r="Z90" s="13" t="s">
        <v>262</v>
      </c>
      <c r="AA90" s="13"/>
      <c r="AB90" s="103"/>
    </row>
    <row r="91">
      <c r="A91" s="81">
        <v>888.0</v>
      </c>
      <c r="B91" s="103">
        <v>32.0</v>
      </c>
      <c r="C91" s="103"/>
      <c r="D91" s="103" t="s">
        <v>119</v>
      </c>
      <c r="E91" s="103" t="s">
        <v>263</v>
      </c>
      <c r="F91" s="13">
        <v>0.0</v>
      </c>
      <c r="G91" s="13">
        <v>0.0</v>
      </c>
      <c r="H91" s="13">
        <v>0.0</v>
      </c>
      <c r="I91" s="103">
        <v>0.0</v>
      </c>
      <c r="J91">
        <v>0.0</v>
      </c>
      <c r="K91">
        <v>0.0</v>
      </c>
      <c r="L91">
        <v>0.0</v>
      </c>
      <c r="M91">
        <v>0.0</v>
      </c>
      <c r="N91" s="13">
        <v>3.0</v>
      </c>
      <c r="O91" s="13">
        <v>0.0</v>
      </c>
      <c r="P91" s="13">
        <v>0.0</v>
      </c>
      <c r="Q91" s="103">
        <v>0.0</v>
      </c>
      <c r="R91">
        <v>3.0</v>
      </c>
      <c r="S91">
        <v>0.0</v>
      </c>
      <c r="T91">
        <v>0.0</v>
      </c>
      <c r="U91">
        <v>0.0</v>
      </c>
      <c r="V91" s="103">
        <v>3.0</v>
      </c>
      <c r="W91" s="103">
        <v>10.0</v>
      </c>
      <c r="X91" s="103"/>
      <c r="Y91" s="103">
        <v>4.0</v>
      </c>
      <c r="Z91" s="13" t="s">
        <v>264</v>
      </c>
      <c r="AA91" s="13"/>
      <c r="AB91" s="103"/>
    </row>
    <row r="92">
      <c r="A92" s="81">
        <v>888.0</v>
      </c>
      <c r="B92" s="103">
        <v>36.0</v>
      </c>
      <c r="C92" s="103"/>
      <c r="D92" s="103" t="s">
        <v>116</v>
      </c>
      <c r="E92" s="103" t="s">
        <v>265</v>
      </c>
      <c r="F92" s="13">
        <v>0.0</v>
      </c>
      <c r="G92" s="13">
        <v>0.0</v>
      </c>
      <c r="H92" s="13">
        <v>0.0</v>
      </c>
      <c r="I92" s="103">
        <v>0.0</v>
      </c>
      <c r="J92">
        <v>0.0</v>
      </c>
      <c r="K92">
        <v>0.0</v>
      </c>
      <c r="L92">
        <v>0.0</v>
      </c>
      <c r="M92">
        <v>0.0</v>
      </c>
      <c r="N92" s="13">
        <v>1.0</v>
      </c>
      <c r="O92" s="13">
        <v>1.0</v>
      </c>
      <c r="P92" s="13">
        <v>1.0</v>
      </c>
      <c r="Q92" s="103">
        <v>0.0</v>
      </c>
      <c r="R92">
        <v>1.0</v>
      </c>
      <c r="S92">
        <v>1.0</v>
      </c>
      <c r="T92">
        <v>1.0</v>
      </c>
      <c r="U92">
        <v>0.0</v>
      </c>
      <c r="V92" s="103"/>
      <c r="W92" s="103"/>
      <c r="X92" s="103"/>
      <c r="Y92" s="103">
        <v>2.0</v>
      </c>
      <c r="Z92" s="13" t="s">
        <v>266</v>
      </c>
      <c r="AA92" s="13"/>
      <c r="AB92" s="103"/>
    </row>
    <row r="93">
      <c r="A93" s="81">
        <v>888.0</v>
      </c>
      <c r="B93" s="103">
        <v>47.0</v>
      </c>
      <c r="C93" s="103"/>
      <c r="D93" s="103" t="s">
        <v>119</v>
      </c>
      <c r="E93" s="103" t="s">
        <v>267</v>
      </c>
      <c r="F93" s="13">
        <v>0.0</v>
      </c>
      <c r="G93" s="13">
        <v>0.0</v>
      </c>
      <c r="H93" s="13">
        <v>0.0</v>
      </c>
      <c r="I93" s="103">
        <v>0.0</v>
      </c>
      <c r="J93">
        <v>0.0</v>
      </c>
      <c r="K93">
        <v>0.0</v>
      </c>
      <c r="L93">
        <v>0.0</v>
      </c>
      <c r="M93">
        <v>0.0</v>
      </c>
      <c r="N93" s="13">
        <v>5.0</v>
      </c>
      <c r="O93" s="13">
        <v>0.0</v>
      </c>
      <c r="P93" s="13">
        <v>0.0</v>
      </c>
      <c r="Q93" s="103">
        <v>0.0</v>
      </c>
      <c r="R93">
        <v>5.0</v>
      </c>
      <c r="S93">
        <v>0.0</v>
      </c>
      <c r="T93">
        <v>0.0</v>
      </c>
      <c r="U93">
        <v>0.0</v>
      </c>
      <c r="V93" s="103">
        <v>3.0</v>
      </c>
      <c r="W93" s="103">
        <v>21.0</v>
      </c>
      <c r="X93" s="103"/>
      <c r="Y93" s="103">
        <v>4.0</v>
      </c>
      <c r="Z93" s="13"/>
      <c r="AA93" s="13"/>
      <c r="AB93" s="103"/>
    </row>
    <row r="94">
      <c r="A94" s="81">
        <v>888.0</v>
      </c>
      <c r="B94" s="103">
        <v>52.0</v>
      </c>
      <c r="C94" s="103"/>
      <c r="D94" s="103" t="s">
        <v>119</v>
      </c>
      <c r="E94" s="103" t="s">
        <v>268</v>
      </c>
      <c r="F94" s="13">
        <v>0.0</v>
      </c>
      <c r="G94" s="13">
        <v>0.0</v>
      </c>
      <c r="H94" s="13">
        <v>0.0</v>
      </c>
      <c r="I94" s="103">
        <v>0.0</v>
      </c>
      <c r="J94">
        <v>0.0</v>
      </c>
      <c r="K94">
        <v>0.0</v>
      </c>
      <c r="L94">
        <v>0.0</v>
      </c>
      <c r="M94">
        <v>0.0</v>
      </c>
      <c r="N94" s="13">
        <v>4.0</v>
      </c>
      <c r="O94" s="13">
        <v>0.0</v>
      </c>
      <c r="P94" s="13">
        <v>0.0</v>
      </c>
      <c r="Q94" s="103">
        <v>0.0</v>
      </c>
      <c r="R94">
        <v>4.0</v>
      </c>
      <c r="S94">
        <v>0.0</v>
      </c>
      <c r="T94">
        <v>0.0</v>
      </c>
      <c r="U94">
        <v>0.0</v>
      </c>
      <c r="V94" s="103">
        <v>3.0</v>
      </c>
      <c r="W94" s="103">
        <v>20.0</v>
      </c>
      <c r="X94" s="103"/>
      <c r="Y94" s="103">
        <v>5.0</v>
      </c>
      <c r="Z94" s="13" t="s">
        <v>269</v>
      </c>
      <c r="AA94" s="13"/>
      <c r="AB94" s="103"/>
    </row>
    <row r="95">
      <c r="A95" s="81">
        <v>888.0</v>
      </c>
      <c r="B95" s="103">
        <v>62.0</v>
      </c>
      <c r="C95" s="103"/>
      <c r="D95" s="103" t="s">
        <v>166</v>
      </c>
      <c r="E95" s="103"/>
      <c r="F95" s="13">
        <v>0.0</v>
      </c>
      <c r="G95" s="13">
        <v>0.0</v>
      </c>
      <c r="H95" s="13">
        <v>0.0</v>
      </c>
      <c r="I95" s="103">
        <v>0.0</v>
      </c>
      <c r="J95">
        <v>0.0</v>
      </c>
      <c r="K95">
        <v>0.0</v>
      </c>
      <c r="L95">
        <v>0.0</v>
      </c>
      <c r="M95">
        <v>0.0</v>
      </c>
      <c r="N95" s="13">
        <v>5.0</v>
      </c>
      <c r="O95" s="13">
        <v>0.0</v>
      </c>
      <c r="P95" s="13">
        <v>0.0</v>
      </c>
      <c r="Q95" s="103">
        <v>0.0</v>
      </c>
      <c r="R95">
        <v>5.0</v>
      </c>
      <c r="S95">
        <v>0.0</v>
      </c>
      <c r="T95">
        <v>0.0</v>
      </c>
      <c r="U95">
        <v>0.0</v>
      </c>
      <c r="V95" s="103">
        <v>3.0</v>
      </c>
      <c r="W95" s="103">
        <v>10.0</v>
      </c>
      <c r="X95" s="103"/>
      <c r="Y95" s="103">
        <v>4.0</v>
      </c>
      <c r="Z95" s="13" t="s">
        <v>270</v>
      </c>
      <c r="AA95" s="13"/>
      <c r="AB95" s="103"/>
    </row>
    <row r="96">
      <c r="A96" s="81">
        <v>888.0</v>
      </c>
      <c r="B96" s="103">
        <v>65.0</v>
      </c>
      <c r="C96" s="103"/>
      <c r="D96" s="103" t="s">
        <v>166</v>
      </c>
      <c r="E96" s="103"/>
      <c r="F96" s="13">
        <v>0.0</v>
      </c>
      <c r="G96" s="13">
        <v>0.0</v>
      </c>
      <c r="H96" s="13">
        <v>0.0</v>
      </c>
      <c r="I96" s="103">
        <v>0.0</v>
      </c>
      <c r="J96">
        <v>0.0</v>
      </c>
      <c r="K96">
        <v>0.0</v>
      </c>
      <c r="L96">
        <v>0.0</v>
      </c>
      <c r="M96">
        <v>0.0</v>
      </c>
      <c r="N96" s="13">
        <v>3.0</v>
      </c>
      <c r="O96" s="13">
        <v>0.0</v>
      </c>
      <c r="P96" s="13">
        <v>0.0</v>
      </c>
      <c r="Q96" s="103">
        <v>0.0</v>
      </c>
      <c r="R96">
        <v>3.0</v>
      </c>
      <c r="S96">
        <v>0.0</v>
      </c>
      <c r="T96">
        <v>0.0</v>
      </c>
      <c r="U96">
        <v>0.0</v>
      </c>
      <c r="V96" s="103">
        <v>3.0</v>
      </c>
      <c r="W96" s="103">
        <v>30.0</v>
      </c>
      <c r="X96" s="103"/>
      <c r="Y96" s="103">
        <v>4.0</v>
      </c>
      <c r="Z96" s="13" t="s">
        <v>271</v>
      </c>
      <c r="AA96" s="13"/>
      <c r="AB96" s="103"/>
    </row>
    <row r="97">
      <c r="A97" s="81">
        <v>1123.0</v>
      </c>
      <c r="B97" s="103">
        <v>4.0</v>
      </c>
      <c r="C97" s="103"/>
      <c r="D97" s="103" t="s">
        <v>109</v>
      </c>
      <c r="E97" s="103" t="s">
        <v>272</v>
      </c>
      <c r="F97" s="13">
        <v>0.0</v>
      </c>
      <c r="G97" s="13">
        <v>0.0</v>
      </c>
      <c r="H97" s="13">
        <v>0.0</v>
      </c>
      <c r="I97" s="103">
        <v>0.0</v>
      </c>
      <c r="J97">
        <v>0.0</v>
      </c>
      <c r="K97">
        <v>0.0</v>
      </c>
      <c r="L97">
        <v>0.0</v>
      </c>
      <c r="M97">
        <v>0.0</v>
      </c>
      <c r="N97" s="13">
        <v>0.0</v>
      </c>
      <c r="O97" s="13">
        <v>0.0</v>
      </c>
      <c r="P97" s="13">
        <v>0.0</v>
      </c>
      <c r="Q97" s="103">
        <v>0.0</v>
      </c>
      <c r="R97">
        <v>0.0</v>
      </c>
      <c r="S97">
        <v>0.0</v>
      </c>
      <c r="T97">
        <v>0.0</v>
      </c>
      <c r="U97">
        <v>0.0</v>
      </c>
      <c r="V97" s="103"/>
      <c r="W97" s="103"/>
      <c r="X97" s="103"/>
      <c r="Y97" s="103">
        <v>1.0</v>
      </c>
      <c r="Z97" s="13" t="s">
        <v>273</v>
      </c>
      <c r="AA97" s="13"/>
      <c r="AB97" s="103"/>
    </row>
    <row r="98">
      <c r="A98" s="81">
        <v>1123.0</v>
      </c>
      <c r="B98" s="103">
        <v>7.0</v>
      </c>
      <c r="C98" s="103"/>
      <c r="D98" s="103"/>
      <c r="E98" s="103" t="s">
        <v>274</v>
      </c>
      <c r="F98" s="13">
        <v>0.0</v>
      </c>
      <c r="G98" s="13">
        <v>0.0</v>
      </c>
      <c r="H98" s="13">
        <v>0.0</v>
      </c>
      <c r="I98" s="103">
        <v>0.0</v>
      </c>
      <c r="J98">
        <v>0.0</v>
      </c>
      <c r="K98">
        <v>0.0</v>
      </c>
      <c r="L98">
        <v>0.0</v>
      </c>
      <c r="M98">
        <v>0.0</v>
      </c>
      <c r="N98" s="13">
        <v>0.0</v>
      </c>
      <c r="O98" s="13">
        <v>0.0</v>
      </c>
      <c r="P98" s="13">
        <v>0.0</v>
      </c>
      <c r="Q98" s="103">
        <v>0.0</v>
      </c>
      <c r="R98">
        <v>0.0</v>
      </c>
      <c r="S98">
        <v>0.0</v>
      </c>
      <c r="T98">
        <v>0.0</v>
      </c>
      <c r="U98">
        <v>0.0</v>
      </c>
      <c r="V98" s="103"/>
      <c r="W98" s="103"/>
      <c r="X98" s="103"/>
      <c r="Y98" s="103">
        <v>3.0</v>
      </c>
      <c r="Z98" s="13" t="s">
        <v>275</v>
      </c>
      <c r="AA98" s="13"/>
      <c r="AB98" s="103"/>
    </row>
    <row r="99">
      <c r="A99" s="81">
        <v>1123.0</v>
      </c>
      <c r="B99" s="103">
        <v>14.0</v>
      </c>
      <c r="C99" s="103"/>
      <c r="D99" s="103" t="s">
        <v>109</v>
      </c>
      <c r="E99" s="103" t="s">
        <v>276</v>
      </c>
      <c r="F99" s="13">
        <v>0.0</v>
      </c>
      <c r="G99" s="13">
        <v>0.0</v>
      </c>
      <c r="H99" s="13">
        <v>0.0</v>
      </c>
      <c r="I99" s="103">
        <v>0.0</v>
      </c>
      <c r="J99">
        <v>0.0</v>
      </c>
      <c r="K99">
        <v>0.0</v>
      </c>
      <c r="L99">
        <v>0.0</v>
      </c>
      <c r="M99">
        <v>0.0</v>
      </c>
      <c r="N99" s="13">
        <v>0.0</v>
      </c>
      <c r="O99" s="13">
        <v>0.0</v>
      </c>
      <c r="P99" s="13">
        <v>0.0</v>
      </c>
      <c r="Q99" s="103">
        <v>0.0</v>
      </c>
      <c r="R99">
        <v>0.0</v>
      </c>
      <c r="S99">
        <v>0.0</v>
      </c>
      <c r="T99">
        <v>0.0</v>
      </c>
      <c r="U99">
        <v>0.0</v>
      </c>
      <c r="V99" s="103"/>
      <c r="W99" s="103"/>
      <c r="X99" s="103"/>
      <c r="Y99" s="103">
        <v>1.0</v>
      </c>
      <c r="Z99" s="13" t="s">
        <v>277</v>
      </c>
      <c r="AA99" s="13"/>
      <c r="AB99" s="103"/>
    </row>
    <row r="100">
      <c r="A100" s="81">
        <v>1123.0</v>
      </c>
      <c r="B100" s="103">
        <v>24.0</v>
      </c>
      <c r="C100" s="103"/>
      <c r="D100" s="103" t="s">
        <v>278</v>
      </c>
      <c r="E100" s="103" t="s">
        <v>279</v>
      </c>
      <c r="F100" s="13">
        <v>0.0</v>
      </c>
      <c r="G100" s="13">
        <v>0.0</v>
      </c>
      <c r="H100" s="13">
        <v>0.0</v>
      </c>
      <c r="I100" s="103">
        <v>0.0</v>
      </c>
      <c r="J100">
        <v>0.0</v>
      </c>
      <c r="K100">
        <v>0.0</v>
      </c>
      <c r="L100">
        <v>0.0</v>
      </c>
      <c r="M100">
        <v>0.0</v>
      </c>
      <c r="N100" s="13">
        <v>0.0</v>
      </c>
      <c r="O100" s="13">
        <v>0.0</v>
      </c>
      <c r="P100" s="13">
        <v>0.0</v>
      </c>
      <c r="Q100" s="103">
        <v>0.0</v>
      </c>
      <c r="R100">
        <v>0.0</v>
      </c>
      <c r="S100">
        <v>0.0</v>
      </c>
      <c r="T100">
        <v>0.0</v>
      </c>
      <c r="U100">
        <v>0.0</v>
      </c>
      <c r="V100" s="103">
        <v>1.0</v>
      </c>
      <c r="W100" s="103">
        <v>2.0</v>
      </c>
      <c r="X100" s="103"/>
      <c r="Y100" s="103">
        <v>5.0</v>
      </c>
      <c r="Z100" s="13" t="s">
        <v>280</v>
      </c>
      <c r="AA100" s="13"/>
      <c r="AB100" s="103"/>
    </row>
    <row r="101">
      <c r="A101" s="81">
        <v>1123.0</v>
      </c>
      <c r="B101" s="103">
        <v>27.0</v>
      </c>
      <c r="C101" s="103"/>
      <c r="D101" s="103" t="s">
        <v>109</v>
      </c>
      <c r="E101" s="103" t="s">
        <v>281</v>
      </c>
      <c r="F101" s="13">
        <v>0.0</v>
      </c>
      <c r="G101" s="13">
        <v>0.0</v>
      </c>
      <c r="H101" s="13">
        <v>0.0</v>
      </c>
      <c r="I101" s="103">
        <v>0.0</v>
      </c>
      <c r="J101">
        <v>0.0</v>
      </c>
      <c r="K101">
        <v>0.0</v>
      </c>
      <c r="L101">
        <v>0.0</v>
      </c>
      <c r="M101">
        <v>0.0</v>
      </c>
      <c r="N101" s="13">
        <v>0.0</v>
      </c>
      <c r="O101" s="13">
        <v>0.0</v>
      </c>
      <c r="P101" s="13">
        <v>0.0</v>
      </c>
      <c r="Q101" s="103">
        <v>0.0</v>
      </c>
      <c r="R101">
        <v>0.0</v>
      </c>
      <c r="S101">
        <v>0.0</v>
      </c>
      <c r="T101">
        <v>0.0</v>
      </c>
      <c r="U101">
        <v>0.0</v>
      </c>
      <c r="V101" s="103">
        <v>1.0</v>
      </c>
      <c r="W101" s="103">
        <v>10.0</v>
      </c>
      <c r="X101" s="103"/>
      <c r="Y101" s="103">
        <v>3.0</v>
      </c>
      <c r="Z101" s="13" t="s">
        <v>282</v>
      </c>
      <c r="AA101" s="13"/>
      <c r="AB101" s="103"/>
    </row>
    <row r="102">
      <c r="A102" s="81">
        <v>1123.0</v>
      </c>
      <c r="B102" s="103">
        <v>33.0</v>
      </c>
      <c r="C102" s="103"/>
      <c r="D102" s="103" t="s">
        <v>116</v>
      </c>
      <c r="E102" s="103"/>
      <c r="F102" s="13">
        <v>0.0</v>
      </c>
      <c r="G102" s="13">
        <v>0.0</v>
      </c>
      <c r="H102" s="13">
        <v>0.0</v>
      </c>
      <c r="I102" s="103">
        <v>0.0</v>
      </c>
      <c r="J102">
        <v>0.0</v>
      </c>
      <c r="K102">
        <v>0.0</v>
      </c>
      <c r="L102">
        <v>0.0</v>
      </c>
      <c r="M102">
        <v>0.0</v>
      </c>
      <c r="N102" s="13">
        <v>0.0</v>
      </c>
      <c r="O102" s="13">
        <v>0.0</v>
      </c>
      <c r="P102" s="13">
        <v>0.0</v>
      </c>
      <c r="Q102" s="103">
        <v>0.0</v>
      </c>
      <c r="R102">
        <v>0.0</v>
      </c>
      <c r="S102">
        <v>0.0</v>
      </c>
      <c r="T102">
        <v>0.0</v>
      </c>
      <c r="U102">
        <v>0.0</v>
      </c>
      <c r="V102" s="103"/>
      <c r="W102" s="103"/>
      <c r="X102" s="103"/>
      <c r="Y102" s="103">
        <v>3.0</v>
      </c>
      <c r="Z102" s="13" t="s">
        <v>283</v>
      </c>
      <c r="AA102" s="13"/>
      <c r="AB102" s="103"/>
    </row>
    <row r="103">
      <c r="A103" s="81">
        <v>1123.0</v>
      </c>
      <c r="B103" s="103">
        <v>44.0</v>
      </c>
      <c r="C103" s="103"/>
      <c r="D103" s="103" t="s">
        <v>119</v>
      </c>
      <c r="E103" s="103" t="s">
        <v>284</v>
      </c>
      <c r="F103" s="13">
        <v>0.0</v>
      </c>
      <c r="G103" s="13">
        <v>0.0</v>
      </c>
      <c r="H103" s="13">
        <v>0.0</v>
      </c>
      <c r="I103" s="103">
        <v>0.0</v>
      </c>
      <c r="J103">
        <v>0.0</v>
      </c>
      <c r="K103">
        <v>0.0</v>
      </c>
      <c r="L103">
        <v>0.0</v>
      </c>
      <c r="M103">
        <v>0.0</v>
      </c>
      <c r="N103" s="13">
        <v>0.0</v>
      </c>
      <c r="O103" s="13">
        <v>0.0</v>
      </c>
      <c r="P103" s="13">
        <v>0.0</v>
      </c>
      <c r="Q103" s="103">
        <v>0.0</v>
      </c>
      <c r="R103">
        <v>0.0</v>
      </c>
      <c r="S103">
        <v>0.0</v>
      </c>
      <c r="T103">
        <v>0.0</v>
      </c>
      <c r="U103">
        <v>0.0</v>
      </c>
      <c r="V103" s="103">
        <v>1.0</v>
      </c>
      <c r="W103" s="103">
        <v>1.0</v>
      </c>
      <c r="X103" s="103"/>
      <c r="Y103" s="103">
        <v>3.0</v>
      </c>
      <c r="Z103" s="13" t="s">
        <v>285</v>
      </c>
      <c r="AA103" s="13"/>
      <c r="AB103" s="103"/>
    </row>
    <row r="104">
      <c r="A104" s="81">
        <v>1123.0</v>
      </c>
      <c r="B104" s="103">
        <v>48.0</v>
      </c>
      <c r="C104" s="103"/>
      <c r="D104" s="103"/>
      <c r="E104" s="103" t="s">
        <v>286</v>
      </c>
      <c r="F104" s="13">
        <v>0.0</v>
      </c>
      <c r="G104" s="13">
        <v>0.0</v>
      </c>
      <c r="H104" s="13">
        <v>0.0</v>
      </c>
      <c r="I104" s="103">
        <v>0.0</v>
      </c>
      <c r="J104">
        <v>0.0</v>
      </c>
      <c r="K104">
        <v>0.0</v>
      </c>
      <c r="L104">
        <v>0.0</v>
      </c>
      <c r="M104">
        <v>0.0</v>
      </c>
      <c r="N104" s="13">
        <v>0.0</v>
      </c>
      <c r="O104" s="13">
        <v>0.0</v>
      </c>
      <c r="P104" s="13">
        <v>0.0</v>
      </c>
      <c r="Q104" s="103">
        <v>0.0</v>
      </c>
      <c r="R104">
        <v>0.0</v>
      </c>
      <c r="S104">
        <v>0.0</v>
      </c>
      <c r="T104">
        <v>0.0</v>
      </c>
      <c r="U104">
        <v>0.0</v>
      </c>
      <c r="V104" s="103">
        <v>1.0</v>
      </c>
      <c r="W104" s="103">
        <v>2.0</v>
      </c>
      <c r="X104" s="103"/>
      <c r="Y104" s="103">
        <v>3.0</v>
      </c>
      <c r="Z104" s="13" t="s">
        <v>287</v>
      </c>
      <c r="AA104" s="13"/>
      <c r="AB104" s="103"/>
    </row>
    <row r="105">
      <c r="A105" s="81">
        <v>1123.0</v>
      </c>
      <c r="B105" s="103">
        <v>51.0</v>
      </c>
      <c r="C105" s="103"/>
      <c r="D105" s="103" t="s">
        <v>119</v>
      </c>
      <c r="E105" s="103" t="s">
        <v>288</v>
      </c>
      <c r="F105" s="13">
        <v>0.0</v>
      </c>
      <c r="G105" s="13">
        <v>0.0</v>
      </c>
      <c r="H105" s="13">
        <v>0.0</v>
      </c>
      <c r="I105" s="103">
        <v>0.0</v>
      </c>
      <c r="J105">
        <v>0.0</v>
      </c>
      <c r="K105">
        <v>0.0</v>
      </c>
      <c r="L105">
        <v>0.0</v>
      </c>
      <c r="M105">
        <v>0.0</v>
      </c>
      <c r="N105" s="13">
        <v>0.0</v>
      </c>
      <c r="O105" s="13">
        <v>0.0</v>
      </c>
      <c r="P105" s="13">
        <v>0.0</v>
      </c>
      <c r="Q105" s="103">
        <v>0.0</v>
      </c>
      <c r="R105">
        <v>0.0</v>
      </c>
      <c r="S105">
        <v>0.0</v>
      </c>
      <c r="T105">
        <v>0.0</v>
      </c>
      <c r="U105">
        <v>0.0</v>
      </c>
      <c r="V105" s="103">
        <v>2.0</v>
      </c>
      <c r="W105" s="103">
        <v>3.0</v>
      </c>
      <c r="X105" s="103"/>
      <c r="Y105" s="103">
        <v>2.0</v>
      </c>
      <c r="Z105" s="13" t="s">
        <v>289</v>
      </c>
      <c r="AA105" s="13"/>
      <c r="AB105" s="103"/>
    </row>
    <row r="106">
      <c r="A106" s="81">
        <v>1123.0</v>
      </c>
      <c r="B106" s="103">
        <v>58.0</v>
      </c>
      <c r="C106" s="103"/>
      <c r="D106" s="103" t="s">
        <v>119</v>
      </c>
      <c r="E106" s="103" t="s">
        <v>290</v>
      </c>
      <c r="F106" s="13">
        <v>0.0</v>
      </c>
      <c r="G106" s="13">
        <v>0.0</v>
      </c>
      <c r="H106" s="13">
        <v>0.0</v>
      </c>
      <c r="I106" s="103">
        <v>0.0</v>
      </c>
      <c r="J106">
        <v>0.0</v>
      </c>
      <c r="K106">
        <v>0.0</v>
      </c>
      <c r="L106">
        <v>0.0</v>
      </c>
      <c r="M106">
        <v>0.0</v>
      </c>
      <c r="N106" s="13">
        <v>0.0</v>
      </c>
      <c r="O106" s="13">
        <v>0.0</v>
      </c>
      <c r="P106" s="13">
        <v>0.0</v>
      </c>
      <c r="Q106" s="103">
        <v>0.0</v>
      </c>
      <c r="R106">
        <v>0.0</v>
      </c>
      <c r="S106">
        <v>0.0</v>
      </c>
      <c r="T106">
        <v>0.0</v>
      </c>
      <c r="U106">
        <v>0.0</v>
      </c>
      <c r="V106" s="103"/>
      <c r="W106" s="103"/>
      <c r="X106" s="103"/>
      <c r="Y106" s="103">
        <v>4.0</v>
      </c>
      <c r="Z106" s="13" t="s">
        <v>291</v>
      </c>
      <c r="AA106" s="13"/>
      <c r="AB106" s="103"/>
    </row>
    <row r="107">
      <c r="A107" s="81">
        <v>1123.0</v>
      </c>
      <c r="B107" s="103">
        <v>69.0</v>
      </c>
      <c r="C107" s="103"/>
      <c r="D107" s="103"/>
      <c r="E107" s="103" t="s">
        <v>292</v>
      </c>
      <c r="F107" s="13">
        <v>0.0</v>
      </c>
      <c r="G107" s="13">
        <v>0.0</v>
      </c>
      <c r="H107" s="13">
        <v>0.0</v>
      </c>
      <c r="I107" s="103">
        <v>0.0</v>
      </c>
      <c r="J107">
        <v>0.0</v>
      </c>
      <c r="K107">
        <v>0.0</v>
      </c>
      <c r="L107">
        <v>0.0</v>
      </c>
      <c r="M107">
        <v>0.0</v>
      </c>
      <c r="N107" s="13">
        <v>0.0</v>
      </c>
      <c r="O107" s="13">
        <v>0.0</v>
      </c>
      <c r="P107" s="13">
        <v>0.0</v>
      </c>
      <c r="Q107" s="103">
        <v>0.0</v>
      </c>
      <c r="R107">
        <v>0.0</v>
      </c>
      <c r="S107">
        <v>0.0</v>
      </c>
      <c r="T107">
        <v>0.0</v>
      </c>
      <c r="U107">
        <v>0.0</v>
      </c>
      <c r="V107" s="103">
        <v>3.0</v>
      </c>
      <c r="W107" s="103">
        <v>30.0</v>
      </c>
      <c r="X107" s="103"/>
      <c r="Y107" s="103">
        <v>3.0</v>
      </c>
      <c r="Z107" s="13" t="s">
        <v>293</v>
      </c>
      <c r="AA107" s="13"/>
      <c r="AB107" s="103"/>
    </row>
    <row r="108">
      <c r="A108" s="81">
        <v>1418.0</v>
      </c>
      <c r="B108" s="103">
        <v>2.0</v>
      </c>
      <c r="C108" s="103"/>
      <c r="D108" s="103" t="s">
        <v>119</v>
      </c>
      <c r="E108" s="103" t="s">
        <v>294</v>
      </c>
      <c r="F108" s="13">
        <v>0.0</v>
      </c>
      <c r="G108" s="13">
        <v>0.0</v>
      </c>
      <c r="H108" s="13">
        <v>2.0</v>
      </c>
      <c r="I108" s="103">
        <v>2.0</v>
      </c>
      <c r="J108">
        <v>0.0</v>
      </c>
      <c r="K108">
        <v>0.0</v>
      </c>
      <c r="L108">
        <v>2.0</v>
      </c>
      <c r="M108">
        <v>2.0</v>
      </c>
      <c r="N108" s="13">
        <v>0.0</v>
      </c>
      <c r="O108" s="13">
        <v>0.0</v>
      </c>
      <c r="P108" s="13">
        <v>2.0</v>
      </c>
      <c r="Q108" s="103">
        <v>2.0</v>
      </c>
      <c r="R108">
        <v>0.0</v>
      </c>
      <c r="S108">
        <v>0.0</v>
      </c>
      <c r="T108">
        <v>2.0</v>
      </c>
      <c r="U108">
        <v>2.0</v>
      </c>
      <c r="V108" s="103">
        <v>2.0</v>
      </c>
      <c r="W108" s="103">
        <v>5.0</v>
      </c>
      <c r="X108" s="103"/>
      <c r="Y108" s="103">
        <v>5.0</v>
      </c>
      <c r="Z108" s="13" t="s">
        <v>295</v>
      </c>
      <c r="AA108" s="13"/>
      <c r="AB108" s="103"/>
    </row>
    <row r="109">
      <c r="A109" s="81">
        <v>1418.0</v>
      </c>
      <c r="B109" s="103">
        <v>11.0</v>
      </c>
      <c r="C109" s="103"/>
      <c r="D109" s="103" t="s">
        <v>119</v>
      </c>
      <c r="E109" s="103" t="s">
        <v>296</v>
      </c>
      <c r="F109" s="13">
        <v>0.0</v>
      </c>
      <c r="G109" s="13">
        <v>0.0</v>
      </c>
      <c r="H109" s="13">
        <v>2.0</v>
      </c>
      <c r="I109" s="103">
        <v>2.0</v>
      </c>
      <c r="J109">
        <v>0.0</v>
      </c>
      <c r="K109">
        <v>0.0</v>
      </c>
      <c r="L109">
        <v>2.0</v>
      </c>
      <c r="M109">
        <v>2.0</v>
      </c>
      <c r="N109" s="13">
        <v>0.0</v>
      </c>
      <c r="O109" s="13">
        <v>0.0</v>
      </c>
      <c r="P109" s="13">
        <v>1.0</v>
      </c>
      <c r="Q109" s="103">
        <v>2.0</v>
      </c>
      <c r="R109">
        <v>0.0</v>
      </c>
      <c r="S109">
        <v>0.0</v>
      </c>
      <c r="T109">
        <v>1.0</v>
      </c>
      <c r="U109">
        <v>2.0</v>
      </c>
      <c r="V109" s="103">
        <v>1.0</v>
      </c>
      <c r="W109" s="103">
        <v>7.0</v>
      </c>
      <c r="X109" s="103"/>
      <c r="Y109" s="103">
        <v>5.0</v>
      </c>
      <c r="Z109" s="13" t="s">
        <v>297</v>
      </c>
      <c r="AA109" s="13"/>
      <c r="AB109" s="103"/>
    </row>
    <row r="110">
      <c r="A110" s="81">
        <v>1418.0</v>
      </c>
      <c r="B110" s="103">
        <v>19.0</v>
      </c>
      <c r="C110" s="103"/>
      <c r="D110" s="103" t="s">
        <v>298</v>
      </c>
      <c r="E110" s="103" t="s">
        <v>299</v>
      </c>
      <c r="F110" s="13">
        <v>0.0</v>
      </c>
      <c r="G110" s="13">
        <v>1.0</v>
      </c>
      <c r="H110" s="13">
        <v>1.0</v>
      </c>
      <c r="I110" s="103">
        <v>2.0</v>
      </c>
      <c r="J110">
        <v>0.0</v>
      </c>
      <c r="K110">
        <v>1.0</v>
      </c>
      <c r="L110">
        <v>1.0</v>
      </c>
      <c r="M110">
        <v>2.0</v>
      </c>
      <c r="N110" s="13">
        <v>0.0</v>
      </c>
      <c r="O110" s="13">
        <v>0.0</v>
      </c>
      <c r="P110" s="13">
        <v>0.0</v>
      </c>
      <c r="Q110" s="103">
        <v>1.0</v>
      </c>
      <c r="R110">
        <v>0.0</v>
      </c>
      <c r="S110">
        <v>0.0</v>
      </c>
      <c r="T110">
        <v>0.0</v>
      </c>
      <c r="U110">
        <v>1.0</v>
      </c>
      <c r="V110" s="103">
        <v>2.0</v>
      </c>
      <c r="W110" s="103"/>
      <c r="X110" s="103"/>
      <c r="Y110" s="103">
        <v>4.0</v>
      </c>
      <c r="Z110" s="13" t="s">
        <v>300</v>
      </c>
      <c r="AA110" s="13"/>
      <c r="AB110" s="103"/>
    </row>
    <row r="111">
      <c r="A111" s="81">
        <v>1418.0</v>
      </c>
      <c r="B111" s="103">
        <v>22.0</v>
      </c>
      <c r="C111" s="103"/>
      <c r="D111" s="103" t="s">
        <v>137</v>
      </c>
      <c r="E111" s="103" t="s">
        <v>301</v>
      </c>
      <c r="F111" s="13">
        <v>0.0</v>
      </c>
      <c r="G111" s="13">
        <v>1.0</v>
      </c>
      <c r="H111" s="13">
        <v>1.0</v>
      </c>
      <c r="I111" s="103">
        <v>2.0</v>
      </c>
      <c r="J111">
        <v>0.0</v>
      </c>
      <c r="K111">
        <v>1.0</v>
      </c>
      <c r="L111">
        <v>1.0</v>
      </c>
      <c r="M111">
        <v>2.0</v>
      </c>
      <c r="N111" s="13">
        <v>0.0</v>
      </c>
      <c r="O111" s="13">
        <v>0.0</v>
      </c>
      <c r="P111" s="13">
        <v>0.0</v>
      </c>
      <c r="Q111" s="103">
        <v>1.0</v>
      </c>
      <c r="R111">
        <v>0.0</v>
      </c>
      <c r="S111">
        <v>0.0</v>
      </c>
      <c r="T111">
        <v>0.0</v>
      </c>
      <c r="U111">
        <v>1.0</v>
      </c>
      <c r="V111" s="103">
        <v>2.0</v>
      </c>
      <c r="W111" s="103">
        <v>3.0</v>
      </c>
      <c r="X111" s="103"/>
      <c r="Y111" s="103">
        <v>5.0</v>
      </c>
      <c r="Z111" s="13" t="s">
        <v>302</v>
      </c>
      <c r="AA111" s="13"/>
      <c r="AB111" s="103"/>
    </row>
    <row r="112">
      <c r="A112" s="81">
        <v>1418.0</v>
      </c>
      <c r="B112" s="103">
        <v>28.0</v>
      </c>
      <c r="C112" s="103"/>
      <c r="D112" s="103" t="s">
        <v>119</v>
      </c>
      <c r="E112" s="103" t="s">
        <v>303</v>
      </c>
      <c r="F112" s="13">
        <v>0.0</v>
      </c>
      <c r="G112" s="13">
        <v>0.0</v>
      </c>
      <c r="H112" s="13">
        <v>1.0</v>
      </c>
      <c r="I112" s="103">
        <v>2.0</v>
      </c>
      <c r="J112">
        <v>0.0</v>
      </c>
      <c r="K112">
        <v>0.0</v>
      </c>
      <c r="L112">
        <v>1.0</v>
      </c>
      <c r="M112">
        <v>2.0</v>
      </c>
      <c r="N112" s="13">
        <v>0.0</v>
      </c>
      <c r="O112" s="13">
        <v>0.0</v>
      </c>
      <c r="P112" s="13">
        <v>2.0</v>
      </c>
      <c r="Q112" s="103">
        <v>1.0</v>
      </c>
      <c r="R112">
        <v>0.0</v>
      </c>
      <c r="S112">
        <v>0.0</v>
      </c>
      <c r="T112">
        <v>2.0</v>
      </c>
      <c r="U112">
        <v>1.0</v>
      </c>
      <c r="V112" s="103"/>
      <c r="W112" s="103"/>
      <c r="X112" s="103"/>
      <c r="Y112" s="103">
        <v>4.0</v>
      </c>
      <c r="Z112" s="13" t="s">
        <v>304</v>
      </c>
      <c r="AA112" s="13"/>
      <c r="AB112" s="103"/>
    </row>
    <row r="113">
      <c r="A113" s="81">
        <v>1418.0</v>
      </c>
      <c r="B113" s="103">
        <v>36.0</v>
      </c>
      <c r="C113" s="103"/>
      <c r="D113" s="103"/>
      <c r="E113" s="103" t="s">
        <v>305</v>
      </c>
      <c r="F113" s="13">
        <v>0.0</v>
      </c>
      <c r="G113" s="13">
        <v>2.0</v>
      </c>
      <c r="H113" s="13">
        <v>2.0</v>
      </c>
      <c r="I113" s="103">
        <v>2.0</v>
      </c>
      <c r="J113">
        <v>0.0</v>
      </c>
      <c r="K113">
        <v>2.0</v>
      </c>
      <c r="L113">
        <v>2.0</v>
      </c>
      <c r="M113">
        <v>2.0</v>
      </c>
      <c r="N113" s="13">
        <v>0.0</v>
      </c>
      <c r="O113" s="13">
        <v>0.0</v>
      </c>
      <c r="P113" s="13">
        <v>0.0</v>
      </c>
      <c r="Q113" s="103">
        <v>0.0</v>
      </c>
      <c r="R113">
        <v>0.0</v>
      </c>
      <c r="S113">
        <v>0.0</v>
      </c>
      <c r="T113">
        <v>0.0</v>
      </c>
      <c r="U113">
        <v>0.0</v>
      </c>
      <c r="V113" s="103"/>
      <c r="W113" s="103"/>
      <c r="X113" s="103"/>
      <c r="Y113" s="103">
        <v>3.0</v>
      </c>
      <c r="Z113" s="13"/>
      <c r="AA113" s="13"/>
      <c r="AB113" s="103"/>
    </row>
    <row r="114">
      <c r="A114" s="81">
        <v>1418.0</v>
      </c>
      <c r="B114" s="103">
        <v>42.0</v>
      </c>
      <c r="C114" s="103"/>
      <c r="D114" s="103" t="s">
        <v>116</v>
      </c>
      <c r="E114" s="103" t="s">
        <v>306</v>
      </c>
      <c r="F114" s="13">
        <v>0.0</v>
      </c>
      <c r="G114" s="13">
        <v>2.0</v>
      </c>
      <c r="H114" s="13">
        <v>2.0</v>
      </c>
      <c r="I114" s="103">
        <v>2.0</v>
      </c>
      <c r="J114">
        <v>0.0</v>
      </c>
      <c r="K114">
        <v>2.0</v>
      </c>
      <c r="L114">
        <v>2.0</v>
      </c>
      <c r="M114">
        <v>2.0</v>
      </c>
      <c r="N114" s="13">
        <v>0.0</v>
      </c>
      <c r="O114" s="13">
        <v>0.0</v>
      </c>
      <c r="P114" s="13">
        <v>0.0</v>
      </c>
      <c r="Q114" s="103">
        <v>0.0</v>
      </c>
      <c r="R114">
        <v>0.0</v>
      </c>
      <c r="S114">
        <v>0.0</v>
      </c>
      <c r="T114">
        <v>0.0</v>
      </c>
      <c r="U114">
        <v>0.0</v>
      </c>
      <c r="V114" s="103">
        <v>1.0</v>
      </c>
      <c r="W114" s="103">
        <v>1.0</v>
      </c>
      <c r="X114" s="103"/>
      <c r="Y114" s="103">
        <v>4.0</v>
      </c>
      <c r="Z114" s="13" t="s">
        <v>307</v>
      </c>
      <c r="AA114" s="13"/>
      <c r="AB114" s="103"/>
    </row>
    <row r="115">
      <c r="A115" s="81">
        <v>1418.0</v>
      </c>
      <c r="B115" s="103">
        <v>47.0</v>
      </c>
      <c r="C115" s="103"/>
      <c r="D115" s="103" t="s">
        <v>119</v>
      </c>
      <c r="E115" s="103" t="s">
        <v>308</v>
      </c>
      <c r="F115" s="13">
        <v>0.0</v>
      </c>
      <c r="G115" s="13">
        <v>1.0</v>
      </c>
      <c r="H115" s="13">
        <v>0.0</v>
      </c>
      <c r="I115" s="103">
        <v>0.0</v>
      </c>
      <c r="J115">
        <v>0.0</v>
      </c>
      <c r="K115">
        <v>1.0</v>
      </c>
      <c r="L115">
        <v>0.0</v>
      </c>
      <c r="M115">
        <v>0.0</v>
      </c>
      <c r="N115" s="13">
        <v>0.0</v>
      </c>
      <c r="O115" s="13">
        <v>2.0</v>
      </c>
      <c r="P115" s="13">
        <v>0.0</v>
      </c>
      <c r="Q115" s="103">
        <v>0.0</v>
      </c>
      <c r="R115">
        <v>0.0</v>
      </c>
      <c r="S115">
        <v>2.0</v>
      </c>
      <c r="T115">
        <v>0.0</v>
      </c>
      <c r="U115">
        <v>0.0</v>
      </c>
      <c r="V115" s="103"/>
      <c r="W115" s="103"/>
      <c r="X115" s="103"/>
      <c r="Y115" s="103">
        <v>4.0</v>
      </c>
      <c r="Z115" s="13" t="s">
        <v>309</v>
      </c>
      <c r="AA115" s="13"/>
      <c r="AB115" s="103"/>
    </row>
    <row r="116">
      <c r="A116" s="81">
        <v>1418.0</v>
      </c>
      <c r="B116" s="103">
        <v>55.0</v>
      </c>
      <c r="C116" s="103"/>
      <c r="D116" s="103" t="s">
        <v>109</v>
      </c>
      <c r="E116" s="103" t="s">
        <v>308</v>
      </c>
      <c r="F116" s="13">
        <v>0.0</v>
      </c>
      <c r="G116" s="13">
        <v>0.0</v>
      </c>
      <c r="H116" s="13">
        <v>2.0</v>
      </c>
      <c r="I116" s="103">
        <v>2.0</v>
      </c>
      <c r="J116">
        <v>0.0</v>
      </c>
      <c r="K116">
        <v>0.0</v>
      </c>
      <c r="L116">
        <v>2.0</v>
      </c>
      <c r="M116">
        <v>2.0</v>
      </c>
      <c r="N116" s="13">
        <v>0.0</v>
      </c>
      <c r="O116" s="13">
        <v>0.0</v>
      </c>
      <c r="P116" s="13">
        <v>2.0</v>
      </c>
      <c r="Q116" s="103">
        <v>1.0</v>
      </c>
      <c r="R116">
        <v>0.0</v>
      </c>
      <c r="S116">
        <v>0.0</v>
      </c>
      <c r="T116">
        <v>2.0</v>
      </c>
      <c r="U116">
        <v>1.0</v>
      </c>
      <c r="V116" s="103"/>
      <c r="W116" s="103"/>
      <c r="X116" s="103"/>
      <c r="Y116" s="103">
        <v>5.0</v>
      </c>
      <c r="Z116" s="13"/>
      <c r="AA116" s="13"/>
      <c r="AB116" s="103"/>
    </row>
    <row r="117">
      <c r="A117" s="81">
        <v>1418.0</v>
      </c>
      <c r="B117" s="103">
        <v>63.0</v>
      </c>
      <c r="C117" s="103"/>
      <c r="D117" s="103" t="s">
        <v>109</v>
      </c>
      <c r="E117" s="103" t="s">
        <v>310</v>
      </c>
      <c r="F117" s="13">
        <v>0.0</v>
      </c>
      <c r="G117" s="13">
        <v>3.0</v>
      </c>
      <c r="H117" s="13">
        <v>1.0</v>
      </c>
      <c r="I117" s="103">
        <v>0.0</v>
      </c>
      <c r="J117">
        <v>0.0</v>
      </c>
      <c r="K117">
        <v>3.0</v>
      </c>
      <c r="L117">
        <v>1.0</v>
      </c>
      <c r="M117">
        <v>0.0</v>
      </c>
      <c r="N117" s="13">
        <v>0.0</v>
      </c>
      <c r="O117" s="13">
        <v>1.0</v>
      </c>
      <c r="P117" s="13">
        <v>0.0</v>
      </c>
      <c r="Q117" s="103">
        <v>0.0</v>
      </c>
      <c r="R117">
        <v>0.0</v>
      </c>
      <c r="S117">
        <v>1.0</v>
      </c>
      <c r="T117">
        <v>0.0</v>
      </c>
      <c r="U117">
        <v>0.0</v>
      </c>
      <c r="V117" s="103">
        <v>2.0</v>
      </c>
      <c r="W117" s="103">
        <v>3.5</v>
      </c>
      <c r="X117" s="103"/>
      <c r="Y117" s="103">
        <v>4.0</v>
      </c>
      <c r="Z117" s="13" t="s">
        <v>311</v>
      </c>
      <c r="AA117" s="13"/>
      <c r="AB117" s="103"/>
    </row>
    <row r="118">
      <c r="A118" s="81">
        <v>1418.0</v>
      </c>
      <c r="B118" s="103">
        <v>69.0</v>
      </c>
      <c r="C118" s="103"/>
      <c r="D118" s="103" t="s">
        <v>116</v>
      </c>
      <c r="E118" s="103" t="s">
        <v>312</v>
      </c>
      <c r="F118" s="13">
        <v>0.0</v>
      </c>
      <c r="G118" s="13">
        <v>2.0</v>
      </c>
      <c r="H118" s="13">
        <v>2.0</v>
      </c>
      <c r="I118" s="103">
        <v>1.0</v>
      </c>
      <c r="J118">
        <v>0.0</v>
      </c>
      <c r="K118">
        <v>2.0</v>
      </c>
      <c r="L118">
        <v>2.0</v>
      </c>
      <c r="M118">
        <v>1.0</v>
      </c>
      <c r="N118" s="13">
        <v>0.0</v>
      </c>
      <c r="O118" s="13">
        <v>1.0</v>
      </c>
      <c r="P118" s="13">
        <v>0.0</v>
      </c>
      <c r="Q118" s="103">
        <v>0.0</v>
      </c>
      <c r="R118">
        <v>0.0</v>
      </c>
      <c r="S118">
        <v>1.0</v>
      </c>
      <c r="T118">
        <v>0.0</v>
      </c>
      <c r="U118">
        <v>0.0</v>
      </c>
      <c r="V118" s="103">
        <v>2.0</v>
      </c>
      <c r="W118" s="103">
        <v>4.0</v>
      </c>
      <c r="X118" s="103"/>
      <c r="Y118" s="103">
        <v>5.0</v>
      </c>
      <c r="Z118" s="13"/>
      <c r="AA118" s="13"/>
      <c r="AB118" s="103"/>
    </row>
    <row r="119">
      <c r="A119" s="81">
        <v>1629.0</v>
      </c>
      <c r="B119" s="103">
        <v>6.0</v>
      </c>
      <c r="C119" s="103"/>
      <c r="D119" s="103"/>
      <c r="E119" s="103" t="s">
        <v>313</v>
      </c>
      <c r="F119" s="13">
        <v>0.0</v>
      </c>
      <c r="G119" s="13">
        <v>2.0</v>
      </c>
      <c r="H119" s="13">
        <v>0.0</v>
      </c>
      <c r="I119" s="103">
        <v>0.0</v>
      </c>
      <c r="J119">
        <v>0.0</v>
      </c>
      <c r="K119">
        <v>2.0</v>
      </c>
      <c r="L119">
        <v>0.0</v>
      </c>
      <c r="M119">
        <v>0.0</v>
      </c>
      <c r="N119" s="13">
        <v>0.0</v>
      </c>
      <c r="O119" s="13">
        <v>1.0</v>
      </c>
      <c r="P119" s="13">
        <v>0.0</v>
      </c>
      <c r="Q119" s="103">
        <v>0.0</v>
      </c>
      <c r="R119">
        <v>0.0</v>
      </c>
      <c r="S119">
        <v>1.0</v>
      </c>
      <c r="T119">
        <v>0.0</v>
      </c>
      <c r="U119">
        <v>0.0</v>
      </c>
      <c r="V119" s="103">
        <v>1.0</v>
      </c>
      <c r="W119" s="103">
        <v>4.0</v>
      </c>
      <c r="X119" s="103"/>
      <c r="Y119" s="103">
        <v>5.0</v>
      </c>
      <c r="Z119" s="13" t="s">
        <v>314</v>
      </c>
      <c r="AA119" s="13"/>
      <c r="AB119" s="103"/>
    </row>
    <row r="120">
      <c r="A120" s="81">
        <v>1629.0</v>
      </c>
      <c r="B120" s="103">
        <v>13.0</v>
      </c>
      <c r="C120" s="103"/>
      <c r="D120" s="103" t="s">
        <v>109</v>
      </c>
      <c r="E120" s="103" t="s">
        <v>315</v>
      </c>
      <c r="F120" s="13">
        <v>1.0</v>
      </c>
      <c r="G120" s="13">
        <v>0.0</v>
      </c>
      <c r="H120" s="13">
        <v>0.0</v>
      </c>
      <c r="I120" s="103">
        <v>0.0</v>
      </c>
      <c r="J120">
        <v>1.0</v>
      </c>
      <c r="K120">
        <v>0.0</v>
      </c>
      <c r="L120">
        <v>0.0</v>
      </c>
      <c r="M120">
        <v>0.0</v>
      </c>
      <c r="N120" s="13">
        <v>0.0</v>
      </c>
      <c r="O120" s="13">
        <v>0.0</v>
      </c>
      <c r="P120" s="13">
        <v>0.0</v>
      </c>
      <c r="Q120" s="103">
        <v>0.0</v>
      </c>
      <c r="R120">
        <v>0.0</v>
      </c>
      <c r="S120">
        <v>0.0</v>
      </c>
      <c r="T120">
        <v>0.0</v>
      </c>
      <c r="U120">
        <v>0.0</v>
      </c>
      <c r="V120" s="103">
        <v>1.0</v>
      </c>
      <c r="W120" s="103">
        <v>15.0</v>
      </c>
      <c r="X120" s="103"/>
      <c r="Y120" s="103">
        <v>4.0</v>
      </c>
      <c r="Z120" s="13"/>
      <c r="AA120" s="13"/>
      <c r="AB120" s="103"/>
    </row>
    <row r="121">
      <c r="A121" s="81">
        <v>1629.0</v>
      </c>
      <c r="B121" s="103">
        <v>16.0</v>
      </c>
      <c r="C121" s="103"/>
      <c r="D121" s="103"/>
      <c r="E121" s="103" t="s">
        <v>316</v>
      </c>
      <c r="F121" s="13">
        <v>0.0</v>
      </c>
      <c r="G121" s="13">
        <v>2.0</v>
      </c>
      <c r="H121" s="13">
        <v>1.0</v>
      </c>
      <c r="I121" s="103">
        <v>0.0</v>
      </c>
      <c r="J121">
        <v>0.0</v>
      </c>
      <c r="K121">
        <v>2.0</v>
      </c>
      <c r="L121">
        <v>1.0</v>
      </c>
      <c r="M121">
        <v>0.0</v>
      </c>
      <c r="N121" s="13">
        <v>0.0</v>
      </c>
      <c r="O121" s="13">
        <v>0.0</v>
      </c>
      <c r="P121" s="13">
        <v>0.0</v>
      </c>
      <c r="Q121" s="103">
        <v>0.0</v>
      </c>
      <c r="R121">
        <v>0.0</v>
      </c>
      <c r="S121">
        <v>0.0</v>
      </c>
      <c r="T121">
        <v>0.0</v>
      </c>
      <c r="U121">
        <v>0.0</v>
      </c>
      <c r="V121" s="103">
        <v>1.0</v>
      </c>
      <c r="W121" s="103"/>
      <c r="X121" s="103"/>
      <c r="Y121" s="103">
        <v>5.0</v>
      </c>
      <c r="Z121" s="13" t="s">
        <v>317</v>
      </c>
      <c r="AA121" s="13"/>
      <c r="AB121" s="103"/>
    </row>
    <row r="122">
      <c r="A122" s="81">
        <v>1629.0</v>
      </c>
      <c r="B122" s="103">
        <v>20.0</v>
      </c>
      <c r="C122" s="103"/>
      <c r="D122" s="103" t="s">
        <v>109</v>
      </c>
      <c r="E122" s="103" t="s">
        <v>318</v>
      </c>
      <c r="F122" s="13">
        <v>0.0</v>
      </c>
      <c r="G122" s="13">
        <v>1.0</v>
      </c>
      <c r="H122" s="13">
        <v>0.0</v>
      </c>
      <c r="I122" s="103">
        <v>0.0</v>
      </c>
      <c r="J122">
        <v>0.0</v>
      </c>
      <c r="K122">
        <v>1.0</v>
      </c>
      <c r="L122">
        <v>0.0</v>
      </c>
      <c r="M122">
        <v>0.0</v>
      </c>
      <c r="N122" s="13">
        <v>0.0</v>
      </c>
      <c r="O122" s="13">
        <v>0.0</v>
      </c>
      <c r="P122" s="13">
        <v>0.0</v>
      </c>
      <c r="Q122" s="103">
        <v>0.0</v>
      </c>
      <c r="R122">
        <v>0.0</v>
      </c>
      <c r="S122">
        <v>0.0</v>
      </c>
      <c r="T122">
        <v>0.0</v>
      </c>
      <c r="U122">
        <v>0.0</v>
      </c>
      <c r="V122" s="103"/>
      <c r="W122" s="103"/>
      <c r="X122" s="103"/>
      <c r="Y122" s="103">
        <v>4.0</v>
      </c>
      <c r="Z122" s="13"/>
      <c r="AA122" s="13"/>
      <c r="AB122" s="103"/>
    </row>
    <row r="123">
      <c r="A123" s="81">
        <v>1629.0</v>
      </c>
      <c r="B123" s="103">
        <v>26.0</v>
      </c>
      <c r="C123" s="103"/>
      <c r="D123" s="103" t="s">
        <v>119</v>
      </c>
      <c r="E123" s="103" t="s">
        <v>319</v>
      </c>
      <c r="F123" s="13">
        <v>2.0</v>
      </c>
      <c r="G123" s="13">
        <v>0.0</v>
      </c>
      <c r="H123" s="13">
        <v>0.0</v>
      </c>
      <c r="I123" s="103">
        <v>0.0</v>
      </c>
      <c r="J123">
        <v>2.0</v>
      </c>
      <c r="K123">
        <v>0.0</v>
      </c>
      <c r="L123">
        <v>0.0</v>
      </c>
      <c r="M123">
        <v>0.0</v>
      </c>
      <c r="N123" s="13">
        <v>4.0</v>
      </c>
      <c r="O123" s="13">
        <v>0.0</v>
      </c>
      <c r="P123" s="13">
        <v>0.0</v>
      </c>
      <c r="Q123" s="103">
        <v>0.0</v>
      </c>
      <c r="R123">
        <v>4.0</v>
      </c>
      <c r="S123">
        <v>0.0</v>
      </c>
      <c r="T123">
        <v>0.0</v>
      </c>
      <c r="U123">
        <v>0.0</v>
      </c>
      <c r="V123" s="103">
        <v>1.0</v>
      </c>
      <c r="W123" s="103">
        <v>1.0</v>
      </c>
      <c r="X123" s="103"/>
      <c r="Y123" s="103">
        <v>4.0</v>
      </c>
      <c r="Z123" s="13" t="s">
        <v>320</v>
      </c>
      <c r="AA123" s="13"/>
      <c r="AB123" s="103"/>
    </row>
    <row r="124">
      <c r="A124" s="81">
        <v>1629.0</v>
      </c>
      <c r="B124" s="103">
        <v>32.0</v>
      </c>
      <c r="C124" s="103"/>
      <c r="D124" s="103" t="s">
        <v>109</v>
      </c>
      <c r="E124" s="103" t="s">
        <v>292</v>
      </c>
      <c r="F124" s="13">
        <v>1.0</v>
      </c>
      <c r="G124" s="13">
        <v>1.0</v>
      </c>
      <c r="H124" s="13">
        <v>1.0</v>
      </c>
      <c r="I124" s="103">
        <v>0.0</v>
      </c>
      <c r="J124">
        <v>1.0</v>
      </c>
      <c r="K124">
        <v>1.0</v>
      </c>
      <c r="L124">
        <v>1.0</v>
      </c>
      <c r="M124">
        <v>0.0</v>
      </c>
      <c r="N124" s="13">
        <v>4.0</v>
      </c>
      <c r="O124" s="13">
        <v>0.0</v>
      </c>
      <c r="P124" s="13">
        <v>0.0</v>
      </c>
      <c r="Q124" s="103">
        <v>0.0</v>
      </c>
      <c r="R124">
        <v>4.0</v>
      </c>
      <c r="S124">
        <v>0.0</v>
      </c>
      <c r="T124">
        <v>0.0</v>
      </c>
      <c r="U124">
        <v>0.0</v>
      </c>
      <c r="V124" s="103"/>
      <c r="W124" s="103"/>
      <c r="X124" s="103"/>
      <c r="Y124" s="103">
        <v>5.0</v>
      </c>
      <c r="Z124" s="13"/>
      <c r="AA124" s="13"/>
      <c r="AB124" s="103"/>
    </row>
    <row r="125">
      <c r="A125" s="81">
        <v>1629.0</v>
      </c>
      <c r="B125" s="103">
        <v>45.0</v>
      </c>
      <c r="C125" s="103"/>
      <c r="D125" s="103"/>
      <c r="E125" s="103" t="s">
        <v>321</v>
      </c>
      <c r="F125" s="13">
        <v>0.0</v>
      </c>
      <c r="G125" s="13">
        <v>0.0</v>
      </c>
      <c r="H125" s="13">
        <v>0.0</v>
      </c>
      <c r="I125" s="103">
        <v>0.0</v>
      </c>
      <c r="J125">
        <v>0.0</v>
      </c>
      <c r="K125">
        <v>0.0</v>
      </c>
      <c r="L125">
        <v>0.0</v>
      </c>
      <c r="M125">
        <v>0.0</v>
      </c>
      <c r="N125" s="13">
        <v>4.0</v>
      </c>
      <c r="O125" s="13">
        <v>0.0</v>
      </c>
      <c r="P125" s="13">
        <v>0.0</v>
      </c>
      <c r="Q125" s="103">
        <v>0.0</v>
      </c>
      <c r="R125">
        <v>4.0</v>
      </c>
      <c r="S125">
        <v>0.0</v>
      </c>
      <c r="T125">
        <v>0.0</v>
      </c>
      <c r="U125">
        <v>0.0</v>
      </c>
      <c r="V125" s="103"/>
      <c r="W125" s="103"/>
      <c r="X125" s="103"/>
      <c r="Y125" s="103">
        <v>5.0</v>
      </c>
      <c r="Z125" s="13"/>
      <c r="AA125" s="13"/>
      <c r="AB125" s="103"/>
    </row>
    <row r="126">
      <c r="A126" s="81">
        <v>1629.0</v>
      </c>
      <c r="B126" s="103">
        <v>50.0</v>
      </c>
      <c r="C126" s="103"/>
      <c r="D126" s="103" t="s">
        <v>119</v>
      </c>
      <c r="E126" s="103" t="s">
        <v>322</v>
      </c>
      <c r="F126" s="13">
        <v>0.0</v>
      </c>
      <c r="G126" s="13">
        <v>1.0</v>
      </c>
      <c r="H126" s="13">
        <v>2.0</v>
      </c>
      <c r="I126" s="103">
        <v>0.0</v>
      </c>
      <c r="J126">
        <v>0.0</v>
      </c>
      <c r="K126">
        <v>1.0</v>
      </c>
      <c r="L126">
        <v>2.0</v>
      </c>
      <c r="M126">
        <v>0.0</v>
      </c>
      <c r="N126" s="13">
        <v>0.0</v>
      </c>
      <c r="O126" s="13">
        <v>0.0</v>
      </c>
      <c r="P126" s="13">
        <v>0.0</v>
      </c>
      <c r="Q126" s="103">
        <v>0.0</v>
      </c>
      <c r="R126">
        <v>0.0</v>
      </c>
      <c r="S126">
        <v>0.0</v>
      </c>
      <c r="T126">
        <v>0.0</v>
      </c>
      <c r="U126">
        <v>0.0</v>
      </c>
      <c r="V126" s="103"/>
      <c r="W126" s="103"/>
      <c r="X126" s="103"/>
      <c r="Y126" s="103">
        <v>3.0</v>
      </c>
      <c r="Z126" s="13" t="s">
        <v>323</v>
      </c>
      <c r="AA126" s="13"/>
      <c r="AB126" s="103"/>
    </row>
    <row r="127">
      <c r="A127" s="81">
        <v>1629.0</v>
      </c>
      <c r="B127" s="103">
        <v>56.0</v>
      </c>
      <c r="C127" s="103"/>
      <c r="D127" s="103" t="s">
        <v>119</v>
      </c>
      <c r="E127" s="103" t="s">
        <v>324</v>
      </c>
      <c r="F127" s="13">
        <v>2.0</v>
      </c>
      <c r="G127" s="13">
        <v>1.0</v>
      </c>
      <c r="H127" s="13">
        <v>0.0</v>
      </c>
      <c r="I127" s="103">
        <v>0.0</v>
      </c>
      <c r="J127">
        <v>2.0</v>
      </c>
      <c r="K127">
        <v>1.0</v>
      </c>
      <c r="L127">
        <v>0.0</v>
      </c>
      <c r="M127">
        <v>0.0</v>
      </c>
      <c r="N127" s="13">
        <v>0.0</v>
      </c>
      <c r="O127" s="13">
        <v>0.0</v>
      </c>
      <c r="P127" s="13">
        <v>0.0</v>
      </c>
      <c r="Q127" s="103">
        <v>0.0</v>
      </c>
      <c r="R127">
        <v>0.0</v>
      </c>
      <c r="S127">
        <v>0.0</v>
      </c>
      <c r="T127">
        <v>0.0</v>
      </c>
      <c r="U127">
        <v>0.0</v>
      </c>
      <c r="V127" s="103"/>
      <c r="W127" s="103"/>
      <c r="X127" s="103"/>
      <c r="Y127" s="103">
        <v>4.0</v>
      </c>
      <c r="Z127" s="13" t="s">
        <v>325</v>
      </c>
      <c r="AA127" s="13"/>
      <c r="AB127" s="103"/>
    </row>
    <row r="128">
      <c r="A128" s="81">
        <v>1629.0</v>
      </c>
      <c r="B128" s="103">
        <v>61.0</v>
      </c>
      <c r="C128" s="103"/>
      <c r="D128" s="103" t="s">
        <v>119</v>
      </c>
      <c r="E128" s="103" t="s">
        <v>326</v>
      </c>
      <c r="F128" s="13">
        <v>1.0</v>
      </c>
      <c r="G128" s="13">
        <v>1.0</v>
      </c>
      <c r="H128" s="13">
        <v>1.0</v>
      </c>
      <c r="I128" s="103">
        <v>1.0</v>
      </c>
      <c r="J128">
        <v>1.0</v>
      </c>
      <c r="K128">
        <v>1.0</v>
      </c>
      <c r="L128">
        <v>1.0</v>
      </c>
      <c r="M128">
        <v>1.0</v>
      </c>
      <c r="N128" s="13">
        <v>0.0</v>
      </c>
      <c r="O128" s="13">
        <v>0.0</v>
      </c>
      <c r="P128" s="13">
        <v>0.0</v>
      </c>
      <c r="Q128" s="103">
        <v>0.0</v>
      </c>
      <c r="R128">
        <v>0.0</v>
      </c>
      <c r="S128">
        <v>0.0</v>
      </c>
      <c r="T128">
        <v>0.0</v>
      </c>
      <c r="U128">
        <v>0.0</v>
      </c>
      <c r="V128" s="103"/>
      <c r="W128" s="103"/>
      <c r="X128" s="103"/>
      <c r="Y128" s="103">
        <v>4.0</v>
      </c>
      <c r="Z128" s="13" t="s">
        <v>327</v>
      </c>
      <c r="AA128" s="13"/>
      <c r="AB128" s="103"/>
    </row>
    <row r="129">
      <c r="A129" s="81">
        <v>1629.0</v>
      </c>
      <c r="B129" s="103">
        <v>64.0</v>
      </c>
      <c r="C129" s="103"/>
      <c r="D129" s="103" t="s">
        <v>109</v>
      </c>
      <c r="E129" s="103" t="s">
        <v>328</v>
      </c>
      <c r="F129" s="13">
        <v>1.0</v>
      </c>
      <c r="G129" s="13">
        <v>1.0</v>
      </c>
      <c r="H129" s="13">
        <v>1.0</v>
      </c>
      <c r="I129" s="103">
        <v>1.0</v>
      </c>
      <c r="J129">
        <v>1.0</v>
      </c>
      <c r="K129">
        <v>1.0</v>
      </c>
      <c r="L129">
        <v>1.0</v>
      </c>
      <c r="M129">
        <v>1.0</v>
      </c>
      <c r="N129" s="13">
        <v>1.0</v>
      </c>
      <c r="O129" s="13">
        <v>0.0</v>
      </c>
      <c r="P129" s="13">
        <v>0.0</v>
      </c>
      <c r="Q129" s="103">
        <v>0.0</v>
      </c>
      <c r="R129">
        <v>1.0</v>
      </c>
      <c r="S129">
        <v>0.0</v>
      </c>
      <c r="T129">
        <v>0.0</v>
      </c>
      <c r="U129">
        <v>0.0</v>
      </c>
      <c r="V129" s="103">
        <v>1.0</v>
      </c>
      <c r="W129" s="103"/>
      <c r="X129" s="103"/>
      <c r="Y129" s="103">
        <v>3.0</v>
      </c>
      <c r="Z129" s="13"/>
      <c r="AA129" s="13"/>
      <c r="AB129" s="103"/>
    </row>
    <row r="130">
      <c r="A130" s="81">
        <v>1719.0</v>
      </c>
      <c r="B130" s="103">
        <v>3.0</v>
      </c>
      <c r="C130" s="103"/>
      <c r="D130" s="103" t="s">
        <v>119</v>
      </c>
      <c r="E130" s="103" t="s">
        <v>329</v>
      </c>
      <c r="F130" s="13">
        <v>0.0</v>
      </c>
      <c r="G130" s="13">
        <v>0.0</v>
      </c>
      <c r="H130" s="13">
        <v>0.0</v>
      </c>
      <c r="I130" s="103">
        <v>0.0</v>
      </c>
      <c r="J130">
        <v>0.0</v>
      </c>
      <c r="K130">
        <v>0.0</v>
      </c>
      <c r="L130">
        <v>0.0</v>
      </c>
      <c r="M130">
        <v>0.0</v>
      </c>
      <c r="N130" s="13">
        <v>0.0</v>
      </c>
      <c r="O130" s="13">
        <v>0.0</v>
      </c>
      <c r="P130" s="13">
        <v>0.0</v>
      </c>
      <c r="Q130" s="103">
        <v>0.0</v>
      </c>
      <c r="R130">
        <v>0.0</v>
      </c>
      <c r="S130">
        <v>0.0</v>
      </c>
      <c r="T130">
        <v>0.0</v>
      </c>
      <c r="U130">
        <v>0.0</v>
      </c>
      <c r="V130" s="103">
        <v>1.0</v>
      </c>
      <c r="W130" s="103">
        <v>3.0</v>
      </c>
      <c r="X130" s="103"/>
      <c r="Y130" s="103"/>
      <c r="Z130" s="13" t="s">
        <v>330</v>
      </c>
    </row>
    <row r="131">
      <c r="A131" s="81">
        <v>1719.0</v>
      </c>
      <c r="B131" s="103">
        <v>10.0</v>
      </c>
      <c r="C131" s="103"/>
      <c r="D131" s="103"/>
      <c r="E131" s="103" t="s">
        <v>331</v>
      </c>
      <c r="F131" s="13">
        <v>1.0</v>
      </c>
      <c r="G131" s="13">
        <v>0.0</v>
      </c>
      <c r="H131" s="13">
        <v>0.0</v>
      </c>
      <c r="I131" s="103">
        <v>0.0</v>
      </c>
      <c r="J131">
        <v>0.0</v>
      </c>
      <c r="K131">
        <v>0.0</v>
      </c>
      <c r="L131">
        <v>0.0</v>
      </c>
      <c r="M131">
        <v>0.0</v>
      </c>
      <c r="N131" s="13">
        <v>3.0</v>
      </c>
      <c r="O131" s="13">
        <v>0.0</v>
      </c>
      <c r="P131" s="13">
        <v>0.0</v>
      </c>
      <c r="Q131" s="103">
        <v>0.0</v>
      </c>
      <c r="R131">
        <v>0.0</v>
      </c>
      <c r="S131">
        <v>0.0</v>
      </c>
      <c r="T131">
        <v>0.0</v>
      </c>
      <c r="U131">
        <v>0.0</v>
      </c>
      <c r="V131" s="103"/>
      <c r="W131" s="103">
        <v>4.0</v>
      </c>
      <c r="X131" s="103"/>
      <c r="Y131" s="103">
        <v>5.0</v>
      </c>
      <c r="Z131" s="13" t="s">
        <v>332</v>
      </c>
    </row>
    <row r="132">
      <c r="A132" s="81">
        <v>1719.0</v>
      </c>
      <c r="B132" s="103">
        <v>19.0</v>
      </c>
      <c r="C132" s="103"/>
      <c r="D132" s="103" t="s">
        <v>333</v>
      </c>
      <c r="E132" s="103" t="s">
        <v>334</v>
      </c>
      <c r="F132" s="13">
        <v>1.0</v>
      </c>
      <c r="G132" s="13">
        <v>0.0</v>
      </c>
      <c r="H132" s="13">
        <v>0.0</v>
      </c>
      <c r="I132" s="103">
        <v>0.0</v>
      </c>
      <c r="J132">
        <v>0.0</v>
      </c>
      <c r="K132">
        <v>0.0</v>
      </c>
      <c r="L132">
        <v>0.0</v>
      </c>
      <c r="M132">
        <v>0.0</v>
      </c>
      <c r="N132" s="13">
        <v>1.0</v>
      </c>
      <c r="O132" s="13">
        <v>1.0</v>
      </c>
      <c r="P132" s="13">
        <v>0.0</v>
      </c>
      <c r="Q132" s="103">
        <v>0.0</v>
      </c>
      <c r="R132">
        <v>0.0</v>
      </c>
      <c r="S132">
        <v>0.0</v>
      </c>
      <c r="T132">
        <v>0.0</v>
      </c>
      <c r="U132">
        <v>0.0</v>
      </c>
      <c r="V132" s="103">
        <v>3.0</v>
      </c>
      <c r="W132" s="103">
        <v>10.0</v>
      </c>
      <c r="X132" s="103"/>
      <c r="Y132" s="103">
        <v>4.0</v>
      </c>
      <c r="Z132" s="13" t="s">
        <v>335</v>
      </c>
    </row>
    <row r="133">
      <c r="A133" s="81">
        <v>1719.0</v>
      </c>
      <c r="B133" s="103">
        <v>23.0</v>
      </c>
      <c r="C133" s="103"/>
      <c r="D133" s="103" t="s">
        <v>119</v>
      </c>
      <c r="E133" s="103" t="s">
        <v>336</v>
      </c>
      <c r="F133" s="13">
        <v>0.0</v>
      </c>
      <c r="G133" s="13">
        <v>0.0</v>
      </c>
      <c r="H133" s="13">
        <v>0.0</v>
      </c>
      <c r="I133" s="103">
        <v>0.0</v>
      </c>
      <c r="J133">
        <v>0.0</v>
      </c>
      <c r="K133">
        <v>0.0</v>
      </c>
      <c r="L133">
        <v>0.0</v>
      </c>
      <c r="M133">
        <v>0.0</v>
      </c>
      <c r="N133" s="13">
        <v>1.0</v>
      </c>
      <c r="O133" s="13">
        <v>0.0</v>
      </c>
      <c r="P133" s="13">
        <v>0.0</v>
      </c>
      <c r="Q133" s="103">
        <v>0.0</v>
      </c>
      <c r="R133">
        <v>0.0</v>
      </c>
      <c r="S133">
        <v>0.0</v>
      </c>
      <c r="T133">
        <v>0.0</v>
      </c>
      <c r="U133">
        <v>0.0</v>
      </c>
      <c r="V133" s="103">
        <v>3.0</v>
      </c>
      <c r="W133" s="103">
        <v>24.0</v>
      </c>
      <c r="X133" s="103"/>
      <c r="Y133" s="103">
        <v>3.0</v>
      </c>
      <c r="Z133" s="13" t="s">
        <v>337</v>
      </c>
    </row>
    <row r="134">
      <c r="A134" s="81">
        <v>1719.0</v>
      </c>
      <c r="B134" s="103">
        <v>29.0</v>
      </c>
      <c r="C134" s="103"/>
      <c r="D134" s="103" t="s">
        <v>119</v>
      </c>
      <c r="E134" s="103" t="s">
        <v>338</v>
      </c>
      <c r="F134" s="13">
        <v>1.0</v>
      </c>
      <c r="G134" s="13">
        <v>0.0</v>
      </c>
      <c r="H134" s="13">
        <v>0.0</v>
      </c>
      <c r="I134" s="103">
        <v>0.0</v>
      </c>
      <c r="J134">
        <v>0.0</v>
      </c>
      <c r="K134">
        <v>0.0</v>
      </c>
      <c r="L134">
        <v>0.0</v>
      </c>
      <c r="M134">
        <v>0.0</v>
      </c>
      <c r="N134" s="13">
        <v>3.0</v>
      </c>
      <c r="O134" s="13">
        <v>0.0</v>
      </c>
      <c r="P134" s="13">
        <v>0.0</v>
      </c>
      <c r="Q134" s="103">
        <v>0.0</v>
      </c>
      <c r="R134">
        <v>0.0</v>
      </c>
      <c r="S134">
        <v>0.0</v>
      </c>
      <c r="T134">
        <v>0.0</v>
      </c>
      <c r="U134">
        <v>0.0</v>
      </c>
      <c r="V134" s="103">
        <v>1.0</v>
      </c>
      <c r="W134" s="103">
        <v>24.0</v>
      </c>
      <c r="X134" s="103"/>
      <c r="Y134" s="103">
        <v>5.0</v>
      </c>
      <c r="Z134" s="13" t="s">
        <v>339</v>
      </c>
    </row>
    <row r="135">
      <c r="A135" s="81">
        <v>1719.0</v>
      </c>
      <c r="B135" s="103">
        <v>38.0</v>
      </c>
      <c r="C135" s="103"/>
      <c r="D135" s="103" t="s">
        <v>116</v>
      </c>
      <c r="E135" s="103" t="s">
        <v>340</v>
      </c>
      <c r="F135" s="13">
        <v>0.0</v>
      </c>
      <c r="G135" s="13">
        <v>2.0</v>
      </c>
      <c r="H135" s="13">
        <v>0.0</v>
      </c>
      <c r="I135" s="103">
        <v>0.0</v>
      </c>
      <c r="J135">
        <v>0.0</v>
      </c>
      <c r="K135">
        <v>0.0</v>
      </c>
      <c r="L135">
        <v>0.0</v>
      </c>
      <c r="M135">
        <v>0.0</v>
      </c>
      <c r="N135" s="13">
        <v>0.0</v>
      </c>
      <c r="O135" s="13">
        <v>0.0</v>
      </c>
      <c r="P135" s="13">
        <v>0.0</v>
      </c>
      <c r="Q135" s="103">
        <v>0.0</v>
      </c>
      <c r="R135">
        <v>0.0</v>
      </c>
      <c r="S135">
        <v>1.0</v>
      </c>
      <c r="T135">
        <v>0.0</v>
      </c>
      <c r="U135">
        <v>0.0</v>
      </c>
      <c r="V135" s="103">
        <v>2.0</v>
      </c>
      <c r="W135" s="103">
        <v>15.0</v>
      </c>
      <c r="X135" s="103"/>
      <c r="Y135" s="103">
        <v>2.0</v>
      </c>
      <c r="Z135" s="13" t="s">
        <v>341</v>
      </c>
    </row>
    <row r="136">
      <c r="A136" s="81">
        <v>1719.0</v>
      </c>
      <c r="B136" s="103">
        <v>41.0</v>
      </c>
      <c r="C136" s="103"/>
      <c r="D136" s="103"/>
      <c r="E136" s="103" t="s">
        <v>342</v>
      </c>
      <c r="F136" s="13">
        <v>1.0</v>
      </c>
      <c r="G136" s="13">
        <v>0.0</v>
      </c>
      <c r="H136" s="13">
        <v>0.0</v>
      </c>
      <c r="I136" s="103">
        <v>0.0</v>
      </c>
      <c r="J136">
        <v>1.0</v>
      </c>
      <c r="K136">
        <v>0.0</v>
      </c>
      <c r="L136">
        <v>0.0</v>
      </c>
      <c r="M136">
        <v>0.0</v>
      </c>
      <c r="N136" s="13">
        <v>2.0</v>
      </c>
      <c r="O136" s="13">
        <v>0.0</v>
      </c>
      <c r="P136" s="13">
        <v>0.0</v>
      </c>
      <c r="Q136" s="103">
        <v>0.0</v>
      </c>
      <c r="R136">
        <v>0.0</v>
      </c>
      <c r="S136">
        <v>0.0</v>
      </c>
      <c r="T136">
        <v>0.0</v>
      </c>
      <c r="U136">
        <v>0.0</v>
      </c>
      <c r="V136" s="103">
        <v>3.0</v>
      </c>
      <c r="W136" s="103">
        <v>25.0</v>
      </c>
      <c r="X136" s="103"/>
      <c r="Y136" s="103"/>
      <c r="Z136" s="13" t="s">
        <v>343</v>
      </c>
    </row>
    <row r="137">
      <c r="A137" s="81">
        <v>1719.0</v>
      </c>
      <c r="B137" s="103">
        <v>46.0</v>
      </c>
      <c r="C137" s="103"/>
      <c r="D137" s="103"/>
      <c r="E137" s="103" t="s">
        <v>344</v>
      </c>
      <c r="F137" s="13">
        <v>0.0</v>
      </c>
      <c r="G137" s="13">
        <v>0.0</v>
      </c>
      <c r="H137" s="13">
        <v>0.0</v>
      </c>
      <c r="I137" s="103">
        <v>0.0</v>
      </c>
      <c r="J137">
        <v>0.0</v>
      </c>
      <c r="K137">
        <v>0.0</v>
      </c>
      <c r="L137">
        <v>0.0</v>
      </c>
      <c r="M137">
        <v>0.0</v>
      </c>
      <c r="N137" s="13">
        <v>0.0</v>
      </c>
      <c r="O137" s="13">
        <v>0.0</v>
      </c>
      <c r="P137" s="13">
        <v>0.0</v>
      </c>
      <c r="Q137" s="103">
        <v>0.0</v>
      </c>
      <c r="R137">
        <v>0.0</v>
      </c>
      <c r="S137">
        <v>0.0</v>
      </c>
      <c r="T137">
        <v>0.0</v>
      </c>
      <c r="U137">
        <v>0.0</v>
      </c>
      <c r="V137" s="103"/>
      <c r="W137" s="103"/>
      <c r="X137" s="103"/>
      <c r="Y137" s="103"/>
      <c r="Z137" s="13" t="s">
        <v>170</v>
      </c>
    </row>
    <row r="138">
      <c r="A138" s="81">
        <v>1719.0</v>
      </c>
      <c r="B138" s="103">
        <v>53.0</v>
      </c>
      <c r="C138" s="103"/>
      <c r="D138" s="103" t="s">
        <v>119</v>
      </c>
      <c r="E138" s="103" t="s">
        <v>345</v>
      </c>
      <c r="F138" s="13">
        <v>0.0</v>
      </c>
      <c r="G138" s="13">
        <v>1.0</v>
      </c>
      <c r="H138" s="13">
        <v>0.0</v>
      </c>
      <c r="I138" s="103">
        <v>0.0</v>
      </c>
      <c r="J138">
        <v>0.0</v>
      </c>
      <c r="K138">
        <v>0.0</v>
      </c>
      <c r="L138">
        <v>0.0</v>
      </c>
      <c r="M138">
        <v>0.0</v>
      </c>
      <c r="N138" s="13">
        <v>0.0</v>
      </c>
      <c r="O138" s="13">
        <v>1.0</v>
      </c>
      <c r="P138" s="13">
        <v>0.0</v>
      </c>
      <c r="Q138" s="103">
        <v>0.0</v>
      </c>
      <c r="R138">
        <v>0.0</v>
      </c>
      <c r="S138">
        <v>0.0</v>
      </c>
      <c r="T138">
        <v>0.0</v>
      </c>
      <c r="U138">
        <v>0.0</v>
      </c>
      <c r="V138" s="103">
        <v>3.0</v>
      </c>
      <c r="W138" s="103">
        <v>20.0</v>
      </c>
      <c r="X138" s="103"/>
      <c r="Y138" s="103">
        <v>3.0</v>
      </c>
      <c r="Z138" s="13" t="s">
        <v>346</v>
      </c>
    </row>
    <row r="139">
      <c r="A139" s="81">
        <v>1719.0</v>
      </c>
      <c r="B139" s="103">
        <v>62.0</v>
      </c>
      <c r="C139" s="103"/>
      <c r="D139" s="103" t="s">
        <v>166</v>
      </c>
      <c r="E139" s="103" t="s">
        <v>347</v>
      </c>
      <c r="F139" s="13">
        <v>1.0</v>
      </c>
      <c r="G139" s="13">
        <v>0.0</v>
      </c>
      <c r="H139" s="13">
        <v>0.0</v>
      </c>
      <c r="I139" s="103">
        <v>0.0</v>
      </c>
      <c r="J139">
        <v>1.0</v>
      </c>
      <c r="K139">
        <v>0.0</v>
      </c>
      <c r="L139">
        <v>0.0</v>
      </c>
      <c r="M139">
        <v>0.0</v>
      </c>
      <c r="N139" s="13">
        <v>3.0</v>
      </c>
      <c r="O139" s="13">
        <v>0.0</v>
      </c>
      <c r="P139" s="13">
        <v>0.0</v>
      </c>
      <c r="Q139" s="103">
        <v>0.0</v>
      </c>
      <c r="R139">
        <v>0.0</v>
      </c>
      <c r="S139">
        <v>0.0</v>
      </c>
      <c r="T139">
        <v>0.0</v>
      </c>
      <c r="U139">
        <v>0.0</v>
      </c>
      <c r="V139" s="103">
        <v>1.0</v>
      </c>
      <c r="W139" s="103">
        <v>2.0</v>
      </c>
      <c r="X139" s="103"/>
      <c r="Y139" s="103">
        <v>2.0</v>
      </c>
      <c r="Z139" s="13" t="s">
        <v>348</v>
      </c>
    </row>
    <row r="140">
      <c r="A140" s="81">
        <v>1731.0</v>
      </c>
      <c r="B140" s="103">
        <v>3.0</v>
      </c>
      <c r="C140" s="103"/>
      <c r="D140" s="103" t="s">
        <v>109</v>
      </c>
      <c r="E140" s="103" t="s">
        <v>349</v>
      </c>
      <c r="F140" s="13">
        <v>0.0</v>
      </c>
      <c r="G140" s="13">
        <v>3.0</v>
      </c>
      <c r="H140" s="13">
        <v>0.0</v>
      </c>
      <c r="I140" s="103">
        <v>0.0</v>
      </c>
      <c r="J140">
        <v>0.0</v>
      </c>
      <c r="K140">
        <v>2.0</v>
      </c>
      <c r="L140">
        <v>0.0</v>
      </c>
      <c r="M140">
        <v>0.0</v>
      </c>
      <c r="N140" s="13">
        <v>0.0</v>
      </c>
      <c r="O140" s="13">
        <v>0.0</v>
      </c>
      <c r="P140" s="13">
        <v>0.0</v>
      </c>
      <c r="Q140" s="103">
        <v>0.0</v>
      </c>
      <c r="R140">
        <v>0.0</v>
      </c>
      <c r="S140">
        <v>0.0</v>
      </c>
      <c r="T140">
        <v>0.0</v>
      </c>
      <c r="U140">
        <v>0.0</v>
      </c>
      <c r="V140" s="103">
        <v>0.0</v>
      </c>
      <c r="W140" s="103"/>
      <c r="X140" s="103"/>
      <c r="Y140" s="103">
        <v>3.0</v>
      </c>
      <c r="Z140" s="13" t="s">
        <v>350</v>
      </c>
    </row>
    <row r="141">
      <c r="A141" s="81">
        <v>1731.0</v>
      </c>
      <c r="B141" s="103">
        <v>7.0</v>
      </c>
      <c r="C141" s="103"/>
      <c r="D141" s="103" t="s">
        <v>109</v>
      </c>
      <c r="E141" s="103" t="s">
        <v>351</v>
      </c>
      <c r="F141" s="13">
        <v>0.0</v>
      </c>
      <c r="G141" s="13">
        <v>0.0</v>
      </c>
      <c r="H141" s="13">
        <v>1.0</v>
      </c>
      <c r="I141" s="103">
        <v>0.0</v>
      </c>
      <c r="J141">
        <v>0.0</v>
      </c>
      <c r="K141">
        <v>1.0</v>
      </c>
      <c r="L141">
        <v>0.0</v>
      </c>
      <c r="M141">
        <v>0.0</v>
      </c>
      <c r="N141" s="13">
        <v>0.0</v>
      </c>
      <c r="O141" s="13">
        <v>0.0</v>
      </c>
      <c r="P141" s="13">
        <v>0.0</v>
      </c>
      <c r="Q141" s="103">
        <v>0.0</v>
      </c>
      <c r="R141">
        <v>0.0</v>
      </c>
      <c r="S141">
        <v>0.0</v>
      </c>
      <c r="T141">
        <v>0.0</v>
      </c>
      <c r="U141">
        <v>0.0</v>
      </c>
      <c r="V141" s="103">
        <v>0.0</v>
      </c>
      <c r="W141" s="103"/>
      <c r="X141" s="103"/>
      <c r="Y141" s="103">
        <v>1.0</v>
      </c>
      <c r="Z141" s="13" t="s">
        <v>352</v>
      </c>
    </row>
    <row r="142">
      <c r="A142" s="81">
        <v>1731.0</v>
      </c>
      <c r="B142" s="103">
        <v>16.0</v>
      </c>
      <c r="C142" s="103"/>
      <c r="D142" s="103" t="s">
        <v>116</v>
      </c>
      <c r="E142" s="103" t="s">
        <v>353</v>
      </c>
      <c r="F142" s="13">
        <v>0.0</v>
      </c>
      <c r="G142" s="13">
        <v>0.0</v>
      </c>
      <c r="H142" s="13">
        <v>1.0</v>
      </c>
      <c r="I142" s="103">
        <v>0.0</v>
      </c>
      <c r="J142">
        <v>0.0</v>
      </c>
      <c r="K142">
        <v>0.0</v>
      </c>
      <c r="L142">
        <v>0.0</v>
      </c>
      <c r="M142">
        <v>0.0</v>
      </c>
      <c r="N142" s="13">
        <v>1.0</v>
      </c>
      <c r="O142" s="13">
        <v>0.0</v>
      </c>
      <c r="P142" s="13">
        <v>0.0</v>
      </c>
      <c r="Q142" s="103">
        <v>0.0</v>
      </c>
      <c r="R142">
        <v>0.0</v>
      </c>
      <c r="S142">
        <v>0.0</v>
      </c>
      <c r="T142">
        <v>0.0</v>
      </c>
      <c r="U142">
        <v>0.0</v>
      </c>
      <c r="V142" s="103">
        <v>1.0</v>
      </c>
      <c r="W142" s="103">
        <v>5.0</v>
      </c>
      <c r="X142" s="103"/>
      <c r="Y142" s="103">
        <v>4.0</v>
      </c>
      <c r="Z142" s="13" t="s">
        <v>354</v>
      </c>
    </row>
    <row r="143">
      <c r="A143" s="81">
        <v>1731.0</v>
      </c>
      <c r="B143" s="103">
        <v>25.0</v>
      </c>
      <c r="C143" s="103"/>
      <c r="D143" s="103" t="s">
        <v>119</v>
      </c>
      <c r="E143" s="103" t="s">
        <v>355</v>
      </c>
      <c r="F143" s="13">
        <v>0.0</v>
      </c>
      <c r="G143" s="13">
        <v>0.0</v>
      </c>
      <c r="H143" s="13">
        <v>0.0</v>
      </c>
      <c r="I143" s="103">
        <v>0.0</v>
      </c>
      <c r="J143">
        <v>0.0</v>
      </c>
      <c r="K143">
        <v>0.0</v>
      </c>
      <c r="L143">
        <v>0.0</v>
      </c>
      <c r="M143">
        <v>0.0</v>
      </c>
      <c r="N143" s="13">
        <v>2.0</v>
      </c>
      <c r="O143" s="13">
        <v>0.0</v>
      </c>
      <c r="P143" s="13">
        <v>0.0</v>
      </c>
      <c r="Q143" s="103">
        <v>0.0</v>
      </c>
      <c r="R143">
        <v>0.0</v>
      </c>
      <c r="S143">
        <v>0.0</v>
      </c>
      <c r="T143">
        <v>0.0</v>
      </c>
      <c r="U143">
        <v>0.0</v>
      </c>
      <c r="V143" s="103">
        <v>1.0</v>
      </c>
      <c r="W143" s="103"/>
      <c r="X143" s="103"/>
      <c r="Y143" s="103">
        <v>5.0</v>
      </c>
      <c r="Z143" s="13" t="s">
        <v>356</v>
      </c>
    </row>
    <row r="144">
      <c r="A144" s="81">
        <v>1731.0</v>
      </c>
      <c r="B144" s="103">
        <v>26.0</v>
      </c>
      <c r="C144" s="103"/>
      <c r="D144" s="103"/>
      <c r="E144" s="103" t="s">
        <v>357</v>
      </c>
      <c r="F144" s="13">
        <v>0.0</v>
      </c>
      <c r="G144" s="13">
        <v>2.0</v>
      </c>
      <c r="H144" s="13">
        <v>0.0</v>
      </c>
      <c r="I144" s="103">
        <v>0.0</v>
      </c>
      <c r="J144">
        <v>0.0</v>
      </c>
      <c r="K144">
        <v>0.0</v>
      </c>
      <c r="L144">
        <v>0.0</v>
      </c>
      <c r="M144">
        <v>0.0</v>
      </c>
      <c r="N144" s="13">
        <v>1.0</v>
      </c>
      <c r="O144" s="13">
        <v>0.0</v>
      </c>
      <c r="P144" s="13">
        <v>0.0</v>
      </c>
      <c r="Q144" s="103">
        <v>0.0</v>
      </c>
      <c r="R144">
        <v>0.0</v>
      </c>
      <c r="S144">
        <v>0.0</v>
      </c>
      <c r="T144">
        <v>0.0</v>
      </c>
      <c r="U144">
        <v>0.0</v>
      </c>
      <c r="V144" s="103"/>
      <c r="W144" s="103"/>
      <c r="X144" s="103"/>
      <c r="Y144" s="103">
        <v>4.0</v>
      </c>
      <c r="Z144" s="13"/>
    </row>
    <row r="145">
      <c r="A145" s="81">
        <v>1731.0</v>
      </c>
      <c r="B145" s="103">
        <v>29.0</v>
      </c>
      <c r="C145" s="103"/>
      <c r="D145" s="103" t="s">
        <v>119</v>
      </c>
      <c r="E145" s="103" t="s">
        <v>157</v>
      </c>
      <c r="F145" s="13">
        <v>0.0</v>
      </c>
      <c r="G145" s="13">
        <v>0.0</v>
      </c>
      <c r="H145" s="13">
        <v>0.0</v>
      </c>
      <c r="I145" s="103">
        <v>0.0</v>
      </c>
      <c r="J145">
        <v>1.0</v>
      </c>
      <c r="K145">
        <v>0.0</v>
      </c>
      <c r="L145">
        <v>0.0</v>
      </c>
      <c r="M145">
        <v>0.0</v>
      </c>
      <c r="N145" s="13">
        <v>1.0</v>
      </c>
      <c r="O145" s="13">
        <v>0.0</v>
      </c>
      <c r="P145" s="13">
        <v>0.0</v>
      </c>
      <c r="Q145" s="103">
        <v>0.0</v>
      </c>
      <c r="R145">
        <v>0.0</v>
      </c>
      <c r="S145">
        <v>0.0</v>
      </c>
      <c r="T145">
        <v>0.0</v>
      </c>
      <c r="U145">
        <v>0.0</v>
      </c>
      <c r="V145" s="103">
        <v>1.0</v>
      </c>
      <c r="W145" s="103">
        <v>2.0</v>
      </c>
      <c r="X145" s="103"/>
      <c r="Y145" s="103">
        <v>2.0</v>
      </c>
      <c r="Z145" s="13" t="s">
        <v>358</v>
      </c>
    </row>
    <row r="146">
      <c r="A146" s="81">
        <v>1731.0</v>
      </c>
      <c r="B146" s="103">
        <v>36.0</v>
      </c>
      <c r="C146" s="103"/>
      <c r="D146" s="103" t="s">
        <v>116</v>
      </c>
      <c r="E146" s="103" t="s">
        <v>359</v>
      </c>
      <c r="F146" s="13">
        <v>0.0</v>
      </c>
      <c r="G146" s="13">
        <v>2.0</v>
      </c>
      <c r="H146" s="13">
        <v>0.0</v>
      </c>
      <c r="I146" s="103">
        <v>0.0</v>
      </c>
      <c r="J146">
        <v>0.0</v>
      </c>
      <c r="K146">
        <v>0.0</v>
      </c>
      <c r="L146">
        <v>0.0</v>
      </c>
      <c r="M146">
        <v>0.0</v>
      </c>
      <c r="N146" s="13">
        <v>2.0</v>
      </c>
      <c r="O146" s="13">
        <v>2.0</v>
      </c>
      <c r="P146" s="13">
        <v>0.0</v>
      </c>
      <c r="Q146" s="103">
        <v>0.0</v>
      </c>
      <c r="R146">
        <v>1.0</v>
      </c>
      <c r="S146">
        <v>1.0</v>
      </c>
      <c r="T146">
        <v>0.0</v>
      </c>
      <c r="U146">
        <v>0.0</v>
      </c>
      <c r="V146" s="103"/>
      <c r="W146" s="103"/>
      <c r="X146" s="103"/>
      <c r="Y146" s="103">
        <v>4.0</v>
      </c>
      <c r="Z146" s="13" t="s">
        <v>360</v>
      </c>
    </row>
    <row r="147">
      <c r="A147" s="81">
        <v>1731.0</v>
      </c>
      <c r="B147" s="103">
        <v>39.0</v>
      </c>
      <c r="C147" s="103"/>
      <c r="D147" s="103" t="s">
        <v>119</v>
      </c>
      <c r="E147" s="103" t="s">
        <v>361</v>
      </c>
      <c r="F147" s="13">
        <v>0.0</v>
      </c>
      <c r="G147" s="13">
        <v>1.0</v>
      </c>
      <c r="H147" s="13">
        <v>0.0</v>
      </c>
      <c r="I147" s="103">
        <v>0.0</v>
      </c>
      <c r="J147">
        <v>0.0</v>
      </c>
      <c r="K147">
        <v>0.0</v>
      </c>
      <c r="L147">
        <v>0.0</v>
      </c>
      <c r="M147">
        <v>0.0</v>
      </c>
      <c r="N147" s="13">
        <v>0.0</v>
      </c>
      <c r="O147" s="13">
        <v>1.0</v>
      </c>
      <c r="P147" s="13">
        <v>0.0</v>
      </c>
      <c r="Q147" s="103">
        <v>0.0</v>
      </c>
      <c r="R147">
        <v>1.0</v>
      </c>
      <c r="S147">
        <v>0.0</v>
      </c>
      <c r="T147">
        <v>0.0</v>
      </c>
      <c r="U147">
        <v>0.0</v>
      </c>
      <c r="V147" s="103"/>
      <c r="W147" s="103"/>
      <c r="X147" s="103"/>
      <c r="Y147" s="103">
        <v>3.0</v>
      </c>
      <c r="Z147" s="13" t="s">
        <v>362</v>
      </c>
    </row>
    <row r="148">
      <c r="A148" s="81">
        <v>1731.0</v>
      </c>
      <c r="B148" s="103">
        <v>44.0</v>
      </c>
      <c r="C148" s="103"/>
      <c r="D148" s="103" t="s">
        <v>119</v>
      </c>
      <c r="E148" s="103" t="s">
        <v>363</v>
      </c>
      <c r="F148" s="13">
        <v>0.0</v>
      </c>
      <c r="G148" s="13">
        <v>1.0</v>
      </c>
      <c r="H148" s="13">
        <v>0.0</v>
      </c>
      <c r="I148" s="103">
        <v>0.0</v>
      </c>
      <c r="J148">
        <v>0.0</v>
      </c>
      <c r="K148">
        <v>2.0</v>
      </c>
      <c r="L148">
        <v>0.0</v>
      </c>
      <c r="M148">
        <v>0.0</v>
      </c>
      <c r="N148" s="13">
        <v>0.0</v>
      </c>
      <c r="O148" s="13">
        <v>1.0</v>
      </c>
      <c r="P148" s="13">
        <v>0.0</v>
      </c>
      <c r="Q148" s="103">
        <v>0.0</v>
      </c>
      <c r="R148">
        <v>0.0</v>
      </c>
      <c r="S148">
        <v>0.0</v>
      </c>
      <c r="T148">
        <v>0.0</v>
      </c>
      <c r="U148">
        <v>0.0</v>
      </c>
      <c r="V148" s="103">
        <v>1.0</v>
      </c>
      <c r="W148" s="103"/>
      <c r="X148" s="103"/>
      <c r="Y148" s="103">
        <v>3.0</v>
      </c>
      <c r="Z148" s="13"/>
      <c r="AA148" s="13"/>
      <c r="AB148" s="103"/>
    </row>
    <row r="149">
      <c r="A149" s="81">
        <v>1731.0</v>
      </c>
      <c r="B149" s="103">
        <v>57.0</v>
      </c>
      <c r="C149" s="103"/>
      <c r="D149" s="103" t="s">
        <v>109</v>
      </c>
      <c r="E149" s="103" t="s">
        <v>364</v>
      </c>
      <c r="F149" s="13">
        <v>0.0</v>
      </c>
      <c r="G149" s="13">
        <v>2.0</v>
      </c>
      <c r="H149" s="13">
        <v>1.0</v>
      </c>
      <c r="I149" s="103">
        <v>0.0</v>
      </c>
      <c r="J149">
        <v>0.0</v>
      </c>
      <c r="K149">
        <v>0.0</v>
      </c>
      <c r="L149">
        <v>0.0</v>
      </c>
      <c r="M149">
        <v>0.0</v>
      </c>
      <c r="N149" s="13">
        <v>2.0</v>
      </c>
      <c r="O149" s="13">
        <v>0.0</v>
      </c>
      <c r="P149" s="13">
        <v>0.0</v>
      </c>
      <c r="Q149" s="103">
        <v>0.0</v>
      </c>
      <c r="R149">
        <v>0.0</v>
      </c>
      <c r="S149">
        <v>0.0</v>
      </c>
      <c r="T149">
        <v>0.0</v>
      </c>
      <c r="U149">
        <v>0.0</v>
      </c>
      <c r="V149" s="103"/>
      <c r="W149" s="103"/>
      <c r="X149" s="103"/>
      <c r="Y149" s="103">
        <v>3.0</v>
      </c>
      <c r="Z149" s="13" t="s">
        <v>365</v>
      </c>
      <c r="AA149" s="13"/>
      <c r="AB149" s="103"/>
    </row>
    <row r="150">
      <c r="A150" s="81">
        <v>1731.0</v>
      </c>
      <c r="B150" s="103">
        <v>61.0</v>
      </c>
      <c r="C150" s="103"/>
      <c r="D150" s="103" t="s">
        <v>119</v>
      </c>
      <c r="E150" s="103" t="s">
        <v>366</v>
      </c>
      <c r="F150" s="13">
        <v>0.0</v>
      </c>
      <c r="G150" s="13">
        <v>2.0</v>
      </c>
      <c r="H150" s="13">
        <v>0.0</v>
      </c>
      <c r="I150" s="103">
        <v>0.0</v>
      </c>
      <c r="J150">
        <v>0.0</v>
      </c>
      <c r="K150">
        <v>0.0</v>
      </c>
      <c r="L150">
        <v>0.0</v>
      </c>
      <c r="M150">
        <v>0.0</v>
      </c>
      <c r="N150" s="13">
        <v>1.0</v>
      </c>
      <c r="O150" s="13">
        <v>2.0</v>
      </c>
      <c r="P150" s="13">
        <v>0.0</v>
      </c>
      <c r="Q150" s="103">
        <v>0.0</v>
      </c>
      <c r="R150">
        <v>1.0</v>
      </c>
      <c r="S150">
        <v>0.0</v>
      </c>
      <c r="T150">
        <v>0.0</v>
      </c>
      <c r="U150">
        <v>0.0</v>
      </c>
      <c r="V150" s="103"/>
      <c r="W150" s="103"/>
      <c r="X150" s="103"/>
      <c r="Y150" s="103">
        <v>4.0</v>
      </c>
      <c r="Z150" s="13" t="s">
        <v>367</v>
      </c>
      <c r="AA150" s="13"/>
      <c r="AB150" s="103"/>
    </row>
    <row r="151">
      <c r="A151" s="81">
        <v>1731.0</v>
      </c>
      <c r="B151" s="103">
        <v>70.0</v>
      </c>
      <c r="C151" s="103"/>
      <c r="D151" s="103" t="s">
        <v>166</v>
      </c>
      <c r="E151" s="103" t="s">
        <v>368</v>
      </c>
      <c r="F151" s="13">
        <v>0.0</v>
      </c>
      <c r="G151" s="13">
        <v>2.0</v>
      </c>
      <c r="H151" s="13">
        <v>0.0</v>
      </c>
      <c r="I151" s="103">
        <v>0.0</v>
      </c>
      <c r="J151">
        <v>0.0</v>
      </c>
      <c r="K151">
        <v>0.0</v>
      </c>
      <c r="L151">
        <v>0.0</v>
      </c>
      <c r="M151">
        <v>0.0</v>
      </c>
      <c r="N151" s="13">
        <v>1.0</v>
      </c>
      <c r="O151" s="13">
        <v>0.0</v>
      </c>
      <c r="P151" s="13">
        <v>0.0</v>
      </c>
      <c r="Q151" s="103">
        <v>0.0</v>
      </c>
      <c r="R151">
        <v>1.0</v>
      </c>
      <c r="S151">
        <v>0.0</v>
      </c>
      <c r="T151">
        <v>0.0</v>
      </c>
      <c r="U151">
        <v>0.0</v>
      </c>
      <c r="V151" s="103">
        <v>1.0</v>
      </c>
      <c r="W151" s="103">
        <v>2.0</v>
      </c>
      <c r="X151" s="103"/>
      <c r="Y151" s="103">
        <v>3.0</v>
      </c>
      <c r="Z151" s="13" t="s">
        <v>369</v>
      </c>
      <c r="AA151" s="13"/>
      <c r="AB151" s="103"/>
    </row>
    <row r="152">
      <c r="A152" s="81">
        <v>1895.0</v>
      </c>
      <c r="B152" s="103">
        <v>6.0</v>
      </c>
      <c r="C152" s="103"/>
      <c r="D152" s="103" t="s">
        <v>370</v>
      </c>
      <c r="E152" s="103" t="s">
        <v>371</v>
      </c>
      <c r="F152" s="13">
        <v>0.0</v>
      </c>
      <c r="G152" s="13">
        <v>0.0</v>
      </c>
      <c r="H152" s="13">
        <v>0.0</v>
      </c>
      <c r="I152" s="103">
        <v>0.0</v>
      </c>
      <c r="J152">
        <v>1.0</v>
      </c>
      <c r="K152">
        <v>0.0</v>
      </c>
      <c r="L152">
        <v>0.0</v>
      </c>
      <c r="M152">
        <v>0.0</v>
      </c>
      <c r="N152" s="13">
        <v>0.0</v>
      </c>
      <c r="O152" s="13">
        <v>0.0</v>
      </c>
      <c r="P152" s="13">
        <v>0.0</v>
      </c>
      <c r="Q152" s="103">
        <v>0.0</v>
      </c>
      <c r="R152">
        <v>0.0</v>
      </c>
      <c r="S152">
        <v>0.0</v>
      </c>
      <c r="T152">
        <v>0.0</v>
      </c>
      <c r="U152">
        <v>0.0</v>
      </c>
      <c r="V152" s="103">
        <v>1.0</v>
      </c>
      <c r="W152" s="103">
        <v>4.0</v>
      </c>
      <c r="X152" s="103"/>
      <c r="Y152" s="103">
        <v>2.0</v>
      </c>
      <c r="Z152" s="13" t="s">
        <v>372</v>
      </c>
      <c r="AA152" s="13"/>
      <c r="AB152" s="103"/>
    </row>
    <row r="153">
      <c r="A153" s="81">
        <v>1895.0</v>
      </c>
      <c r="B153" s="103">
        <v>9.0</v>
      </c>
      <c r="C153" s="103"/>
      <c r="D153" s="103" t="s">
        <v>109</v>
      </c>
      <c r="E153" s="103" t="s">
        <v>373</v>
      </c>
      <c r="F153" s="13">
        <v>3.0</v>
      </c>
      <c r="G153" s="13">
        <v>0.0</v>
      </c>
      <c r="H153" s="13">
        <v>0.0</v>
      </c>
      <c r="I153" s="103">
        <v>0.0</v>
      </c>
      <c r="J153">
        <v>0.0</v>
      </c>
      <c r="K153">
        <v>0.0</v>
      </c>
      <c r="L153">
        <v>0.0</v>
      </c>
      <c r="M153">
        <v>0.0</v>
      </c>
      <c r="N153" s="13">
        <v>0.0</v>
      </c>
      <c r="O153" s="13">
        <v>0.0</v>
      </c>
      <c r="P153" s="13">
        <v>0.0</v>
      </c>
      <c r="Q153" s="103">
        <v>0.0</v>
      </c>
      <c r="R153">
        <v>0.0</v>
      </c>
      <c r="S153">
        <v>0.0</v>
      </c>
      <c r="T153">
        <v>0.0</v>
      </c>
      <c r="U153">
        <v>0.0</v>
      </c>
      <c r="V153" s="103">
        <v>1.0</v>
      </c>
      <c r="W153" s="103">
        <v>9.0</v>
      </c>
      <c r="X153" s="103"/>
      <c r="Y153" s="103">
        <v>4.0</v>
      </c>
      <c r="Z153" s="13" t="s">
        <v>374</v>
      </c>
      <c r="AA153" s="13"/>
      <c r="AB153" s="103"/>
    </row>
    <row r="154">
      <c r="A154" s="81">
        <v>1895.0</v>
      </c>
      <c r="B154" s="103">
        <v>18.0</v>
      </c>
      <c r="C154" s="103"/>
      <c r="D154" s="103" t="s">
        <v>116</v>
      </c>
      <c r="E154" s="103" t="s">
        <v>375</v>
      </c>
      <c r="F154" s="13">
        <v>0.0</v>
      </c>
      <c r="G154" s="13">
        <v>0.0</v>
      </c>
      <c r="H154" s="13">
        <v>0.0</v>
      </c>
      <c r="I154" s="103">
        <v>0.0</v>
      </c>
      <c r="J154">
        <v>0.0</v>
      </c>
      <c r="K154">
        <v>0.0</v>
      </c>
      <c r="L154">
        <v>0.0</v>
      </c>
      <c r="M154">
        <v>0.0</v>
      </c>
      <c r="N154" s="13">
        <v>2.0</v>
      </c>
      <c r="O154" s="13">
        <v>0.0</v>
      </c>
      <c r="P154" s="13">
        <v>0.0</v>
      </c>
      <c r="Q154" s="103">
        <v>0.0</v>
      </c>
      <c r="R154">
        <v>1.0</v>
      </c>
      <c r="S154">
        <v>0.0</v>
      </c>
      <c r="T154">
        <v>0.0</v>
      </c>
      <c r="U154">
        <v>0.0</v>
      </c>
      <c r="V154" s="103">
        <v>1.0</v>
      </c>
      <c r="W154" s="103">
        <v>5.0</v>
      </c>
      <c r="X154" s="103"/>
      <c r="Y154" s="103">
        <v>3.0</v>
      </c>
      <c r="Z154" s="13" t="s">
        <v>376</v>
      </c>
      <c r="AA154" s="13"/>
      <c r="AB154" s="103"/>
    </row>
    <row r="155">
      <c r="A155" s="81">
        <v>1895.0</v>
      </c>
      <c r="B155" s="103">
        <v>21.0</v>
      </c>
      <c r="C155" s="103"/>
      <c r="D155" s="103" t="s">
        <v>109</v>
      </c>
      <c r="E155" s="103" t="s">
        <v>377</v>
      </c>
      <c r="F155" s="13">
        <v>1.0</v>
      </c>
      <c r="G155" s="13">
        <v>0.0</v>
      </c>
      <c r="H155" s="13">
        <v>0.0</v>
      </c>
      <c r="I155" s="103">
        <v>0.0</v>
      </c>
      <c r="J155">
        <v>0.0</v>
      </c>
      <c r="K155">
        <v>0.0</v>
      </c>
      <c r="L155">
        <v>0.0</v>
      </c>
      <c r="M155">
        <v>0.0</v>
      </c>
      <c r="N155" s="13">
        <v>4.0</v>
      </c>
      <c r="O155" s="13">
        <v>0.0</v>
      </c>
      <c r="P155" s="13">
        <v>0.0</v>
      </c>
      <c r="Q155" s="103">
        <v>0.0</v>
      </c>
      <c r="R155">
        <v>0.0</v>
      </c>
      <c r="S155">
        <v>0.0</v>
      </c>
      <c r="T155">
        <v>0.0</v>
      </c>
      <c r="U155">
        <v>0.0</v>
      </c>
      <c r="V155" s="103">
        <v>1.0</v>
      </c>
      <c r="W155" s="103">
        <v>2.0</v>
      </c>
      <c r="X155" s="103"/>
      <c r="Y155" s="103">
        <v>3.0</v>
      </c>
      <c r="Z155" s="13" t="s">
        <v>378</v>
      </c>
      <c r="AA155" s="13"/>
      <c r="AB155" s="103"/>
    </row>
    <row r="156">
      <c r="A156" s="81">
        <v>1895.0</v>
      </c>
      <c r="B156" s="103">
        <v>30.0</v>
      </c>
      <c r="C156" s="103"/>
      <c r="D156" s="103" t="s">
        <v>119</v>
      </c>
      <c r="E156" s="103" t="s">
        <v>379</v>
      </c>
      <c r="F156" s="13">
        <v>0.0</v>
      </c>
      <c r="G156" s="13">
        <v>0.0</v>
      </c>
      <c r="H156" s="13">
        <v>0.0</v>
      </c>
      <c r="I156" s="103">
        <v>0.0</v>
      </c>
      <c r="J156">
        <v>1.0</v>
      </c>
      <c r="K156">
        <v>0.0</v>
      </c>
      <c r="L156">
        <v>0.0</v>
      </c>
      <c r="M156">
        <v>0.0</v>
      </c>
      <c r="N156" s="13">
        <v>3.0</v>
      </c>
      <c r="O156" s="13">
        <v>0.0</v>
      </c>
      <c r="P156" s="13">
        <v>0.0</v>
      </c>
      <c r="Q156" s="103">
        <v>0.0</v>
      </c>
      <c r="R156">
        <v>1.0</v>
      </c>
      <c r="S156">
        <v>0.0</v>
      </c>
      <c r="T156">
        <v>0.0</v>
      </c>
      <c r="U156">
        <v>0.0</v>
      </c>
      <c r="V156" s="103">
        <v>1.0</v>
      </c>
      <c r="W156" s="103">
        <v>13.0</v>
      </c>
      <c r="X156" s="103"/>
      <c r="Y156" s="103">
        <v>3.0</v>
      </c>
      <c r="Z156" s="13" t="s">
        <v>380</v>
      </c>
      <c r="AA156" s="13"/>
      <c r="AB156" s="103"/>
    </row>
    <row r="157">
      <c r="A157" s="81">
        <v>1895.0</v>
      </c>
      <c r="B157" s="103">
        <v>36.0</v>
      </c>
      <c r="C157" s="103"/>
      <c r="D157" s="103"/>
      <c r="E157" s="103" t="s">
        <v>292</v>
      </c>
      <c r="F157" s="13">
        <v>1.0</v>
      </c>
      <c r="G157" s="13">
        <v>0.0</v>
      </c>
      <c r="H157" s="13">
        <v>0.0</v>
      </c>
      <c r="I157" s="103">
        <v>0.0</v>
      </c>
      <c r="J157">
        <v>0.0</v>
      </c>
      <c r="K157">
        <v>0.0</v>
      </c>
      <c r="L157">
        <v>0.0</v>
      </c>
      <c r="M157">
        <v>0.0</v>
      </c>
      <c r="N157" s="13">
        <v>3.0</v>
      </c>
      <c r="O157" s="13">
        <v>0.0</v>
      </c>
      <c r="P157" s="13">
        <v>0.0</v>
      </c>
      <c r="Q157" s="103">
        <v>0.0</v>
      </c>
      <c r="R157">
        <v>1.0</v>
      </c>
      <c r="S157">
        <v>0.0</v>
      </c>
      <c r="T157">
        <v>0.0</v>
      </c>
      <c r="U157">
        <v>0.0</v>
      </c>
      <c r="V157" s="103"/>
      <c r="W157" s="103"/>
      <c r="X157" s="103"/>
      <c r="Y157" s="103">
        <v>5.0</v>
      </c>
      <c r="Z157" s="13"/>
      <c r="AA157" s="13"/>
      <c r="AB157" s="103"/>
    </row>
    <row r="158">
      <c r="A158" s="81">
        <v>1895.0</v>
      </c>
      <c r="B158" s="103">
        <v>39.0</v>
      </c>
      <c r="C158" s="103"/>
      <c r="D158" s="103" t="s">
        <v>109</v>
      </c>
      <c r="E158" s="103"/>
      <c r="F158" s="13">
        <v>0.0</v>
      </c>
      <c r="G158" s="13">
        <v>0.0</v>
      </c>
      <c r="H158" s="13">
        <v>0.0</v>
      </c>
      <c r="I158" s="103">
        <v>0.0</v>
      </c>
      <c r="J158">
        <v>1.0</v>
      </c>
      <c r="K158">
        <v>0.0</v>
      </c>
      <c r="L158">
        <v>0.0</v>
      </c>
      <c r="M158">
        <v>0.0</v>
      </c>
      <c r="N158" s="13">
        <v>0.0</v>
      </c>
      <c r="O158" s="13">
        <v>0.0</v>
      </c>
      <c r="P158" s="13">
        <v>0.0</v>
      </c>
      <c r="Q158" s="103">
        <v>0.0</v>
      </c>
      <c r="R158">
        <v>1.0</v>
      </c>
      <c r="S158">
        <v>0.0</v>
      </c>
      <c r="T158">
        <v>0.0</v>
      </c>
      <c r="U158">
        <v>0.0</v>
      </c>
      <c r="V158" s="103"/>
      <c r="W158" s="103"/>
      <c r="X158" s="103"/>
      <c r="Y158" s="103">
        <v>4.0</v>
      </c>
      <c r="Z158" s="13"/>
      <c r="AA158" s="13"/>
      <c r="AB158" s="103"/>
    </row>
    <row r="159">
      <c r="A159" s="81">
        <v>1895.0</v>
      </c>
      <c r="B159" s="103">
        <v>48.0</v>
      </c>
      <c r="C159" s="103"/>
      <c r="D159" s="103" t="s">
        <v>370</v>
      </c>
      <c r="E159" s="103" t="s">
        <v>381</v>
      </c>
      <c r="F159" s="13">
        <v>2.0</v>
      </c>
      <c r="G159" s="13">
        <v>0.0</v>
      </c>
      <c r="H159" s="13">
        <v>0.0</v>
      </c>
      <c r="I159" s="103">
        <v>0.0</v>
      </c>
      <c r="J159">
        <v>1.0</v>
      </c>
      <c r="K159">
        <v>0.0</v>
      </c>
      <c r="L159">
        <v>0.0</v>
      </c>
      <c r="M159">
        <v>0.0</v>
      </c>
      <c r="N159" s="13">
        <v>0.0</v>
      </c>
      <c r="O159" s="13">
        <v>0.0</v>
      </c>
      <c r="P159" s="13">
        <v>0.0</v>
      </c>
      <c r="Q159" s="103">
        <v>0.0</v>
      </c>
      <c r="R159">
        <v>1.0</v>
      </c>
      <c r="S159">
        <v>0.0</v>
      </c>
      <c r="T159">
        <v>0.0</v>
      </c>
      <c r="U159">
        <v>0.0</v>
      </c>
      <c r="V159" s="103">
        <v>1.0</v>
      </c>
      <c r="W159" s="103">
        <v>2.0</v>
      </c>
      <c r="X159" s="103"/>
      <c r="Y159" s="103">
        <v>3.0</v>
      </c>
      <c r="Z159" s="13"/>
      <c r="AA159" s="13"/>
      <c r="AB159" s="103"/>
    </row>
    <row r="160">
      <c r="A160" s="81">
        <v>1895.0</v>
      </c>
      <c r="B160" s="103">
        <v>52.0</v>
      </c>
      <c r="C160" s="103"/>
      <c r="D160" s="103"/>
      <c r="E160" s="103" t="s">
        <v>382</v>
      </c>
      <c r="F160" s="13">
        <v>0.0</v>
      </c>
      <c r="G160" s="13">
        <v>0.0</v>
      </c>
      <c r="H160" s="13">
        <v>0.0</v>
      </c>
      <c r="I160" s="103">
        <v>0.0</v>
      </c>
      <c r="J160">
        <v>0.0</v>
      </c>
      <c r="K160">
        <v>0.0</v>
      </c>
      <c r="L160">
        <v>0.0</v>
      </c>
      <c r="M160">
        <v>0.0</v>
      </c>
      <c r="N160" s="13">
        <v>3.0</v>
      </c>
      <c r="O160" s="13">
        <v>0.0</v>
      </c>
      <c r="P160" s="13">
        <v>0.0</v>
      </c>
      <c r="Q160" s="103">
        <v>0.0</v>
      </c>
      <c r="R160">
        <v>0.0</v>
      </c>
      <c r="S160">
        <v>0.0</v>
      </c>
      <c r="T160">
        <v>0.0</v>
      </c>
      <c r="U160">
        <v>0.0</v>
      </c>
      <c r="V160" s="103">
        <v>1.0</v>
      </c>
      <c r="W160" s="103">
        <v>1.0</v>
      </c>
      <c r="X160" s="103"/>
      <c r="Y160" s="103">
        <v>4.0</v>
      </c>
      <c r="Z160" s="13"/>
      <c r="AA160" s="13"/>
      <c r="AB160" s="103"/>
    </row>
    <row r="161">
      <c r="A161" s="81">
        <v>1895.0</v>
      </c>
      <c r="B161" s="103">
        <v>59.0</v>
      </c>
      <c r="C161" s="103"/>
      <c r="D161" s="103" t="s">
        <v>119</v>
      </c>
      <c r="E161" s="103" t="s">
        <v>383</v>
      </c>
      <c r="F161" s="13">
        <v>1.0</v>
      </c>
      <c r="G161" s="13">
        <v>0.0</v>
      </c>
      <c r="H161" s="13">
        <v>0.0</v>
      </c>
      <c r="I161" s="103">
        <v>0.0</v>
      </c>
      <c r="J161">
        <v>1.0</v>
      </c>
      <c r="K161">
        <v>0.0</v>
      </c>
      <c r="L161">
        <v>0.0</v>
      </c>
      <c r="M161">
        <v>0.0</v>
      </c>
      <c r="N161" s="13">
        <v>3.0</v>
      </c>
      <c r="O161" s="13">
        <v>0.0</v>
      </c>
      <c r="P161" s="13">
        <v>0.0</v>
      </c>
      <c r="Q161" s="103">
        <v>0.0</v>
      </c>
      <c r="R161">
        <v>0.0</v>
      </c>
      <c r="S161">
        <v>0.0</v>
      </c>
      <c r="T161">
        <v>0.0</v>
      </c>
      <c r="U161">
        <v>0.0</v>
      </c>
      <c r="V161" s="103">
        <v>1.0</v>
      </c>
      <c r="W161" s="103">
        <v>1.0</v>
      </c>
      <c r="X161" s="103"/>
      <c r="Y161" s="103">
        <v>3.0</v>
      </c>
      <c r="Z161" s="13" t="s">
        <v>384</v>
      </c>
      <c r="AA161" s="13"/>
      <c r="AB161" s="103"/>
    </row>
    <row r="162">
      <c r="A162" s="81">
        <v>1895.0</v>
      </c>
      <c r="B162" s="103">
        <v>68.0</v>
      </c>
      <c r="C162" s="103"/>
      <c r="D162" s="103"/>
      <c r="E162" s="103" t="s">
        <v>292</v>
      </c>
      <c r="F162" s="13">
        <v>0.0</v>
      </c>
      <c r="G162" s="13">
        <v>0.0</v>
      </c>
      <c r="H162" s="13">
        <v>0.0</v>
      </c>
      <c r="I162" s="103">
        <v>0.0</v>
      </c>
      <c r="J162">
        <v>0.0</v>
      </c>
      <c r="K162">
        <v>0.0</v>
      </c>
      <c r="L162">
        <v>0.0</v>
      </c>
      <c r="M162">
        <v>0.0</v>
      </c>
      <c r="N162" s="13">
        <v>2.0</v>
      </c>
      <c r="O162" s="13">
        <v>0.0</v>
      </c>
      <c r="P162" s="13">
        <v>0.0</v>
      </c>
      <c r="Q162" s="103">
        <v>0.0</v>
      </c>
      <c r="R162">
        <v>0.0</v>
      </c>
      <c r="S162">
        <v>0.0</v>
      </c>
      <c r="T162">
        <v>0.0</v>
      </c>
      <c r="U162">
        <v>0.0</v>
      </c>
      <c r="V162" s="103">
        <v>1.0</v>
      </c>
      <c r="W162" s="103">
        <v>2.0</v>
      </c>
      <c r="X162" s="103"/>
      <c r="Y162" s="103">
        <v>3.0</v>
      </c>
      <c r="Z162" s="13"/>
      <c r="AA162" s="13"/>
      <c r="AB162" s="103"/>
    </row>
    <row r="163">
      <c r="A163" s="81">
        <v>2028.0</v>
      </c>
      <c r="B163" s="103">
        <v>6.0</v>
      </c>
      <c r="C163" s="103"/>
      <c r="D163" s="103" t="s">
        <v>119</v>
      </c>
      <c r="E163" s="103" t="s">
        <v>385</v>
      </c>
      <c r="F163" s="13">
        <v>0.0</v>
      </c>
      <c r="G163" s="13">
        <v>0.0</v>
      </c>
      <c r="H163" s="13">
        <v>0.0</v>
      </c>
      <c r="I163" s="103">
        <v>0.0</v>
      </c>
      <c r="J163">
        <v>0.0</v>
      </c>
      <c r="K163">
        <v>0.0</v>
      </c>
      <c r="L163">
        <v>0.0</v>
      </c>
      <c r="M163">
        <v>0.0</v>
      </c>
      <c r="N163" s="13">
        <v>0.0</v>
      </c>
      <c r="O163" s="13">
        <v>0.0</v>
      </c>
      <c r="P163" s="13">
        <v>0.0</v>
      </c>
      <c r="Q163" s="103">
        <v>0.0</v>
      </c>
      <c r="R163">
        <v>2.0</v>
      </c>
      <c r="S163">
        <v>1.0</v>
      </c>
      <c r="T163">
        <v>0.0</v>
      </c>
      <c r="U163">
        <v>0.0</v>
      </c>
      <c r="V163" s="103">
        <v>1.0</v>
      </c>
      <c r="W163" s="103">
        <v>1.0</v>
      </c>
      <c r="X163" s="103"/>
      <c r="Y163" s="103">
        <v>2.0</v>
      </c>
      <c r="Z163" s="13" t="s">
        <v>386</v>
      </c>
      <c r="AA163" s="13"/>
      <c r="AB163" s="103"/>
    </row>
    <row r="164">
      <c r="A164" s="81">
        <v>2028.0</v>
      </c>
      <c r="B164" s="103">
        <v>17.0</v>
      </c>
      <c r="C164" s="103"/>
      <c r="D164" s="103" t="s">
        <v>119</v>
      </c>
      <c r="E164" s="103" t="s">
        <v>387</v>
      </c>
      <c r="F164" s="13">
        <v>0.0</v>
      </c>
      <c r="G164" s="13">
        <v>0.0</v>
      </c>
      <c r="H164" s="13">
        <v>0.0</v>
      </c>
      <c r="I164" s="103">
        <v>0.0</v>
      </c>
      <c r="J164">
        <v>0.0</v>
      </c>
      <c r="K164">
        <v>0.0</v>
      </c>
      <c r="L164">
        <v>0.0</v>
      </c>
      <c r="M164">
        <v>0.0</v>
      </c>
      <c r="N164" s="13">
        <v>2.0</v>
      </c>
      <c r="O164" s="13">
        <v>1.0</v>
      </c>
      <c r="P164" s="13">
        <v>0.0</v>
      </c>
      <c r="Q164" s="103">
        <v>0.0</v>
      </c>
      <c r="R164">
        <v>1.0</v>
      </c>
      <c r="S164">
        <v>0.0</v>
      </c>
      <c r="T164">
        <v>0.0</v>
      </c>
      <c r="U164">
        <v>0.0</v>
      </c>
      <c r="V164" s="103">
        <v>1.0</v>
      </c>
      <c r="W164" s="103"/>
      <c r="X164" s="103"/>
      <c r="Y164" s="103">
        <v>3.0</v>
      </c>
      <c r="Z164" s="13" t="s">
        <v>388</v>
      </c>
      <c r="AA164" s="13"/>
      <c r="AB164" s="103"/>
    </row>
    <row r="165">
      <c r="A165" s="81">
        <v>2028.0</v>
      </c>
      <c r="B165" s="103">
        <v>21.0</v>
      </c>
      <c r="C165" s="103"/>
      <c r="D165" s="103" t="s">
        <v>166</v>
      </c>
      <c r="E165" s="103" t="s">
        <v>389</v>
      </c>
      <c r="F165" s="13">
        <v>0.0</v>
      </c>
      <c r="G165" s="13">
        <v>0.0</v>
      </c>
      <c r="H165" s="13">
        <v>0.0</v>
      </c>
      <c r="I165" s="103">
        <v>0.0</v>
      </c>
      <c r="J165">
        <v>0.0</v>
      </c>
      <c r="K165">
        <v>0.0</v>
      </c>
      <c r="L165">
        <v>0.0</v>
      </c>
      <c r="M165">
        <v>0.0</v>
      </c>
      <c r="N165" s="13">
        <v>3.0</v>
      </c>
      <c r="O165" s="13">
        <v>0.0</v>
      </c>
      <c r="P165" s="13">
        <v>0.0</v>
      </c>
      <c r="Q165" s="103">
        <v>0.0</v>
      </c>
      <c r="R165">
        <v>3.0</v>
      </c>
      <c r="S165">
        <v>0.0</v>
      </c>
      <c r="T165">
        <v>0.0</v>
      </c>
      <c r="U165">
        <v>0.0</v>
      </c>
      <c r="V165" s="103">
        <v>1.0</v>
      </c>
      <c r="W165" s="103"/>
      <c r="X165" s="103"/>
      <c r="Y165" s="103"/>
      <c r="Z165" s="13"/>
      <c r="AA165" s="13"/>
      <c r="AB165" s="103"/>
    </row>
    <row r="166">
      <c r="A166" s="81">
        <v>2028.0</v>
      </c>
      <c r="B166" s="103">
        <v>31.0</v>
      </c>
      <c r="C166" s="103"/>
      <c r="D166" s="103" t="s">
        <v>119</v>
      </c>
      <c r="E166" s="103" t="s">
        <v>385</v>
      </c>
      <c r="F166" s="13">
        <v>0.0</v>
      </c>
      <c r="G166" s="13">
        <v>0.0</v>
      </c>
      <c r="H166" s="13">
        <v>0.0</v>
      </c>
      <c r="I166" s="103">
        <v>0.0</v>
      </c>
      <c r="J166">
        <v>0.0</v>
      </c>
      <c r="K166">
        <v>0.0</v>
      </c>
      <c r="L166">
        <v>0.0</v>
      </c>
      <c r="M166">
        <v>0.0</v>
      </c>
      <c r="N166" s="13">
        <v>4.0</v>
      </c>
      <c r="O166" s="13">
        <v>0.0</v>
      </c>
      <c r="P166" s="13">
        <v>0.0</v>
      </c>
      <c r="Q166" s="103">
        <v>0.0</v>
      </c>
      <c r="R166">
        <v>0.0</v>
      </c>
      <c r="S166">
        <v>0.0</v>
      </c>
      <c r="T166">
        <v>0.0</v>
      </c>
      <c r="U166">
        <v>0.0</v>
      </c>
      <c r="V166" s="103">
        <v>1.0</v>
      </c>
      <c r="W166" s="103">
        <v>1.0</v>
      </c>
      <c r="X166" s="103"/>
      <c r="Y166" s="103">
        <v>3.0</v>
      </c>
      <c r="Z166" s="13" t="s">
        <v>390</v>
      </c>
      <c r="AA166" s="13"/>
      <c r="AB166" s="103"/>
    </row>
    <row r="167">
      <c r="A167" s="81">
        <v>2028.0</v>
      </c>
      <c r="B167" s="103">
        <v>35.0</v>
      </c>
      <c r="C167" s="103"/>
      <c r="D167" s="103" t="s">
        <v>333</v>
      </c>
      <c r="E167" s="103" t="s">
        <v>391</v>
      </c>
      <c r="F167" s="13">
        <v>0.0</v>
      </c>
      <c r="G167" s="13">
        <v>0.0</v>
      </c>
      <c r="H167" s="13">
        <v>0.0</v>
      </c>
      <c r="I167" s="103">
        <v>0.0</v>
      </c>
      <c r="J167">
        <v>0.0</v>
      </c>
      <c r="K167">
        <v>0.0</v>
      </c>
      <c r="L167">
        <v>0.0</v>
      </c>
      <c r="M167">
        <v>0.0</v>
      </c>
      <c r="N167" s="13">
        <v>5.0</v>
      </c>
      <c r="O167" s="13">
        <v>0.0</v>
      </c>
      <c r="P167" s="13">
        <v>0.0</v>
      </c>
      <c r="Q167" s="103">
        <v>0.0</v>
      </c>
      <c r="R167">
        <v>1.0</v>
      </c>
      <c r="S167">
        <v>0.0</v>
      </c>
      <c r="T167">
        <v>0.0</v>
      </c>
      <c r="U167">
        <v>0.0</v>
      </c>
      <c r="V167" s="103">
        <v>1.0</v>
      </c>
      <c r="W167" s="103">
        <v>3.0</v>
      </c>
      <c r="X167" s="103"/>
      <c r="Y167" s="103">
        <v>4.0</v>
      </c>
      <c r="Z167" s="13" t="s">
        <v>392</v>
      </c>
      <c r="AA167" s="13"/>
      <c r="AB167" s="103"/>
    </row>
    <row r="168">
      <c r="A168" s="81">
        <v>2028.0</v>
      </c>
      <c r="B168" s="103">
        <v>44.0</v>
      </c>
      <c r="C168" s="103"/>
      <c r="D168" s="103" t="s">
        <v>166</v>
      </c>
      <c r="E168" s="103" t="s">
        <v>393</v>
      </c>
      <c r="F168" s="13">
        <v>0.0</v>
      </c>
      <c r="G168" s="13">
        <v>0.0</v>
      </c>
      <c r="H168" s="13">
        <v>0.0</v>
      </c>
      <c r="I168" s="103">
        <v>0.0</v>
      </c>
      <c r="J168">
        <v>0.0</v>
      </c>
      <c r="K168">
        <v>0.0</v>
      </c>
      <c r="L168">
        <v>0.0</v>
      </c>
      <c r="M168">
        <v>0.0</v>
      </c>
      <c r="N168" s="13">
        <v>2.0</v>
      </c>
      <c r="O168" s="13">
        <v>0.0</v>
      </c>
      <c r="P168" s="13">
        <v>0.0</v>
      </c>
      <c r="Q168" s="103">
        <v>0.0</v>
      </c>
      <c r="R168">
        <v>0.0</v>
      </c>
      <c r="S168">
        <v>0.0</v>
      </c>
      <c r="T168">
        <v>0.0</v>
      </c>
      <c r="U168">
        <v>0.0</v>
      </c>
      <c r="V168" s="103">
        <v>1.0</v>
      </c>
      <c r="W168" s="103"/>
      <c r="X168" s="103"/>
      <c r="Y168" s="103">
        <v>3.0</v>
      </c>
      <c r="Z168" s="13" t="s">
        <v>394</v>
      </c>
      <c r="AA168" s="13"/>
      <c r="AB168" s="103"/>
    </row>
    <row r="169">
      <c r="A169" s="81">
        <v>2028.0</v>
      </c>
      <c r="B169" s="103">
        <v>47.0</v>
      </c>
      <c r="C169" s="103"/>
      <c r="D169" s="103" t="s">
        <v>119</v>
      </c>
      <c r="E169" s="103" t="s">
        <v>395</v>
      </c>
      <c r="F169" s="13">
        <v>0.0</v>
      </c>
      <c r="G169" s="13">
        <v>0.0</v>
      </c>
      <c r="H169" s="13">
        <v>0.0</v>
      </c>
      <c r="I169" s="103">
        <v>0.0</v>
      </c>
      <c r="J169">
        <v>0.0</v>
      </c>
      <c r="K169">
        <v>0.0</v>
      </c>
      <c r="L169">
        <v>0.0</v>
      </c>
      <c r="M169">
        <v>0.0</v>
      </c>
      <c r="N169" s="13">
        <v>1.0</v>
      </c>
      <c r="O169" s="13">
        <v>1.0</v>
      </c>
      <c r="P169" s="13">
        <v>0.0</v>
      </c>
      <c r="Q169" s="103">
        <v>0.0</v>
      </c>
      <c r="R169">
        <v>1.0</v>
      </c>
      <c r="S169">
        <v>2.0</v>
      </c>
      <c r="T169">
        <v>0.0</v>
      </c>
      <c r="U169">
        <v>0.0</v>
      </c>
      <c r="V169" s="103">
        <v>1.0</v>
      </c>
      <c r="W169" s="103">
        <v>1.0</v>
      </c>
      <c r="X169" s="103"/>
      <c r="Y169" s="103">
        <v>4.0</v>
      </c>
      <c r="Z169" s="13" t="s">
        <v>396</v>
      </c>
      <c r="AA169" s="13"/>
      <c r="AB169" s="103"/>
    </row>
    <row r="170">
      <c r="A170" s="81">
        <v>2028.0</v>
      </c>
      <c r="B170" s="103">
        <v>57.0</v>
      </c>
      <c r="C170" s="103"/>
      <c r="D170" s="103" t="s">
        <v>333</v>
      </c>
      <c r="E170" s="103" t="s">
        <v>397</v>
      </c>
      <c r="F170" s="13">
        <v>0.0</v>
      </c>
      <c r="G170" s="13">
        <v>0.0</v>
      </c>
      <c r="H170" s="13">
        <v>0.0</v>
      </c>
      <c r="I170" s="103">
        <v>0.0</v>
      </c>
      <c r="J170">
        <v>0.0</v>
      </c>
      <c r="K170">
        <v>0.0</v>
      </c>
      <c r="L170">
        <v>0.0</v>
      </c>
      <c r="M170">
        <v>0.0</v>
      </c>
      <c r="N170" s="13">
        <v>4.0</v>
      </c>
      <c r="O170" s="13">
        <v>0.0</v>
      </c>
      <c r="P170" s="13">
        <v>0.0</v>
      </c>
      <c r="Q170" s="103">
        <v>0.0</v>
      </c>
      <c r="R170">
        <v>0.0</v>
      </c>
      <c r="S170">
        <v>0.0</v>
      </c>
      <c r="T170">
        <v>1.0</v>
      </c>
      <c r="U170">
        <v>0.0</v>
      </c>
      <c r="V170" s="103">
        <v>1.0</v>
      </c>
      <c r="W170" s="103">
        <v>7.0</v>
      </c>
      <c r="X170" s="103"/>
      <c r="Y170" s="103">
        <v>5.0</v>
      </c>
      <c r="Z170" s="13" t="s">
        <v>398</v>
      </c>
      <c r="AA170" s="13"/>
      <c r="AB170" s="103"/>
    </row>
    <row r="171">
      <c r="A171" s="81">
        <v>2028.0</v>
      </c>
      <c r="B171" s="103">
        <v>64.0</v>
      </c>
      <c r="C171" s="103"/>
      <c r="D171" s="103" t="s">
        <v>166</v>
      </c>
      <c r="E171" s="103" t="s">
        <v>399</v>
      </c>
      <c r="F171" s="13">
        <v>0.0</v>
      </c>
      <c r="G171" s="13">
        <v>0.0</v>
      </c>
      <c r="H171" s="13">
        <v>0.0</v>
      </c>
      <c r="I171" s="103">
        <v>0.0</v>
      </c>
      <c r="J171">
        <v>0.0</v>
      </c>
      <c r="K171">
        <v>0.0</v>
      </c>
      <c r="L171">
        <v>0.0</v>
      </c>
      <c r="M171">
        <v>0.0</v>
      </c>
      <c r="N171" s="13">
        <v>0.0</v>
      </c>
      <c r="O171" s="13">
        <v>0.0</v>
      </c>
      <c r="P171" s="13">
        <v>0.0</v>
      </c>
      <c r="Q171" s="103">
        <v>0.0</v>
      </c>
      <c r="R171">
        <v>0.0</v>
      </c>
      <c r="S171">
        <v>0.0</v>
      </c>
      <c r="T171">
        <v>0.0</v>
      </c>
      <c r="U171">
        <v>0.0</v>
      </c>
      <c r="V171" s="103"/>
      <c r="W171" s="103"/>
      <c r="X171" s="103"/>
      <c r="Y171" s="103">
        <v>2.0</v>
      </c>
      <c r="Z171" s="13" t="s">
        <v>400</v>
      </c>
      <c r="AA171" s="13"/>
      <c r="AB171" s="103"/>
    </row>
    <row r="172">
      <c r="A172" s="81">
        <v>2028.0</v>
      </c>
      <c r="B172" s="103">
        <v>70.0</v>
      </c>
      <c r="C172" s="103"/>
      <c r="D172" s="103" t="s">
        <v>116</v>
      </c>
      <c r="E172" s="103"/>
      <c r="F172" s="13">
        <v>0.0</v>
      </c>
      <c r="G172" s="13">
        <v>0.0</v>
      </c>
      <c r="H172" s="13">
        <v>0.0</v>
      </c>
      <c r="I172" s="103">
        <v>0.0</v>
      </c>
      <c r="J172">
        <v>1.0</v>
      </c>
      <c r="K172">
        <v>0.0</v>
      </c>
      <c r="L172">
        <v>0.0</v>
      </c>
      <c r="M172">
        <v>0.0</v>
      </c>
      <c r="N172" s="13">
        <v>3.0</v>
      </c>
      <c r="O172" s="13">
        <v>0.0</v>
      </c>
      <c r="P172" s="13">
        <v>0.0</v>
      </c>
      <c r="Q172" s="103">
        <v>0.0</v>
      </c>
      <c r="R172">
        <v>0.0</v>
      </c>
      <c r="S172">
        <v>0.0</v>
      </c>
      <c r="T172">
        <v>0.0</v>
      </c>
      <c r="U172">
        <v>0.0</v>
      </c>
      <c r="V172" s="103">
        <v>1.0</v>
      </c>
      <c r="W172" s="103"/>
      <c r="X172" s="103"/>
      <c r="Y172" s="103">
        <v>3.0</v>
      </c>
      <c r="Z172" s="13"/>
      <c r="AA172" s="13"/>
      <c r="AB172" s="103"/>
    </row>
    <row r="173">
      <c r="A173" s="81">
        <v>2186.0</v>
      </c>
      <c r="B173" s="103">
        <v>2.0</v>
      </c>
      <c r="C173" s="103"/>
      <c r="D173" s="103"/>
      <c r="E173" s="103" t="s">
        <v>401</v>
      </c>
      <c r="F173" s="13">
        <v>0.0</v>
      </c>
      <c r="G173" s="13">
        <v>0.0</v>
      </c>
      <c r="H173" s="13">
        <v>0.0</v>
      </c>
      <c r="I173" s="103">
        <v>0.0</v>
      </c>
      <c r="J173">
        <v>0.0</v>
      </c>
      <c r="K173">
        <v>0.0</v>
      </c>
      <c r="L173">
        <v>0.0</v>
      </c>
      <c r="M173">
        <v>0.0</v>
      </c>
      <c r="N173" s="13">
        <v>0.0</v>
      </c>
      <c r="O173" s="13">
        <v>0.0</v>
      </c>
      <c r="P173" s="13">
        <v>0.0</v>
      </c>
      <c r="Q173" s="103">
        <v>0.0</v>
      </c>
      <c r="R173">
        <v>0.0</v>
      </c>
      <c r="S173">
        <v>0.0</v>
      </c>
      <c r="T173">
        <v>0.0</v>
      </c>
      <c r="U173">
        <v>0.0</v>
      </c>
      <c r="V173" s="103">
        <v>1.0</v>
      </c>
      <c r="W173" s="103">
        <v>2.0</v>
      </c>
      <c r="X173" s="103"/>
      <c r="Y173" s="103">
        <v>2.0</v>
      </c>
      <c r="Z173" s="13" t="s">
        <v>118</v>
      </c>
      <c r="AA173" s="13"/>
      <c r="AB173" s="103"/>
    </row>
    <row r="174">
      <c r="A174" s="81">
        <v>2186.0</v>
      </c>
      <c r="B174" s="103">
        <v>12.0</v>
      </c>
      <c r="C174" s="103"/>
      <c r="D174" s="103"/>
      <c r="E174" s="103" t="s">
        <v>401</v>
      </c>
      <c r="F174" s="13">
        <v>0.0</v>
      </c>
      <c r="G174" s="13">
        <v>0.0</v>
      </c>
      <c r="H174" s="13">
        <v>0.0</v>
      </c>
      <c r="I174" s="103">
        <v>0.0</v>
      </c>
      <c r="J174">
        <v>0.0</v>
      </c>
      <c r="K174">
        <v>1.0</v>
      </c>
      <c r="L174">
        <v>0.0</v>
      </c>
      <c r="M174">
        <v>0.0</v>
      </c>
      <c r="N174" s="13">
        <v>0.0</v>
      </c>
      <c r="O174" s="13">
        <v>2.0</v>
      </c>
      <c r="P174" s="13">
        <v>0.0</v>
      </c>
      <c r="Q174" s="103">
        <v>0.0</v>
      </c>
      <c r="R174">
        <v>0.0</v>
      </c>
      <c r="S174">
        <v>0.0</v>
      </c>
      <c r="T174">
        <v>1.0</v>
      </c>
      <c r="U174">
        <v>0.0</v>
      </c>
      <c r="V174" s="103">
        <v>1.0</v>
      </c>
      <c r="W174" s="103">
        <v>6.0</v>
      </c>
      <c r="X174" s="103"/>
      <c r="Y174" s="103">
        <v>3.0</v>
      </c>
      <c r="Z174" s="13" t="s">
        <v>402</v>
      </c>
      <c r="AA174" s="13"/>
      <c r="AB174" s="103"/>
    </row>
    <row r="175">
      <c r="A175" s="81">
        <v>2186.0</v>
      </c>
      <c r="B175" s="103">
        <v>18.0</v>
      </c>
      <c r="C175" s="103"/>
      <c r="D175" s="103"/>
      <c r="E175" s="103"/>
      <c r="F175" s="13">
        <v>1.0</v>
      </c>
      <c r="G175" s="13">
        <v>0.0</v>
      </c>
      <c r="H175" s="13">
        <v>0.0</v>
      </c>
      <c r="I175" s="103">
        <v>0.0</v>
      </c>
      <c r="J175">
        <v>0.0</v>
      </c>
      <c r="K175">
        <v>0.0</v>
      </c>
      <c r="L175">
        <v>0.0</v>
      </c>
      <c r="M175">
        <v>0.0</v>
      </c>
      <c r="N175" s="13">
        <v>3.0</v>
      </c>
      <c r="O175" s="13">
        <v>0.0</v>
      </c>
      <c r="P175" s="13">
        <v>0.0</v>
      </c>
      <c r="Q175" s="103">
        <v>0.0</v>
      </c>
      <c r="R175">
        <v>0.0</v>
      </c>
      <c r="S175">
        <v>0.0</v>
      </c>
      <c r="T175">
        <v>0.0</v>
      </c>
      <c r="U175">
        <v>0.0</v>
      </c>
      <c r="V175" s="103">
        <v>1.0</v>
      </c>
      <c r="W175" s="103"/>
      <c r="X175" s="103"/>
      <c r="Y175" s="103">
        <v>3.0</v>
      </c>
      <c r="Z175" s="13" t="s">
        <v>403</v>
      </c>
      <c r="AA175" s="13"/>
      <c r="AB175" s="103"/>
    </row>
    <row r="176">
      <c r="A176" s="81">
        <v>2186.0</v>
      </c>
      <c r="B176" s="103">
        <v>24.0</v>
      </c>
      <c r="C176" s="103"/>
      <c r="D176" s="103"/>
      <c r="E176" s="103" t="s">
        <v>404</v>
      </c>
      <c r="F176" s="13">
        <v>0.0</v>
      </c>
      <c r="G176" s="13">
        <v>1.0</v>
      </c>
      <c r="H176" s="13">
        <v>0.0</v>
      </c>
      <c r="I176" s="103">
        <v>0.0</v>
      </c>
      <c r="J176">
        <v>0.0</v>
      </c>
      <c r="K176">
        <v>0.0</v>
      </c>
      <c r="L176">
        <v>0.0</v>
      </c>
      <c r="M176">
        <v>0.0</v>
      </c>
      <c r="N176" s="13">
        <v>2.0</v>
      </c>
      <c r="O176" s="13">
        <v>0.0</v>
      </c>
      <c r="P176" s="13">
        <v>0.0</v>
      </c>
      <c r="Q176" s="103">
        <v>0.0</v>
      </c>
      <c r="R176">
        <v>0.0</v>
      </c>
      <c r="S176">
        <v>1.0</v>
      </c>
      <c r="T176">
        <v>0.0</v>
      </c>
      <c r="U176">
        <v>0.0</v>
      </c>
      <c r="V176" s="103">
        <v>1.0</v>
      </c>
      <c r="W176" s="103">
        <v>1.0</v>
      </c>
      <c r="X176" s="103"/>
      <c r="Y176" s="103">
        <v>3.0</v>
      </c>
      <c r="Z176" s="13" t="s">
        <v>405</v>
      </c>
      <c r="AA176" s="13"/>
      <c r="AB176" s="103"/>
    </row>
    <row r="177">
      <c r="A177" s="81">
        <v>2186.0</v>
      </c>
      <c r="B177" s="103">
        <v>27.0</v>
      </c>
      <c r="C177" s="103"/>
      <c r="D177" s="103" t="s">
        <v>119</v>
      </c>
      <c r="E177" s="103" t="s">
        <v>406</v>
      </c>
      <c r="F177" s="13">
        <v>0.0</v>
      </c>
      <c r="G177" s="13">
        <v>0.0</v>
      </c>
      <c r="H177" s="13">
        <v>0.0</v>
      </c>
      <c r="I177" s="103">
        <v>0.0</v>
      </c>
      <c r="J177">
        <v>0.0</v>
      </c>
      <c r="K177">
        <v>1.0</v>
      </c>
      <c r="L177">
        <v>0.0</v>
      </c>
      <c r="M177">
        <v>0.0</v>
      </c>
      <c r="N177" s="13">
        <v>1.0</v>
      </c>
      <c r="O177" s="13">
        <v>0.0</v>
      </c>
      <c r="P177" s="13">
        <v>0.0</v>
      </c>
      <c r="Q177" s="103">
        <v>0.0</v>
      </c>
      <c r="R177">
        <v>1.0</v>
      </c>
      <c r="S177">
        <v>0.0</v>
      </c>
      <c r="T177">
        <v>0.0</v>
      </c>
      <c r="U177">
        <v>0.0</v>
      </c>
      <c r="V177" s="103">
        <v>1.0</v>
      </c>
      <c r="W177" s="103">
        <v>2.0</v>
      </c>
      <c r="X177" s="103"/>
      <c r="Y177" s="103">
        <v>4.0</v>
      </c>
      <c r="Z177" s="13" t="s">
        <v>407</v>
      </c>
      <c r="AA177" s="13"/>
      <c r="AB177" s="103"/>
    </row>
    <row r="178">
      <c r="A178" s="81">
        <v>2186.0</v>
      </c>
      <c r="B178" s="103">
        <v>33.0</v>
      </c>
      <c r="C178" s="103"/>
      <c r="D178" s="103"/>
      <c r="E178" s="103" t="s">
        <v>408</v>
      </c>
      <c r="F178" s="13">
        <v>1.0</v>
      </c>
      <c r="G178" s="13">
        <v>0.0</v>
      </c>
      <c r="H178" s="13">
        <v>0.0</v>
      </c>
      <c r="I178" s="103">
        <v>0.0</v>
      </c>
      <c r="J178">
        <v>1.0</v>
      </c>
      <c r="K178">
        <v>0.0</v>
      </c>
      <c r="L178">
        <v>0.0</v>
      </c>
      <c r="M178">
        <v>0.0</v>
      </c>
      <c r="N178" s="13">
        <v>1.0</v>
      </c>
      <c r="O178" s="13">
        <v>0.0</v>
      </c>
      <c r="P178" s="13">
        <v>0.0</v>
      </c>
      <c r="Q178" s="103">
        <v>0.0</v>
      </c>
      <c r="R178">
        <v>0.0</v>
      </c>
      <c r="S178">
        <v>0.0</v>
      </c>
      <c r="T178">
        <v>0.0</v>
      </c>
      <c r="U178">
        <v>0.0</v>
      </c>
      <c r="V178" s="103">
        <v>1.0</v>
      </c>
      <c r="W178" s="103"/>
      <c r="X178" s="103"/>
      <c r="Y178" s="103"/>
      <c r="Z178" s="13" t="s">
        <v>409</v>
      </c>
      <c r="AA178" s="13"/>
      <c r="AB178" s="103"/>
    </row>
    <row r="179">
      <c r="A179" s="81">
        <v>2186.0</v>
      </c>
      <c r="B179" s="103">
        <v>41.0</v>
      </c>
      <c r="C179" s="103"/>
      <c r="D179" s="103"/>
      <c r="E179" s="103" t="s">
        <v>410</v>
      </c>
      <c r="F179" s="13">
        <v>0.0</v>
      </c>
      <c r="G179" s="13">
        <v>0.0</v>
      </c>
      <c r="H179" s="13">
        <v>0.0</v>
      </c>
      <c r="I179" s="103">
        <v>0.0</v>
      </c>
      <c r="J179">
        <v>0.0</v>
      </c>
      <c r="K179">
        <v>0.0</v>
      </c>
      <c r="L179">
        <v>0.0</v>
      </c>
      <c r="M179">
        <v>0.0</v>
      </c>
      <c r="N179" s="13">
        <v>2.0</v>
      </c>
      <c r="O179" s="13">
        <v>0.0</v>
      </c>
      <c r="P179" s="13">
        <v>0.0</v>
      </c>
      <c r="Q179" s="103">
        <v>0.0</v>
      </c>
      <c r="R179">
        <v>0.0</v>
      </c>
      <c r="S179">
        <v>0.0</v>
      </c>
      <c r="T179">
        <v>0.0</v>
      </c>
      <c r="U179">
        <v>0.0</v>
      </c>
      <c r="V179" s="103">
        <v>1.0</v>
      </c>
      <c r="W179" s="103">
        <v>1.0</v>
      </c>
      <c r="X179" s="103"/>
      <c r="Y179" s="103">
        <v>3.0</v>
      </c>
      <c r="Z179" s="13"/>
      <c r="AA179" s="13"/>
      <c r="AB179" s="103"/>
    </row>
    <row r="180">
      <c r="A180" s="81">
        <v>2186.0</v>
      </c>
      <c r="B180" s="103">
        <v>45.0</v>
      </c>
      <c r="C180" s="103"/>
      <c r="D180" s="103" t="s">
        <v>411</v>
      </c>
      <c r="E180" s="103" t="s">
        <v>412</v>
      </c>
      <c r="F180" s="13">
        <v>0.0</v>
      </c>
      <c r="G180" s="13">
        <v>0.0</v>
      </c>
      <c r="H180" s="13">
        <v>0.0</v>
      </c>
      <c r="I180" s="103">
        <v>0.0</v>
      </c>
      <c r="J180">
        <v>1.0</v>
      </c>
      <c r="K180">
        <v>0.0</v>
      </c>
      <c r="L180">
        <v>0.0</v>
      </c>
      <c r="M180">
        <v>0.0</v>
      </c>
      <c r="N180" s="13">
        <v>3.0</v>
      </c>
      <c r="O180" s="13">
        <v>0.0</v>
      </c>
      <c r="P180" s="13">
        <v>0.0</v>
      </c>
      <c r="Q180" s="103">
        <v>0.0</v>
      </c>
      <c r="R180">
        <v>0.0</v>
      </c>
      <c r="S180">
        <v>0.0</v>
      </c>
      <c r="T180">
        <v>0.0</v>
      </c>
      <c r="U180">
        <v>0.0</v>
      </c>
      <c r="V180" s="103">
        <v>1.0</v>
      </c>
      <c r="W180" s="103">
        <v>2.0</v>
      </c>
      <c r="X180" s="103"/>
      <c r="Y180" s="103">
        <v>4.0</v>
      </c>
      <c r="Z180" s="13"/>
      <c r="AA180" s="13"/>
      <c r="AB180" s="103"/>
    </row>
    <row r="181">
      <c r="A181" s="81">
        <v>2186.0</v>
      </c>
      <c r="B181" s="103">
        <v>57.0</v>
      </c>
      <c r="C181" s="103"/>
      <c r="D181" s="103" t="s">
        <v>119</v>
      </c>
      <c r="E181" s="103" t="s">
        <v>413</v>
      </c>
      <c r="F181" s="13">
        <v>0.0</v>
      </c>
      <c r="G181" s="13">
        <v>0.0</v>
      </c>
      <c r="H181" s="13">
        <v>0.0</v>
      </c>
      <c r="I181" s="103">
        <v>0.0</v>
      </c>
      <c r="J181">
        <v>1.0</v>
      </c>
      <c r="K181">
        <v>0.0</v>
      </c>
      <c r="L181">
        <v>0.0</v>
      </c>
      <c r="M181">
        <v>0.0</v>
      </c>
      <c r="N181" s="13">
        <v>0.0</v>
      </c>
      <c r="O181" s="13">
        <v>0.0</v>
      </c>
      <c r="P181" s="13">
        <v>0.0</v>
      </c>
      <c r="Q181" s="103">
        <v>0.0</v>
      </c>
      <c r="R181">
        <v>1.0</v>
      </c>
      <c r="S181">
        <v>0.0</v>
      </c>
      <c r="T181">
        <v>0.0</v>
      </c>
      <c r="U181">
        <v>0.0</v>
      </c>
      <c r="V181" s="103">
        <v>1.0</v>
      </c>
      <c r="W181" s="103">
        <v>6.0</v>
      </c>
      <c r="X181" s="103"/>
      <c r="Y181" s="103">
        <v>3.0</v>
      </c>
      <c r="Z181" s="13" t="s">
        <v>414</v>
      </c>
      <c r="AA181" s="13"/>
      <c r="AB181" s="103"/>
    </row>
    <row r="182">
      <c r="A182" s="81">
        <v>2186.0</v>
      </c>
      <c r="B182" s="103">
        <v>62.0</v>
      </c>
      <c r="C182" s="103"/>
      <c r="D182" s="103" t="s">
        <v>116</v>
      </c>
      <c r="E182" s="103"/>
      <c r="F182" s="13">
        <v>1.0</v>
      </c>
      <c r="G182" s="13">
        <v>0.0</v>
      </c>
      <c r="H182" s="13">
        <v>0.0</v>
      </c>
      <c r="I182" s="103">
        <v>0.0</v>
      </c>
      <c r="J182">
        <v>0.0</v>
      </c>
      <c r="K182">
        <v>0.0</v>
      </c>
      <c r="L182">
        <v>0.0</v>
      </c>
      <c r="M182">
        <v>0.0</v>
      </c>
      <c r="N182" s="13">
        <v>1.0</v>
      </c>
      <c r="O182" s="13">
        <v>0.0</v>
      </c>
      <c r="P182" s="13">
        <v>0.0</v>
      </c>
      <c r="Q182" s="103">
        <v>0.0</v>
      </c>
      <c r="R182">
        <v>1.0</v>
      </c>
      <c r="S182">
        <v>0.0</v>
      </c>
      <c r="T182">
        <v>0.0</v>
      </c>
      <c r="U182">
        <v>0.0</v>
      </c>
      <c r="V182" s="103">
        <v>1.0</v>
      </c>
      <c r="W182" s="103"/>
      <c r="X182" s="103"/>
      <c r="Y182" s="103"/>
      <c r="Z182" s="13"/>
      <c r="AA182" s="13"/>
      <c r="AB182" s="103"/>
    </row>
    <row r="183">
      <c r="A183" s="81">
        <v>2186.0</v>
      </c>
      <c r="B183" s="103">
        <v>68.0</v>
      </c>
      <c r="C183" s="103"/>
      <c r="D183" s="103" t="s">
        <v>109</v>
      </c>
      <c r="E183" s="103" t="s">
        <v>415</v>
      </c>
      <c r="F183" s="13">
        <v>0.0</v>
      </c>
      <c r="G183" s="13">
        <v>1.0</v>
      </c>
      <c r="H183" s="13">
        <v>0.0</v>
      </c>
      <c r="I183" s="103">
        <v>0.0</v>
      </c>
      <c r="J183">
        <v>0.0</v>
      </c>
      <c r="K183">
        <v>0.0</v>
      </c>
      <c r="L183">
        <v>0.0</v>
      </c>
      <c r="M183">
        <v>0.0</v>
      </c>
      <c r="N183" s="13">
        <v>2.0</v>
      </c>
      <c r="O183" s="13">
        <v>0.0</v>
      </c>
      <c r="P183" s="13">
        <v>0.0</v>
      </c>
      <c r="Q183" s="103">
        <v>0.0</v>
      </c>
      <c r="R183">
        <v>0.0</v>
      </c>
      <c r="S183">
        <v>0.0</v>
      </c>
      <c r="T183">
        <v>0.0</v>
      </c>
      <c r="U183">
        <v>0.0</v>
      </c>
      <c r="V183" s="103">
        <v>1.0</v>
      </c>
      <c r="W183" s="103"/>
      <c r="X183" s="103"/>
      <c r="Y183" s="103">
        <v>3.0</v>
      </c>
      <c r="Z183" s="13"/>
      <c r="AA183" s="13"/>
      <c r="AB183" s="103"/>
    </row>
    <row r="184">
      <c r="A184" s="81">
        <v>2199.0</v>
      </c>
      <c r="B184" s="104">
        <v>3.0</v>
      </c>
      <c r="C184" s="105"/>
      <c r="D184" s="105" t="s">
        <v>119</v>
      </c>
      <c r="E184" s="105" t="s">
        <v>416</v>
      </c>
      <c r="F184" s="106">
        <v>0.0</v>
      </c>
      <c r="G184" s="106">
        <v>1.0</v>
      </c>
      <c r="H184" s="106">
        <v>1.0</v>
      </c>
      <c r="I184" s="106">
        <v>0.0</v>
      </c>
      <c r="J184" s="107">
        <v>1.0</v>
      </c>
      <c r="K184" s="108">
        <v>0.0</v>
      </c>
      <c r="L184" s="108">
        <v>1.0</v>
      </c>
      <c r="M184" s="108">
        <v>1.0</v>
      </c>
      <c r="N184" s="106">
        <v>0.0</v>
      </c>
      <c r="O184" s="106">
        <v>0.0</v>
      </c>
      <c r="P184" s="106">
        <v>0.0</v>
      </c>
      <c r="Q184" s="106">
        <v>0.0</v>
      </c>
      <c r="R184" s="107">
        <v>0.0</v>
      </c>
      <c r="S184" s="108">
        <v>0.0</v>
      </c>
      <c r="T184" s="108">
        <v>0.0</v>
      </c>
      <c r="U184" s="109">
        <v>0.0</v>
      </c>
      <c r="V184" s="104">
        <v>1.0</v>
      </c>
      <c r="W184" s="104">
        <v>18.0</v>
      </c>
      <c r="X184" s="105"/>
      <c r="Y184" s="104">
        <v>3.0</v>
      </c>
      <c r="Z184" s="110" t="s">
        <v>417</v>
      </c>
      <c r="AA184" s="13"/>
      <c r="AB184" s="103"/>
    </row>
    <row r="185">
      <c r="A185" s="81">
        <v>2199.0</v>
      </c>
      <c r="B185" s="111">
        <v>9.0</v>
      </c>
      <c r="C185" s="112"/>
      <c r="D185" s="112" t="s">
        <v>119</v>
      </c>
      <c r="E185" s="112" t="s">
        <v>230</v>
      </c>
      <c r="F185" s="82">
        <v>1.0</v>
      </c>
      <c r="G185" s="82">
        <v>1.0</v>
      </c>
      <c r="H185" s="82">
        <v>0.0</v>
      </c>
      <c r="I185" s="82">
        <v>0.0</v>
      </c>
      <c r="J185" s="113">
        <v>0.0</v>
      </c>
      <c r="K185" s="82">
        <v>0.0</v>
      </c>
      <c r="L185" s="82">
        <v>0.0</v>
      </c>
      <c r="M185" s="82">
        <v>0.0</v>
      </c>
      <c r="N185" s="82">
        <v>2.0</v>
      </c>
      <c r="O185" s="82">
        <v>0.0</v>
      </c>
      <c r="P185" s="82">
        <v>0.0</v>
      </c>
      <c r="Q185" s="82">
        <v>0.0</v>
      </c>
      <c r="R185" s="113">
        <v>1.0</v>
      </c>
      <c r="S185" s="82">
        <v>0.0</v>
      </c>
      <c r="T185" s="82">
        <v>0.0</v>
      </c>
      <c r="U185" s="111">
        <v>0.0</v>
      </c>
      <c r="V185" s="111">
        <v>3.0</v>
      </c>
      <c r="W185" s="111">
        <v>8.0</v>
      </c>
      <c r="X185" s="112"/>
      <c r="Y185" s="111">
        <v>4.0</v>
      </c>
      <c r="Z185" s="80"/>
      <c r="AA185" s="13"/>
      <c r="AB185" s="103"/>
    </row>
    <row r="186">
      <c r="A186" s="81">
        <v>2199.0</v>
      </c>
      <c r="B186" s="111">
        <v>18.0</v>
      </c>
      <c r="C186" s="112"/>
      <c r="D186" s="112"/>
      <c r="E186" s="112" t="s">
        <v>401</v>
      </c>
      <c r="F186" s="82">
        <v>0.0</v>
      </c>
      <c r="G186" s="82">
        <v>0.0</v>
      </c>
      <c r="H186" s="82">
        <v>0.0</v>
      </c>
      <c r="I186" s="82">
        <v>1.0</v>
      </c>
      <c r="J186" s="113">
        <v>0.0</v>
      </c>
      <c r="K186" s="82">
        <v>0.0</v>
      </c>
      <c r="L186" s="82">
        <v>0.0</v>
      </c>
      <c r="M186" s="82">
        <v>0.0</v>
      </c>
      <c r="N186" s="82">
        <v>0.0</v>
      </c>
      <c r="O186" s="82">
        <v>0.0</v>
      </c>
      <c r="P186" s="82">
        <v>0.0</v>
      </c>
      <c r="Q186" s="82">
        <v>0.0</v>
      </c>
      <c r="R186" s="113">
        <v>0.0</v>
      </c>
      <c r="S186" s="82">
        <v>0.0</v>
      </c>
      <c r="T186" s="82">
        <v>0.0</v>
      </c>
      <c r="U186" s="111">
        <v>0.0</v>
      </c>
      <c r="V186" s="112"/>
      <c r="W186" s="112"/>
      <c r="X186" s="112"/>
      <c r="Y186" s="111">
        <v>2.0</v>
      </c>
      <c r="Z186" s="114" t="s">
        <v>418</v>
      </c>
      <c r="AA186" s="13"/>
      <c r="AB186" s="103"/>
    </row>
    <row r="187">
      <c r="A187" s="81">
        <v>2199.0</v>
      </c>
      <c r="B187" s="111">
        <v>22.0</v>
      </c>
      <c r="C187" s="112"/>
      <c r="D187" s="112" t="s">
        <v>119</v>
      </c>
      <c r="E187" s="112" t="s">
        <v>419</v>
      </c>
      <c r="F187" s="82">
        <v>1.0</v>
      </c>
      <c r="G187" s="82">
        <v>0.0</v>
      </c>
      <c r="H187" s="82">
        <v>0.0</v>
      </c>
      <c r="I187" s="82">
        <v>0.0</v>
      </c>
      <c r="J187" s="113">
        <v>0.0</v>
      </c>
      <c r="K187" s="82">
        <v>1.0</v>
      </c>
      <c r="L187" s="82">
        <v>0.0</v>
      </c>
      <c r="M187" s="82">
        <v>1.0</v>
      </c>
      <c r="N187" s="82">
        <v>0.0</v>
      </c>
      <c r="O187" s="82">
        <v>0.0</v>
      </c>
      <c r="P187" s="82">
        <v>0.0</v>
      </c>
      <c r="Q187" s="82">
        <v>0.0</v>
      </c>
      <c r="R187" s="113">
        <v>0.0</v>
      </c>
      <c r="S187" s="82">
        <v>0.0</v>
      </c>
      <c r="T187" s="82">
        <v>0.0</v>
      </c>
      <c r="U187" s="111">
        <v>0.0</v>
      </c>
      <c r="V187" s="111">
        <v>3.0</v>
      </c>
      <c r="W187" s="111">
        <v>16.0</v>
      </c>
      <c r="X187" s="112"/>
      <c r="Y187" s="111">
        <v>3.0</v>
      </c>
      <c r="Z187" s="114" t="s">
        <v>420</v>
      </c>
      <c r="AA187" s="13"/>
      <c r="AB187" s="103"/>
    </row>
    <row r="188">
      <c r="A188" s="81">
        <v>2199.0</v>
      </c>
      <c r="B188" s="111">
        <v>29.0</v>
      </c>
      <c r="C188" s="112"/>
      <c r="D188" s="112" t="s">
        <v>116</v>
      </c>
      <c r="E188" s="112" t="s">
        <v>421</v>
      </c>
      <c r="F188" s="82">
        <v>0.0</v>
      </c>
      <c r="G188" s="82">
        <v>1.0</v>
      </c>
      <c r="H188" s="82">
        <v>0.0</v>
      </c>
      <c r="I188" s="82">
        <v>0.0</v>
      </c>
      <c r="J188" s="113">
        <v>0.0</v>
      </c>
      <c r="K188" s="82">
        <v>0.0</v>
      </c>
      <c r="L188" s="82">
        <v>1.0</v>
      </c>
      <c r="M188" s="82">
        <v>0.0</v>
      </c>
      <c r="N188" s="82">
        <v>2.0</v>
      </c>
      <c r="O188" s="82">
        <v>0.0</v>
      </c>
      <c r="P188" s="82">
        <v>0.0</v>
      </c>
      <c r="Q188" s="82">
        <v>0.0</v>
      </c>
      <c r="R188" s="113">
        <v>0.0</v>
      </c>
      <c r="S188" s="82">
        <v>0.0</v>
      </c>
      <c r="T188" s="82">
        <v>0.0</v>
      </c>
      <c r="U188" s="111">
        <v>0.0</v>
      </c>
      <c r="V188" s="111">
        <v>2.0</v>
      </c>
      <c r="W188" s="111">
        <v>14.0</v>
      </c>
      <c r="X188" s="112"/>
      <c r="Y188" s="111">
        <v>3.0</v>
      </c>
      <c r="Z188" s="114" t="s">
        <v>422</v>
      </c>
      <c r="AA188" s="13"/>
      <c r="AB188" s="103"/>
    </row>
    <row r="189">
      <c r="A189" s="81">
        <v>2199.0</v>
      </c>
      <c r="B189" s="111">
        <v>34.0</v>
      </c>
      <c r="C189" s="112"/>
      <c r="D189" s="112"/>
      <c r="E189" s="112" t="s">
        <v>423</v>
      </c>
      <c r="F189" s="82">
        <v>1.0</v>
      </c>
      <c r="G189" s="82">
        <v>0.0</v>
      </c>
      <c r="H189" s="82">
        <v>0.0</v>
      </c>
      <c r="I189" s="82">
        <v>0.0</v>
      </c>
      <c r="J189" s="113">
        <v>0.0</v>
      </c>
      <c r="K189" s="82">
        <v>0.0</v>
      </c>
      <c r="L189" s="82">
        <v>0.0</v>
      </c>
      <c r="M189" s="82">
        <v>0.0</v>
      </c>
      <c r="N189" s="82">
        <v>3.0</v>
      </c>
      <c r="O189" s="82">
        <v>0.0</v>
      </c>
      <c r="P189" s="82">
        <v>0.0</v>
      </c>
      <c r="Q189" s="82">
        <v>0.0</v>
      </c>
      <c r="R189" s="113">
        <v>1.0</v>
      </c>
      <c r="S189" s="82">
        <v>0.0</v>
      </c>
      <c r="T189" s="82">
        <v>0.0</v>
      </c>
      <c r="U189" s="111">
        <v>0.0</v>
      </c>
      <c r="V189" s="111">
        <v>3.0</v>
      </c>
      <c r="W189" s="111">
        <v>20.0</v>
      </c>
      <c r="X189" s="112"/>
      <c r="Y189" s="111">
        <v>4.0</v>
      </c>
      <c r="Z189" s="114" t="s">
        <v>424</v>
      </c>
      <c r="AA189" s="13"/>
      <c r="AB189" s="103"/>
    </row>
    <row r="190">
      <c r="A190" s="81">
        <v>2199.0</v>
      </c>
      <c r="B190" s="111">
        <v>44.0</v>
      </c>
      <c r="C190" s="112"/>
      <c r="D190" s="112"/>
      <c r="E190" s="112"/>
      <c r="F190" s="82">
        <v>0.0</v>
      </c>
      <c r="G190" s="82">
        <v>0.0</v>
      </c>
      <c r="H190" s="82">
        <v>0.0</v>
      </c>
      <c r="I190" s="82">
        <v>0.0</v>
      </c>
      <c r="J190" s="113">
        <v>0.0</v>
      </c>
      <c r="K190" s="82">
        <v>0.0</v>
      </c>
      <c r="L190" s="82">
        <v>0.0</v>
      </c>
      <c r="M190" s="82">
        <v>0.0</v>
      </c>
      <c r="N190" s="82">
        <v>0.0</v>
      </c>
      <c r="O190" s="82">
        <v>0.0</v>
      </c>
      <c r="P190" s="82">
        <v>0.0</v>
      </c>
      <c r="Q190" s="82">
        <v>0.0</v>
      </c>
      <c r="R190" s="113">
        <v>0.0</v>
      </c>
      <c r="S190" s="82">
        <v>0.0</v>
      </c>
      <c r="T190" s="82">
        <v>0.0</v>
      </c>
      <c r="U190" s="111">
        <v>0.0</v>
      </c>
      <c r="V190" s="111">
        <v>3.0</v>
      </c>
      <c r="W190" s="111">
        <v>4.0</v>
      </c>
      <c r="X190" s="112"/>
      <c r="Y190" s="111">
        <v>4.0</v>
      </c>
      <c r="Z190" s="80" t="s">
        <v>425</v>
      </c>
      <c r="AA190" s="13"/>
      <c r="AB190" s="103"/>
    </row>
    <row r="191">
      <c r="A191" s="81">
        <v>2199.0</v>
      </c>
      <c r="B191" s="111">
        <v>47.0</v>
      </c>
      <c r="C191" s="112"/>
      <c r="D191" s="112" t="s">
        <v>119</v>
      </c>
      <c r="E191" s="112" t="s">
        <v>426</v>
      </c>
      <c r="F191" s="82">
        <v>0.0</v>
      </c>
      <c r="G191" s="82">
        <v>1.0</v>
      </c>
      <c r="H191" s="82">
        <v>0.0</v>
      </c>
      <c r="I191" s="82">
        <v>0.0</v>
      </c>
      <c r="J191" s="113">
        <v>2.0</v>
      </c>
      <c r="K191" s="82">
        <v>1.0</v>
      </c>
      <c r="L191" s="82">
        <v>0.0</v>
      </c>
      <c r="M191" s="82">
        <v>0.0</v>
      </c>
      <c r="N191" s="82">
        <v>0.0</v>
      </c>
      <c r="O191" s="82">
        <v>0.0</v>
      </c>
      <c r="P191" s="82">
        <v>0.0</v>
      </c>
      <c r="Q191" s="82">
        <v>0.0</v>
      </c>
      <c r="R191" s="113">
        <v>0.0</v>
      </c>
      <c r="S191" s="82">
        <v>0.0</v>
      </c>
      <c r="T191" s="82">
        <v>0.0</v>
      </c>
      <c r="U191" s="111">
        <v>0.0</v>
      </c>
      <c r="V191" s="111">
        <v>1.0</v>
      </c>
      <c r="W191" s="111">
        <v>15.0</v>
      </c>
      <c r="X191" s="112"/>
      <c r="Y191" s="111">
        <v>4.0</v>
      </c>
      <c r="Z191" s="114" t="s">
        <v>427</v>
      </c>
      <c r="AA191" s="13"/>
      <c r="AB191" s="103"/>
    </row>
    <row r="192">
      <c r="A192" s="81">
        <v>2199.0</v>
      </c>
      <c r="B192" s="111">
        <v>54.0</v>
      </c>
      <c r="C192" s="112"/>
      <c r="D192" s="112"/>
      <c r="E192" s="112" t="s">
        <v>252</v>
      </c>
      <c r="F192" s="82">
        <v>1.0</v>
      </c>
      <c r="G192" s="82">
        <v>0.0</v>
      </c>
      <c r="H192" s="82">
        <v>0.0</v>
      </c>
      <c r="I192" s="82">
        <v>0.0</v>
      </c>
      <c r="J192" s="113">
        <v>0.0</v>
      </c>
      <c r="K192" s="82">
        <v>0.0</v>
      </c>
      <c r="L192" s="82">
        <v>0.0</v>
      </c>
      <c r="M192" s="82">
        <v>0.0</v>
      </c>
      <c r="N192" s="82">
        <v>3.0</v>
      </c>
      <c r="O192" s="82">
        <v>0.0</v>
      </c>
      <c r="P192" s="82">
        <v>0.0</v>
      </c>
      <c r="Q192" s="82">
        <v>0.0</v>
      </c>
      <c r="R192" s="113">
        <v>0.0</v>
      </c>
      <c r="S192" s="82">
        <v>0.0</v>
      </c>
      <c r="T192" s="82">
        <v>0.0</v>
      </c>
      <c r="U192" s="111">
        <v>0.0</v>
      </c>
      <c r="V192" s="111">
        <v>3.0</v>
      </c>
      <c r="W192" s="111">
        <v>4.0</v>
      </c>
      <c r="X192" s="112"/>
      <c r="Y192" s="111">
        <v>3.0</v>
      </c>
      <c r="Z192" s="114" t="s">
        <v>428</v>
      </c>
      <c r="AA192" s="13"/>
      <c r="AB192" s="103"/>
    </row>
    <row r="193">
      <c r="A193" s="81">
        <v>2199.0</v>
      </c>
      <c r="B193" s="111">
        <v>60.0</v>
      </c>
      <c r="C193" s="112"/>
      <c r="D193" s="112" t="s">
        <v>119</v>
      </c>
      <c r="E193" s="112" t="s">
        <v>429</v>
      </c>
      <c r="F193" s="82">
        <v>0.0</v>
      </c>
      <c r="G193" s="82">
        <v>1.0</v>
      </c>
      <c r="H193" s="82">
        <v>0.0</v>
      </c>
      <c r="I193" s="82">
        <v>0.0</v>
      </c>
      <c r="J193" s="113">
        <v>1.0</v>
      </c>
      <c r="K193" s="82">
        <v>0.0</v>
      </c>
      <c r="L193" s="82">
        <v>0.0</v>
      </c>
      <c r="M193" s="82">
        <v>0.0</v>
      </c>
      <c r="N193" s="82">
        <v>3.0</v>
      </c>
      <c r="O193" s="82">
        <v>0.0</v>
      </c>
      <c r="P193" s="82">
        <v>0.0</v>
      </c>
      <c r="Q193" s="82">
        <v>0.0</v>
      </c>
      <c r="R193" s="113">
        <v>0.0</v>
      </c>
      <c r="S193" s="82">
        <v>0.0</v>
      </c>
      <c r="T193" s="82">
        <v>0.0</v>
      </c>
      <c r="U193" s="111">
        <v>0.0</v>
      </c>
      <c r="V193" s="111">
        <v>1.0</v>
      </c>
      <c r="W193" s="111">
        <v>20.0</v>
      </c>
      <c r="X193" s="112"/>
      <c r="Y193" s="111">
        <v>5.0</v>
      </c>
      <c r="Z193" s="114" t="s">
        <v>430</v>
      </c>
    </row>
    <row r="194">
      <c r="A194" s="81">
        <v>2199.0</v>
      </c>
      <c r="B194" s="111">
        <v>64.0</v>
      </c>
      <c r="C194" s="112"/>
      <c r="D194" s="112" t="s">
        <v>119</v>
      </c>
      <c r="E194" s="112" t="s">
        <v>431</v>
      </c>
      <c r="F194" s="82">
        <v>1.0</v>
      </c>
      <c r="G194" s="82">
        <v>0.0</v>
      </c>
      <c r="H194" s="82">
        <v>0.0</v>
      </c>
      <c r="I194" s="82">
        <v>0.0</v>
      </c>
      <c r="J194" s="113">
        <v>0.0</v>
      </c>
      <c r="K194" s="82">
        <v>0.0</v>
      </c>
      <c r="L194" s="82">
        <v>0.0</v>
      </c>
      <c r="M194" s="82">
        <v>0.0</v>
      </c>
      <c r="N194" s="82">
        <v>3.0</v>
      </c>
      <c r="O194" s="82">
        <v>0.0</v>
      </c>
      <c r="P194" s="82">
        <v>0.0</v>
      </c>
      <c r="Q194" s="82">
        <v>0.0</v>
      </c>
      <c r="R194" s="113">
        <v>0.0</v>
      </c>
      <c r="S194" s="82">
        <v>0.0</v>
      </c>
      <c r="T194" s="82">
        <v>0.0</v>
      </c>
      <c r="U194" s="111">
        <v>0.0</v>
      </c>
      <c r="V194" s="111">
        <v>3.0</v>
      </c>
      <c r="W194" s="111">
        <v>20.0</v>
      </c>
      <c r="X194" s="112"/>
      <c r="Y194" s="111">
        <v>4.0</v>
      </c>
      <c r="Z194" s="80"/>
    </row>
  </sheetData>
  <customSheetViews>
    <customSheetView guid="{D9F685A2-0141-4995-9E09-FF717E66C601}" filter="1" showAutoFilter="1">
      <autoFilter ref="$B$1:$B$865">
        <filterColumn colId="0">
          <filters blank="1"/>
        </filterColumn>
      </autoFilter>
    </customSheetView>
    <customSheetView guid="{1AF16E62-6FDA-4146-B323-B04CE1414A18}" filter="1" showAutoFilter="1">
      <autoFilter ref="$A$1:$AB$865"/>
    </customSheetView>
    <customSheetView guid="{FFFE913B-19AE-4D93-9D51-46D069E4DE0E}" filter="1" showAutoFilter="1">
      <autoFilter ref="$A$1:$AB$865">
        <filterColumn colId="1">
          <filters blank="1"/>
        </filterColumn>
      </autoFilter>
    </customSheetView>
    <customSheetView guid="{EA5FB0B8-E145-4712-B603-88C6D9ECE9F3}" filter="1" showAutoFilter="1">
      <autoFilter ref="$A$1:$B$64">
        <filterColumn colId="1">
          <filters/>
        </filterColumn>
      </autoFilter>
    </customSheetView>
  </customSheetView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3" max="3" width="16.86"/>
  </cols>
  <sheetData>
    <row r="1">
      <c r="A1" s="81" t="s">
        <v>0</v>
      </c>
      <c r="B1" s="85" t="s">
        <v>87</v>
      </c>
      <c r="C1" s="86"/>
      <c r="D1" s="87" t="s">
        <v>88</v>
      </c>
      <c r="E1" s="115" t="s">
        <v>89</v>
      </c>
      <c r="F1" s="89" t="s">
        <v>90</v>
      </c>
      <c r="G1" s="89" t="s">
        <v>91</v>
      </c>
      <c r="H1" s="89" t="s">
        <v>92</v>
      </c>
      <c r="I1" s="90" t="s">
        <v>93</v>
      </c>
      <c r="J1" s="89" t="s">
        <v>94</v>
      </c>
      <c r="K1" s="89" t="s">
        <v>95</v>
      </c>
      <c r="L1" s="89" t="s">
        <v>96</v>
      </c>
      <c r="M1" s="90" t="s">
        <v>97</v>
      </c>
      <c r="N1" s="91" t="s">
        <v>98</v>
      </c>
      <c r="O1" s="91" t="s">
        <v>99</v>
      </c>
      <c r="P1" s="91" t="s">
        <v>100</v>
      </c>
      <c r="Q1" s="92" t="s">
        <v>101</v>
      </c>
      <c r="R1" s="91" t="s">
        <v>102</v>
      </c>
      <c r="S1" s="91" t="s">
        <v>103</v>
      </c>
      <c r="T1" s="91" t="s">
        <v>104</v>
      </c>
      <c r="U1" s="92" t="s">
        <v>105</v>
      </c>
      <c r="V1" s="93" t="s">
        <v>106</v>
      </c>
      <c r="W1" s="94" t="s">
        <v>107</v>
      </c>
      <c r="X1" s="95" t="s">
        <v>15</v>
      </c>
      <c r="Y1" s="96" t="s">
        <v>16</v>
      </c>
      <c r="Z1" s="81" t="s">
        <v>108</v>
      </c>
    </row>
    <row r="2">
      <c r="A2" s="81">
        <v>614.0</v>
      </c>
      <c r="B2" s="98">
        <f t="shared" ref="B2:E2" si="1">INDIRECT("'"&amp;$A$2&amp;"'!"&amp;CELL("address",A5:A6))</f>
        <v>2</v>
      </c>
      <c r="C2" s="98" t="str">
        <f t="shared" si="1"/>
        <v/>
      </c>
      <c r="D2" s="98" t="str">
        <f t="shared" si="1"/>
        <v>vision</v>
      </c>
      <c r="E2" s="98" t="str">
        <f t="shared" si="1"/>
        <v>slow to start, sluggish, hovered around</v>
      </c>
      <c r="F2" s="100">
        <f t="shared" ref="F2:I2" si="2">INDIRECT("'"&amp;$A$2&amp;"'!"&amp;CELL("address",E5))</f>
        <v>1</v>
      </c>
      <c r="G2" s="100">
        <f t="shared" si="2"/>
        <v>0</v>
      </c>
      <c r="H2" s="100">
        <f t="shared" si="2"/>
        <v>0</v>
      </c>
      <c r="I2" s="100">
        <f t="shared" si="2"/>
        <v>0</v>
      </c>
      <c r="J2" s="82">
        <f t="shared" ref="J2:M2" si="3">INDIRECT("'"&amp;$A$2&amp;"'!"&amp;CELL("address",E6))</f>
        <v>0</v>
      </c>
      <c r="K2" s="82">
        <f t="shared" si="3"/>
        <v>0</v>
      </c>
      <c r="L2" s="82">
        <f t="shared" si="3"/>
        <v>0</v>
      </c>
      <c r="M2" s="82">
        <f t="shared" si="3"/>
        <v>0</v>
      </c>
      <c r="N2" s="101">
        <f t="shared" ref="N2:Q2" si="4">INDIRECT("'"&amp;$A$2&amp;"'!"&amp;CELL("address",I5))</f>
        <v>4</v>
      </c>
      <c r="O2" s="101">
        <f t="shared" si="4"/>
        <v>0</v>
      </c>
      <c r="P2" s="101">
        <f t="shared" si="4"/>
        <v>0</v>
      </c>
      <c r="Q2" s="101">
        <f t="shared" si="4"/>
        <v>0</v>
      </c>
      <c r="R2" s="82">
        <f t="shared" ref="R2:U2" si="5">INDIRECT("'"&amp;$A$2&amp;"'!"&amp;CELL("address",I6))</f>
        <v>1</v>
      </c>
      <c r="S2" s="82">
        <f t="shared" si="5"/>
        <v>0</v>
      </c>
      <c r="T2" s="82">
        <f t="shared" si="5"/>
        <v>0</v>
      </c>
      <c r="U2" s="82">
        <f t="shared" si="5"/>
        <v>0</v>
      </c>
      <c r="V2">
        <f t="shared" ref="V2:Z2" si="6">INDIRECT("'"&amp;$A$2&amp;"'!"&amp;CELL("address",M5:M6))</f>
        <v>1</v>
      </c>
      <c r="W2">
        <f t="shared" si="6"/>
        <v>6</v>
      </c>
      <c r="X2" t="str">
        <f t="shared" si="6"/>
        <v/>
      </c>
      <c r="Y2">
        <f t="shared" si="6"/>
        <v>2</v>
      </c>
      <c r="Z2" t="str">
        <f t="shared" si="6"/>
        <v>fell off  level 2</v>
      </c>
    </row>
    <row r="3">
      <c r="B3" s="100">
        <f t="shared" ref="B3:E3" si="7">INDIRECT("'"&amp;$A$2&amp;"'!"&amp;CELL("address",A7:A8))</f>
        <v>8</v>
      </c>
      <c r="C3" s="100" t="str">
        <f t="shared" si="7"/>
        <v/>
      </c>
      <c r="D3" s="100" t="str">
        <f t="shared" si="7"/>
        <v>vision</v>
      </c>
      <c r="E3" s="116" t="str">
        <f t="shared" si="7"/>
        <v>level 2, preloaded hatch panel, hatch panel to cargo ship</v>
      </c>
      <c r="F3" s="100">
        <f t="shared" ref="F3:I3" si="8">INDIRECT("'"&amp;$A$2&amp;"'!"&amp;CELL("address",E7))</f>
        <v>0</v>
      </c>
      <c r="G3" s="100">
        <f t="shared" si="8"/>
        <v>2</v>
      </c>
      <c r="H3" s="100">
        <f t="shared" si="8"/>
        <v>0</v>
      </c>
      <c r="I3" s="100">
        <f t="shared" si="8"/>
        <v>0</v>
      </c>
      <c r="J3" s="100">
        <f t="shared" ref="J3:M3" si="9">INDIRECT("'"&amp;$A$2&amp;"'!"&amp;CELL("address",E8))</f>
        <v>0</v>
      </c>
      <c r="K3" s="100">
        <f t="shared" si="9"/>
        <v>0</v>
      </c>
      <c r="L3" s="100">
        <f t="shared" si="9"/>
        <v>0</v>
      </c>
      <c r="M3" s="100">
        <f t="shared" si="9"/>
        <v>0</v>
      </c>
      <c r="N3" s="100">
        <f t="shared" ref="N3:Q3" si="10">INDIRECT("'"&amp;$A$2&amp;"'!"&amp;CELL("address",I7))</f>
        <v>0</v>
      </c>
      <c r="O3" s="100">
        <f t="shared" si="10"/>
        <v>0</v>
      </c>
      <c r="P3" s="100">
        <f t="shared" si="10"/>
        <v>0</v>
      </c>
      <c r="Q3" s="100" t="str">
        <f t="shared" si="10"/>
        <v/>
      </c>
      <c r="R3" s="100">
        <f t="shared" ref="R3:U3" si="11">INDIRECT("'"&amp;$A$2&amp;"'!"&amp;CELL("address",I8))</f>
        <v>4</v>
      </c>
      <c r="S3" s="100">
        <f t="shared" si="11"/>
        <v>0</v>
      </c>
      <c r="T3" s="100">
        <f t="shared" si="11"/>
        <v>1</v>
      </c>
      <c r="U3" s="100">
        <f t="shared" si="11"/>
        <v>0</v>
      </c>
      <c r="V3">
        <f t="shared" ref="V3:Z3" si="12">INDIRECT("'"&amp;$A$2&amp;"'!"&amp;CELL("address",M7:M8))</f>
        <v>2</v>
      </c>
      <c r="W3">
        <f t="shared" si="12"/>
        <v>8</v>
      </c>
      <c r="X3" t="str">
        <f t="shared" si="12"/>
        <v/>
      </c>
      <c r="Y3">
        <f t="shared" si="12"/>
        <v>4</v>
      </c>
      <c r="Z3" t="str">
        <f t="shared" si="12"/>
        <v>fast climb, stable, fast intakes</v>
      </c>
    </row>
    <row r="4" hidden="1">
      <c r="B4" s="100" t="str">
        <f t="shared" ref="B4:E4" si="13">INDIRECT("'"&amp;$A$2&amp;"'!"&amp;CELL("address",A8:A9))</f>
        <v/>
      </c>
      <c r="C4" s="100" t="str">
        <f t="shared" si="13"/>
        <v/>
      </c>
      <c r="D4" s="100" t="str">
        <f t="shared" si="13"/>
        <v/>
      </c>
      <c r="E4" s="116" t="str">
        <f t="shared" si="13"/>
        <v/>
      </c>
      <c r="F4" s="100">
        <f t="shared" ref="F4:I4" si="14">INDIRECT("'"&amp;$A$2&amp;"'!"&amp;CELL("address",E8))</f>
        <v>0</v>
      </c>
      <c r="G4" s="100">
        <f t="shared" si="14"/>
        <v>0</v>
      </c>
      <c r="H4" s="100">
        <f t="shared" si="14"/>
        <v>0</v>
      </c>
      <c r="I4" s="100">
        <f t="shared" si="14"/>
        <v>0</v>
      </c>
      <c r="J4" s="100">
        <f t="shared" ref="J4:M4" si="15">INDIRECT("'"&amp;$A$2&amp;"'!"&amp;CELL("address",E9))</f>
        <v>0</v>
      </c>
      <c r="K4" s="100">
        <f t="shared" si="15"/>
        <v>0</v>
      </c>
      <c r="L4" s="100">
        <f t="shared" si="15"/>
        <v>0</v>
      </c>
      <c r="M4" s="100">
        <f t="shared" si="15"/>
        <v>0</v>
      </c>
      <c r="N4" s="100">
        <f t="shared" ref="N4:Q4" si="16">INDIRECT("'"&amp;$A$2&amp;"'!"&amp;CELL("address",I8))</f>
        <v>4</v>
      </c>
      <c r="O4" s="100">
        <f t="shared" si="16"/>
        <v>0</v>
      </c>
      <c r="P4" s="100">
        <f t="shared" si="16"/>
        <v>1</v>
      </c>
      <c r="Q4" s="100">
        <f t="shared" si="16"/>
        <v>0</v>
      </c>
      <c r="R4" s="100">
        <f t="shared" ref="R4:U4" si="17">INDIRECT("'"&amp;$A$2&amp;"'!"&amp;CELL("address",I9))</f>
        <v>5</v>
      </c>
      <c r="S4" s="100">
        <f t="shared" si="17"/>
        <v>0</v>
      </c>
      <c r="T4" s="100">
        <f t="shared" si="17"/>
        <v>0</v>
      </c>
      <c r="U4" s="100">
        <f t="shared" si="17"/>
        <v>0</v>
      </c>
      <c r="V4" t="str">
        <f t="shared" ref="V4:Z4" si="18">INDIRECT("'"&amp;$A$2&amp;"'!"&amp;CELL("address",M8:M9))</f>
        <v/>
      </c>
      <c r="W4" t="str">
        <f t="shared" si="18"/>
        <v/>
      </c>
      <c r="X4" t="str">
        <f t="shared" si="18"/>
        <v/>
      </c>
      <c r="Y4" t="str">
        <f t="shared" si="18"/>
        <v/>
      </c>
      <c r="Z4" t="str">
        <f t="shared" si="18"/>
        <v/>
      </c>
    </row>
    <row r="5">
      <c r="B5" s="100">
        <f t="shared" ref="B5:E5" si="19">INDIRECT("'"&amp;$A$2&amp;"'!"&amp;CELL("address",A9:A10))</f>
        <v>15</v>
      </c>
      <c r="C5" s="100" t="str">
        <f t="shared" si="19"/>
        <v/>
      </c>
      <c r="D5" s="100" t="str">
        <f t="shared" si="19"/>
        <v>driver</v>
      </c>
      <c r="E5" s="116" t="str">
        <f t="shared" si="19"/>
        <v>dropped hatch panel on cargo ship</v>
      </c>
      <c r="F5" s="100">
        <f t="shared" ref="F5:I5" si="20">INDIRECT("'"&amp;$A$2&amp;"'!"&amp;CELL("address",E9))</f>
        <v>0</v>
      </c>
      <c r="G5" s="100">
        <f t="shared" si="20"/>
        <v>0</v>
      </c>
      <c r="H5" s="100">
        <f t="shared" si="20"/>
        <v>0</v>
      </c>
      <c r="I5" s="100">
        <f t="shared" si="20"/>
        <v>0</v>
      </c>
      <c r="J5" s="100">
        <f t="shared" ref="J5:M5" si="21">INDIRECT("'"&amp;$A$2&amp;"'!"&amp;CELL("address",E10))</f>
        <v>1</v>
      </c>
      <c r="K5" s="100">
        <f t="shared" si="21"/>
        <v>0</v>
      </c>
      <c r="L5" s="100">
        <f t="shared" si="21"/>
        <v>0</v>
      </c>
      <c r="M5" s="100">
        <f t="shared" si="21"/>
        <v>0</v>
      </c>
      <c r="N5" s="100">
        <f t="shared" ref="N5:Q5" si="22">INDIRECT("'"&amp;$A$2&amp;"'!"&amp;CELL("address",I9))</f>
        <v>5</v>
      </c>
      <c r="O5" s="100">
        <f t="shared" si="22"/>
        <v>0</v>
      </c>
      <c r="P5" s="100">
        <f t="shared" si="22"/>
        <v>0</v>
      </c>
      <c r="Q5" s="100">
        <f t="shared" si="22"/>
        <v>0</v>
      </c>
      <c r="R5" s="100">
        <f t="shared" ref="R5:U5" si="23">INDIRECT("'"&amp;$A$2&amp;"'!"&amp;CELL("address",I10))</f>
        <v>1</v>
      </c>
      <c r="S5" s="100">
        <f t="shared" si="23"/>
        <v>0</v>
      </c>
      <c r="T5" s="100">
        <f t="shared" si="23"/>
        <v>0</v>
      </c>
      <c r="U5" s="100">
        <f t="shared" si="23"/>
        <v>0</v>
      </c>
      <c r="V5">
        <f t="shared" ref="V5:Z5" si="24">INDIRECT("'"&amp;$A$2&amp;"'!"&amp;CELL("address",M9:M10))</f>
        <v>1</v>
      </c>
      <c r="W5">
        <f t="shared" si="24"/>
        <v>5</v>
      </c>
      <c r="X5" t="str">
        <f t="shared" si="24"/>
        <v/>
      </c>
      <c r="Y5">
        <f t="shared" si="24"/>
        <v>4</v>
      </c>
      <c r="Z5" t="str">
        <f t="shared" si="24"/>
        <v>good at getting cargo, tried to climb</v>
      </c>
    </row>
    <row r="6" hidden="1">
      <c r="B6" s="100" t="str">
        <f t="shared" ref="B6:E6" si="25">INDIRECT("'"&amp;$A$2&amp;"'!"&amp;CELL("address",A10:A11))</f>
        <v/>
      </c>
      <c r="C6" s="100" t="str">
        <f t="shared" si="25"/>
        <v/>
      </c>
      <c r="D6" s="100" t="str">
        <f t="shared" si="25"/>
        <v/>
      </c>
      <c r="E6" s="116" t="str">
        <f t="shared" si="25"/>
        <v/>
      </c>
      <c r="F6" s="100">
        <f t="shared" ref="F6:I6" si="26">INDIRECT("'"&amp;$A$2&amp;"'!"&amp;CELL("address",E10))</f>
        <v>1</v>
      </c>
      <c r="G6" s="100">
        <f t="shared" si="26"/>
        <v>0</v>
      </c>
      <c r="H6" s="100">
        <f t="shared" si="26"/>
        <v>0</v>
      </c>
      <c r="I6" s="100">
        <f t="shared" si="26"/>
        <v>0</v>
      </c>
      <c r="J6" s="100">
        <f t="shared" ref="J6:M6" si="27">INDIRECT("'"&amp;$A$2&amp;"'!"&amp;CELL("address",E11))</f>
        <v>0</v>
      </c>
      <c r="K6" s="100">
        <f t="shared" si="27"/>
        <v>0</v>
      </c>
      <c r="L6" s="100">
        <f t="shared" si="27"/>
        <v>0</v>
      </c>
      <c r="M6" s="100">
        <f t="shared" si="27"/>
        <v>0</v>
      </c>
      <c r="N6" s="100">
        <f t="shared" ref="N6:Q6" si="28">INDIRECT("'"&amp;$A$2&amp;"'!"&amp;CELL("address",I10))</f>
        <v>1</v>
      </c>
      <c r="O6" s="100">
        <f t="shared" si="28"/>
        <v>0</v>
      </c>
      <c r="P6" s="100">
        <f t="shared" si="28"/>
        <v>0</v>
      </c>
      <c r="Q6" s="100">
        <f t="shared" si="28"/>
        <v>0</v>
      </c>
      <c r="R6" s="100">
        <f t="shared" ref="R6:U6" si="29">INDIRECT("'"&amp;$A$2&amp;"'!"&amp;CELL("address",I11))</f>
        <v>3</v>
      </c>
      <c r="S6" s="100">
        <f t="shared" si="29"/>
        <v>0</v>
      </c>
      <c r="T6" s="100">
        <f t="shared" si="29"/>
        <v>0</v>
      </c>
      <c r="U6" s="100">
        <f t="shared" si="29"/>
        <v>0</v>
      </c>
      <c r="V6" t="str">
        <f t="shared" ref="V6:Z6" si="30">INDIRECT("'"&amp;$A$2&amp;"'!"&amp;CELL("address",M10:M11))</f>
        <v/>
      </c>
      <c r="W6" t="str">
        <f t="shared" si="30"/>
        <v/>
      </c>
      <c r="X6" t="str">
        <f t="shared" si="30"/>
        <v/>
      </c>
      <c r="Y6" t="str">
        <f t="shared" si="30"/>
        <v/>
      </c>
      <c r="Z6" t="str">
        <f t="shared" si="30"/>
        <v/>
      </c>
    </row>
    <row r="7">
      <c r="B7" s="100">
        <f t="shared" ref="B7:E7" si="31">INDIRECT("'"&amp;$A$2&amp;"'!"&amp;CELL("address",A11:A12))</f>
        <v>20</v>
      </c>
      <c r="C7" s="100" t="str">
        <f t="shared" si="31"/>
        <v/>
      </c>
      <c r="D7" s="100" t="str">
        <f t="shared" si="31"/>
        <v>driver</v>
      </c>
      <c r="E7" s="116" t="str">
        <f t="shared" si="31"/>
        <v>off level 2 tried hatch at cargo ship</v>
      </c>
      <c r="F7" s="100">
        <f t="shared" ref="F7:I7" si="32">INDIRECT("'"&amp;$A$2&amp;"'!"&amp;CELL("address",E11))</f>
        <v>0</v>
      </c>
      <c r="G7" s="100">
        <f t="shared" si="32"/>
        <v>0</v>
      </c>
      <c r="H7" s="100">
        <f t="shared" si="32"/>
        <v>0</v>
      </c>
      <c r="I7" s="100">
        <f t="shared" si="32"/>
        <v>0</v>
      </c>
      <c r="J7" s="100">
        <f t="shared" ref="J7:M7" si="33">INDIRECT("'"&amp;$A$2&amp;"'!"&amp;CELL("address",E12))</f>
        <v>0</v>
      </c>
      <c r="K7" s="100">
        <f t="shared" si="33"/>
        <v>0</v>
      </c>
      <c r="L7" s="100">
        <f t="shared" si="33"/>
        <v>0</v>
      </c>
      <c r="M7" s="100">
        <f t="shared" si="33"/>
        <v>0</v>
      </c>
      <c r="N7" s="100">
        <f t="shared" ref="N7:Q7" si="34">INDIRECT("'"&amp;$A$2&amp;"'!"&amp;CELL("address",I11))</f>
        <v>3</v>
      </c>
      <c r="O7" s="100">
        <f t="shared" si="34"/>
        <v>0</v>
      </c>
      <c r="P7" s="100">
        <f t="shared" si="34"/>
        <v>0</v>
      </c>
      <c r="Q7" s="100">
        <f t="shared" si="34"/>
        <v>0</v>
      </c>
      <c r="R7" s="100">
        <f t="shared" ref="R7:U7" si="35">INDIRECT("'"&amp;$A$2&amp;"'!"&amp;CELL("address",I12))</f>
        <v>0</v>
      </c>
      <c r="S7" s="100">
        <f t="shared" si="35"/>
        <v>0</v>
      </c>
      <c r="T7" s="100">
        <f t="shared" si="35"/>
        <v>0</v>
      </c>
      <c r="U7" s="100">
        <f t="shared" si="35"/>
        <v>0</v>
      </c>
      <c r="V7">
        <f t="shared" ref="V7:Z7" si="36">INDIRECT("'"&amp;$A$2&amp;"'!"&amp;CELL("address",M11:M12))</f>
        <v>2</v>
      </c>
      <c r="W7">
        <f t="shared" si="36"/>
        <v>4</v>
      </c>
      <c r="X7" t="str">
        <f t="shared" si="36"/>
        <v/>
      </c>
      <c r="Y7">
        <f t="shared" si="36"/>
        <v>4</v>
      </c>
      <c r="Z7" t="str">
        <f t="shared" si="36"/>
        <v>got cargo despite getting defended</v>
      </c>
    </row>
    <row r="8" hidden="1">
      <c r="B8" s="100" t="str">
        <f t="shared" ref="B8:E8" si="37">INDIRECT("'"&amp;$A$2&amp;"'!"&amp;CELL("address",A12:A13))</f>
        <v/>
      </c>
      <c r="C8" s="100" t="str">
        <f t="shared" si="37"/>
        <v/>
      </c>
      <c r="D8" s="100" t="str">
        <f t="shared" si="37"/>
        <v/>
      </c>
      <c r="E8" s="116" t="str">
        <f t="shared" si="37"/>
        <v/>
      </c>
      <c r="F8" s="100">
        <f t="shared" ref="F8:I8" si="38">INDIRECT("'"&amp;$A$2&amp;"'!"&amp;CELL("address",E12))</f>
        <v>0</v>
      </c>
      <c r="G8" s="100">
        <f t="shared" si="38"/>
        <v>0</v>
      </c>
      <c r="H8" s="100">
        <f t="shared" si="38"/>
        <v>0</v>
      </c>
      <c r="I8" s="100">
        <f t="shared" si="38"/>
        <v>0</v>
      </c>
      <c r="J8" s="100">
        <f t="shared" ref="J8:M8" si="39">INDIRECT("'"&amp;$A$2&amp;"'!"&amp;CELL("address",E13))</f>
        <v>0</v>
      </c>
      <c r="K8" s="100">
        <f t="shared" si="39"/>
        <v>0</v>
      </c>
      <c r="L8" s="100">
        <f t="shared" si="39"/>
        <v>0</v>
      </c>
      <c r="M8" s="100">
        <f t="shared" si="39"/>
        <v>0</v>
      </c>
      <c r="N8" s="100">
        <f t="shared" ref="N8:Q8" si="40">INDIRECT("'"&amp;$A$2&amp;"'!"&amp;CELL("address",I12))</f>
        <v>0</v>
      </c>
      <c r="O8" s="100">
        <f t="shared" si="40"/>
        <v>0</v>
      </c>
      <c r="P8" s="100">
        <f t="shared" si="40"/>
        <v>0</v>
      </c>
      <c r="Q8" s="100">
        <f t="shared" si="40"/>
        <v>0</v>
      </c>
      <c r="R8" s="100">
        <f t="shared" ref="R8:U8" si="41">INDIRECT("'"&amp;$A$2&amp;"'!"&amp;CELL("address",I13))</f>
        <v>3</v>
      </c>
      <c r="S8" s="100">
        <f t="shared" si="41"/>
        <v>2</v>
      </c>
      <c r="T8" s="100">
        <f t="shared" si="41"/>
        <v>0</v>
      </c>
      <c r="U8" s="100">
        <f t="shared" si="41"/>
        <v>0</v>
      </c>
      <c r="V8" t="str">
        <f t="shared" ref="V8:Z8" si="42">INDIRECT("'"&amp;$A$2&amp;"'!"&amp;CELL("address",M12:M13))</f>
        <v/>
      </c>
      <c r="W8" t="str">
        <f t="shared" si="42"/>
        <v/>
      </c>
      <c r="X8" t="str">
        <f t="shared" si="42"/>
        <v/>
      </c>
      <c r="Y8" t="str">
        <f t="shared" si="42"/>
        <v/>
      </c>
      <c r="Z8" t="str">
        <f t="shared" si="42"/>
        <v/>
      </c>
    </row>
    <row r="9">
      <c r="B9" s="100">
        <f t="shared" ref="B9:E9" si="43">INDIRECT("'"&amp;$A$2&amp;"'!"&amp;CELL("address",A13:A14))</f>
        <v>28</v>
      </c>
      <c r="C9" s="100" t="str">
        <f t="shared" si="43"/>
        <v/>
      </c>
      <c r="D9" s="100" t="str">
        <f t="shared" si="43"/>
        <v>driver</v>
      </c>
      <c r="E9" s="116" t="str">
        <f t="shared" si="43"/>
        <v>start level 2, preload hatch, dropped hatch panel on cargo ship</v>
      </c>
      <c r="F9" s="100">
        <f t="shared" ref="F9:I9" si="44">INDIRECT("'"&amp;$A$2&amp;"'!"&amp;CELL("address",E13))</f>
        <v>0</v>
      </c>
      <c r="G9" s="100">
        <f t="shared" si="44"/>
        <v>0</v>
      </c>
      <c r="H9" s="100">
        <f t="shared" si="44"/>
        <v>0</v>
      </c>
      <c r="I9" s="100">
        <f t="shared" si="44"/>
        <v>0</v>
      </c>
      <c r="J9" s="100">
        <f t="shared" ref="J9:M9" si="45">INDIRECT("'"&amp;$A$2&amp;"'!"&amp;CELL("address",E14))</f>
        <v>0</v>
      </c>
      <c r="K9" s="100">
        <f t="shared" si="45"/>
        <v>0</v>
      </c>
      <c r="L9" s="100">
        <f t="shared" si="45"/>
        <v>0</v>
      </c>
      <c r="M9" s="100">
        <f t="shared" si="45"/>
        <v>0</v>
      </c>
      <c r="N9" s="100">
        <f t="shared" ref="N9:Q9" si="46">INDIRECT("'"&amp;$A$2&amp;"'!"&amp;CELL("address",I13))</f>
        <v>3</v>
      </c>
      <c r="O9" s="100">
        <f t="shared" si="46"/>
        <v>2</v>
      </c>
      <c r="P9" s="100">
        <f t="shared" si="46"/>
        <v>0</v>
      </c>
      <c r="Q9" s="100">
        <f t="shared" si="46"/>
        <v>0</v>
      </c>
      <c r="R9" s="100">
        <f t="shared" ref="R9:U9" si="47">INDIRECT("'"&amp;$A$2&amp;"'!"&amp;CELL("address",I14))</f>
        <v>1</v>
      </c>
      <c r="S9" s="100">
        <f t="shared" si="47"/>
        <v>1</v>
      </c>
      <c r="T9" s="100">
        <f t="shared" si="47"/>
        <v>0</v>
      </c>
      <c r="U9" s="100">
        <f t="shared" si="47"/>
        <v>0</v>
      </c>
      <c r="V9">
        <f t="shared" ref="V9:Z9" si="48">INDIRECT("'"&amp;$A$2&amp;"'!"&amp;CELL("address",M13:M14))</f>
        <v>1</v>
      </c>
      <c r="W9">
        <f t="shared" si="48"/>
        <v>5</v>
      </c>
      <c r="X9" t="str">
        <f t="shared" si="48"/>
        <v/>
      </c>
      <c r="Y9">
        <f t="shared" si="48"/>
        <v>4</v>
      </c>
      <c r="Z9" t="str">
        <f t="shared" si="48"/>
        <v>almost got to level 2</v>
      </c>
    </row>
    <row r="10" hidden="1">
      <c r="B10" s="100" t="str">
        <f t="shared" ref="B10:E10" si="49">INDIRECT("'"&amp;$A$2&amp;"'!"&amp;CELL("address",A14:A15))</f>
        <v/>
      </c>
      <c r="C10" s="100" t="str">
        <f t="shared" si="49"/>
        <v/>
      </c>
      <c r="D10" s="100" t="str">
        <f t="shared" si="49"/>
        <v/>
      </c>
      <c r="E10" s="116" t="str">
        <f t="shared" si="49"/>
        <v/>
      </c>
      <c r="F10" s="100">
        <f t="shared" ref="F10:I10" si="50">INDIRECT("'"&amp;$A$2&amp;"'!"&amp;CELL("address",E14))</f>
        <v>0</v>
      </c>
      <c r="G10" s="100">
        <f t="shared" si="50"/>
        <v>0</v>
      </c>
      <c r="H10" s="100">
        <f t="shared" si="50"/>
        <v>0</v>
      </c>
      <c r="I10" s="100">
        <f t="shared" si="50"/>
        <v>0</v>
      </c>
      <c r="J10" s="100">
        <f t="shared" ref="J10:M10" si="51">INDIRECT("'"&amp;$A$2&amp;"'!"&amp;CELL("address",E15))</f>
        <v>1</v>
      </c>
      <c r="K10" s="100">
        <f t="shared" si="51"/>
        <v>1</v>
      </c>
      <c r="L10" s="100">
        <f t="shared" si="51"/>
        <v>0</v>
      </c>
      <c r="M10" s="100">
        <f t="shared" si="51"/>
        <v>0</v>
      </c>
      <c r="N10" s="100">
        <f t="shared" ref="N10:Q10" si="52">INDIRECT("'"&amp;$A$2&amp;"'!"&amp;CELL("address",I14))</f>
        <v>1</v>
      </c>
      <c r="O10" s="100">
        <f t="shared" si="52"/>
        <v>1</v>
      </c>
      <c r="P10" s="100">
        <f t="shared" si="52"/>
        <v>0</v>
      </c>
      <c r="Q10" s="100">
        <f t="shared" si="52"/>
        <v>0</v>
      </c>
      <c r="R10" s="100">
        <f t="shared" ref="R10:U10" si="53">INDIRECT("'"&amp;$A$2&amp;"'!"&amp;CELL("address",I15))</f>
        <v>0</v>
      </c>
      <c r="S10" s="100">
        <f t="shared" si="53"/>
        <v>0</v>
      </c>
      <c r="T10" s="100">
        <f t="shared" si="53"/>
        <v>0</v>
      </c>
      <c r="U10" s="100">
        <f t="shared" si="53"/>
        <v>0</v>
      </c>
      <c r="V10" t="str">
        <f t="shared" ref="V10:Z10" si="54">INDIRECT("'"&amp;$A$2&amp;"'!"&amp;CELL("address",M14:M15))</f>
        <v/>
      </c>
      <c r="W10" t="str">
        <f t="shared" si="54"/>
        <v/>
      </c>
      <c r="X10" t="str">
        <f t="shared" si="54"/>
        <v/>
      </c>
      <c r="Y10" t="str">
        <f t="shared" si="54"/>
        <v/>
      </c>
      <c r="Z10" t="str">
        <f t="shared" si="54"/>
        <v/>
      </c>
    </row>
    <row r="11">
      <c r="B11" s="100">
        <f t="shared" ref="B11:E11" si="55">INDIRECT("'"&amp;$A$2&amp;"'!"&amp;CELL("address",A15:A16))</f>
        <v>32</v>
      </c>
      <c r="C11" s="100" t="str">
        <f t="shared" si="55"/>
        <v/>
      </c>
      <c r="D11" s="100" t="str">
        <f t="shared" si="55"/>
        <v>driver</v>
      </c>
      <c r="E11" s="116" t="str">
        <f t="shared" si="55"/>
        <v>preloaded hatch, got hatch</v>
      </c>
      <c r="F11" s="100">
        <f t="shared" ref="F11:I11" si="56">INDIRECT("'"&amp;$A$2&amp;"'!"&amp;CELL("address",E15))</f>
        <v>1</v>
      </c>
      <c r="G11" s="100">
        <f t="shared" si="56"/>
        <v>1</v>
      </c>
      <c r="H11" s="100">
        <f t="shared" si="56"/>
        <v>0</v>
      </c>
      <c r="I11" s="100">
        <f t="shared" si="56"/>
        <v>0</v>
      </c>
      <c r="J11" s="100">
        <f t="shared" ref="J11:M11" si="57">INDIRECT("'"&amp;$A$2&amp;"'!"&amp;CELL("address",E16))</f>
        <v>0</v>
      </c>
      <c r="K11" s="100">
        <f t="shared" si="57"/>
        <v>0</v>
      </c>
      <c r="L11" s="100">
        <f t="shared" si="57"/>
        <v>0</v>
      </c>
      <c r="M11" s="100">
        <f t="shared" si="57"/>
        <v>0</v>
      </c>
      <c r="N11" s="100">
        <f t="shared" ref="N11:Q11" si="58">INDIRECT("'"&amp;$A$2&amp;"'!"&amp;CELL("address",I15))</f>
        <v>0</v>
      </c>
      <c r="O11" s="100">
        <f t="shared" si="58"/>
        <v>0</v>
      </c>
      <c r="P11" s="100">
        <f t="shared" si="58"/>
        <v>0</v>
      </c>
      <c r="Q11" s="100">
        <f t="shared" si="58"/>
        <v>0</v>
      </c>
      <c r="R11" s="100">
        <f t="shared" ref="R11:U11" si="59">INDIRECT("'"&amp;$A$2&amp;"'!"&amp;CELL("address",I16))</f>
        <v>1</v>
      </c>
      <c r="S11" s="100">
        <f t="shared" si="59"/>
        <v>0</v>
      </c>
      <c r="T11" s="100">
        <f t="shared" si="59"/>
        <v>0</v>
      </c>
      <c r="U11" s="100">
        <f t="shared" si="59"/>
        <v>0</v>
      </c>
      <c r="V11">
        <f t="shared" ref="V11:Z11" si="60">INDIRECT("'"&amp;$A$2&amp;"'!"&amp;CELL("address",M15:M16))</f>
        <v>2</v>
      </c>
      <c r="W11">
        <f t="shared" si="60"/>
        <v>15</v>
      </c>
      <c r="X11" t="str">
        <f t="shared" si="60"/>
        <v/>
      </c>
      <c r="Y11">
        <f t="shared" si="60"/>
        <v>2</v>
      </c>
      <c r="Z11" t="str">
        <f t="shared" si="60"/>
        <v>get slammed around a bit, almost fell back a few times</v>
      </c>
    </row>
    <row r="12" hidden="1">
      <c r="B12" s="100" t="str">
        <f t="shared" ref="B12:E12" si="61">INDIRECT("'"&amp;$A$2&amp;"'!"&amp;CELL("address",A16:A17))</f>
        <v/>
      </c>
      <c r="C12" s="100" t="str">
        <f t="shared" si="61"/>
        <v/>
      </c>
      <c r="D12" s="100" t="str">
        <f t="shared" si="61"/>
        <v/>
      </c>
      <c r="E12" s="116" t="str">
        <f t="shared" si="61"/>
        <v/>
      </c>
      <c r="F12" s="100">
        <f t="shared" ref="F12:I12" si="62">INDIRECT("'"&amp;$A$2&amp;"'!"&amp;CELL("address",E16))</f>
        <v>0</v>
      </c>
      <c r="G12" s="100">
        <f t="shared" si="62"/>
        <v>0</v>
      </c>
      <c r="H12" s="100">
        <f t="shared" si="62"/>
        <v>0</v>
      </c>
      <c r="I12" s="100">
        <f t="shared" si="62"/>
        <v>0</v>
      </c>
      <c r="J12" s="100">
        <f t="shared" ref="J12:M12" si="63">INDIRECT("'"&amp;$A$2&amp;"'!"&amp;CELL("address",E17))</f>
        <v>1</v>
      </c>
      <c r="K12" s="100">
        <f t="shared" si="63"/>
        <v>1</v>
      </c>
      <c r="L12" s="100">
        <f t="shared" si="63"/>
        <v>0</v>
      </c>
      <c r="M12" s="100">
        <f t="shared" si="63"/>
        <v>0</v>
      </c>
      <c r="N12" s="100">
        <f t="shared" ref="N12:Q12" si="64">INDIRECT("'"&amp;$A$2&amp;"'!"&amp;CELL("address",I16))</f>
        <v>1</v>
      </c>
      <c r="O12" s="100">
        <f t="shared" si="64"/>
        <v>0</v>
      </c>
      <c r="P12" s="100">
        <f t="shared" si="64"/>
        <v>0</v>
      </c>
      <c r="Q12" s="100">
        <f t="shared" si="64"/>
        <v>0</v>
      </c>
      <c r="R12" s="100">
        <f t="shared" ref="R12:U12" si="65">INDIRECT("'"&amp;$A$2&amp;"'!"&amp;CELL("address",I17))</f>
        <v>3</v>
      </c>
      <c r="S12" s="100">
        <f t="shared" si="65"/>
        <v>0</v>
      </c>
      <c r="T12" s="100">
        <f t="shared" si="65"/>
        <v>0</v>
      </c>
      <c r="U12" s="100">
        <f t="shared" si="65"/>
        <v>0</v>
      </c>
      <c r="V12" t="str">
        <f t="shared" ref="V12:Z12" si="66">INDIRECT("'"&amp;$A$2&amp;"'!"&amp;CELL("address",M16:M17))</f>
        <v/>
      </c>
      <c r="W12" t="str">
        <f t="shared" si="66"/>
        <v/>
      </c>
      <c r="X12" t="str">
        <f t="shared" si="66"/>
        <v/>
      </c>
      <c r="Y12" t="str">
        <f t="shared" si="66"/>
        <v/>
      </c>
      <c r="Z12" t="str">
        <f t="shared" si="66"/>
        <v/>
      </c>
    </row>
    <row r="13">
      <c r="B13" s="100">
        <f t="shared" ref="B13:E13" si="67">INDIRECT("'"&amp;$A$2&amp;"'!"&amp;CELL("address",A17:A18))</f>
        <v>44</v>
      </c>
      <c r="C13" s="100" t="str">
        <f t="shared" si="67"/>
        <v/>
      </c>
      <c r="D13" s="100" t="str">
        <f t="shared" si="67"/>
        <v>vision</v>
      </c>
      <c r="E13" s="116" t="str">
        <f t="shared" si="67"/>
        <v>level 2 hatch panel to cargo ship</v>
      </c>
      <c r="F13" s="100">
        <f t="shared" ref="F13:I13" si="68">INDIRECT("'"&amp;$A$2&amp;"'!"&amp;CELL("address",E17))</f>
        <v>1</v>
      </c>
      <c r="G13" s="100">
        <f t="shared" si="68"/>
        <v>1</v>
      </c>
      <c r="H13" s="100">
        <f t="shared" si="68"/>
        <v>0</v>
      </c>
      <c r="I13" s="100">
        <f t="shared" si="68"/>
        <v>0</v>
      </c>
      <c r="J13" s="100">
        <f t="shared" ref="J13:M13" si="69">INDIRECT("'"&amp;$A$2&amp;"'!"&amp;CELL("address",E18))</f>
        <v>0</v>
      </c>
      <c r="K13" s="100">
        <f t="shared" si="69"/>
        <v>0</v>
      </c>
      <c r="L13" s="100">
        <f t="shared" si="69"/>
        <v>0</v>
      </c>
      <c r="M13" s="100">
        <f t="shared" si="69"/>
        <v>0</v>
      </c>
      <c r="N13" s="100">
        <f t="shared" ref="N13:Q13" si="70">INDIRECT("'"&amp;$A$2&amp;"'!"&amp;CELL("address",I17))</f>
        <v>3</v>
      </c>
      <c r="O13" s="100">
        <f t="shared" si="70"/>
        <v>0</v>
      </c>
      <c r="P13" s="100">
        <f t="shared" si="70"/>
        <v>0</v>
      </c>
      <c r="Q13" s="100">
        <f t="shared" si="70"/>
        <v>0</v>
      </c>
      <c r="R13" s="100">
        <f t="shared" ref="R13:U13" si="71">INDIRECT("'"&amp;$A$2&amp;"'!"&amp;CELL("address",I18))</f>
        <v>1</v>
      </c>
      <c r="S13" s="100">
        <f t="shared" si="71"/>
        <v>0</v>
      </c>
      <c r="T13" s="100">
        <f t="shared" si="71"/>
        <v>0</v>
      </c>
      <c r="U13" s="100">
        <f t="shared" si="71"/>
        <v>0</v>
      </c>
      <c r="V13">
        <f t="shared" ref="V13:Z13" si="72">INDIRECT("'"&amp;$A$2&amp;"'!"&amp;CELL("address",M17:M18))</f>
        <v>2</v>
      </c>
      <c r="W13">
        <f t="shared" si="72"/>
        <v>8</v>
      </c>
      <c r="X13" t="str">
        <f t="shared" si="72"/>
        <v/>
      </c>
      <c r="Y13">
        <f t="shared" si="72"/>
        <v>4</v>
      </c>
      <c r="Z13" t="str">
        <f t="shared" si="72"/>
        <v>fast climb, reliable, from 1 to 2</v>
      </c>
    </row>
    <row r="14" hidden="1">
      <c r="B14" s="100" t="str">
        <f t="shared" ref="B14:E14" si="73">INDIRECT("'"&amp;$A$2&amp;"'!"&amp;CELL("address",A18:A19))</f>
        <v/>
      </c>
      <c r="C14" s="100" t="str">
        <f t="shared" si="73"/>
        <v/>
      </c>
      <c r="D14" s="100" t="str">
        <f t="shared" si="73"/>
        <v/>
      </c>
      <c r="E14" s="116" t="str">
        <f t="shared" si="73"/>
        <v/>
      </c>
      <c r="F14" s="100">
        <f t="shared" ref="F14:I14" si="74">INDIRECT("'"&amp;$A$2&amp;"'!"&amp;CELL("address",E18))</f>
        <v>0</v>
      </c>
      <c r="G14" s="100">
        <f t="shared" si="74"/>
        <v>0</v>
      </c>
      <c r="H14" s="100">
        <f t="shared" si="74"/>
        <v>0</v>
      </c>
      <c r="I14" s="100">
        <f t="shared" si="74"/>
        <v>0</v>
      </c>
      <c r="J14" s="100">
        <f t="shared" ref="J14:M14" si="75">INDIRECT("'"&amp;$A$2&amp;"'!"&amp;CELL("address",E19))</f>
        <v>2</v>
      </c>
      <c r="K14" s="100">
        <f t="shared" si="75"/>
        <v>1</v>
      </c>
      <c r="L14" s="100">
        <f t="shared" si="75"/>
        <v>0</v>
      </c>
      <c r="M14" s="100">
        <f t="shared" si="75"/>
        <v>0</v>
      </c>
      <c r="N14" s="100">
        <f t="shared" ref="N14:Q14" si="76">INDIRECT("'"&amp;$A$2&amp;"'!"&amp;CELL("address",I18))</f>
        <v>1</v>
      </c>
      <c r="O14" s="100">
        <f t="shared" si="76"/>
        <v>0</v>
      </c>
      <c r="P14" s="100">
        <f t="shared" si="76"/>
        <v>0</v>
      </c>
      <c r="Q14" s="100">
        <f t="shared" si="76"/>
        <v>0</v>
      </c>
      <c r="R14" s="100">
        <f t="shared" ref="R14:U14" si="77">INDIRECT("'"&amp;$A$2&amp;"'!"&amp;CELL("address",I19))</f>
        <v>3</v>
      </c>
      <c r="S14" s="100">
        <f t="shared" si="77"/>
        <v>0</v>
      </c>
      <c r="T14" s="100">
        <f t="shared" si="77"/>
        <v>0</v>
      </c>
      <c r="U14" s="100">
        <f t="shared" si="77"/>
        <v>0</v>
      </c>
      <c r="V14" t="str">
        <f t="shared" ref="V14:Z14" si="78">INDIRECT("'"&amp;$A$2&amp;"'!"&amp;CELL("address",M18:M19))</f>
        <v/>
      </c>
      <c r="W14" t="str">
        <f t="shared" si="78"/>
        <v/>
      </c>
      <c r="X14" t="str">
        <f t="shared" si="78"/>
        <v/>
      </c>
      <c r="Y14" t="str">
        <f t="shared" si="78"/>
        <v/>
      </c>
      <c r="Z14" t="str">
        <f t="shared" si="78"/>
        <v/>
      </c>
    </row>
    <row r="15">
      <c r="B15" s="100">
        <f t="shared" ref="B15:E15" si="79">INDIRECT("'"&amp;$A$2&amp;"'!"&amp;CELL("address",A19:A20))</f>
        <v>53</v>
      </c>
      <c r="C15" s="100" t="str">
        <f t="shared" si="79"/>
        <v/>
      </c>
      <c r="D15" s="100" t="str">
        <f t="shared" si="79"/>
        <v>vision</v>
      </c>
      <c r="E15" s="116" t="str">
        <f t="shared" si="79"/>
        <v>preloaded hatch, smooth</v>
      </c>
      <c r="F15" s="100">
        <f t="shared" ref="F15:I15" si="80">INDIRECT("'"&amp;$A$2&amp;"'!"&amp;CELL("address",E19))</f>
        <v>2</v>
      </c>
      <c r="G15" s="100">
        <f t="shared" si="80"/>
        <v>1</v>
      </c>
      <c r="H15" s="100">
        <f t="shared" si="80"/>
        <v>0</v>
      </c>
      <c r="I15" s="100">
        <f t="shared" si="80"/>
        <v>0</v>
      </c>
      <c r="J15" s="100">
        <f t="shared" ref="J15:M15" si="81">INDIRECT("'"&amp;$A$2&amp;"'!"&amp;CELL("address",E20))</f>
        <v>0</v>
      </c>
      <c r="K15" s="100">
        <f t="shared" si="81"/>
        <v>0</v>
      </c>
      <c r="L15" s="100">
        <f t="shared" si="81"/>
        <v>0</v>
      </c>
      <c r="M15" s="100">
        <f t="shared" si="81"/>
        <v>0</v>
      </c>
      <c r="N15" s="100">
        <f t="shared" ref="N15:Q15" si="82">INDIRECT("'"&amp;$A$2&amp;"'!"&amp;CELL("address",I19))</f>
        <v>3</v>
      </c>
      <c r="O15" s="100">
        <f t="shared" si="82"/>
        <v>0</v>
      </c>
      <c r="P15" s="100">
        <f t="shared" si="82"/>
        <v>0</v>
      </c>
      <c r="Q15" s="100">
        <f t="shared" si="82"/>
        <v>0</v>
      </c>
      <c r="R15" s="100">
        <f t="shared" ref="R15:U15" si="83">INDIRECT("'"&amp;$A$2&amp;"'!"&amp;CELL("address",I20))</f>
        <v>0</v>
      </c>
      <c r="S15" s="100">
        <f t="shared" si="83"/>
        <v>0</v>
      </c>
      <c r="T15" s="100">
        <f t="shared" si="83"/>
        <v>0</v>
      </c>
      <c r="U15" s="100">
        <f t="shared" si="83"/>
        <v>0</v>
      </c>
      <c r="V15">
        <f t="shared" ref="V15:Z15" si="84">INDIRECT("'"&amp;$A$2&amp;"'!"&amp;CELL("address",M19:M20))</f>
        <v>3</v>
      </c>
      <c r="W15">
        <f t="shared" si="84"/>
        <v>7</v>
      </c>
      <c r="X15" t="str">
        <f t="shared" si="84"/>
        <v/>
      </c>
      <c r="Y15">
        <f t="shared" si="84"/>
        <v>4</v>
      </c>
      <c r="Z15" t="str">
        <f t="shared" si="84"/>
        <v>stable climbing</v>
      </c>
    </row>
    <row r="16" hidden="1">
      <c r="B16" s="100" t="str">
        <f t="shared" ref="B16:E16" si="85">INDIRECT("'"&amp;$A$2&amp;"'!"&amp;CELL("address",A20:A21))</f>
        <v/>
      </c>
      <c r="C16" s="100" t="str">
        <f t="shared" si="85"/>
        <v/>
      </c>
      <c r="D16" s="100" t="str">
        <f t="shared" si="85"/>
        <v/>
      </c>
      <c r="E16" s="116" t="str">
        <f t="shared" si="85"/>
        <v/>
      </c>
      <c r="F16" s="100">
        <f t="shared" ref="F16:I16" si="86">INDIRECT("'"&amp;$A$2&amp;"'!"&amp;CELL("address",E20))</f>
        <v>0</v>
      </c>
      <c r="G16" s="100">
        <f t="shared" si="86"/>
        <v>0</v>
      </c>
      <c r="H16" s="100">
        <f t="shared" si="86"/>
        <v>0</v>
      </c>
      <c r="I16" s="100">
        <f t="shared" si="86"/>
        <v>0</v>
      </c>
      <c r="J16" s="100">
        <f t="shared" ref="J16:M16" si="87">INDIRECT("'"&amp;$A$2&amp;"'!"&amp;CELL("address",E21))</f>
        <v>1</v>
      </c>
      <c r="K16" s="100">
        <f t="shared" si="87"/>
        <v>1</v>
      </c>
      <c r="L16" s="100">
        <f t="shared" si="87"/>
        <v>0</v>
      </c>
      <c r="M16" s="100">
        <f t="shared" si="87"/>
        <v>0</v>
      </c>
      <c r="N16" s="100">
        <f t="shared" ref="N16:Q16" si="88">INDIRECT("'"&amp;$A$2&amp;"'!"&amp;CELL("address",I20))</f>
        <v>0</v>
      </c>
      <c r="O16" s="100">
        <f t="shared" si="88"/>
        <v>0</v>
      </c>
      <c r="P16" s="100">
        <f t="shared" si="88"/>
        <v>0</v>
      </c>
      <c r="Q16" s="100">
        <f t="shared" si="88"/>
        <v>0</v>
      </c>
      <c r="R16" s="100">
        <f t="shared" ref="R16:U16" si="89">INDIRECT("'"&amp;$A$2&amp;"'!"&amp;CELL("address",I21))</f>
        <v>1</v>
      </c>
      <c r="S16" s="100">
        <f t="shared" si="89"/>
        <v>3</v>
      </c>
      <c r="T16" s="100">
        <f t="shared" si="89"/>
        <v>0</v>
      </c>
      <c r="U16" s="100">
        <f t="shared" si="89"/>
        <v>0</v>
      </c>
      <c r="V16" t="str">
        <f t="shared" ref="V16:Z16" si="90">INDIRECT("'"&amp;$A$2&amp;"'!"&amp;CELL("address",M20:M21))</f>
        <v/>
      </c>
      <c r="W16" t="str">
        <f t="shared" si="90"/>
        <v/>
      </c>
      <c r="X16" t="str">
        <f t="shared" si="90"/>
        <v/>
      </c>
      <c r="Y16" t="str">
        <f t="shared" si="90"/>
        <v/>
      </c>
      <c r="Z16" t="str">
        <f t="shared" si="90"/>
        <v/>
      </c>
    </row>
    <row r="17">
      <c r="B17" s="100">
        <f t="shared" ref="B17:E17" si="91">INDIRECT("'"&amp;$A$2&amp;"'!"&amp;CELL("address",A21:A22))</f>
        <v>64</v>
      </c>
      <c r="C17" s="100" t="str">
        <f t="shared" si="91"/>
        <v/>
      </c>
      <c r="D17" s="100" t="str">
        <f t="shared" si="91"/>
        <v/>
      </c>
      <c r="E17" s="116" t="str">
        <f t="shared" si="91"/>
        <v>fast start</v>
      </c>
      <c r="F17" s="100">
        <f t="shared" ref="F17:I17" si="92">INDIRECT("'"&amp;$A$2&amp;"'!"&amp;CELL("address",E21))</f>
        <v>1</v>
      </c>
      <c r="G17" s="100">
        <f t="shared" si="92"/>
        <v>1</v>
      </c>
      <c r="H17" s="100">
        <f t="shared" si="92"/>
        <v>0</v>
      </c>
      <c r="I17" s="100">
        <f t="shared" si="92"/>
        <v>0</v>
      </c>
      <c r="J17" s="100">
        <f t="shared" ref="J17:M17" si="93">INDIRECT("'"&amp;$A$2&amp;"'!"&amp;CELL("address",E22))</f>
        <v>0</v>
      </c>
      <c r="K17" s="100">
        <f t="shared" si="93"/>
        <v>0</v>
      </c>
      <c r="L17" s="100">
        <f t="shared" si="93"/>
        <v>0</v>
      </c>
      <c r="M17" s="100">
        <f t="shared" si="93"/>
        <v>0</v>
      </c>
      <c r="N17" s="100">
        <f t="shared" ref="N17:Q17" si="94">INDIRECT("'"&amp;$A$2&amp;"'!"&amp;CELL("address",I21))</f>
        <v>1</v>
      </c>
      <c r="O17" s="100">
        <f t="shared" si="94"/>
        <v>3</v>
      </c>
      <c r="P17" s="100">
        <f t="shared" si="94"/>
        <v>0</v>
      </c>
      <c r="Q17" s="100">
        <f t="shared" si="94"/>
        <v>0</v>
      </c>
      <c r="R17" s="100">
        <f t="shared" ref="R17:U17" si="95">INDIRECT("'"&amp;$A$2&amp;"'!"&amp;CELL("address",I22))</f>
        <v>2</v>
      </c>
      <c r="S17" s="100">
        <f t="shared" si="95"/>
        <v>0</v>
      </c>
      <c r="T17" s="100">
        <f t="shared" si="95"/>
        <v>0</v>
      </c>
      <c r="U17" s="100">
        <f t="shared" si="95"/>
        <v>0</v>
      </c>
      <c r="V17">
        <f t="shared" ref="V17:Z17" si="96">INDIRECT("'"&amp;$A$2&amp;"'!"&amp;CELL("address",M21:M22))</f>
        <v>2</v>
      </c>
      <c r="W17">
        <f t="shared" si="96"/>
        <v>5</v>
      </c>
      <c r="X17" t="str">
        <f t="shared" si="96"/>
        <v/>
      </c>
      <c r="Y17">
        <f t="shared" si="96"/>
        <v>4</v>
      </c>
      <c r="Z17" t="str">
        <f t="shared" si="96"/>
        <v>took a couple tries to get to second level</v>
      </c>
    </row>
    <row r="18" hidden="1">
      <c r="B18" s="100" t="str">
        <f t="shared" ref="B18:E18" si="97">INDIRECT("'"&amp;$A$2&amp;"'!"&amp;CELL("address",A22:A23))</f>
        <v/>
      </c>
      <c r="C18" s="100" t="str">
        <f t="shared" si="97"/>
        <v/>
      </c>
      <c r="D18" s="100" t="str">
        <f t="shared" si="97"/>
        <v/>
      </c>
      <c r="E18" s="116" t="str">
        <f t="shared" si="97"/>
        <v/>
      </c>
      <c r="F18" s="100">
        <f t="shared" ref="F18:I18" si="98">INDIRECT("'"&amp;$A$2&amp;"'!"&amp;CELL("address",E22))</f>
        <v>0</v>
      </c>
      <c r="G18" s="100">
        <f t="shared" si="98"/>
        <v>0</v>
      </c>
      <c r="H18" s="100">
        <f t="shared" si="98"/>
        <v>0</v>
      </c>
      <c r="I18" s="100">
        <f t="shared" si="98"/>
        <v>0</v>
      </c>
      <c r="J18" s="100">
        <f t="shared" ref="J18:M18" si="99">INDIRECT("'"&amp;$A$2&amp;"'!"&amp;CELL("address",E23))</f>
        <v>1</v>
      </c>
      <c r="K18" s="100">
        <f t="shared" si="99"/>
        <v>0</v>
      </c>
      <c r="L18" s="100">
        <f t="shared" si="99"/>
        <v>0</v>
      </c>
      <c r="M18" s="100">
        <f t="shared" si="99"/>
        <v>0</v>
      </c>
      <c r="N18" s="100">
        <f t="shared" ref="N18:Q18" si="100">INDIRECT("'"&amp;$A$2&amp;"'!"&amp;CELL("address",I22))</f>
        <v>2</v>
      </c>
      <c r="O18" s="100">
        <f t="shared" si="100"/>
        <v>0</v>
      </c>
      <c r="P18" s="100">
        <f t="shared" si="100"/>
        <v>0</v>
      </c>
      <c r="Q18" s="100">
        <f t="shared" si="100"/>
        <v>0</v>
      </c>
      <c r="R18" s="100">
        <f t="shared" ref="R18:U18" si="101">INDIRECT("'"&amp;$A$2&amp;"'!"&amp;CELL("address",I23))</f>
        <v>3</v>
      </c>
      <c r="S18" s="100">
        <f t="shared" si="101"/>
        <v>0</v>
      </c>
      <c r="T18" s="100">
        <f t="shared" si="101"/>
        <v>0</v>
      </c>
      <c r="U18" s="100">
        <f t="shared" si="101"/>
        <v>0</v>
      </c>
      <c r="V18" t="str">
        <f t="shared" ref="V18:Z18" si="102">INDIRECT("'"&amp;$A$2&amp;"'!"&amp;CELL("address",M22:M23))</f>
        <v/>
      </c>
      <c r="W18" t="str">
        <f t="shared" si="102"/>
        <v/>
      </c>
      <c r="X18" t="str">
        <f t="shared" si="102"/>
        <v/>
      </c>
      <c r="Y18" t="str">
        <f t="shared" si="102"/>
        <v/>
      </c>
      <c r="Z18" t="str">
        <f t="shared" si="102"/>
        <v/>
      </c>
    </row>
    <row r="19">
      <c r="B19" s="100">
        <f t="shared" ref="B19:E19" si="103">INDIRECT("'"&amp;$A$2&amp;"'!"&amp;CELL("address",A23:A24))</f>
        <v>69</v>
      </c>
      <c r="C19" s="100" t="str">
        <f t="shared" si="103"/>
        <v/>
      </c>
      <c r="D19" s="100" t="str">
        <f t="shared" si="103"/>
        <v>auton</v>
      </c>
      <c r="E19" s="116" t="str">
        <f t="shared" si="103"/>
        <v>failed hatch</v>
      </c>
      <c r="F19" s="100">
        <f t="shared" ref="F19:I19" si="104">INDIRECT("'"&amp;$A$2&amp;"'!"&amp;CELL("address",E23))</f>
        <v>1</v>
      </c>
      <c r="G19" s="100">
        <f t="shared" si="104"/>
        <v>0</v>
      </c>
      <c r="H19" s="100">
        <f t="shared" si="104"/>
        <v>0</v>
      </c>
      <c r="I19" s="100">
        <f t="shared" si="104"/>
        <v>0</v>
      </c>
      <c r="J19" s="100">
        <f t="shared" ref="J19:M19" si="105">INDIRECT("'"&amp;$A$2&amp;"'!"&amp;CELL("address",E24))</f>
        <v>1</v>
      </c>
      <c r="K19" s="100">
        <f t="shared" si="105"/>
        <v>0</v>
      </c>
      <c r="L19" s="100">
        <f t="shared" si="105"/>
        <v>0</v>
      </c>
      <c r="M19" s="100">
        <f t="shared" si="105"/>
        <v>0</v>
      </c>
      <c r="N19" s="100">
        <f t="shared" ref="N19:Q19" si="106">INDIRECT("'"&amp;$A$2&amp;"'!"&amp;CELL("address",I23))</f>
        <v>3</v>
      </c>
      <c r="O19" s="100">
        <f t="shared" si="106"/>
        <v>0</v>
      </c>
      <c r="P19" s="100">
        <f t="shared" si="106"/>
        <v>0</v>
      </c>
      <c r="Q19" s="100">
        <f t="shared" si="106"/>
        <v>0</v>
      </c>
      <c r="R19" s="100">
        <f t="shared" ref="R19:U19" si="107">INDIRECT("'"&amp;$A$2&amp;"'!"&amp;CELL("address",I24))</f>
        <v>1</v>
      </c>
      <c r="S19" s="100">
        <f t="shared" si="107"/>
        <v>0</v>
      </c>
      <c r="T19" s="100">
        <f t="shared" si="107"/>
        <v>0</v>
      </c>
      <c r="U19" s="100">
        <f t="shared" si="107"/>
        <v>0</v>
      </c>
      <c r="V19">
        <f t="shared" ref="V19:Z19" si="108">INDIRECT("'"&amp;$A$2&amp;"'!"&amp;CELL("address",M23:M24))</f>
        <v>2</v>
      </c>
      <c r="W19" t="str">
        <f t="shared" si="108"/>
        <v/>
      </c>
      <c r="X19" t="str">
        <f t="shared" si="108"/>
        <v/>
      </c>
      <c r="Y19">
        <f t="shared" si="108"/>
        <v>5</v>
      </c>
      <c r="Z19" t="str">
        <f t="shared" si="108"/>
        <v>assisted 1123 with level 3 climb</v>
      </c>
    </row>
    <row r="20" hidden="1">
      <c r="B20" s="100" t="str">
        <f t="shared" ref="B20:E20" si="109">INDIRECT("'"&amp;$A$2&amp;"'!"&amp;CELL("address",A24:A25))</f>
        <v/>
      </c>
      <c r="C20" s="100" t="str">
        <f t="shared" si="109"/>
        <v/>
      </c>
      <c r="D20" s="100" t="str">
        <f t="shared" si="109"/>
        <v/>
      </c>
      <c r="E20" s="116" t="str">
        <f t="shared" si="109"/>
        <v/>
      </c>
      <c r="F20" s="100">
        <f t="shared" ref="F20:I20" si="110">INDIRECT("'"&amp;$A$2&amp;"'!"&amp;CELL("address",E24))</f>
        <v>1</v>
      </c>
      <c r="G20" s="100">
        <f t="shared" si="110"/>
        <v>0</v>
      </c>
      <c r="H20" s="100">
        <f t="shared" si="110"/>
        <v>0</v>
      </c>
      <c r="I20" s="100">
        <f t="shared" si="110"/>
        <v>0</v>
      </c>
      <c r="J20" s="100" t="str">
        <f t="shared" ref="J20:M20" si="111">INDIRECT("'"&amp;$A$2&amp;"'!"&amp;CELL("address",E25))</f>
        <v/>
      </c>
      <c r="K20" s="100" t="str">
        <f t="shared" si="111"/>
        <v/>
      </c>
      <c r="L20" s="100" t="str">
        <f t="shared" si="111"/>
        <v/>
      </c>
      <c r="M20" s="100" t="str">
        <f t="shared" si="111"/>
        <v/>
      </c>
      <c r="N20" s="100">
        <f t="shared" ref="N20:Q20" si="112">INDIRECT("'"&amp;$A$2&amp;"'!"&amp;CELL("address",I24))</f>
        <v>1</v>
      </c>
      <c r="O20" s="100">
        <f t="shared" si="112"/>
        <v>0</v>
      </c>
      <c r="P20" s="100">
        <f t="shared" si="112"/>
        <v>0</v>
      </c>
      <c r="Q20" s="100">
        <f t="shared" si="112"/>
        <v>0</v>
      </c>
      <c r="R20" s="100" t="str">
        <f t="shared" ref="R20:U20" si="113">INDIRECT("'"&amp;$A$2&amp;"'!"&amp;CELL("address",I25))</f>
        <v/>
      </c>
      <c r="S20" s="100" t="str">
        <f t="shared" si="113"/>
        <v/>
      </c>
      <c r="T20" s="100" t="str">
        <f t="shared" si="113"/>
        <v/>
      </c>
      <c r="U20" s="100" t="str">
        <f t="shared" si="113"/>
        <v/>
      </c>
      <c r="V20" t="str">
        <f t="shared" ref="V20:Z20" si="114">INDIRECT("'"&amp;$A$2&amp;"'!"&amp;CELL("address",M24:M25))</f>
        <v/>
      </c>
      <c r="W20" t="str">
        <f t="shared" si="114"/>
        <v/>
      </c>
      <c r="X20" t="str">
        <f t="shared" si="114"/>
        <v/>
      </c>
      <c r="Y20" t="str">
        <f t="shared" si="114"/>
        <v/>
      </c>
      <c r="Z20" t="str">
        <f t="shared" si="114"/>
        <v/>
      </c>
    </row>
    <row r="21">
      <c r="B21" s="100" t="str">
        <f t="shared" ref="B21:E21" si="115">INDIRECT("'"&amp;$A$2&amp;"'!"&amp;CELL("address",A25:A26))</f>
        <v/>
      </c>
      <c r="C21" s="100" t="str">
        <f t="shared" si="115"/>
        <v/>
      </c>
      <c r="D21" s="100" t="str">
        <f t="shared" si="115"/>
        <v/>
      </c>
      <c r="E21" s="116" t="str">
        <f t="shared" si="115"/>
        <v/>
      </c>
      <c r="F21" s="100" t="str">
        <f t="shared" ref="F21:I21" si="116">INDIRECT("'"&amp;$A$2&amp;"'!"&amp;CELL("address",E25))</f>
        <v/>
      </c>
      <c r="G21" s="100" t="str">
        <f t="shared" si="116"/>
        <v/>
      </c>
      <c r="H21" s="100" t="str">
        <f t="shared" si="116"/>
        <v/>
      </c>
      <c r="I21" s="100" t="str">
        <f t="shared" si="116"/>
        <v/>
      </c>
      <c r="J21" s="100" t="str">
        <f t="shared" ref="J21:M21" si="117">INDIRECT("'"&amp;$A$2&amp;"'!"&amp;CELL("address",E26))</f>
        <v/>
      </c>
      <c r="K21" s="100" t="str">
        <f t="shared" si="117"/>
        <v/>
      </c>
      <c r="L21" s="100" t="str">
        <f t="shared" si="117"/>
        <v/>
      </c>
      <c r="M21" s="100" t="str">
        <f t="shared" si="117"/>
        <v/>
      </c>
      <c r="N21" s="100" t="str">
        <f t="shared" ref="N21:Q21" si="118">INDIRECT("'"&amp;$A$2&amp;"'!"&amp;CELL("address",I25))</f>
        <v/>
      </c>
      <c r="O21" s="100" t="str">
        <f t="shared" si="118"/>
        <v/>
      </c>
      <c r="P21" s="100" t="str">
        <f t="shared" si="118"/>
        <v/>
      </c>
      <c r="Q21" s="100" t="str">
        <f t="shared" si="118"/>
        <v/>
      </c>
      <c r="R21" s="100" t="str">
        <f t="shared" ref="R21:U21" si="119">INDIRECT("'"&amp;$A$2&amp;"'!"&amp;CELL("address",I26))</f>
        <v/>
      </c>
      <c r="S21" s="100" t="str">
        <f t="shared" si="119"/>
        <v/>
      </c>
      <c r="T21" s="100" t="str">
        <f t="shared" si="119"/>
        <v/>
      </c>
      <c r="U21" s="100" t="str">
        <f t="shared" si="119"/>
        <v/>
      </c>
      <c r="V21" t="str">
        <f t="shared" ref="V21:Z21" si="120">INDIRECT("'"&amp;$A$2&amp;"'!"&amp;CELL("address",M25:M26))</f>
        <v/>
      </c>
      <c r="W21" t="str">
        <f t="shared" si="120"/>
        <v/>
      </c>
      <c r="X21" t="str">
        <f t="shared" si="120"/>
        <v/>
      </c>
      <c r="Y21" t="str">
        <f t="shared" si="120"/>
        <v/>
      </c>
      <c r="Z21" t="str">
        <f t="shared" si="120"/>
        <v/>
      </c>
    </row>
    <row r="22">
      <c r="A22" s="81">
        <v>316.0</v>
      </c>
      <c r="B22" s="117">
        <f t="shared" ref="B22:E22" si="121">INDIRECT("'"&amp;$A$22&amp;"'!"&amp;CELL("address",A5:A6))</f>
        <v>7</v>
      </c>
      <c r="C22" s="117" t="str">
        <f t="shared" si="121"/>
        <v/>
      </c>
      <c r="D22" s="117" t="str">
        <f t="shared" si="121"/>
        <v>vision</v>
      </c>
      <c r="E22" s="118" t="str">
        <f t="shared" si="121"/>
        <v>starts on platform with nothing, drives on other robot</v>
      </c>
      <c r="F22" s="117">
        <f t="shared" ref="F22:I22" si="122">INDIRECT("'"&amp;$A$22&amp;"'!"&amp;CELL("address",E5))</f>
        <v>0</v>
      </c>
      <c r="G22" s="117">
        <f t="shared" si="122"/>
        <v>1</v>
      </c>
      <c r="H22" s="117">
        <f t="shared" si="122"/>
        <v>0</v>
      </c>
      <c r="I22" s="117">
        <f t="shared" si="122"/>
        <v>0</v>
      </c>
      <c r="J22" s="117">
        <f t="shared" ref="J22:M22" si="123">INDIRECT("'"&amp;$A$22&amp;"'!"&amp;CELL("address",E6))</f>
        <v>0</v>
      </c>
      <c r="K22" s="117">
        <f t="shared" si="123"/>
        <v>0</v>
      </c>
      <c r="L22" s="117">
        <f t="shared" si="123"/>
        <v>0</v>
      </c>
      <c r="M22" s="117">
        <f t="shared" si="123"/>
        <v>0</v>
      </c>
      <c r="N22" s="117">
        <f t="shared" ref="N22:Q22" si="124">INDIRECT("'"&amp;$A$22&amp;"'!"&amp;CELL("address",I5))</f>
        <v>0</v>
      </c>
      <c r="O22" s="117">
        <f t="shared" si="124"/>
        <v>0</v>
      </c>
      <c r="P22" s="117">
        <f t="shared" si="124"/>
        <v>0</v>
      </c>
      <c r="Q22" s="117">
        <f t="shared" si="124"/>
        <v>0</v>
      </c>
      <c r="R22" s="117">
        <f t="shared" ref="R22:U22" si="125">INDIRECT("'"&amp;$A$22&amp;"'!"&amp;CELL("address",I6))</f>
        <v>0</v>
      </c>
      <c r="S22" s="117">
        <f t="shared" si="125"/>
        <v>0</v>
      </c>
      <c r="T22" s="117">
        <f t="shared" si="125"/>
        <v>0</v>
      </c>
      <c r="U22" s="117">
        <f t="shared" si="125"/>
        <v>0</v>
      </c>
      <c r="V22">
        <f t="shared" ref="V22:Z22" si="126">INDIRECT("'"&amp;$A$22&amp;"'!"&amp;CELL("address",M5:M6))</f>
        <v>1</v>
      </c>
      <c r="W22">
        <f t="shared" si="126"/>
        <v>10</v>
      </c>
      <c r="X22" t="str">
        <f t="shared" si="126"/>
        <v/>
      </c>
      <c r="Y22">
        <f t="shared" si="126"/>
        <v>3</v>
      </c>
      <c r="Z22" t="str">
        <f t="shared" si="126"/>
        <v>trieds to drive to get on, doesn’t work. Works on attacking opposing team (defense), drove around, got hatch panel once, fails to get hatch panels other times</v>
      </c>
    </row>
    <row r="23">
      <c r="B23" s="119"/>
      <c r="C23" s="117" t="str">
        <f t="shared" ref="C23:E23" si="127">INDIRECT("'"&amp;$A$22&amp;"'!"&amp;CELL("address",B6:B7))</f>
        <v/>
      </c>
      <c r="D23" s="117" t="str">
        <f t="shared" si="127"/>
        <v/>
      </c>
      <c r="E23" s="118" t="str">
        <f t="shared" si="127"/>
        <v/>
      </c>
      <c r="F23" s="117">
        <f t="shared" ref="F23:I23" si="128">INDIRECT("'"&amp;$A$22&amp;"'!"&amp;CELL("address",E6))</f>
        <v>0</v>
      </c>
      <c r="G23" s="117">
        <f t="shared" si="128"/>
        <v>0</v>
      </c>
      <c r="H23" s="117">
        <f t="shared" si="128"/>
        <v>0</v>
      </c>
      <c r="I23" s="117">
        <f t="shared" si="128"/>
        <v>0</v>
      </c>
      <c r="J23" s="117">
        <f t="shared" ref="J23:M23" si="129">INDIRECT("'"&amp;$A$22&amp;"'!"&amp;CELL("address",E7))</f>
        <v>0</v>
      </c>
      <c r="K23" s="117">
        <f t="shared" si="129"/>
        <v>0</v>
      </c>
      <c r="L23" s="117">
        <f t="shared" si="129"/>
        <v>0</v>
      </c>
      <c r="M23" s="117">
        <f t="shared" si="129"/>
        <v>0</v>
      </c>
      <c r="N23" s="117">
        <f t="shared" ref="N23:Q23" si="130">INDIRECT("'"&amp;$A$22&amp;"'!"&amp;CELL("address",I6))</f>
        <v>0</v>
      </c>
      <c r="O23" s="117">
        <f t="shared" si="130"/>
        <v>0</v>
      </c>
      <c r="P23" s="117">
        <f t="shared" si="130"/>
        <v>0</v>
      </c>
      <c r="Q23" s="117">
        <f t="shared" si="130"/>
        <v>0</v>
      </c>
      <c r="R23" s="117">
        <f t="shared" ref="R23:U23" si="131">INDIRECT("'"&amp;$A$22&amp;"'!"&amp;CELL("address",I7))</f>
        <v>0</v>
      </c>
      <c r="S23" s="117">
        <f t="shared" si="131"/>
        <v>0</v>
      </c>
      <c r="T23" s="117">
        <f t="shared" si="131"/>
        <v>0</v>
      </c>
      <c r="U23" s="117">
        <f t="shared" si="131"/>
        <v>0</v>
      </c>
      <c r="V23" t="str">
        <f t="shared" ref="V23:Z23" si="132">INDIRECT("'"&amp;$A$22&amp;"'!"&amp;CELL("address",M6:M7))</f>
        <v/>
      </c>
      <c r="W23" t="str">
        <f t="shared" si="132"/>
        <v/>
      </c>
      <c r="X23" t="str">
        <f t="shared" si="132"/>
        <v/>
      </c>
      <c r="Y23" t="str">
        <f t="shared" si="132"/>
        <v/>
      </c>
      <c r="Z23" t="str">
        <f t="shared" si="132"/>
        <v/>
      </c>
    </row>
    <row r="24">
      <c r="B24" s="117">
        <f t="shared" ref="B24:E24" si="133">INDIRECT("'"&amp;$A$22&amp;"'!"&amp;CELL("address",A7:A8))</f>
        <v>10</v>
      </c>
      <c r="C24" s="117" t="str">
        <f t="shared" si="133"/>
        <v/>
      </c>
      <c r="D24" s="117" t="str">
        <f t="shared" si="133"/>
        <v>driver</v>
      </c>
      <c r="E24" s="118" t="str">
        <f t="shared" si="133"/>
        <v>started level 2, loaded hatch panel</v>
      </c>
      <c r="F24" s="117">
        <f t="shared" ref="F24:I24" si="134">INDIRECT("'"&amp;$A$22&amp;"'!"&amp;CELL("address",E7))</f>
        <v>0</v>
      </c>
      <c r="G24" s="117">
        <f t="shared" si="134"/>
        <v>0</v>
      </c>
      <c r="H24" s="117">
        <f t="shared" si="134"/>
        <v>0</v>
      </c>
      <c r="I24" s="117">
        <f t="shared" si="134"/>
        <v>0</v>
      </c>
      <c r="J24" s="117">
        <f t="shared" ref="J24:M24" si="135">INDIRECT("'"&amp;$A$22&amp;"'!"&amp;CELL("address",E8))</f>
        <v>1</v>
      </c>
      <c r="K24" s="117">
        <f t="shared" si="135"/>
        <v>0</v>
      </c>
      <c r="L24" s="117">
        <f t="shared" si="135"/>
        <v>0</v>
      </c>
      <c r="M24" s="117">
        <f t="shared" si="135"/>
        <v>0</v>
      </c>
      <c r="N24" s="117">
        <f t="shared" ref="N24:Q24" si="136">INDIRECT("'"&amp;$A$22&amp;"'!"&amp;CELL("address",I7))</f>
        <v>0</v>
      </c>
      <c r="O24" s="117">
        <f t="shared" si="136"/>
        <v>0</v>
      </c>
      <c r="P24" s="117">
        <f t="shared" si="136"/>
        <v>0</v>
      </c>
      <c r="Q24" s="117">
        <f t="shared" si="136"/>
        <v>0</v>
      </c>
      <c r="R24" s="117">
        <f t="shared" ref="R24:U24" si="137">INDIRECT("'"&amp;$A$22&amp;"'!"&amp;CELL("address",I8))</f>
        <v>0</v>
      </c>
      <c r="S24" s="117">
        <f t="shared" si="137"/>
        <v>0</v>
      </c>
      <c r="T24" s="117">
        <f t="shared" si="137"/>
        <v>0</v>
      </c>
      <c r="U24" s="117">
        <f t="shared" si="137"/>
        <v>0</v>
      </c>
      <c r="V24">
        <f t="shared" ref="V24:Z24" si="138">INDIRECT("'"&amp;$A$22&amp;"'!"&amp;CELL("address",M7:M8))</f>
        <v>1</v>
      </c>
      <c r="W24">
        <f t="shared" si="138"/>
        <v>2</v>
      </c>
      <c r="X24" t="str">
        <f t="shared" si="138"/>
        <v/>
      </c>
      <c r="Y24">
        <f t="shared" si="138"/>
        <v>3</v>
      </c>
      <c r="Z24" t="str">
        <f t="shared" si="138"/>
        <v>played defense, 3 fouls kept "yeeting" into red alliance for too long</v>
      </c>
    </row>
    <row r="25">
      <c r="B25" s="117" t="str">
        <f t="shared" ref="B25:E25" si="139">INDIRECT("'"&amp;$A$22&amp;"'!"&amp;CELL("address",A8:A9))</f>
        <v/>
      </c>
      <c r="C25" s="117" t="str">
        <f t="shared" si="139"/>
        <v/>
      </c>
      <c r="D25" s="117" t="str">
        <f t="shared" si="139"/>
        <v/>
      </c>
      <c r="E25" s="118" t="str">
        <f t="shared" si="139"/>
        <v/>
      </c>
      <c r="F25" s="117">
        <f t="shared" ref="F25:I25" si="140">INDIRECT("'"&amp;$A$22&amp;"'!"&amp;CELL("address",E8))</f>
        <v>1</v>
      </c>
      <c r="G25" s="117">
        <f t="shared" si="140"/>
        <v>0</v>
      </c>
      <c r="H25" s="117">
        <f t="shared" si="140"/>
        <v>0</v>
      </c>
      <c r="I25" s="117">
        <f t="shared" si="140"/>
        <v>0</v>
      </c>
      <c r="J25" s="117">
        <f t="shared" ref="J25:M25" si="141">INDIRECT("'"&amp;$A$22&amp;"'!"&amp;CELL("address",E9))</f>
        <v>0</v>
      </c>
      <c r="K25" s="117">
        <f t="shared" si="141"/>
        <v>0</v>
      </c>
      <c r="L25" s="117">
        <f t="shared" si="141"/>
        <v>0</v>
      </c>
      <c r="M25" s="117">
        <f t="shared" si="141"/>
        <v>0</v>
      </c>
      <c r="N25" s="117">
        <f t="shared" ref="N25:Q25" si="142">INDIRECT("'"&amp;$A$22&amp;"'!"&amp;CELL("address",I8))</f>
        <v>0</v>
      </c>
      <c r="O25" s="117">
        <f t="shared" si="142"/>
        <v>0</v>
      </c>
      <c r="P25" s="117">
        <f t="shared" si="142"/>
        <v>0</v>
      </c>
      <c r="Q25" s="117">
        <f t="shared" si="142"/>
        <v>0</v>
      </c>
      <c r="R25" s="117">
        <f t="shared" ref="R25:U25" si="143">INDIRECT("'"&amp;$A$22&amp;"'!"&amp;CELL("address",I9))</f>
        <v>0</v>
      </c>
      <c r="S25" s="117">
        <f t="shared" si="143"/>
        <v>0</v>
      </c>
      <c r="T25" s="117">
        <f t="shared" si="143"/>
        <v>0</v>
      </c>
      <c r="U25" s="117">
        <f t="shared" si="143"/>
        <v>0</v>
      </c>
      <c r="V25" t="str">
        <f t="shared" ref="V25:Z25" si="144">INDIRECT("'"&amp;$A$22&amp;"'!"&amp;CELL("address",M8:M9))</f>
        <v/>
      </c>
      <c r="W25" t="str">
        <f t="shared" si="144"/>
        <v/>
      </c>
      <c r="X25" t="str">
        <f t="shared" si="144"/>
        <v/>
      </c>
      <c r="Y25" t="str">
        <f t="shared" si="144"/>
        <v/>
      </c>
      <c r="Z25" t="str">
        <f t="shared" si="144"/>
        <v/>
      </c>
    </row>
    <row r="26">
      <c r="B26" s="117">
        <f t="shared" ref="B26:E26" si="145">INDIRECT("'"&amp;$A$22&amp;"'!"&amp;CELL("address",A9:A10))</f>
        <v>16</v>
      </c>
      <c r="C26" s="117" t="str">
        <f t="shared" si="145"/>
        <v/>
      </c>
      <c r="D26" s="117" t="str">
        <f t="shared" si="145"/>
        <v>driver</v>
      </c>
      <c r="E26" s="118" t="str">
        <f t="shared" si="145"/>
        <v>not smooth, defends the whole time</v>
      </c>
      <c r="F26" s="117">
        <f t="shared" ref="F26:I26" si="146">INDIRECT("'"&amp;$A$22&amp;"'!"&amp;CELL("address",E9))</f>
        <v>0</v>
      </c>
      <c r="G26" s="117">
        <f t="shared" si="146"/>
        <v>0</v>
      </c>
      <c r="H26" s="117">
        <f t="shared" si="146"/>
        <v>0</v>
      </c>
      <c r="I26" s="117">
        <f t="shared" si="146"/>
        <v>0</v>
      </c>
      <c r="J26" s="117">
        <f t="shared" ref="J26:M26" si="147">INDIRECT("'"&amp;$A$22&amp;"'!"&amp;CELL("address",E10))</f>
        <v>1</v>
      </c>
      <c r="K26" s="117">
        <f t="shared" si="147"/>
        <v>0</v>
      </c>
      <c r="L26" s="117">
        <f t="shared" si="147"/>
        <v>0</v>
      </c>
      <c r="M26" s="117">
        <f t="shared" si="147"/>
        <v>0</v>
      </c>
      <c r="N26" s="117">
        <f t="shared" ref="N26:Q26" si="148">INDIRECT("'"&amp;$A$22&amp;"'!"&amp;CELL("address",I9))</f>
        <v>0</v>
      </c>
      <c r="O26" s="117">
        <f t="shared" si="148"/>
        <v>0</v>
      </c>
      <c r="P26" s="117">
        <f t="shared" si="148"/>
        <v>0</v>
      </c>
      <c r="Q26" s="117">
        <f t="shared" si="148"/>
        <v>0</v>
      </c>
      <c r="R26" s="117">
        <f t="shared" ref="R26:U26" si="149">INDIRECT("'"&amp;$A$22&amp;"'!"&amp;CELL("address",I10))</f>
        <v>0</v>
      </c>
      <c r="S26" s="117">
        <f t="shared" si="149"/>
        <v>0</v>
      </c>
      <c r="T26" s="117">
        <f t="shared" si="149"/>
        <v>0</v>
      </c>
      <c r="U26" s="117">
        <f t="shared" si="149"/>
        <v>0</v>
      </c>
      <c r="V26">
        <f t="shared" ref="V26:Z26" si="150">INDIRECT("'"&amp;$A$22&amp;"'!"&amp;CELL("address",M9:M10))</f>
        <v>1</v>
      </c>
      <c r="W26" t="str">
        <f t="shared" si="150"/>
        <v/>
      </c>
      <c r="X26" t="str">
        <f t="shared" si="150"/>
        <v/>
      </c>
      <c r="Y26">
        <f t="shared" si="150"/>
        <v>4</v>
      </c>
      <c r="Z26" t="str">
        <f t="shared" si="150"/>
        <v>went quickly and got up</v>
      </c>
    </row>
    <row r="27">
      <c r="B27" s="117" t="str">
        <f t="shared" ref="B27:E27" si="151">INDIRECT("'"&amp;$A$22&amp;"'!"&amp;CELL("address",A10:A11))</f>
        <v/>
      </c>
      <c r="C27" s="117" t="str">
        <f t="shared" si="151"/>
        <v/>
      </c>
      <c r="D27" s="117" t="str">
        <f t="shared" si="151"/>
        <v/>
      </c>
      <c r="E27" s="118" t="str">
        <f t="shared" si="151"/>
        <v/>
      </c>
      <c r="F27" s="117">
        <f t="shared" ref="F27:I27" si="152">INDIRECT("'"&amp;$A$22&amp;"'!"&amp;CELL("address",E10))</f>
        <v>1</v>
      </c>
      <c r="G27" s="117">
        <f t="shared" si="152"/>
        <v>0</v>
      </c>
      <c r="H27" s="117">
        <f t="shared" si="152"/>
        <v>0</v>
      </c>
      <c r="I27" s="117">
        <f t="shared" si="152"/>
        <v>0</v>
      </c>
      <c r="J27" s="117">
        <f t="shared" ref="J27:M27" si="153">INDIRECT("'"&amp;$A$22&amp;"'!"&amp;CELL("address",E11))</f>
        <v>0</v>
      </c>
      <c r="K27" s="117">
        <f t="shared" si="153"/>
        <v>0</v>
      </c>
      <c r="L27" s="117">
        <f t="shared" si="153"/>
        <v>0</v>
      </c>
      <c r="M27" s="117">
        <f t="shared" si="153"/>
        <v>0</v>
      </c>
      <c r="N27" s="117">
        <f t="shared" ref="N27:Q27" si="154">INDIRECT("'"&amp;$A$22&amp;"'!"&amp;CELL("address",I10))</f>
        <v>0</v>
      </c>
      <c r="O27" s="117">
        <f t="shared" si="154"/>
        <v>0</v>
      </c>
      <c r="P27" s="117">
        <f t="shared" si="154"/>
        <v>0</v>
      </c>
      <c r="Q27" s="117">
        <f t="shared" si="154"/>
        <v>0</v>
      </c>
      <c r="R27" s="117">
        <f t="shared" ref="R27:U27" si="155">INDIRECT("'"&amp;$A$22&amp;"'!"&amp;CELL("address",I11))</f>
        <v>2</v>
      </c>
      <c r="S27" s="117">
        <f t="shared" si="155"/>
        <v>0</v>
      </c>
      <c r="T27" s="117">
        <f t="shared" si="155"/>
        <v>0</v>
      </c>
      <c r="U27" s="117">
        <f t="shared" si="155"/>
        <v>0</v>
      </c>
      <c r="V27" t="str">
        <f t="shared" ref="V27:Z27" si="156">INDIRECT("'"&amp;$A$22&amp;"'!"&amp;CELL("address",M10:M11))</f>
        <v/>
      </c>
      <c r="W27" t="str">
        <f t="shared" si="156"/>
        <v/>
      </c>
      <c r="X27" t="str">
        <f t="shared" si="156"/>
        <v/>
      </c>
      <c r="Y27" t="str">
        <f t="shared" si="156"/>
        <v/>
      </c>
      <c r="Z27" t="str">
        <f t="shared" si="156"/>
        <v/>
      </c>
    </row>
    <row r="28">
      <c r="B28" s="117">
        <f t="shared" ref="B28:E28" si="157">INDIRECT("'"&amp;$A$22&amp;"'!"&amp;CELL("address",A11:A12))</f>
        <v>24</v>
      </c>
      <c r="C28" s="117" t="str">
        <f t="shared" si="157"/>
        <v/>
      </c>
      <c r="D28" s="117" t="str">
        <f t="shared" si="157"/>
        <v>limelight</v>
      </c>
      <c r="E28" s="118" t="str">
        <f t="shared" si="157"/>
        <v>started level 2, preloaded hatch panel</v>
      </c>
      <c r="F28" s="117">
        <f t="shared" ref="F28:I28" si="158">INDIRECT("'"&amp;$A$22&amp;"'!"&amp;CELL("address",E11))</f>
        <v>0</v>
      </c>
      <c r="G28" s="117">
        <f t="shared" si="158"/>
        <v>0</v>
      </c>
      <c r="H28" s="117">
        <f t="shared" si="158"/>
        <v>0</v>
      </c>
      <c r="I28" s="117">
        <f t="shared" si="158"/>
        <v>0</v>
      </c>
      <c r="J28" s="117">
        <f t="shared" ref="J28:M28" si="159">INDIRECT("'"&amp;$A$22&amp;"'!"&amp;CELL("address",E12))</f>
        <v>2</v>
      </c>
      <c r="K28" s="117">
        <f t="shared" si="159"/>
        <v>0</v>
      </c>
      <c r="L28" s="117">
        <f t="shared" si="159"/>
        <v>0</v>
      </c>
      <c r="M28" s="117">
        <f t="shared" si="159"/>
        <v>0</v>
      </c>
      <c r="N28" s="117">
        <f t="shared" ref="N28:Q28" si="160">INDIRECT("'"&amp;$A$22&amp;"'!"&amp;CELL("address",I11))</f>
        <v>2</v>
      </c>
      <c r="O28" s="117">
        <f t="shared" si="160"/>
        <v>0</v>
      </c>
      <c r="P28" s="117">
        <f t="shared" si="160"/>
        <v>0</v>
      </c>
      <c r="Q28" s="117">
        <f t="shared" si="160"/>
        <v>0</v>
      </c>
      <c r="R28" s="117">
        <f t="shared" ref="R28:U28" si="161">INDIRECT("'"&amp;$A$22&amp;"'!"&amp;CELL("address",I12))</f>
        <v>1</v>
      </c>
      <c r="S28" s="117">
        <f t="shared" si="161"/>
        <v>0</v>
      </c>
      <c r="T28" s="117">
        <f t="shared" si="161"/>
        <v>0</v>
      </c>
      <c r="U28" s="117">
        <f t="shared" si="161"/>
        <v>0</v>
      </c>
      <c r="V28">
        <f t="shared" ref="V28:Z28" si="162">INDIRECT("'"&amp;$A$22&amp;"'!"&amp;CELL("address",M11:M12))</f>
        <v>1</v>
      </c>
      <c r="W28">
        <f t="shared" si="162"/>
        <v>1</v>
      </c>
      <c r="X28" t="str">
        <f t="shared" si="162"/>
        <v/>
      </c>
      <c r="Y28">
        <f t="shared" si="162"/>
        <v>3</v>
      </c>
      <c r="Z28" t="str">
        <f t="shared" si="162"/>
        <v/>
      </c>
    </row>
    <row r="29">
      <c r="B29" s="117" t="str">
        <f t="shared" ref="B29:E29" si="163">INDIRECT("'"&amp;$A$22&amp;"'!"&amp;CELL("address",A12:A13))</f>
        <v/>
      </c>
      <c r="C29" s="117" t="str">
        <f t="shared" si="163"/>
        <v/>
      </c>
      <c r="D29" s="117" t="str">
        <f t="shared" si="163"/>
        <v/>
      </c>
      <c r="E29" s="118" t="str">
        <f t="shared" si="163"/>
        <v/>
      </c>
      <c r="F29" s="117">
        <f t="shared" ref="F29:I29" si="164">INDIRECT("'"&amp;$A$22&amp;"'!"&amp;CELL("address",E12))</f>
        <v>2</v>
      </c>
      <c r="G29" s="117">
        <f t="shared" si="164"/>
        <v>0</v>
      </c>
      <c r="H29" s="117">
        <f t="shared" si="164"/>
        <v>0</v>
      </c>
      <c r="I29" s="117">
        <f t="shared" si="164"/>
        <v>0</v>
      </c>
      <c r="J29" s="117">
        <f t="shared" ref="J29:M29" si="165">INDIRECT("'"&amp;$A$22&amp;"'!"&amp;CELL("address",E13))</f>
        <v>0</v>
      </c>
      <c r="K29" s="117">
        <f t="shared" si="165"/>
        <v>0</v>
      </c>
      <c r="L29" s="117">
        <f t="shared" si="165"/>
        <v>0</v>
      </c>
      <c r="M29" s="117">
        <f t="shared" si="165"/>
        <v>0</v>
      </c>
      <c r="N29" s="117">
        <f t="shared" ref="N29:Q29" si="166">INDIRECT("'"&amp;$A$22&amp;"'!"&amp;CELL("address",I12))</f>
        <v>1</v>
      </c>
      <c r="O29" s="117">
        <f t="shared" si="166"/>
        <v>0</v>
      </c>
      <c r="P29" s="117">
        <f t="shared" si="166"/>
        <v>0</v>
      </c>
      <c r="Q29" s="117">
        <f t="shared" si="166"/>
        <v>0</v>
      </c>
      <c r="R29" s="117">
        <f t="shared" ref="R29:U29" si="167">INDIRECT("'"&amp;$A$22&amp;"'!"&amp;CELL("address",I13))</f>
        <v>1</v>
      </c>
      <c r="S29" s="117">
        <f t="shared" si="167"/>
        <v>0</v>
      </c>
      <c r="T29" s="117">
        <f t="shared" si="167"/>
        <v>0</v>
      </c>
      <c r="U29" s="117">
        <f t="shared" si="167"/>
        <v>0</v>
      </c>
      <c r="V29" t="str">
        <f t="shared" ref="V29:Z29" si="168">INDIRECT("'"&amp;$A$22&amp;"'!"&amp;CELL("address",M12:M13))</f>
        <v/>
      </c>
      <c r="W29" t="str">
        <f t="shared" si="168"/>
        <v/>
      </c>
      <c r="X29" t="str">
        <f t="shared" si="168"/>
        <v/>
      </c>
      <c r="Y29" t="str">
        <f t="shared" si="168"/>
        <v/>
      </c>
      <c r="Z29" t="str">
        <f t="shared" si="168"/>
        <v/>
      </c>
    </row>
    <row r="30">
      <c r="B30" s="117" t="str">
        <f t="shared" ref="B30:E30" si="169">INDIRECT("'"&amp;$A$22&amp;"'!"&amp;CELL("address",A13:A14))</f>
        <v>0 (redo)</v>
      </c>
      <c r="C30" s="117" t="str">
        <f t="shared" si="169"/>
        <v/>
      </c>
      <c r="D30" s="117" t="str">
        <f t="shared" si="169"/>
        <v>limelight</v>
      </c>
      <c r="E30" s="118" t="str">
        <f t="shared" si="169"/>
        <v>preloaded hatch panel, started level 2</v>
      </c>
      <c r="F30" s="117">
        <f t="shared" ref="F30:I30" si="170">INDIRECT("'"&amp;$A$22&amp;"'!"&amp;CELL("address",E13))</f>
        <v>0</v>
      </c>
      <c r="G30" s="117">
        <f t="shared" si="170"/>
        <v>0</v>
      </c>
      <c r="H30" s="117">
        <f t="shared" si="170"/>
        <v>0</v>
      </c>
      <c r="I30" s="117">
        <f t="shared" si="170"/>
        <v>0</v>
      </c>
      <c r="J30" s="117">
        <f t="shared" ref="J30:M30" si="171">INDIRECT("'"&amp;$A$22&amp;"'!"&amp;CELL("address",E14))</f>
        <v>1</v>
      </c>
      <c r="K30" s="117">
        <f t="shared" si="171"/>
        <v>0</v>
      </c>
      <c r="L30" s="117">
        <f t="shared" si="171"/>
        <v>0</v>
      </c>
      <c r="M30" s="117">
        <f t="shared" si="171"/>
        <v>0</v>
      </c>
      <c r="N30" s="117">
        <f t="shared" ref="N30:Q30" si="172">INDIRECT("'"&amp;$A$22&amp;"'!"&amp;CELL("address",I13))</f>
        <v>1</v>
      </c>
      <c r="O30" s="117">
        <f t="shared" si="172"/>
        <v>0</v>
      </c>
      <c r="P30" s="117">
        <f t="shared" si="172"/>
        <v>0</v>
      </c>
      <c r="Q30" s="117">
        <f t="shared" si="172"/>
        <v>0</v>
      </c>
      <c r="R30" s="117">
        <f t="shared" ref="R30:U30" si="173">INDIRECT("'"&amp;$A$22&amp;"'!"&amp;CELL("address",I14))</f>
        <v>1</v>
      </c>
      <c r="S30" s="117">
        <f t="shared" si="173"/>
        <v>0</v>
      </c>
      <c r="T30" s="117">
        <f t="shared" si="173"/>
        <v>0</v>
      </c>
      <c r="U30" s="117">
        <f t="shared" si="173"/>
        <v>0</v>
      </c>
      <c r="V30">
        <f t="shared" ref="V30:Z30" si="174">INDIRECT("'"&amp;$A$22&amp;"'!"&amp;CELL("address",M13:M14))</f>
        <v>1</v>
      </c>
      <c r="W30">
        <f t="shared" si="174"/>
        <v>1</v>
      </c>
      <c r="X30" t="str">
        <f t="shared" si="174"/>
        <v/>
      </c>
      <c r="Y30">
        <f t="shared" si="174"/>
        <v>3</v>
      </c>
      <c r="Z30" t="str">
        <f t="shared" si="174"/>
        <v>Foul for intake out while on other side, tried to go to level 2 by driving fast and failed</v>
      </c>
    </row>
    <row r="31">
      <c r="B31" s="117" t="str">
        <f t="shared" ref="B31:E31" si="175">INDIRECT("'"&amp;$A$22&amp;"'!"&amp;CELL("address",A14:A15))</f>
        <v/>
      </c>
      <c r="C31" s="117" t="str">
        <f t="shared" si="175"/>
        <v/>
      </c>
      <c r="D31" s="117" t="str">
        <f t="shared" si="175"/>
        <v/>
      </c>
      <c r="E31" s="118" t="str">
        <f t="shared" si="175"/>
        <v/>
      </c>
      <c r="F31" s="117">
        <f t="shared" ref="F31:I31" si="176">INDIRECT("'"&amp;$A$22&amp;"'!"&amp;CELL("address",E14))</f>
        <v>1</v>
      </c>
      <c r="G31" s="117">
        <f t="shared" si="176"/>
        <v>0</v>
      </c>
      <c r="H31" s="117">
        <f t="shared" si="176"/>
        <v>0</v>
      </c>
      <c r="I31" s="117">
        <f t="shared" si="176"/>
        <v>0</v>
      </c>
      <c r="J31" s="117">
        <f t="shared" ref="J31:M31" si="177">INDIRECT("'"&amp;$A$22&amp;"'!"&amp;CELL("address",E15))</f>
        <v>0</v>
      </c>
      <c r="K31" s="117">
        <f t="shared" si="177"/>
        <v>0</v>
      </c>
      <c r="L31" s="117">
        <f t="shared" si="177"/>
        <v>0</v>
      </c>
      <c r="M31" s="117">
        <f t="shared" si="177"/>
        <v>0</v>
      </c>
      <c r="N31" s="117">
        <f t="shared" ref="N31:Q31" si="178">INDIRECT("'"&amp;$A$22&amp;"'!"&amp;CELL("address",I14))</f>
        <v>1</v>
      </c>
      <c r="O31" s="117">
        <f t="shared" si="178"/>
        <v>0</v>
      </c>
      <c r="P31" s="117">
        <f t="shared" si="178"/>
        <v>0</v>
      </c>
      <c r="Q31" s="117">
        <f t="shared" si="178"/>
        <v>0</v>
      </c>
      <c r="R31" s="117">
        <f t="shared" ref="R31:U31" si="179">INDIRECT("'"&amp;$A$22&amp;"'!"&amp;CELL("address",I15))</f>
        <v>0</v>
      </c>
      <c r="S31" s="117">
        <f t="shared" si="179"/>
        <v>0</v>
      </c>
      <c r="T31" s="117">
        <f t="shared" si="179"/>
        <v>0</v>
      </c>
      <c r="U31" s="117">
        <f t="shared" si="179"/>
        <v>0</v>
      </c>
      <c r="V31" t="str">
        <f t="shared" ref="V31:Z31" si="180">INDIRECT("'"&amp;$A$22&amp;"'!"&amp;CELL("address",M14:M15))</f>
        <v/>
      </c>
      <c r="W31" t="str">
        <f t="shared" si="180"/>
        <v/>
      </c>
      <c r="X31" t="str">
        <f t="shared" si="180"/>
        <v/>
      </c>
      <c r="Y31" t="str">
        <f t="shared" si="180"/>
        <v/>
      </c>
      <c r="Z31" t="str">
        <f t="shared" si="180"/>
        <v/>
      </c>
    </row>
    <row r="32">
      <c r="B32" s="117">
        <f t="shared" ref="B32:E32" si="181">INDIRECT("'"&amp;$A$22&amp;"'!"&amp;CELL("address",A15:A16))</f>
        <v>32</v>
      </c>
      <c r="C32" s="117" t="str">
        <f t="shared" si="181"/>
        <v/>
      </c>
      <c r="D32" s="117" t="str">
        <f t="shared" si="181"/>
        <v>driver</v>
      </c>
      <c r="E32" s="118" t="str">
        <f t="shared" si="181"/>
        <v>off level 2</v>
      </c>
      <c r="F32" s="117">
        <f t="shared" ref="F32:I32" si="182">INDIRECT("'"&amp;$A$22&amp;"'!"&amp;CELL("address",E15))</f>
        <v>0</v>
      </c>
      <c r="G32" s="117">
        <f t="shared" si="182"/>
        <v>0</v>
      </c>
      <c r="H32" s="117">
        <f t="shared" si="182"/>
        <v>0</v>
      </c>
      <c r="I32" s="117">
        <f t="shared" si="182"/>
        <v>0</v>
      </c>
      <c r="J32" s="117">
        <f t="shared" ref="J32:M32" si="183">INDIRECT("'"&amp;$A$22&amp;"'!"&amp;CELL("address",E16))</f>
        <v>0</v>
      </c>
      <c r="K32" s="117">
        <f t="shared" si="183"/>
        <v>0</v>
      </c>
      <c r="L32" s="117">
        <f t="shared" si="183"/>
        <v>0</v>
      </c>
      <c r="M32" s="117">
        <f t="shared" si="183"/>
        <v>0</v>
      </c>
      <c r="N32" s="117">
        <f t="shared" ref="N32:Q32" si="184">INDIRECT("'"&amp;$A$22&amp;"'!"&amp;CELL("address",I15))</f>
        <v>0</v>
      </c>
      <c r="O32" s="117">
        <f t="shared" si="184"/>
        <v>0</v>
      </c>
      <c r="P32" s="117">
        <f t="shared" si="184"/>
        <v>0</v>
      </c>
      <c r="Q32" s="117">
        <f t="shared" si="184"/>
        <v>0</v>
      </c>
      <c r="R32" s="117">
        <f t="shared" ref="R32:U32" si="185">INDIRECT("'"&amp;$A$22&amp;"'!"&amp;CELL("address",I16))</f>
        <v>0</v>
      </c>
      <c r="S32" s="117">
        <f t="shared" si="185"/>
        <v>0</v>
      </c>
      <c r="T32" s="117">
        <f t="shared" si="185"/>
        <v>0</v>
      </c>
      <c r="U32" s="117">
        <f t="shared" si="185"/>
        <v>0</v>
      </c>
      <c r="V32">
        <f t="shared" ref="V32:Z32" si="186">INDIRECT("'"&amp;$A$22&amp;"'!"&amp;CELL("address",M15:M16))</f>
        <v>1</v>
      </c>
      <c r="W32">
        <f t="shared" si="186"/>
        <v>5</v>
      </c>
      <c r="X32" t="str">
        <f t="shared" si="186"/>
        <v/>
      </c>
      <c r="Y32">
        <f t="shared" si="186"/>
        <v>4</v>
      </c>
      <c r="Z32" t="str">
        <f t="shared" si="186"/>
        <v>tried to get level 2 by speeding on, couldn't</v>
      </c>
    </row>
    <row r="33">
      <c r="B33" s="117" t="str">
        <f t="shared" ref="B33:E33" si="187">INDIRECT("'"&amp;$A$22&amp;"'!"&amp;CELL("address",A16:A17))</f>
        <v/>
      </c>
      <c r="C33" s="117" t="str">
        <f t="shared" si="187"/>
        <v/>
      </c>
      <c r="D33" s="117" t="str">
        <f t="shared" si="187"/>
        <v/>
      </c>
      <c r="E33" s="118" t="str">
        <f t="shared" si="187"/>
        <v/>
      </c>
      <c r="F33" s="117">
        <f t="shared" ref="F33:I33" si="188">INDIRECT("'"&amp;$A$22&amp;"'!"&amp;CELL("address",E16))</f>
        <v>0</v>
      </c>
      <c r="G33" s="117">
        <f t="shared" si="188"/>
        <v>0</v>
      </c>
      <c r="H33" s="117">
        <f t="shared" si="188"/>
        <v>0</v>
      </c>
      <c r="I33" s="117">
        <f t="shared" si="188"/>
        <v>0</v>
      </c>
      <c r="J33" s="117">
        <f t="shared" ref="J33:M33" si="189">INDIRECT("'"&amp;$A$22&amp;"'!"&amp;CELL("address",E17))</f>
        <v>0</v>
      </c>
      <c r="K33" s="117">
        <f t="shared" si="189"/>
        <v>1</v>
      </c>
      <c r="L33" s="117">
        <f t="shared" si="189"/>
        <v>0</v>
      </c>
      <c r="M33" s="117">
        <f t="shared" si="189"/>
        <v>0</v>
      </c>
      <c r="N33" s="117">
        <f t="shared" ref="N33:Q33" si="190">INDIRECT("'"&amp;$A$22&amp;"'!"&amp;CELL("address",I16))</f>
        <v>0</v>
      </c>
      <c r="O33" s="117">
        <f t="shared" si="190"/>
        <v>0</v>
      </c>
      <c r="P33" s="117">
        <f t="shared" si="190"/>
        <v>0</v>
      </c>
      <c r="Q33" s="117">
        <f t="shared" si="190"/>
        <v>0</v>
      </c>
      <c r="R33" s="117">
        <f t="shared" ref="R33:U33" si="191">INDIRECT("'"&amp;$A$22&amp;"'!"&amp;CELL("address",I17))</f>
        <v>2</v>
      </c>
      <c r="S33" s="117">
        <f t="shared" si="191"/>
        <v>0</v>
      </c>
      <c r="T33" s="117">
        <f t="shared" si="191"/>
        <v>0</v>
      </c>
      <c r="U33" s="117">
        <f t="shared" si="191"/>
        <v>0</v>
      </c>
      <c r="V33" t="str">
        <f t="shared" ref="V33:Z33" si="192">INDIRECT("'"&amp;$A$22&amp;"'!"&amp;CELL("address",M16:M17))</f>
        <v/>
      </c>
      <c r="W33" t="str">
        <f t="shared" si="192"/>
        <v/>
      </c>
      <c r="X33" t="str">
        <f t="shared" si="192"/>
        <v/>
      </c>
      <c r="Y33" t="str">
        <f t="shared" si="192"/>
        <v/>
      </c>
      <c r="Z33" t="str">
        <f t="shared" si="192"/>
        <v/>
      </c>
    </row>
    <row r="34">
      <c r="B34" s="117">
        <f t="shared" ref="B34:E34" si="193">INDIRECT("'"&amp;$A$22&amp;"'!"&amp;CELL("address",A17:A18))</f>
        <v>37</v>
      </c>
      <c r="C34" s="117" t="str">
        <f t="shared" si="193"/>
        <v/>
      </c>
      <c r="D34" s="117" t="str">
        <f t="shared" si="193"/>
        <v>driver</v>
      </c>
      <c r="E34" s="118" t="str">
        <f t="shared" si="193"/>
        <v>level 2, got hatch panel on cargo ship</v>
      </c>
      <c r="F34" s="117">
        <f t="shared" ref="F34:I34" si="194">INDIRECT("'"&amp;$A$22&amp;"'!"&amp;CELL("address",E17))</f>
        <v>0</v>
      </c>
      <c r="G34" s="117">
        <f t="shared" si="194"/>
        <v>1</v>
      </c>
      <c r="H34" s="117">
        <f t="shared" si="194"/>
        <v>0</v>
      </c>
      <c r="I34" s="117">
        <f t="shared" si="194"/>
        <v>0</v>
      </c>
      <c r="J34" s="117">
        <f t="shared" ref="J34:M34" si="195">INDIRECT("'"&amp;$A$22&amp;"'!"&amp;CELL("address",E18))</f>
        <v>0</v>
      </c>
      <c r="K34" s="117">
        <f t="shared" si="195"/>
        <v>0</v>
      </c>
      <c r="L34" s="117">
        <f t="shared" si="195"/>
        <v>0</v>
      </c>
      <c r="M34" s="117">
        <f t="shared" si="195"/>
        <v>0</v>
      </c>
      <c r="N34" s="117">
        <f t="shared" ref="N34:Q34" si="196">INDIRECT("'"&amp;$A$22&amp;"'!"&amp;CELL("address",I17))</f>
        <v>2</v>
      </c>
      <c r="O34" s="117">
        <f t="shared" si="196"/>
        <v>0</v>
      </c>
      <c r="P34" s="117">
        <f t="shared" si="196"/>
        <v>0</v>
      </c>
      <c r="Q34" s="117">
        <f t="shared" si="196"/>
        <v>0</v>
      </c>
      <c r="R34" s="117">
        <f t="shared" ref="R34:U34" si="197">INDIRECT("'"&amp;$A$22&amp;"'!"&amp;CELL("address",I18))</f>
        <v>0</v>
      </c>
      <c r="S34" s="117">
        <f t="shared" si="197"/>
        <v>0</v>
      </c>
      <c r="T34" s="117">
        <f t="shared" si="197"/>
        <v>0</v>
      </c>
      <c r="U34" s="117">
        <f t="shared" si="197"/>
        <v>0</v>
      </c>
      <c r="V34">
        <f t="shared" ref="V34:Z34" si="198">INDIRECT("'"&amp;$A$22&amp;"'!"&amp;CELL("address",M17:M18))</f>
        <v>1</v>
      </c>
      <c r="W34">
        <f t="shared" si="198"/>
        <v>1</v>
      </c>
      <c r="X34" t="str">
        <f t="shared" si="198"/>
        <v/>
      </c>
      <c r="Y34">
        <f t="shared" si="198"/>
        <v>2</v>
      </c>
      <c r="Z34" t="str">
        <f t="shared" si="198"/>
        <v>before settled for level 1, tried to go for level 2. some wobbling and only okay driving</v>
      </c>
    </row>
    <row r="35">
      <c r="B35" s="117" t="str">
        <f t="shared" ref="B35:E35" si="199">INDIRECT("'"&amp;$A$22&amp;"'!"&amp;CELL("address",A18:A19))</f>
        <v/>
      </c>
      <c r="C35" s="117" t="str">
        <f t="shared" si="199"/>
        <v/>
      </c>
      <c r="D35" s="117" t="str">
        <f t="shared" si="199"/>
        <v/>
      </c>
      <c r="E35" s="118" t="str">
        <f t="shared" si="199"/>
        <v/>
      </c>
      <c r="F35" s="117">
        <f t="shared" ref="F35:I35" si="200">INDIRECT("'"&amp;$A$22&amp;"'!"&amp;CELL("address",E18))</f>
        <v>0</v>
      </c>
      <c r="G35" s="117">
        <f t="shared" si="200"/>
        <v>0</v>
      </c>
      <c r="H35" s="117">
        <f t="shared" si="200"/>
        <v>0</v>
      </c>
      <c r="I35" s="117">
        <f t="shared" si="200"/>
        <v>0</v>
      </c>
      <c r="J35" s="117">
        <f t="shared" ref="J35:M35" si="201">INDIRECT("'"&amp;$A$22&amp;"'!"&amp;CELL("address",E19))</f>
        <v>1</v>
      </c>
      <c r="K35" s="117">
        <f t="shared" si="201"/>
        <v>0</v>
      </c>
      <c r="L35" s="117">
        <f t="shared" si="201"/>
        <v>0</v>
      </c>
      <c r="M35" s="117">
        <f t="shared" si="201"/>
        <v>0</v>
      </c>
      <c r="N35" s="117">
        <f t="shared" ref="N35:Q35" si="202">INDIRECT("'"&amp;$A$22&amp;"'!"&amp;CELL("address",I18))</f>
        <v>0</v>
      </c>
      <c r="O35" s="117">
        <f t="shared" si="202"/>
        <v>0</v>
      </c>
      <c r="P35" s="117">
        <f t="shared" si="202"/>
        <v>0</v>
      </c>
      <c r="Q35" s="117">
        <f t="shared" si="202"/>
        <v>0</v>
      </c>
      <c r="R35" s="117">
        <f t="shared" ref="R35:U35" si="203">INDIRECT("'"&amp;$A$22&amp;"'!"&amp;CELL("address",I19))</f>
        <v>3</v>
      </c>
      <c r="S35" s="117">
        <f t="shared" si="203"/>
        <v>0</v>
      </c>
      <c r="T35" s="117">
        <f t="shared" si="203"/>
        <v>0</v>
      </c>
      <c r="U35" s="117">
        <f t="shared" si="203"/>
        <v>0</v>
      </c>
      <c r="V35" t="str">
        <f t="shared" ref="V35:Z35" si="204">INDIRECT("'"&amp;$A$22&amp;"'!"&amp;CELL("address",M18:M19))</f>
        <v/>
      </c>
      <c r="W35" t="str">
        <f t="shared" si="204"/>
        <v/>
      </c>
      <c r="X35" t="str">
        <f t="shared" si="204"/>
        <v/>
      </c>
      <c r="Y35" t="str">
        <f t="shared" si="204"/>
        <v/>
      </c>
      <c r="Z35" t="str">
        <f t="shared" si="204"/>
        <v/>
      </c>
    </row>
    <row r="36">
      <c r="B36" s="117">
        <f t="shared" ref="B36:E36" si="205">INDIRECT("'"&amp;$A$22&amp;"'!"&amp;CELL("address",A19:A20))</f>
        <v>40</v>
      </c>
      <c r="C36" s="117" t="str">
        <f t="shared" si="205"/>
        <v/>
      </c>
      <c r="D36" s="117" t="str">
        <f t="shared" si="205"/>
        <v>driver</v>
      </c>
      <c r="E36" s="118" t="str">
        <f t="shared" si="205"/>
        <v>preloaded hatch panel, moved off</v>
      </c>
      <c r="F36" s="117">
        <f t="shared" ref="F36:I36" si="206">INDIRECT("'"&amp;$A$22&amp;"'!"&amp;CELL("address",E19))</f>
        <v>1</v>
      </c>
      <c r="G36" s="117">
        <f t="shared" si="206"/>
        <v>0</v>
      </c>
      <c r="H36" s="117">
        <f t="shared" si="206"/>
        <v>0</v>
      </c>
      <c r="I36" s="117">
        <f t="shared" si="206"/>
        <v>0</v>
      </c>
      <c r="J36" s="117">
        <f t="shared" ref="J36:M36" si="207">INDIRECT("'"&amp;$A$22&amp;"'!"&amp;CELL("address",E20))</f>
        <v>0</v>
      </c>
      <c r="K36" s="117">
        <f t="shared" si="207"/>
        <v>0</v>
      </c>
      <c r="L36" s="117">
        <f t="shared" si="207"/>
        <v>0</v>
      </c>
      <c r="M36" s="117">
        <f t="shared" si="207"/>
        <v>0</v>
      </c>
      <c r="N36" s="117">
        <f t="shared" ref="N36:Q36" si="208">INDIRECT("'"&amp;$A$22&amp;"'!"&amp;CELL("address",I19))</f>
        <v>3</v>
      </c>
      <c r="O36" s="117">
        <f t="shared" si="208"/>
        <v>0</v>
      </c>
      <c r="P36" s="117">
        <f t="shared" si="208"/>
        <v>0</v>
      </c>
      <c r="Q36" s="117">
        <f t="shared" si="208"/>
        <v>0</v>
      </c>
      <c r="R36" s="117">
        <f t="shared" ref="R36:U36" si="209">INDIRECT("'"&amp;$A$22&amp;"'!"&amp;CELL("address",I20))</f>
        <v>0</v>
      </c>
      <c r="S36" s="117">
        <f t="shared" si="209"/>
        <v>0</v>
      </c>
      <c r="T36" s="117">
        <f t="shared" si="209"/>
        <v>0</v>
      </c>
      <c r="U36" s="117">
        <f t="shared" si="209"/>
        <v>0</v>
      </c>
      <c r="V36">
        <f t="shared" ref="V36:Z36" si="210">INDIRECT("'"&amp;$A$22&amp;"'!"&amp;CELL("address",M19:M20))</f>
        <v>2</v>
      </c>
      <c r="W36">
        <f t="shared" si="210"/>
        <v>13</v>
      </c>
      <c r="X36" t="str">
        <f t="shared" si="210"/>
        <v/>
      </c>
      <c r="Y36">
        <f t="shared" si="210"/>
        <v>3</v>
      </c>
      <c r="Z36" t="str">
        <f t="shared" si="210"/>
        <v>solid driving but not super fast, rammed into the second level and got up</v>
      </c>
    </row>
    <row r="37">
      <c r="B37" s="117" t="str">
        <f t="shared" ref="B37:E37" si="211">INDIRECT("'"&amp;$A$22&amp;"'!"&amp;CELL("address",A20:A21))</f>
        <v/>
      </c>
      <c r="C37" s="117" t="str">
        <f t="shared" si="211"/>
        <v/>
      </c>
      <c r="D37" s="117" t="str">
        <f t="shared" si="211"/>
        <v/>
      </c>
      <c r="E37" s="118" t="str">
        <f t="shared" si="211"/>
        <v/>
      </c>
      <c r="F37" s="117">
        <f t="shared" ref="F37:I37" si="212">INDIRECT("'"&amp;$A$22&amp;"'!"&amp;CELL("address",E20))</f>
        <v>0</v>
      </c>
      <c r="G37" s="117">
        <f t="shared" si="212"/>
        <v>0</v>
      </c>
      <c r="H37" s="117">
        <f t="shared" si="212"/>
        <v>0</v>
      </c>
      <c r="I37" s="117">
        <f t="shared" si="212"/>
        <v>0</v>
      </c>
      <c r="J37" s="117">
        <f t="shared" ref="J37:M37" si="213">INDIRECT("'"&amp;$A$22&amp;"'!"&amp;CELL("address",E21))</f>
        <v>0</v>
      </c>
      <c r="K37" s="117">
        <f t="shared" si="213"/>
        <v>1</v>
      </c>
      <c r="L37" s="117">
        <f t="shared" si="213"/>
        <v>2</v>
      </c>
      <c r="M37" s="117">
        <f t="shared" si="213"/>
        <v>0</v>
      </c>
      <c r="N37" s="117">
        <f t="shared" ref="N37:Q37" si="214">INDIRECT("'"&amp;$A$22&amp;"'!"&amp;CELL("address",I20))</f>
        <v>0</v>
      </c>
      <c r="O37" s="117">
        <f t="shared" si="214"/>
        <v>0</v>
      </c>
      <c r="P37" s="117">
        <f t="shared" si="214"/>
        <v>0</v>
      </c>
      <c r="Q37" s="117">
        <f t="shared" si="214"/>
        <v>0</v>
      </c>
      <c r="R37" s="117">
        <f t="shared" ref="R37:U37" si="215">INDIRECT("'"&amp;$A$22&amp;"'!"&amp;CELL("address",I21))</f>
        <v>0</v>
      </c>
      <c r="S37" s="117">
        <f t="shared" si="215"/>
        <v>0</v>
      </c>
      <c r="T37" s="117">
        <f t="shared" si="215"/>
        <v>0</v>
      </c>
      <c r="U37" s="117">
        <f t="shared" si="215"/>
        <v>0</v>
      </c>
      <c r="V37" t="str">
        <f t="shared" ref="V37:Z37" si="216">INDIRECT("'"&amp;$A$22&amp;"'!"&amp;CELL("address",M20:M21))</f>
        <v/>
      </c>
      <c r="W37" t="str">
        <f t="shared" si="216"/>
        <v/>
      </c>
      <c r="X37" t="str">
        <f t="shared" si="216"/>
        <v/>
      </c>
      <c r="Y37" t="str">
        <f t="shared" si="216"/>
        <v/>
      </c>
      <c r="Z37" t="str">
        <f t="shared" si="216"/>
        <v/>
      </c>
    </row>
    <row r="38">
      <c r="B38" s="117">
        <f t="shared" ref="B38:E38" si="217">INDIRECT("'"&amp;$A$22&amp;"'!"&amp;CELL("address",A21:A22))</f>
        <v>50</v>
      </c>
      <c r="C38" s="117" t="str">
        <f t="shared" si="217"/>
        <v/>
      </c>
      <c r="D38" s="117" t="str">
        <f t="shared" si="217"/>
        <v>vision</v>
      </c>
      <c r="E38" s="118" t="str">
        <f t="shared" si="217"/>
        <v>preloaded hatch panel level 2, approached cargo ship</v>
      </c>
      <c r="F38" s="117">
        <f t="shared" ref="F38:I38" si="218">INDIRECT("'"&amp;$A$22&amp;"'!"&amp;CELL("address",E21))</f>
        <v>0</v>
      </c>
      <c r="G38" s="117">
        <f t="shared" si="218"/>
        <v>1</v>
      </c>
      <c r="H38" s="117">
        <f t="shared" si="218"/>
        <v>2</v>
      </c>
      <c r="I38" s="117">
        <f t="shared" si="218"/>
        <v>0</v>
      </c>
      <c r="J38" s="117">
        <f t="shared" ref="J38:M38" si="219">INDIRECT("'"&amp;$A$22&amp;"'!"&amp;CELL("address",E22))</f>
        <v>0</v>
      </c>
      <c r="K38" s="117">
        <f t="shared" si="219"/>
        <v>0</v>
      </c>
      <c r="L38" s="117">
        <f t="shared" si="219"/>
        <v>0</v>
      </c>
      <c r="M38" s="117">
        <f t="shared" si="219"/>
        <v>0</v>
      </c>
      <c r="N38" s="117">
        <f t="shared" ref="N38:Q38" si="220">INDIRECT("'"&amp;$A$22&amp;"'!"&amp;CELL("address",I21))</f>
        <v>0</v>
      </c>
      <c r="O38" s="117">
        <f t="shared" si="220"/>
        <v>0</v>
      </c>
      <c r="P38" s="117">
        <f t="shared" si="220"/>
        <v>0</v>
      </c>
      <c r="Q38" s="117">
        <f t="shared" si="220"/>
        <v>0</v>
      </c>
      <c r="R38" s="117">
        <f t="shared" ref="R38:U38" si="221">INDIRECT("'"&amp;$A$22&amp;"'!"&amp;CELL("address",I22))</f>
        <v>0</v>
      </c>
      <c r="S38" s="117">
        <f t="shared" si="221"/>
        <v>0</v>
      </c>
      <c r="T38" s="117">
        <f t="shared" si="221"/>
        <v>0</v>
      </c>
      <c r="U38" s="117">
        <f t="shared" si="221"/>
        <v>0</v>
      </c>
      <c r="V38">
        <f t="shared" ref="V38:Z38" si="222">INDIRECT("'"&amp;$A$22&amp;"'!"&amp;CELL("address",M21:M22))</f>
        <v>1</v>
      </c>
      <c r="W38">
        <f t="shared" si="222"/>
        <v>10</v>
      </c>
      <c r="X38" t="str">
        <f t="shared" si="222"/>
        <v/>
      </c>
      <c r="Y38">
        <f t="shared" si="222"/>
        <v>5</v>
      </c>
      <c r="Z38" t="str">
        <f t="shared" si="222"/>
        <v>3 attempts to launch onto level 2</v>
      </c>
    </row>
    <row r="39">
      <c r="B39" s="117" t="str">
        <f t="shared" ref="B39:E39" si="223">INDIRECT("'"&amp;$A$22&amp;"'!"&amp;CELL("address",A22:A23))</f>
        <v/>
      </c>
      <c r="C39" s="117" t="str">
        <f t="shared" si="223"/>
        <v/>
      </c>
      <c r="D39" s="117" t="str">
        <f t="shared" si="223"/>
        <v/>
      </c>
      <c r="E39" s="118" t="str">
        <f t="shared" si="223"/>
        <v/>
      </c>
      <c r="F39" s="117">
        <f t="shared" ref="F39:I39" si="224">INDIRECT("'"&amp;$A$22&amp;"'!"&amp;CELL("address",E22))</f>
        <v>0</v>
      </c>
      <c r="G39" s="117">
        <f t="shared" si="224"/>
        <v>0</v>
      </c>
      <c r="H39" s="117">
        <f t="shared" si="224"/>
        <v>0</v>
      </c>
      <c r="I39" s="117">
        <f t="shared" si="224"/>
        <v>0</v>
      </c>
      <c r="J39" s="117">
        <f t="shared" ref="J39:M39" si="225">INDIRECT("'"&amp;$A$22&amp;"'!"&amp;CELL("address",E23))</f>
        <v>0</v>
      </c>
      <c r="K39" s="117">
        <f t="shared" si="225"/>
        <v>0</v>
      </c>
      <c r="L39" s="117">
        <f t="shared" si="225"/>
        <v>0</v>
      </c>
      <c r="M39" s="117">
        <f t="shared" si="225"/>
        <v>0</v>
      </c>
      <c r="N39" s="117">
        <f t="shared" ref="N39:Q39" si="226">INDIRECT("'"&amp;$A$22&amp;"'!"&amp;CELL("address",I22))</f>
        <v>0</v>
      </c>
      <c r="O39" s="117">
        <f t="shared" si="226"/>
        <v>0</v>
      </c>
      <c r="P39" s="117">
        <f t="shared" si="226"/>
        <v>0</v>
      </c>
      <c r="Q39" s="117">
        <f t="shared" si="226"/>
        <v>0</v>
      </c>
      <c r="R39" s="117">
        <f t="shared" ref="R39:U39" si="227">INDIRECT("'"&amp;$A$22&amp;"'!"&amp;CELL("address",I23))</f>
        <v>2</v>
      </c>
      <c r="S39" s="117">
        <f t="shared" si="227"/>
        <v>0</v>
      </c>
      <c r="T39" s="117">
        <f t="shared" si="227"/>
        <v>0</v>
      </c>
      <c r="U39" s="117">
        <f t="shared" si="227"/>
        <v>0</v>
      </c>
      <c r="V39" t="str">
        <f t="shared" ref="V39:Z39" si="228">INDIRECT("'"&amp;$A$22&amp;"'!"&amp;CELL("address",M22:M23))</f>
        <v/>
      </c>
      <c r="W39" t="str">
        <f t="shared" si="228"/>
        <v/>
      </c>
      <c r="X39" t="str">
        <f t="shared" si="228"/>
        <v/>
      </c>
      <c r="Y39" t="str">
        <f t="shared" si="228"/>
        <v/>
      </c>
      <c r="Z39" t="str">
        <f t="shared" si="228"/>
        <v/>
      </c>
    </row>
    <row r="40">
      <c r="B40" s="117">
        <f t="shared" ref="B40:E40" si="229">INDIRECT("'"&amp;$A$22&amp;"'!"&amp;CELL("address",A23:A24))</f>
        <v>53</v>
      </c>
      <c r="C40" s="117" t="str">
        <f t="shared" si="229"/>
        <v/>
      </c>
      <c r="D40" s="117" t="str">
        <f t="shared" si="229"/>
        <v>vision</v>
      </c>
      <c r="E40" s="118" t="str">
        <f t="shared" si="229"/>
        <v>level 2 with hatch, put on low hatch rocket panel</v>
      </c>
      <c r="F40" s="117">
        <f t="shared" ref="F40:I40" si="230">INDIRECT("'"&amp;$A$22&amp;"'!"&amp;CELL("address",E23))</f>
        <v>0</v>
      </c>
      <c r="G40" s="117">
        <f t="shared" si="230"/>
        <v>0</v>
      </c>
      <c r="H40" s="117">
        <f t="shared" si="230"/>
        <v>0</v>
      </c>
      <c r="I40" s="117">
        <f t="shared" si="230"/>
        <v>0</v>
      </c>
      <c r="J40" s="117">
        <f t="shared" ref="J40:M40" si="231">INDIRECT("'"&amp;$A$22&amp;"'!"&amp;CELL("address",E24))</f>
        <v>0</v>
      </c>
      <c r="K40" s="117">
        <f t="shared" si="231"/>
        <v>0</v>
      </c>
      <c r="L40" s="117">
        <f t="shared" si="231"/>
        <v>0</v>
      </c>
      <c r="M40" s="117">
        <f t="shared" si="231"/>
        <v>0</v>
      </c>
      <c r="N40" s="117">
        <f t="shared" ref="N40:Q40" si="232">INDIRECT("'"&amp;$A$22&amp;"'!"&amp;CELL("address",I23))</f>
        <v>2</v>
      </c>
      <c r="O40" s="117">
        <f t="shared" si="232"/>
        <v>0</v>
      </c>
      <c r="P40" s="117">
        <f t="shared" si="232"/>
        <v>0</v>
      </c>
      <c r="Q40" s="117">
        <f t="shared" si="232"/>
        <v>0</v>
      </c>
      <c r="R40" s="117">
        <f t="shared" ref="R40:U40" si="233">INDIRECT("'"&amp;$A$22&amp;"'!"&amp;CELL("address",I24))</f>
        <v>0</v>
      </c>
      <c r="S40" s="117">
        <f t="shared" si="233"/>
        <v>0</v>
      </c>
      <c r="T40" s="117">
        <f t="shared" si="233"/>
        <v>0</v>
      </c>
      <c r="U40" s="117">
        <f t="shared" si="233"/>
        <v>0</v>
      </c>
      <c r="V40">
        <f t="shared" ref="V40:Z40" si="234">INDIRECT("'"&amp;$A$22&amp;"'!"&amp;CELL("address",M23:M24))</f>
        <v>1</v>
      </c>
      <c r="W40">
        <f t="shared" si="234"/>
        <v>1</v>
      </c>
      <c r="X40" t="str">
        <f t="shared" si="234"/>
        <v/>
      </c>
      <c r="Y40">
        <f t="shared" si="234"/>
        <v>4</v>
      </c>
      <c r="Z40" t="str">
        <f t="shared" si="234"/>
        <v>took a few tries to get on, struggled getting hatch panel</v>
      </c>
    </row>
    <row r="41">
      <c r="B41" s="117" t="str">
        <f t="shared" ref="B41:E41" si="235">INDIRECT("'"&amp;$A$22&amp;"'!"&amp;CELL("address",A24:A25))</f>
        <v/>
      </c>
      <c r="C41" s="117" t="str">
        <f t="shared" si="235"/>
        <v/>
      </c>
      <c r="D41" s="117" t="str">
        <f t="shared" si="235"/>
        <v/>
      </c>
      <c r="E41" s="118" t="str">
        <f t="shared" si="235"/>
        <v/>
      </c>
      <c r="F41" s="117">
        <f t="shared" ref="F41:I41" si="236">INDIRECT("'"&amp;$A$22&amp;"'!"&amp;CELL("address",E24))</f>
        <v>0</v>
      </c>
      <c r="G41" s="117">
        <f t="shared" si="236"/>
        <v>0</v>
      </c>
      <c r="H41" s="117">
        <f t="shared" si="236"/>
        <v>0</v>
      </c>
      <c r="I41" s="117">
        <f t="shared" si="236"/>
        <v>0</v>
      </c>
      <c r="J41" s="117">
        <f t="shared" ref="J41:M41" si="237">INDIRECT("'"&amp;$A$22&amp;"'!"&amp;CELL("address",E25))</f>
        <v>0</v>
      </c>
      <c r="K41" s="117">
        <f t="shared" si="237"/>
        <v>0</v>
      </c>
      <c r="L41" s="117">
        <f t="shared" si="237"/>
        <v>0</v>
      </c>
      <c r="M41" s="117">
        <f t="shared" si="237"/>
        <v>0</v>
      </c>
      <c r="N41" s="117">
        <f t="shared" ref="N41:Q41" si="238">INDIRECT("'"&amp;$A$22&amp;"'!"&amp;CELL("address",I24))</f>
        <v>0</v>
      </c>
      <c r="O41" s="117">
        <f t="shared" si="238"/>
        <v>0</v>
      </c>
      <c r="P41" s="117">
        <f t="shared" si="238"/>
        <v>0</v>
      </c>
      <c r="Q41" s="117">
        <f t="shared" si="238"/>
        <v>0</v>
      </c>
      <c r="R41" s="117">
        <f t="shared" ref="R41:U41" si="239">INDIRECT("'"&amp;$A$22&amp;"'!"&amp;CELL("address",I25))</f>
        <v>0</v>
      </c>
      <c r="S41" s="117">
        <f t="shared" si="239"/>
        <v>0</v>
      </c>
      <c r="T41" s="117">
        <f t="shared" si="239"/>
        <v>0</v>
      </c>
      <c r="U41" s="117">
        <f t="shared" si="239"/>
        <v>0</v>
      </c>
      <c r="V41" t="str">
        <f t="shared" ref="V41:Z41" si="240">INDIRECT("'"&amp;$A$22&amp;"'!"&amp;CELL("address",M24:M25))</f>
        <v/>
      </c>
      <c r="W41" t="str">
        <f t="shared" si="240"/>
        <v/>
      </c>
      <c r="X41" t="str">
        <f t="shared" si="240"/>
        <v/>
      </c>
      <c r="Y41" t="str">
        <f t="shared" si="240"/>
        <v/>
      </c>
      <c r="Z41" t="str">
        <f t="shared" si="240"/>
        <v/>
      </c>
    </row>
    <row r="42">
      <c r="B42" s="117">
        <f t="shared" ref="B42:E42" si="241">INDIRECT("'"&amp;$A$22&amp;"'!"&amp;CELL("address",A25:A26))</f>
        <v>62</v>
      </c>
      <c r="C42" s="117" t="str">
        <f t="shared" si="241"/>
        <v/>
      </c>
      <c r="D42" s="117" t="str">
        <f t="shared" si="241"/>
        <v/>
      </c>
      <c r="E42" s="118" t="str">
        <f t="shared" si="241"/>
        <v/>
      </c>
      <c r="F42" s="117">
        <f t="shared" ref="F42:I42" si="242">INDIRECT("'"&amp;$A$22&amp;"'!"&amp;CELL("address",E25))</f>
        <v>0</v>
      </c>
      <c r="G42" s="117">
        <f t="shared" si="242"/>
        <v>0</v>
      </c>
      <c r="H42" s="117">
        <f t="shared" si="242"/>
        <v>0</v>
      </c>
      <c r="I42" s="117">
        <f t="shared" si="242"/>
        <v>0</v>
      </c>
      <c r="J42" s="117">
        <f t="shared" ref="J42:M42" si="243">INDIRECT("'"&amp;$A$22&amp;"'!"&amp;CELL("address",E26))</f>
        <v>0</v>
      </c>
      <c r="K42" s="117">
        <f t="shared" si="243"/>
        <v>0</v>
      </c>
      <c r="L42" s="117">
        <f t="shared" si="243"/>
        <v>0</v>
      </c>
      <c r="M42" s="117">
        <f t="shared" si="243"/>
        <v>0</v>
      </c>
      <c r="N42" s="117">
        <f t="shared" ref="N42:Q42" si="244">INDIRECT("'"&amp;$A$22&amp;"'!"&amp;CELL("address",I25))</f>
        <v>0</v>
      </c>
      <c r="O42" s="117">
        <f t="shared" si="244"/>
        <v>0</v>
      </c>
      <c r="P42" s="117">
        <f t="shared" si="244"/>
        <v>0</v>
      </c>
      <c r="Q42" s="117">
        <f t="shared" si="244"/>
        <v>0</v>
      </c>
      <c r="R42" s="117">
        <f t="shared" ref="R42:U42" si="245">INDIRECT("'"&amp;$A$22&amp;"'!"&amp;CELL("address",I26))</f>
        <v>0</v>
      </c>
      <c r="S42" s="117">
        <f t="shared" si="245"/>
        <v>0</v>
      </c>
      <c r="T42" s="117">
        <f t="shared" si="245"/>
        <v>0</v>
      </c>
      <c r="U42" s="117">
        <f t="shared" si="245"/>
        <v>0</v>
      </c>
      <c r="V42" t="str">
        <f t="shared" ref="V42:Z42" si="246">INDIRECT("'"&amp;$A$22&amp;"'!"&amp;CELL("address",M25:M26))</f>
        <v/>
      </c>
      <c r="W42" t="str">
        <f t="shared" si="246"/>
        <v/>
      </c>
      <c r="X42" t="str">
        <f t="shared" si="246"/>
        <v/>
      </c>
      <c r="Y42">
        <f t="shared" si="246"/>
        <v>1</v>
      </c>
      <c r="Z42" t="str">
        <f t="shared" si="246"/>
        <v>NEVER MOVED (spun in circles?)</v>
      </c>
    </row>
    <row r="43">
      <c r="B43" s="117" t="str">
        <f t="shared" ref="B43:E43" si="247">INDIRECT("'"&amp;$A$22&amp;"'!"&amp;CELL("address",A26:A27))</f>
        <v/>
      </c>
      <c r="C43" s="117" t="str">
        <f t="shared" si="247"/>
        <v/>
      </c>
      <c r="D43" s="117" t="str">
        <f t="shared" si="247"/>
        <v/>
      </c>
      <c r="E43" s="118" t="str">
        <f t="shared" si="247"/>
        <v/>
      </c>
      <c r="F43" s="117">
        <f t="shared" ref="F43:I43" si="248">INDIRECT("'"&amp;$A$22&amp;"'!"&amp;CELL("address",E26))</f>
        <v>0</v>
      </c>
      <c r="G43" s="117">
        <f t="shared" si="248"/>
        <v>0</v>
      </c>
      <c r="H43" s="117">
        <f t="shared" si="248"/>
        <v>0</v>
      </c>
      <c r="I43" s="117">
        <f t="shared" si="248"/>
        <v>0</v>
      </c>
      <c r="J43" s="117">
        <f t="shared" ref="J43:M43" si="249">INDIRECT("'"&amp;$A$22&amp;"'!"&amp;CELL("address",E27))</f>
        <v>1</v>
      </c>
      <c r="K43" s="117">
        <f t="shared" si="249"/>
        <v>0</v>
      </c>
      <c r="L43" s="117">
        <f t="shared" si="249"/>
        <v>0</v>
      </c>
      <c r="M43" s="117">
        <f t="shared" si="249"/>
        <v>0</v>
      </c>
      <c r="N43" s="117">
        <f t="shared" ref="N43:Q43" si="250">INDIRECT("'"&amp;$A$22&amp;"'!"&amp;CELL("address",I26))</f>
        <v>0</v>
      </c>
      <c r="O43" s="117">
        <f t="shared" si="250"/>
        <v>0</v>
      </c>
      <c r="P43" s="117">
        <f t="shared" si="250"/>
        <v>0</v>
      </c>
      <c r="Q43" s="117">
        <f t="shared" si="250"/>
        <v>0</v>
      </c>
      <c r="R43" s="117">
        <f t="shared" ref="R43:U43" si="251">INDIRECT("'"&amp;$A$22&amp;"'!"&amp;CELL("address",I27))</f>
        <v>3</v>
      </c>
      <c r="S43" s="117">
        <f t="shared" si="251"/>
        <v>2</v>
      </c>
      <c r="T43" s="117">
        <f t="shared" si="251"/>
        <v>0</v>
      </c>
      <c r="U43" s="117">
        <f t="shared" si="251"/>
        <v>0</v>
      </c>
      <c r="V43" t="str">
        <f t="shared" ref="V43:Z43" si="252">INDIRECT("'"&amp;$A$22&amp;"'!"&amp;CELL("address",M26:M27))</f>
        <v/>
      </c>
      <c r="W43" t="str">
        <f t="shared" si="252"/>
        <v/>
      </c>
      <c r="X43" t="str">
        <f t="shared" si="252"/>
        <v/>
      </c>
      <c r="Y43" t="str">
        <f t="shared" si="252"/>
        <v/>
      </c>
      <c r="Z43" t="str">
        <f t="shared" si="252"/>
        <v/>
      </c>
    </row>
    <row r="44">
      <c r="B44" s="117">
        <f t="shared" ref="B44:E44" si="253">INDIRECT("'"&amp;$A$22&amp;"'!"&amp;CELL("address",A27:A28))</f>
        <v>69</v>
      </c>
      <c r="C44" s="117" t="str">
        <f t="shared" si="253"/>
        <v/>
      </c>
      <c r="D44" s="117" t="str">
        <f t="shared" si="253"/>
        <v>vision</v>
      </c>
      <c r="E44" s="118" t="str">
        <f t="shared" si="253"/>
        <v>start level 2, preload hatch, second hatch on ship</v>
      </c>
      <c r="F44" s="117">
        <f t="shared" ref="F44:I44" si="254">INDIRECT("'"&amp;$A$22&amp;"'!"&amp;CELL("address",E27))</f>
        <v>1</v>
      </c>
      <c r="G44" s="117">
        <f t="shared" si="254"/>
        <v>0</v>
      </c>
      <c r="H44" s="117">
        <f t="shared" si="254"/>
        <v>0</v>
      </c>
      <c r="I44" s="117">
        <f t="shared" si="254"/>
        <v>0</v>
      </c>
      <c r="J44" s="117">
        <f t="shared" ref="J44:M44" si="255">INDIRECT("'"&amp;$A$22&amp;"'!"&amp;CELL("address",E28))</f>
        <v>1</v>
      </c>
      <c r="K44" s="117">
        <f t="shared" si="255"/>
        <v>0</v>
      </c>
      <c r="L44" s="117">
        <f t="shared" si="255"/>
        <v>0</v>
      </c>
      <c r="M44" s="117">
        <f t="shared" si="255"/>
        <v>0</v>
      </c>
      <c r="N44" s="117">
        <f t="shared" ref="N44:Q44" si="256">INDIRECT("'"&amp;$A$22&amp;"'!"&amp;CELL("address",I27))</f>
        <v>3</v>
      </c>
      <c r="O44" s="117">
        <f t="shared" si="256"/>
        <v>2</v>
      </c>
      <c r="P44" s="117">
        <f t="shared" si="256"/>
        <v>0</v>
      </c>
      <c r="Q44" s="117">
        <f t="shared" si="256"/>
        <v>0</v>
      </c>
      <c r="R44" s="117">
        <f t="shared" ref="R44:U44" si="257">INDIRECT("'"&amp;$A$22&amp;"'!"&amp;CELL("address",I28))</f>
        <v>1</v>
      </c>
      <c r="S44" s="117">
        <f t="shared" si="257"/>
        <v>0</v>
      </c>
      <c r="T44" s="117">
        <f t="shared" si="257"/>
        <v>0</v>
      </c>
      <c r="U44" s="117">
        <f t="shared" si="257"/>
        <v>0</v>
      </c>
      <c r="V44" t="str">
        <f t="shared" ref="V44:Z44" si="258">INDIRECT("'"&amp;$A$22&amp;"'!"&amp;CELL("address",M27:M28))</f>
        <v/>
      </c>
      <c r="W44" t="str">
        <f t="shared" si="258"/>
        <v/>
      </c>
      <c r="X44" t="str">
        <f t="shared" si="258"/>
        <v/>
      </c>
      <c r="Y44">
        <f t="shared" si="258"/>
        <v>3</v>
      </c>
      <c r="Z44" t="str">
        <f t="shared" si="258"/>
        <v>did not attempt to climb</v>
      </c>
    </row>
    <row r="45">
      <c r="A45" s="81">
        <v>339.0</v>
      </c>
      <c r="B45" s="118">
        <f t="shared" ref="B45:E45" si="259">INDIRECT("'"&amp;$A$45&amp;"'!"&amp;CELL("address",A5:A6))</f>
        <v>1</v>
      </c>
      <c r="C45" s="118" t="str">
        <f t="shared" si="259"/>
        <v/>
      </c>
      <c r="D45" s="118" t="str">
        <f t="shared" si="259"/>
        <v>vision</v>
      </c>
      <c r="E45" s="118" t="str">
        <f t="shared" si="259"/>
        <v>quick to start, got off platform immediately, took while to get started once off</v>
      </c>
      <c r="F45">
        <f t="shared" ref="F45:I45" si="260">INDIRECT("'"&amp;$A$45&amp;"'!"&amp;CELL("address",E5))</f>
        <v>0</v>
      </c>
      <c r="G45">
        <f t="shared" si="260"/>
        <v>1</v>
      </c>
      <c r="H45">
        <f t="shared" si="260"/>
        <v>1</v>
      </c>
      <c r="I45">
        <f t="shared" si="260"/>
        <v>1</v>
      </c>
      <c r="J45">
        <f t="shared" ref="J45:M45" si="261">INDIRECT("'"&amp;$A$45&amp;"'!"&amp;CELL("address",E6))</f>
        <v>0</v>
      </c>
      <c r="K45">
        <f t="shared" si="261"/>
        <v>0</v>
      </c>
      <c r="L45">
        <f t="shared" si="261"/>
        <v>0</v>
      </c>
      <c r="M45">
        <f t="shared" si="261"/>
        <v>0</v>
      </c>
      <c r="N45">
        <f t="shared" ref="N45:Q45" si="262">INDIRECT("'"&amp;$A$45&amp;"'!"&amp;CELL("address",I5))</f>
        <v>0</v>
      </c>
      <c r="O45">
        <f t="shared" si="262"/>
        <v>0</v>
      </c>
      <c r="P45">
        <f t="shared" si="262"/>
        <v>0</v>
      </c>
      <c r="Q45">
        <f t="shared" si="262"/>
        <v>0</v>
      </c>
      <c r="R45">
        <f t="shared" ref="R45:U45" si="263">INDIRECT("'"&amp;$A$45&amp;"'!"&amp;CELL("address",I6))</f>
        <v>0</v>
      </c>
      <c r="S45">
        <f t="shared" si="263"/>
        <v>0</v>
      </c>
      <c r="T45">
        <f t="shared" si="263"/>
        <v>0</v>
      </c>
      <c r="U45">
        <f t="shared" si="263"/>
        <v>0</v>
      </c>
      <c r="V45">
        <f t="shared" ref="V45:Z45" si="264">INDIRECT("'"&amp;$A$45&amp;"'!"&amp;CELL("address",M5:M6))</f>
        <v>2</v>
      </c>
      <c r="W45">
        <f t="shared" si="264"/>
        <v>5</v>
      </c>
      <c r="X45" t="str">
        <f t="shared" si="264"/>
        <v/>
      </c>
      <c r="Y45">
        <f t="shared" si="264"/>
        <v>4</v>
      </c>
      <c r="Z45" t="str">
        <f t="shared" si="264"/>
        <v>drove onto hab a bit bumpy, struggled to get hatch panel once, couldn't get cargo, drives relatively smoothly</v>
      </c>
    </row>
    <row r="46">
      <c r="B46" s="118" t="str">
        <f t="shared" ref="B46:E46" si="265">INDIRECT("'"&amp;$A$45&amp;"'!"&amp;CELL("address",A6:A7))</f>
        <v/>
      </c>
      <c r="C46" s="118" t="str">
        <f t="shared" si="265"/>
        <v/>
      </c>
      <c r="D46" s="118" t="str">
        <f t="shared" si="265"/>
        <v/>
      </c>
      <c r="E46" s="118" t="str">
        <f t="shared" si="265"/>
        <v/>
      </c>
      <c r="F46">
        <f t="shared" ref="F46:I46" si="266">INDIRECT("'"&amp;$A$45&amp;"'!"&amp;CELL("address",E6))</f>
        <v>0</v>
      </c>
      <c r="G46">
        <f t="shared" si="266"/>
        <v>0</v>
      </c>
      <c r="H46">
        <f t="shared" si="266"/>
        <v>0</v>
      </c>
      <c r="I46">
        <f t="shared" si="266"/>
        <v>0</v>
      </c>
      <c r="J46">
        <f t="shared" ref="J46:M46" si="267">INDIRECT("'"&amp;$A$45&amp;"'!"&amp;CELL("address",E7))</f>
        <v>0</v>
      </c>
      <c r="K46">
        <f t="shared" si="267"/>
        <v>1</v>
      </c>
      <c r="L46">
        <f t="shared" si="267"/>
        <v>0</v>
      </c>
      <c r="M46">
        <f t="shared" si="267"/>
        <v>0</v>
      </c>
      <c r="N46">
        <f t="shared" ref="N46:Q46" si="268">INDIRECT("'"&amp;$A$45&amp;"'!"&amp;CELL("address",I6))</f>
        <v>0</v>
      </c>
      <c r="O46">
        <f t="shared" si="268"/>
        <v>0</v>
      </c>
      <c r="P46">
        <f t="shared" si="268"/>
        <v>0</v>
      </c>
      <c r="Q46">
        <f t="shared" si="268"/>
        <v>0</v>
      </c>
      <c r="R46">
        <f t="shared" ref="R46:U46" si="269">INDIRECT("'"&amp;$A$45&amp;"'!"&amp;CELL("address",I7))</f>
        <v>0</v>
      </c>
      <c r="S46">
        <f t="shared" si="269"/>
        <v>0</v>
      </c>
      <c r="T46">
        <f t="shared" si="269"/>
        <v>0</v>
      </c>
      <c r="U46">
        <f t="shared" si="269"/>
        <v>0</v>
      </c>
      <c r="V46" t="str">
        <f t="shared" ref="V46:Z46" si="270">INDIRECT("'"&amp;$A$45&amp;"'!"&amp;CELL("address",M6:M7))</f>
        <v/>
      </c>
      <c r="W46" t="str">
        <f t="shared" si="270"/>
        <v/>
      </c>
      <c r="X46" t="str">
        <f t="shared" si="270"/>
        <v/>
      </c>
      <c r="Y46" t="str">
        <f t="shared" si="270"/>
        <v/>
      </c>
      <c r="Z46" t="str">
        <f t="shared" si="270"/>
        <v/>
      </c>
    </row>
    <row r="47">
      <c r="B47" s="118">
        <f t="shared" ref="B47:E47" si="271">INDIRECT("'"&amp;$A$45&amp;"'!"&amp;CELL("address",A7:A8))</f>
        <v>11</v>
      </c>
      <c r="C47" s="118" t="str">
        <f t="shared" si="271"/>
        <v/>
      </c>
      <c r="D47" s="118" t="str">
        <f t="shared" si="271"/>
        <v/>
      </c>
      <c r="E47" s="118" t="str">
        <f t="shared" si="271"/>
        <v>level 1, dropped hatch</v>
      </c>
      <c r="F47">
        <f t="shared" ref="F47:I47" si="272">INDIRECT("'"&amp;$A$45&amp;"'!"&amp;CELL("address",E7))</f>
        <v>0</v>
      </c>
      <c r="G47">
        <f t="shared" si="272"/>
        <v>1</v>
      </c>
      <c r="H47">
        <f t="shared" si="272"/>
        <v>0</v>
      </c>
      <c r="I47">
        <f t="shared" si="272"/>
        <v>0</v>
      </c>
      <c r="J47">
        <f t="shared" ref="J47:M47" si="273">INDIRECT("'"&amp;$A$45&amp;"'!"&amp;CELL("address",E8))</f>
        <v>0</v>
      </c>
      <c r="K47">
        <f t="shared" si="273"/>
        <v>1</v>
      </c>
      <c r="L47">
        <f t="shared" si="273"/>
        <v>0</v>
      </c>
      <c r="M47">
        <f t="shared" si="273"/>
        <v>0</v>
      </c>
      <c r="N47">
        <f t="shared" ref="N47:Q47" si="274">INDIRECT("'"&amp;$A$45&amp;"'!"&amp;CELL("address",I7))</f>
        <v>0</v>
      </c>
      <c r="O47">
        <f t="shared" si="274"/>
        <v>0</v>
      </c>
      <c r="P47">
        <f t="shared" si="274"/>
        <v>0</v>
      </c>
      <c r="Q47">
        <f t="shared" si="274"/>
        <v>0</v>
      </c>
      <c r="R47">
        <f t="shared" ref="R47:U47" si="275">INDIRECT("'"&amp;$A$45&amp;"'!"&amp;CELL("address",I8))</f>
        <v>0</v>
      </c>
      <c r="S47">
        <f t="shared" si="275"/>
        <v>0</v>
      </c>
      <c r="T47">
        <f t="shared" si="275"/>
        <v>0</v>
      </c>
      <c r="U47">
        <f t="shared" si="275"/>
        <v>0</v>
      </c>
      <c r="V47">
        <f t="shared" ref="V47:Z47" si="276">INDIRECT("'"&amp;$A$45&amp;"'!"&amp;CELL("address",M7:M8))</f>
        <v>2</v>
      </c>
      <c r="W47">
        <f t="shared" si="276"/>
        <v>4</v>
      </c>
      <c r="X47" t="str">
        <f t="shared" si="276"/>
        <v/>
      </c>
      <c r="Y47">
        <f t="shared" si="276"/>
        <v>3</v>
      </c>
      <c r="Z47" t="str">
        <f t="shared" si="276"/>
        <v>missed climb once</v>
      </c>
    </row>
    <row r="48">
      <c r="B48" s="118" t="str">
        <f t="shared" ref="B48:E48" si="277">INDIRECT("'"&amp;$A$45&amp;"'!"&amp;CELL("address",A8:A9))</f>
        <v/>
      </c>
      <c r="C48" s="118" t="str">
        <f t="shared" si="277"/>
        <v/>
      </c>
      <c r="D48" s="118" t="str">
        <f t="shared" si="277"/>
        <v/>
      </c>
      <c r="E48" s="118" t="str">
        <f t="shared" si="277"/>
        <v/>
      </c>
      <c r="F48">
        <f t="shared" ref="F48:I48" si="278">INDIRECT("'"&amp;$A$45&amp;"'!"&amp;CELL("address",E8))</f>
        <v>0</v>
      </c>
      <c r="G48">
        <f t="shared" si="278"/>
        <v>1</v>
      </c>
      <c r="H48">
        <f t="shared" si="278"/>
        <v>0</v>
      </c>
      <c r="I48">
        <f t="shared" si="278"/>
        <v>0</v>
      </c>
      <c r="J48">
        <f t="shared" ref="J48:M48" si="279">INDIRECT("'"&amp;$A$45&amp;"'!"&amp;CELL("address",E9))</f>
        <v>1</v>
      </c>
      <c r="K48">
        <f t="shared" si="279"/>
        <v>0</v>
      </c>
      <c r="L48">
        <f t="shared" si="279"/>
        <v>1</v>
      </c>
      <c r="M48">
        <f t="shared" si="279"/>
        <v>0</v>
      </c>
      <c r="N48">
        <f t="shared" ref="N48:Q48" si="280">INDIRECT("'"&amp;$A$45&amp;"'!"&amp;CELL("address",I8))</f>
        <v>0</v>
      </c>
      <c r="O48">
        <f t="shared" si="280"/>
        <v>0</v>
      </c>
      <c r="P48">
        <f t="shared" si="280"/>
        <v>0</v>
      </c>
      <c r="Q48">
        <f t="shared" si="280"/>
        <v>0</v>
      </c>
      <c r="R48">
        <f t="shared" ref="R48:U48" si="281">INDIRECT("'"&amp;$A$45&amp;"'!"&amp;CELL("address",I9))</f>
        <v>0</v>
      </c>
      <c r="S48">
        <f t="shared" si="281"/>
        <v>0</v>
      </c>
      <c r="T48">
        <f t="shared" si="281"/>
        <v>0</v>
      </c>
      <c r="U48">
        <f t="shared" si="281"/>
        <v>0</v>
      </c>
      <c r="V48" t="str">
        <f t="shared" ref="V48:Z48" si="282">INDIRECT("'"&amp;$A$45&amp;"'!"&amp;CELL("address",M8:M9))</f>
        <v/>
      </c>
      <c r="W48" t="str">
        <f t="shared" si="282"/>
        <v/>
      </c>
      <c r="X48" t="str">
        <f t="shared" si="282"/>
        <v/>
      </c>
      <c r="Y48" t="str">
        <f t="shared" si="282"/>
        <v/>
      </c>
      <c r="Z48" t="str">
        <f t="shared" si="282"/>
        <v/>
      </c>
    </row>
    <row r="49">
      <c r="B49" s="118">
        <f t="shared" ref="B49:E49" si="283">INDIRECT("'"&amp;$A$45&amp;"'!"&amp;CELL("address",A9:A10))</f>
        <v>15</v>
      </c>
      <c r="C49" s="118" t="str">
        <f t="shared" si="283"/>
        <v/>
      </c>
      <c r="D49" s="118" t="str">
        <f t="shared" si="283"/>
        <v>auton</v>
      </c>
      <c r="E49" s="118" t="str">
        <f t="shared" si="283"/>
        <v>tries level 1, feel off</v>
      </c>
      <c r="F49">
        <f t="shared" ref="F49:I49" si="284">INDIRECT("'"&amp;$A$45&amp;"'!"&amp;CELL("address",E9))</f>
        <v>1</v>
      </c>
      <c r="G49">
        <f t="shared" si="284"/>
        <v>0</v>
      </c>
      <c r="H49">
        <f t="shared" si="284"/>
        <v>1</v>
      </c>
      <c r="I49">
        <f t="shared" si="284"/>
        <v>0</v>
      </c>
      <c r="J49">
        <f t="shared" ref="J49:M49" si="285">INDIRECT("'"&amp;$A$45&amp;"'!"&amp;CELL("address",E10))</f>
        <v>0</v>
      </c>
      <c r="K49">
        <f t="shared" si="285"/>
        <v>1</v>
      </c>
      <c r="L49">
        <f t="shared" si="285"/>
        <v>0</v>
      </c>
      <c r="M49">
        <f t="shared" si="285"/>
        <v>0</v>
      </c>
      <c r="N49">
        <f t="shared" ref="N49:Q49" si="286">INDIRECT("'"&amp;$A$45&amp;"'!"&amp;CELL("address",I9))</f>
        <v>0</v>
      </c>
      <c r="O49">
        <f t="shared" si="286"/>
        <v>0</v>
      </c>
      <c r="P49">
        <f t="shared" si="286"/>
        <v>0</v>
      </c>
      <c r="Q49">
        <f t="shared" si="286"/>
        <v>0</v>
      </c>
      <c r="R49">
        <f t="shared" ref="R49:U49" si="287">INDIRECT("'"&amp;$A$45&amp;"'!"&amp;CELL("address",I10))</f>
        <v>0</v>
      </c>
      <c r="S49">
        <f t="shared" si="287"/>
        <v>0</v>
      </c>
      <c r="T49">
        <f t="shared" si="287"/>
        <v>0</v>
      </c>
      <c r="U49">
        <f t="shared" si="287"/>
        <v>0</v>
      </c>
      <c r="V49">
        <f t="shared" ref="V49:Z49" si="288">INDIRECT("'"&amp;$A$45&amp;"'!"&amp;CELL("address",M9:M10))</f>
        <v>1</v>
      </c>
      <c r="W49" t="str">
        <f t="shared" si="288"/>
        <v/>
      </c>
      <c r="X49" t="str">
        <f t="shared" si="288"/>
        <v/>
      </c>
      <c r="Y49">
        <f t="shared" si="288"/>
        <v>4</v>
      </c>
      <c r="Z49" t="str">
        <f t="shared" si="288"/>
        <v/>
      </c>
    </row>
    <row r="50">
      <c r="B50" s="118" t="str">
        <f t="shared" ref="B50:E50" si="289">INDIRECT("'"&amp;$A$45&amp;"'!"&amp;CELL("address",A10:A11))</f>
        <v/>
      </c>
      <c r="C50" s="118" t="str">
        <f t="shared" si="289"/>
        <v/>
      </c>
      <c r="D50" s="118" t="str">
        <f t="shared" si="289"/>
        <v/>
      </c>
      <c r="E50" s="118" t="str">
        <f t="shared" si="289"/>
        <v/>
      </c>
      <c r="F50">
        <f t="shared" ref="F50:I50" si="290">INDIRECT("'"&amp;$A$45&amp;"'!"&amp;CELL("address",E10))</f>
        <v>0</v>
      </c>
      <c r="G50">
        <f t="shared" si="290"/>
        <v>1</v>
      </c>
      <c r="H50">
        <f t="shared" si="290"/>
        <v>0</v>
      </c>
      <c r="I50">
        <f t="shared" si="290"/>
        <v>0</v>
      </c>
      <c r="J50">
        <f t="shared" ref="J50:M50" si="291">INDIRECT("'"&amp;$A$45&amp;"'!"&amp;CELL("address",E11))</f>
        <v>0</v>
      </c>
      <c r="K50">
        <f t="shared" si="291"/>
        <v>1</v>
      </c>
      <c r="L50">
        <f t="shared" si="291"/>
        <v>0</v>
      </c>
      <c r="M50">
        <f t="shared" si="291"/>
        <v>0</v>
      </c>
      <c r="N50">
        <f t="shared" ref="N50:Q50" si="292">INDIRECT("'"&amp;$A$45&amp;"'!"&amp;CELL("address",I10))</f>
        <v>0</v>
      </c>
      <c r="O50">
        <f t="shared" si="292"/>
        <v>0</v>
      </c>
      <c r="P50">
        <f t="shared" si="292"/>
        <v>0</v>
      </c>
      <c r="Q50">
        <f t="shared" si="292"/>
        <v>0</v>
      </c>
      <c r="R50">
        <f t="shared" ref="R50:U50" si="293">INDIRECT("'"&amp;$A$45&amp;"'!"&amp;CELL("address",I11))</f>
        <v>0</v>
      </c>
      <c r="S50">
        <f t="shared" si="293"/>
        <v>0</v>
      </c>
      <c r="T50">
        <f t="shared" si="293"/>
        <v>0</v>
      </c>
      <c r="U50">
        <f t="shared" si="293"/>
        <v>0</v>
      </c>
      <c r="V50" t="str">
        <f t="shared" ref="V50:Z50" si="294">INDIRECT("'"&amp;$A$45&amp;"'!"&amp;CELL("address",M10:M11))</f>
        <v/>
      </c>
      <c r="W50" t="str">
        <f t="shared" si="294"/>
        <v/>
      </c>
      <c r="X50" t="str">
        <f t="shared" si="294"/>
        <v/>
      </c>
      <c r="Y50" t="str">
        <f t="shared" si="294"/>
        <v/>
      </c>
      <c r="Z50" t="str">
        <f t="shared" si="294"/>
        <v/>
      </c>
    </row>
    <row r="51">
      <c r="B51" s="118">
        <f t="shared" ref="B51:E51" si="295">INDIRECT("'"&amp;$A$45&amp;"'!"&amp;CELL("address",A11:A12))</f>
        <v>24</v>
      </c>
      <c r="C51" s="118" t="str">
        <f t="shared" si="295"/>
        <v/>
      </c>
      <c r="D51" s="118" t="str">
        <f t="shared" si="295"/>
        <v/>
      </c>
      <c r="E51" s="118" t="str">
        <f t="shared" si="295"/>
        <v>preloaded hatch, level 2, fast off</v>
      </c>
      <c r="F51">
        <f t="shared" ref="F51:I51" si="296">INDIRECT("'"&amp;$A$45&amp;"'!"&amp;CELL("address",E11))</f>
        <v>0</v>
      </c>
      <c r="G51">
        <f t="shared" si="296"/>
        <v>1</v>
      </c>
      <c r="H51">
        <f t="shared" si="296"/>
        <v>0</v>
      </c>
      <c r="I51">
        <f t="shared" si="296"/>
        <v>0</v>
      </c>
      <c r="J51">
        <f t="shared" ref="J51:M51" si="297">INDIRECT("'"&amp;$A$45&amp;"'!"&amp;CELL("address",E12))</f>
        <v>0</v>
      </c>
      <c r="K51">
        <f t="shared" si="297"/>
        <v>0</v>
      </c>
      <c r="L51">
        <f t="shared" si="297"/>
        <v>0</v>
      </c>
      <c r="M51">
        <f t="shared" si="297"/>
        <v>0</v>
      </c>
      <c r="N51">
        <f t="shared" ref="N51:Q51" si="298">INDIRECT("'"&amp;$A$45&amp;"'!"&amp;CELL("address",I11))</f>
        <v>0</v>
      </c>
      <c r="O51">
        <f t="shared" si="298"/>
        <v>0</v>
      </c>
      <c r="P51">
        <f t="shared" si="298"/>
        <v>0</v>
      </c>
      <c r="Q51">
        <f t="shared" si="298"/>
        <v>0</v>
      </c>
      <c r="R51">
        <f t="shared" ref="R51:U51" si="299">INDIRECT("'"&amp;$A$45&amp;"'!"&amp;CELL("address",I12))</f>
        <v>1</v>
      </c>
      <c r="S51">
        <f t="shared" si="299"/>
        <v>0</v>
      </c>
      <c r="T51">
        <f t="shared" si="299"/>
        <v>0</v>
      </c>
      <c r="U51">
        <f t="shared" si="299"/>
        <v>0</v>
      </c>
      <c r="V51">
        <f t="shared" ref="V51:Z51" si="300">INDIRECT("'"&amp;$A$45&amp;"'!"&amp;CELL("address",M11:M12))</f>
        <v>2</v>
      </c>
      <c r="W51">
        <f t="shared" si="300"/>
        <v>4</v>
      </c>
      <c r="X51" t="str">
        <f t="shared" si="300"/>
        <v/>
      </c>
      <c r="Y51">
        <f t="shared" si="300"/>
        <v>3</v>
      </c>
      <c r="Z51" t="str">
        <f t="shared" si="300"/>
        <v>fast climb, defended against and dropped cargo</v>
      </c>
    </row>
    <row r="52">
      <c r="B52" s="118" t="str">
        <f t="shared" ref="B52:E52" si="301">INDIRECT("'"&amp;$A$45&amp;"'!"&amp;CELL("address",A12:A13))</f>
        <v/>
      </c>
      <c r="C52" s="118" t="str">
        <f t="shared" si="301"/>
        <v/>
      </c>
      <c r="D52" s="118" t="str">
        <f t="shared" si="301"/>
        <v/>
      </c>
      <c r="E52" s="118" t="str">
        <f t="shared" si="301"/>
        <v/>
      </c>
      <c r="F52">
        <f t="shared" ref="F52:I52" si="302">INDIRECT("'"&amp;$A$45&amp;"'!"&amp;CELL("address",E12))</f>
        <v>0</v>
      </c>
      <c r="G52">
        <f t="shared" si="302"/>
        <v>0</v>
      </c>
      <c r="H52">
        <f t="shared" si="302"/>
        <v>0</v>
      </c>
      <c r="I52">
        <f t="shared" si="302"/>
        <v>0</v>
      </c>
      <c r="J52">
        <f t="shared" ref="J52:M52" si="303">INDIRECT("'"&amp;$A$45&amp;"'!"&amp;CELL("address",E13))</f>
        <v>0</v>
      </c>
      <c r="K52">
        <f t="shared" si="303"/>
        <v>1</v>
      </c>
      <c r="L52">
        <f t="shared" si="303"/>
        <v>0</v>
      </c>
      <c r="M52">
        <f t="shared" si="303"/>
        <v>0</v>
      </c>
      <c r="N52">
        <f t="shared" ref="N52:Q52" si="304">INDIRECT("'"&amp;$A$45&amp;"'!"&amp;CELL("address",I12))</f>
        <v>1</v>
      </c>
      <c r="O52">
        <f t="shared" si="304"/>
        <v>0</v>
      </c>
      <c r="P52">
        <f t="shared" si="304"/>
        <v>0</v>
      </c>
      <c r="Q52">
        <f t="shared" si="304"/>
        <v>0</v>
      </c>
      <c r="R52">
        <f t="shared" ref="R52:U52" si="305">INDIRECT("'"&amp;$A$45&amp;"'!"&amp;CELL("address",I13))</f>
        <v>0</v>
      </c>
      <c r="S52">
        <f t="shared" si="305"/>
        <v>0</v>
      </c>
      <c r="T52">
        <f t="shared" si="305"/>
        <v>0</v>
      </c>
      <c r="U52">
        <f t="shared" si="305"/>
        <v>0</v>
      </c>
      <c r="V52" t="str">
        <f t="shared" ref="V52:Z52" si="306">INDIRECT("'"&amp;$A$45&amp;"'!"&amp;CELL("address",M12:M13))</f>
        <v/>
      </c>
      <c r="W52" t="str">
        <f t="shared" si="306"/>
        <v/>
      </c>
      <c r="X52" t="str">
        <f t="shared" si="306"/>
        <v/>
      </c>
      <c r="Y52" t="str">
        <f t="shared" si="306"/>
        <v/>
      </c>
      <c r="Z52" t="str">
        <f t="shared" si="306"/>
        <v/>
      </c>
    </row>
    <row r="53">
      <c r="B53" s="118">
        <f t="shared" ref="B53:E53" si="307">INDIRECT("'"&amp;$A$45&amp;"'!"&amp;CELL("address",A13:A14))</f>
        <v>30</v>
      </c>
      <c r="C53" s="118" t="str">
        <f t="shared" si="307"/>
        <v/>
      </c>
      <c r="D53" s="118" t="str">
        <f t="shared" si="307"/>
        <v>vision</v>
      </c>
      <c r="E53" s="118" t="str">
        <f t="shared" si="307"/>
        <v>preloaded panel from level 2</v>
      </c>
      <c r="F53">
        <f t="shared" ref="F53:I53" si="308">INDIRECT("'"&amp;$A$45&amp;"'!"&amp;CELL("address",E13))</f>
        <v>0</v>
      </c>
      <c r="G53">
        <f t="shared" si="308"/>
        <v>1</v>
      </c>
      <c r="H53">
        <f t="shared" si="308"/>
        <v>0</v>
      </c>
      <c r="I53">
        <f t="shared" si="308"/>
        <v>0</v>
      </c>
      <c r="J53">
        <f t="shared" ref="J53:M53" si="309">INDIRECT("'"&amp;$A$45&amp;"'!"&amp;CELL("address",E14))</f>
        <v>1</v>
      </c>
      <c r="K53">
        <f t="shared" si="309"/>
        <v>1</v>
      </c>
      <c r="L53">
        <f t="shared" si="309"/>
        <v>0</v>
      </c>
      <c r="M53">
        <f t="shared" si="309"/>
        <v>0</v>
      </c>
      <c r="N53">
        <f t="shared" ref="N53:Q53" si="310">INDIRECT("'"&amp;$A$45&amp;"'!"&amp;CELL("address",I13))</f>
        <v>0</v>
      </c>
      <c r="O53">
        <f t="shared" si="310"/>
        <v>0</v>
      </c>
      <c r="P53">
        <f t="shared" si="310"/>
        <v>0</v>
      </c>
      <c r="Q53">
        <f t="shared" si="310"/>
        <v>0</v>
      </c>
      <c r="R53">
        <f t="shared" ref="R53:U53" si="311">INDIRECT("'"&amp;$A$45&amp;"'!"&amp;CELL("address",I14))</f>
        <v>0</v>
      </c>
      <c r="S53">
        <f t="shared" si="311"/>
        <v>0</v>
      </c>
      <c r="T53">
        <f t="shared" si="311"/>
        <v>0</v>
      </c>
      <c r="U53">
        <f t="shared" si="311"/>
        <v>0</v>
      </c>
      <c r="V53">
        <f t="shared" ref="V53:Z53" si="312">INDIRECT("'"&amp;$A$45&amp;"'!"&amp;CELL("address",M13:M14))</f>
        <v>1</v>
      </c>
      <c r="W53">
        <f t="shared" si="312"/>
        <v>1</v>
      </c>
      <c r="X53" t="str">
        <f t="shared" si="312"/>
        <v/>
      </c>
      <c r="Y53" t="str">
        <f t="shared" si="312"/>
        <v/>
      </c>
      <c r="Z53" t="str">
        <f t="shared" si="312"/>
        <v>hatch panel got stuch on bot</v>
      </c>
    </row>
    <row r="54">
      <c r="B54" s="118" t="str">
        <f t="shared" ref="B54:E54" si="313">INDIRECT("'"&amp;$A$45&amp;"'!"&amp;CELL("address",A14:A15))</f>
        <v/>
      </c>
      <c r="C54" s="118" t="str">
        <f t="shared" si="313"/>
        <v/>
      </c>
      <c r="D54" s="118" t="str">
        <f t="shared" si="313"/>
        <v/>
      </c>
      <c r="E54" s="118" t="str">
        <f t="shared" si="313"/>
        <v/>
      </c>
      <c r="F54">
        <f t="shared" ref="F54:I54" si="314">INDIRECT("'"&amp;$A$45&amp;"'!"&amp;CELL("address",E14))</f>
        <v>1</v>
      </c>
      <c r="G54">
        <f t="shared" si="314"/>
        <v>1</v>
      </c>
      <c r="H54">
        <f t="shared" si="314"/>
        <v>0</v>
      </c>
      <c r="I54">
        <f t="shared" si="314"/>
        <v>0</v>
      </c>
      <c r="J54">
        <f t="shared" ref="J54:M54" si="315">INDIRECT("'"&amp;$A$45&amp;"'!"&amp;CELL("address",E15))</f>
        <v>0</v>
      </c>
      <c r="K54">
        <f t="shared" si="315"/>
        <v>2</v>
      </c>
      <c r="L54">
        <f t="shared" si="315"/>
        <v>0</v>
      </c>
      <c r="M54">
        <f t="shared" si="315"/>
        <v>0</v>
      </c>
      <c r="N54">
        <f t="shared" ref="N54:Q54" si="316">INDIRECT("'"&amp;$A$45&amp;"'!"&amp;CELL("address",I14))</f>
        <v>0</v>
      </c>
      <c r="O54">
        <f t="shared" si="316"/>
        <v>0</v>
      </c>
      <c r="P54">
        <f t="shared" si="316"/>
        <v>0</v>
      </c>
      <c r="Q54">
        <f t="shared" si="316"/>
        <v>0</v>
      </c>
      <c r="R54">
        <f t="shared" ref="R54:U54" si="317">INDIRECT("'"&amp;$A$45&amp;"'!"&amp;CELL("address",I15))</f>
        <v>0</v>
      </c>
      <c r="S54">
        <f t="shared" si="317"/>
        <v>0</v>
      </c>
      <c r="T54">
        <f t="shared" si="317"/>
        <v>0</v>
      </c>
      <c r="U54">
        <f t="shared" si="317"/>
        <v>0</v>
      </c>
      <c r="V54" t="str">
        <f t="shared" ref="V54:Z54" si="318">INDIRECT("'"&amp;$A$45&amp;"'!"&amp;CELL("address",M14:M15))</f>
        <v/>
      </c>
      <c r="W54" t="str">
        <f t="shared" si="318"/>
        <v/>
      </c>
      <c r="X54" t="str">
        <f t="shared" si="318"/>
        <v/>
      </c>
      <c r="Y54" t="str">
        <f t="shared" si="318"/>
        <v/>
      </c>
      <c r="Z54" t="str">
        <f t="shared" si="318"/>
        <v/>
      </c>
    </row>
    <row r="55">
      <c r="B55" s="118">
        <f t="shared" ref="B55:E55" si="319">INDIRECT("'"&amp;$A$45&amp;"'!"&amp;CELL("address",A15:A16))</f>
        <v>35</v>
      </c>
      <c r="C55" s="118" t="str">
        <f t="shared" si="319"/>
        <v/>
      </c>
      <c r="D55" s="118" t="str">
        <f t="shared" si="319"/>
        <v/>
      </c>
      <c r="E55" s="118" t="str">
        <f t="shared" si="319"/>
        <v/>
      </c>
      <c r="F55">
        <f t="shared" ref="F55:I55" si="320">INDIRECT("'"&amp;$A$45&amp;"'!"&amp;CELL("address",E15))</f>
        <v>0</v>
      </c>
      <c r="G55">
        <f t="shared" si="320"/>
        <v>2</v>
      </c>
      <c r="H55">
        <f t="shared" si="320"/>
        <v>0</v>
      </c>
      <c r="I55">
        <f t="shared" si="320"/>
        <v>0</v>
      </c>
      <c r="J55">
        <f t="shared" ref="J55:M55" si="321">INDIRECT("'"&amp;$A$45&amp;"'!"&amp;CELL("address",E16))</f>
        <v>0</v>
      </c>
      <c r="K55">
        <f t="shared" si="321"/>
        <v>0</v>
      </c>
      <c r="L55">
        <f t="shared" si="321"/>
        <v>0</v>
      </c>
      <c r="M55">
        <f t="shared" si="321"/>
        <v>0</v>
      </c>
      <c r="N55">
        <f t="shared" ref="N55:Q55" si="322">INDIRECT("'"&amp;$A$45&amp;"'!"&amp;CELL("address",I15))</f>
        <v>0</v>
      </c>
      <c r="O55">
        <f t="shared" si="322"/>
        <v>0</v>
      </c>
      <c r="P55">
        <f t="shared" si="322"/>
        <v>0</v>
      </c>
      <c r="Q55">
        <f t="shared" si="322"/>
        <v>0</v>
      </c>
      <c r="R55">
        <f t="shared" ref="R55:U55" si="323">INDIRECT("'"&amp;$A$45&amp;"'!"&amp;CELL("address",I16))</f>
        <v>0</v>
      </c>
      <c r="S55">
        <f t="shared" si="323"/>
        <v>0</v>
      </c>
      <c r="T55">
        <f t="shared" si="323"/>
        <v>0</v>
      </c>
      <c r="U55">
        <f t="shared" si="323"/>
        <v>0</v>
      </c>
      <c r="V55">
        <f t="shared" ref="V55:Z55" si="324">INDIRECT("'"&amp;$A$45&amp;"'!"&amp;CELL("address",M15:M16))</f>
        <v>1</v>
      </c>
      <c r="W55" t="str">
        <f t="shared" si="324"/>
        <v/>
      </c>
      <c r="X55" t="str">
        <f t="shared" si="324"/>
        <v/>
      </c>
      <c r="Y55">
        <f t="shared" si="324"/>
        <v>4</v>
      </c>
      <c r="Z55" t="str">
        <f t="shared" si="324"/>
        <v/>
      </c>
    </row>
    <row r="56">
      <c r="B56" s="118" t="str">
        <f t="shared" ref="B56:E56" si="325">INDIRECT("'"&amp;$A$45&amp;"'!"&amp;CELL("address",A16:A17))</f>
        <v/>
      </c>
      <c r="C56" s="118" t="str">
        <f t="shared" si="325"/>
        <v/>
      </c>
      <c r="D56" s="118" t="str">
        <f t="shared" si="325"/>
        <v/>
      </c>
      <c r="E56" s="118" t="str">
        <f t="shared" si="325"/>
        <v/>
      </c>
      <c r="F56">
        <f t="shared" ref="F56:I56" si="326">INDIRECT("'"&amp;$A$45&amp;"'!"&amp;CELL("address",E16))</f>
        <v>0</v>
      </c>
      <c r="G56">
        <f t="shared" si="326"/>
        <v>0</v>
      </c>
      <c r="H56">
        <f t="shared" si="326"/>
        <v>0</v>
      </c>
      <c r="I56">
        <f t="shared" si="326"/>
        <v>0</v>
      </c>
      <c r="J56">
        <f t="shared" ref="J56:M56" si="327">INDIRECT("'"&amp;$A$45&amp;"'!"&amp;CELL("address",E17))</f>
        <v>0</v>
      </c>
      <c r="K56">
        <f t="shared" si="327"/>
        <v>2</v>
      </c>
      <c r="L56">
        <f t="shared" si="327"/>
        <v>0</v>
      </c>
      <c r="M56">
        <f t="shared" si="327"/>
        <v>0</v>
      </c>
      <c r="N56">
        <f t="shared" ref="N56:Q56" si="328">INDIRECT("'"&amp;$A$45&amp;"'!"&amp;CELL("address",I16))</f>
        <v>0</v>
      </c>
      <c r="O56">
        <f t="shared" si="328"/>
        <v>0</v>
      </c>
      <c r="P56">
        <f t="shared" si="328"/>
        <v>0</v>
      </c>
      <c r="Q56">
        <f t="shared" si="328"/>
        <v>0</v>
      </c>
      <c r="R56">
        <f t="shared" ref="R56:U56" si="329">INDIRECT("'"&amp;$A$45&amp;"'!"&amp;CELL("address",I17))</f>
        <v>0</v>
      </c>
      <c r="S56">
        <f t="shared" si="329"/>
        <v>2</v>
      </c>
      <c r="T56">
        <f t="shared" si="329"/>
        <v>0</v>
      </c>
      <c r="U56">
        <f t="shared" si="329"/>
        <v>0</v>
      </c>
      <c r="V56" t="str">
        <f t="shared" ref="V56:Z56" si="330">INDIRECT("'"&amp;$A$45&amp;"'!"&amp;CELL("address",M16:M17))</f>
        <v/>
      </c>
      <c r="W56" t="str">
        <f t="shared" si="330"/>
        <v/>
      </c>
      <c r="X56" t="str">
        <f t="shared" si="330"/>
        <v/>
      </c>
      <c r="Y56" t="str">
        <f t="shared" si="330"/>
        <v/>
      </c>
      <c r="Z56" t="str">
        <f t="shared" si="330"/>
        <v/>
      </c>
    </row>
    <row r="57">
      <c r="B57" s="118">
        <f t="shared" ref="B57:E57" si="331">INDIRECT("'"&amp;$A$45&amp;"'!"&amp;CELL("address",A17:A18))</f>
        <v>41</v>
      </c>
      <c r="C57" s="118" t="str">
        <f t="shared" si="331"/>
        <v/>
      </c>
      <c r="D57" s="118" t="str">
        <f t="shared" si="331"/>
        <v>auton</v>
      </c>
      <c r="E57" s="118" t="str">
        <f t="shared" si="331"/>
        <v>preloaded hatch in sandstorm, got hatch</v>
      </c>
      <c r="F57">
        <f t="shared" ref="F57:I57" si="332">INDIRECT("'"&amp;$A$45&amp;"'!"&amp;CELL("address",E17))</f>
        <v>0</v>
      </c>
      <c r="G57">
        <f t="shared" si="332"/>
        <v>2</v>
      </c>
      <c r="H57">
        <f t="shared" si="332"/>
        <v>0</v>
      </c>
      <c r="I57">
        <f t="shared" si="332"/>
        <v>0</v>
      </c>
      <c r="J57">
        <f t="shared" ref="J57:M57" si="333">INDIRECT("'"&amp;$A$45&amp;"'!"&amp;CELL("address",E18))</f>
        <v>0</v>
      </c>
      <c r="K57">
        <f t="shared" si="333"/>
        <v>0</v>
      </c>
      <c r="L57">
        <f t="shared" si="333"/>
        <v>0</v>
      </c>
      <c r="M57">
        <f t="shared" si="333"/>
        <v>0</v>
      </c>
      <c r="N57">
        <f t="shared" ref="N57:Q57" si="334">INDIRECT("'"&amp;$A$45&amp;"'!"&amp;CELL("address",I17))</f>
        <v>0</v>
      </c>
      <c r="O57">
        <f t="shared" si="334"/>
        <v>2</v>
      </c>
      <c r="P57">
        <f t="shared" si="334"/>
        <v>0</v>
      </c>
      <c r="Q57">
        <f t="shared" si="334"/>
        <v>0</v>
      </c>
      <c r="R57">
        <f t="shared" ref="R57:U57" si="335">INDIRECT("'"&amp;$A$45&amp;"'!"&amp;CELL("address",I18))</f>
        <v>0</v>
      </c>
      <c r="S57">
        <f t="shared" si="335"/>
        <v>0</v>
      </c>
      <c r="T57">
        <f t="shared" si="335"/>
        <v>0</v>
      </c>
      <c r="U57">
        <f t="shared" si="335"/>
        <v>0</v>
      </c>
      <c r="V57">
        <f t="shared" ref="V57:Z57" si="336">INDIRECT("'"&amp;$A$45&amp;"'!"&amp;CELL("address",M17:M18))</f>
        <v>1</v>
      </c>
      <c r="W57">
        <f t="shared" si="336"/>
        <v>5</v>
      </c>
      <c r="X57" t="str">
        <f t="shared" si="336"/>
        <v/>
      </c>
      <c r="Y57">
        <f t="shared" si="336"/>
        <v>3</v>
      </c>
      <c r="Z57" t="str">
        <f t="shared" si="336"/>
        <v>good aim but very slow, had to get lined up to climb</v>
      </c>
    </row>
    <row r="58">
      <c r="B58" s="118" t="str">
        <f t="shared" ref="B58:E58" si="337">INDIRECT("'"&amp;$A$45&amp;"'!"&amp;CELL("address",A18:A19))</f>
        <v/>
      </c>
      <c r="C58" s="118" t="str">
        <f t="shared" si="337"/>
        <v/>
      </c>
      <c r="D58" s="118" t="str">
        <f t="shared" si="337"/>
        <v/>
      </c>
      <c r="E58" s="118" t="str">
        <f t="shared" si="337"/>
        <v/>
      </c>
      <c r="F58">
        <f t="shared" ref="F58:I58" si="338">INDIRECT("'"&amp;$A$45&amp;"'!"&amp;CELL("address",E18))</f>
        <v>0</v>
      </c>
      <c r="G58">
        <f t="shared" si="338"/>
        <v>0</v>
      </c>
      <c r="H58">
        <f t="shared" si="338"/>
        <v>0</v>
      </c>
      <c r="I58">
        <f t="shared" si="338"/>
        <v>0</v>
      </c>
      <c r="J58">
        <f t="shared" ref="J58:M58" si="339">INDIRECT("'"&amp;$A$45&amp;"'!"&amp;CELL("address",E19))</f>
        <v>0</v>
      </c>
      <c r="K58">
        <f t="shared" si="339"/>
        <v>2</v>
      </c>
      <c r="L58">
        <f t="shared" si="339"/>
        <v>0</v>
      </c>
      <c r="M58">
        <f t="shared" si="339"/>
        <v>0</v>
      </c>
      <c r="N58">
        <f t="shared" ref="N58:Q58" si="340">INDIRECT("'"&amp;$A$45&amp;"'!"&amp;CELL("address",I18))</f>
        <v>0</v>
      </c>
      <c r="O58">
        <f t="shared" si="340"/>
        <v>0</v>
      </c>
      <c r="P58">
        <f t="shared" si="340"/>
        <v>0</v>
      </c>
      <c r="Q58">
        <f t="shared" si="340"/>
        <v>0</v>
      </c>
      <c r="R58">
        <f t="shared" ref="R58:U58" si="341">INDIRECT("'"&amp;$A$45&amp;"'!"&amp;CELL("address",I19))</f>
        <v>0</v>
      </c>
      <c r="S58">
        <f t="shared" si="341"/>
        <v>1</v>
      </c>
      <c r="T58">
        <f t="shared" si="341"/>
        <v>0</v>
      </c>
      <c r="U58">
        <f t="shared" si="341"/>
        <v>0</v>
      </c>
      <c r="V58" t="str">
        <f t="shared" ref="V58:Z58" si="342">INDIRECT("'"&amp;$A$45&amp;"'!"&amp;CELL("address",M18:M19))</f>
        <v/>
      </c>
      <c r="W58" t="str">
        <f t="shared" si="342"/>
        <v/>
      </c>
      <c r="X58" t="str">
        <f t="shared" si="342"/>
        <v/>
      </c>
      <c r="Y58" t="str">
        <f t="shared" si="342"/>
        <v/>
      </c>
      <c r="Z58" t="str">
        <f t="shared" si="342"/>
        <v/>
      </c>
    </row>
    <row r="59">
      <c r="B59" s="118">
        <f t="shared" ref="B59:E59" si="343">INDIRECT("'"&amp;$A$45&amp;"'!"&amp;CELL("address",A19:A20))</f>
        <v>49</v>
      </c>
      <c r="C59" s="118" t="str">
        <f t="shared" si="343"/>
        <v/>
      </c>
      <c r="D59" s="118" t="str">
        <f t="shared" si="343"/>
        <v>vision</v>
      </c>
      <c r="E59" s="118" t="str">
        <f t="shared" si="343"/>
        <v>level 1 with hatch panel, dropped panel</v>
      </c>
      <c r="F59">
        <f t="shared" ref="F59:I59" si="344">INDIRECT("'"&amp;$A$45&amp;"'!"&amp;CELL("address",E19))</f>
        <v>0</v>
      </c>
      <c r="G59">
        <f t="shared" si="344"/>
        <v>2</v>
      </c>
      <c r="H59">
        <f t="shared" si="344"/>
        <v>0</v>
      </c>
      <c r="I59">
        <f t="shared" si="344"/>
        <v>0</v>
      </c>
      <c r="J59">
        <f t="shared" ref="J59:M59" si="345">INDIRECT("'"&amp;$A$45&amp;"'!"&amp;CELL("address",E20))</f>
        <v>1</v>
      </c>
      <c r="K59">
        <f t="shared" si="345"/>
        <v>0</v>
      </c>
      <c r="L59">
        <f t="shared" si="345"/>
        <v>0</v>
      </c>
      <c r="M59">
        <f t="shared" si="345"/>
        <v>0</v>
      </c>
      <c r="N59">
        <f t="shared" ref="N59:Q59" si="346">INDIRECT("'"&amp;$A$45&amp;"'!"&amp;CELL("address",I19))</f>
        <v>0</v>
      </c>
      <c r="O59">
        <f t="shared" si="346"/>
        <v>1</v>
      </c>
      <c r="P59">
        <f t="shared" si="346"/>
        <v>0</v>
      </c>
      <c r="Q59">
        <f t="shared" si="346"/>
        <v>0</v>
      </c>
      <c r="R59">
        <f t="shared" ref="R59:U59" si="347">INDIRECT("'"&amp;$A$45&amp;"'!"&amp;CELL("address",I20))</f>
        <v>0</v>
      </c>
      <c r="S59">
        <f t="shared" si="347"/>
        <v>0</v>
      </c>
      <c r="T59">
        <f t="shared" si="347"/>
        <v>0</v>
      </c>
      <c r="U59">
        <f t="shared" si="347"/>
        <v>0</v>
      </c>
      <c r="V59">
        <f t="shared" ref="V59:Z59" si="348">INDIRECT("'"&amp;$A$45&amp;"'!"&amp;CELL("address",M19:M20))</f>
        <v>1</v>
      </c>
      <c r="W59">
        <f t="shared" si="348"/>
        <v>1</v>
      </c>
      <c r="X59" t="str">
        <f t="shared" si="348"/>
        <v/>
      </c>
      <c r="Y59">
        <f t="shared" si="348"/>
        <v>4</v>
      </c>
      <c r="Z59" t="str">
        <f t="shared" si="348"/>
        <v>didn’t attempt another level</v>
      </c>
    </row>
    <row r="60">
      <c r="B60" s="118" t="str">
        <f t="shared" ref="B60:E60" si="349">INDIRECT("'"&amp;$A$45&amp;"'!"&amp;CELL("address",A20:A21))</f>
        <v/>
      </c>
      <c r="C60" s="118" t="str">
        <f t="shared" si="349"/>
        <v/>
      </c>
      <c r="D60" s="118" t="str">
        <f t="shared" si="349"/>
        <v/>
      </c>
      <c r="E60" s="118" t="str">
        <f t="shared" si="349"/>
        <v/>
      </c>
      <c r="F60">
        <f t="shared" ref="F60:I60" si="350">INDIRECT("'"&amp;$A$45&amp;"'!"&amp;CELL("address",E20))</f>
        <v>1</v>
      </c>
      <c r="G60">
        <f t="shared" si="350"/>
        <v>0</v>
      </c>
      <c r="H60">
        <f t="shared" si="350"/>
        <v>0</v>
      </c>
      <c r="I60">
        <f t="shared" si="350"/>
        <v>0</v>
      </c>
      <c r="J60">
        <f t="shared" ref="J60:M60" si="351">INDIRECT("'"&amp;$A$45&amp;"'!"&amp;CELL("address",E21))</f>
        <v>0</v>
      </c>
      <c r="K60">
        <f t="shared" si="351"/>
        <v>2</v>
      </c>
      <c r="L60">
        <f t="shared" si="351"/>
        <v>0</v>
      </c>
      <c r="M60">
        <f t="shared" si="351"/>
        <v>0</v>
      </c>
      <c r="N60">
        <f t="shared" ref="N60:Q60" si="352">INDIRECT("'"&amp;$A$45&amp;"'!"&amp;CELL("address",I20))</f>
        <v>0</v>
      </c>
      <c r="O60">
        <f t="shared" si="352"/>
        <v>0</v>
      </c>
      <c r="P60">
        <f t="shared" si="352"/>
        <v>0</v>
      </c>
      <c r="Q60">
        <f t="shared" si="352"/>
        <v>0</v>
      </c>
      <c r="R60">
        <f t="shared" ref="R60:U60" si="353">INDIRECT("'"&amp;$A$45&amp;"'!"&amp;CELL("address",I21))</f>
        <v>0</v>
      </c>
      <c r="S60">
        <f t="shared" si="353"/>
        <v>1</v>
      </c>
      <c r="T60">
        <f t="shared" si="353"/>
        <v>0</v>
      </c>
      <c r="U60">
        <f t="shared" si="353"/>
        <v>0</v>
      </c>
      <c r="V60" t="str">
        <f t="shared" ref="V60:Z60" si="354">INDIRECT("'"&amp;$A$45&amp;"'!"&amp;CELL("address",M20:M21))</f>
        <v/>
      </c>
      <c r="W60" t="str">
        <f t="shared" si="354"/>
        <v/>
      </c>
      <c r="X60" t="str">
        <f t="shared" si="354"/>
        <v/>
      </c>
      <c r="Y60" t="str">
        <f t="shared" si="354"/>
        <v/>
      </c>
      <c r="Z60" t="str">
        <f t="shared" si="354"/>
        <v/>
      </c>
    </row>
    <row r="61">
      <c r="B61" s="118">
        <f t="shared" ref="B61:E61" si="355">INDIRECT("'"&amp;$A$45&amp;"'!"&amp;CELL("address",A21:A22))</f>
        <v>56</v>
      </c>
      <c r="C61" s="118" t="str">
        <f t="shared" si="355"/>
        <v/>
      </c>
      <c r="D61" s="118" t="str">
        <f t="shared" si="355"/>
        <v/>
      </c>
      <c r="E61" s="118" t="str">
        <f t="shared" si="355"/>
        <v>preloaded hatch, level 1, slow off</v>
      </c>
      <c r="F61">
        <f t="shared" ref="F61:I61" si="356">INDIRECT("'"&amp;$A$45&amp;"'!"&amp;CELL("address",E21))</f>
        <v>0</v>
      </c>
      <c r="G61">
        <f t="shared" si="356"/>
        <v>2</v>
      </c>
      <c r="H61">
        <f t="shared" si="356"/>
        <v>0</v>
      </c>
      <c r="I61">
        <f t="shared" si="356"/>
        <v>0</v>
      </c>
      <c r="J61">
        <f t="shared" ref="J61:M61" si="357">INDIRECT("'"&amp;$A$45&amp;"'!"&amp;CELL("address",E22))</f>
        <v>0</v>
      </c>
      <c r="K61">
        <f t="shared" si="357"/>
        <v>1</v>
      </c>
      <c r="L61">
        <f t="shared" si="357"/>
        <v>0</v>
      </c>
      <c r="M61">
        <f t="shared" si="357"/>
        <v>0</v>
      </c>
      <c r="N61">
        <f t="shared" ref="N61:Q61" si="358">INDIRECT("'"&amp;$A$45&amp;"'!"&amp;CELL("address",I21))</f>
        <v>0</v>
      </c>
      <c r="O61">
        <f t="shared" si="358"/>
        <v>1</v>
      </c>
      <c r="P61">
        <f t="shared" si="358"/>
        <v>0</v>
      </c>
      <c r="Q61">
        <f t="shared" si="358"/>
        <v>0</v>
      </c>
      <c r="R61">
        <f t="shared" ref="R61:U61" si="359">INDIRECT("'"&amp;$A$45&amp;"'!"&amp;CELL("address",I22))</f>
        <v>0</v>
      </c>
      <c r="S61">
        <f t="shared" si="359"/>
        <v>0</v>
      </c>
      <c r="T61">
        <f t="shared" si="359"/>
        <v>0</v>
      </c>
      <c r="U61">
        <f t="shared" si="359"/>
        <v>0</v>
      </c>
      <c r="V61">
        <f t="shared" ref="V61:Z61" si="360">INDIRECT("'"&amp;$A$45&amp;"'!"&amp;CELL("address",M21:M22))</f>
        <v>2</v>
      </c>
      <c r="W61">
        <f t="shared" si="360"/>
        <v>8</v>
      </c>
      <c r="X61" t="str">
        <f t="shared" si="360"/>
        <v/>
      </c>
      <c r="Y61">
        <f t="shared" si="360"/>
        <v>3</v>
      </c>
      <c r="Z61" t="str">
        <f t="shared" si="360"/>
        <v>kinda wobbly</v>
      </c>
    </row>
    <row r="62">
      <c r="B62" s="118" t="str">
        <f t="shared" ref="B62:E62" si="361">INDIRECT("'"&amp;$A$45&amp;"'!"&amp;CELL("address",A22:A23))</f>
        <v/>
      </c>
      <c r="C62" s="118" t="str">
        <f t="shared" si="361"/>
        <v/>
      </c>
      <c r="D62" s="118" t="str">
        <f t="shared" si="361"/>
        <v/>
      </c>
      <c r="E62" s="118" t="str">
        <f t="shared" si="361"/>
        <v/>
      </c>
      <c r="F62">
        <f t="shared" ref="F62:I62" si="362">INDIRECT("'"&amp;$A$45&amp;"'!"&amp;CELL("address",E22))</f>
        <v>0</v>
      </c>
      <c r="G62">
        <f t="shared" si="362"/>
        <v>1</v>
      </c>
      <c r="H62">
        <f t="shared" si="362"/>
        <v>0</v>
      </c>
      <c r="I62">
        <f t="shared" si="362"/>
        <v>0</v>
      </c>
      <c r="J62">
        <f t="shared" ref="J62:M62" si="363">INDIRECT("'"&amp;$A$45&amp;"'!"&amp;CELL("address",E23))</f>
        <v>0</v>
      </c>
      <c r="K62">
        <f t="shared" si="363"/>
        <v>1</v>
      </c>
      <c r="L62">
        <f t="shared" si="363"/>
        <v>0</v>
      </c>
      <c r="M62">
        <f t="shared" si="363"/>
        <v>0</v>
      </c>
      <c r="N62">
        <f t="shared" ref="N62:Q62" si="364">INDIRECT("'"&amp;$A$45&amp;"'!"&amp;CELL("address",I22))</f>
        <v>0</v>
      </c>
      <c r="O62">
        <f t="shared" si="364"/>
        <v>0</v>
      </c>
      <c r="P62">
        <f t="shared" si="364"/>
        <v>0</v>
      </c>
      <c r="Q62">
        <f t="shared" si="364"/>
        <v>0</v>
      </c>
      <c r="R62">
        <f t="shared" ref="R62:U62" si="365">INDIRECT("'"&amp;$A$45&amp;"'!"&amp;CELL("address",I23))</f>
        <v>1</v>
      </c>
      <c r="S62">
        <f t="shared" si="365"/>
        <v>0</v>
      </c>
      <c r="T62">
        <f t="shared" si="365"/>
        <v>0</v>
      </c>
      <c r="U62">
        <f t="shared" si="365"/>
        <v>0</v>
      </c>
      <c r="V62" t="str">
        <f t="shared" ref="V62:Z62" si="366">INDIRECT("'"&amp;$A$45&amp;"'!"&amp;CELL("address",M22:M23))</f>
        <v/>
      </c>
      <c r="W62" t="str">
        <f t="shared" si="366"/>
        <v/>
      </c>
      <c r="X62" t="str">
        <f t="shared" si="366"/>
        <v/>
      </c>
      <c r="Y62" t="str">
        <f t="shared" si="366"/>
        <v/>
      </c>
      <c r="Z62" t="str">
        <f t="shared" si="366"/>
        <v/>
      </c>
    </row>
    <row r="63">
      <c r="B63" s="118">
        <f t="shared" ref="B63:E63" si="367">INDIRECT("'"&amp;$A$45&amp;"'!"&amp;CELL("address",A23:A24))</f>
        <v>61</v>
      </c>
      <c r="C63" s="118" t="str">
        <f t="shared" si="367"/>
        <v/>
      </c>
      <c r="D63" s="118" t="str">
        <f t="shared" si="367"/>
        <v>limelight</v>
      </c>
      <c r="E63" s="118" t="str">
        <f t="shared" si="367"/>
        <v>level 2, preloaded hatch panel, left level 2</v>
      </c>
      <c r="F63">
        <f t="shared" ref="F63:I63" si="368">INDIRECT("'"&amp;$A$45&amp;"'!"&amp;CELL("address",E23))</f>
        <v>0</v>
      </c>
      <c r="G63">
        <f t="shared" si="368"/>
        <v>1</v>
      </c>
      <c r="H63">
        <f t="shared" si="368"/>
        <v>0</v>
      </c>
      <c r="I63">
        <f t="shared" si="368"/>
        <v>0</v>
      </c>
      <c r="J63">
        <f t="shared" ref="J63:M63" si="369">INDIRECT("'"&amp;$A$45&amp;"'!"&amp;CELL("address",E24))</f>
        <v>1</v>
      </c>
      <c r="K63">
        <f t="shared" si="369"/>
        <v>0</v>
      </c>
      <c r="L63">
        <f t="shared" si="369"/>
        <v>0</v>
      </c>
      <c r="M63">
        <f t="shared" si="369"/>
        <v>0</v>
      </c>
      <c r="N63">
        <f t="shared" ref="N63:Q63" si="370">INDIRECT("'"&amp;$A$45&amp;"'!"&amp;CELL("address",I23))</f>
        <v>1</v>
      </c>
      <c r="O63">
        <f t="shared" si="370"/>
        <v>0</v>
      </c>
      <c r="P63">
        <f t="shared" si="370"/>
        <v>0</v>
      </c>
      <c r="Q63">
        <f t="shared" si="370"/>
        <v>0</v>
      </c>
      <c r="R63">
        <f t="shared" ref="R63:U63" si="371">INDIRECT("'"&amp;$A$45&amp;"'!"&amp;CELL("address",I24))</f>
        <v>2</v>
      </c>
      <c r="S63">
        <f t="shared" si="371"/>
        <v>0</v>
      </c>
      <c r="T63">
        <f t="shared" si="371"/>
        <v>0</v>
      </c>
      <c r="U63">
        <f t="shared" si="371"/>
        <v>0</v>
      </c>
      <c r="V63">
        <f t="shared" ref="V63:Z63" si="372">INDIRECT("'"&amp;$A$45&amp;"'!"&amp;CELL("address",M23:M24))</f>
        <v>2</v>
      </c>
      <c r="W63">
        <f t="shared" si="372"/>
        <v>20</v>
      </c>
      <c r="X63" t="str">
        <f t="shared" si="372"/>
        <v/>
      </c>
      <c r="Y63">
        <f t="shared" si="372"/>
        <v>2</v>
      </c>
      <c r="Z63" t="str">
        <f t="shared" si="372"/>
        <v>works, but very slow</v>
      </c>
    </row>
    <row r="64">
      <c r="B64" s="118" t="str">
        <f t="shared" ref="B64:E64" si="373">INDIRECT("'"&amp;$A$45&amp;"'!"&amp;CELL("address",A24:A25))</f>
        <v/>
      </c>
      <c r="C64" s="118" t="str">
        <f t="shared" si="373"/>
        <v/>
      </c>
      <c r="D64" s="118" t="str">
        <f t="shared" si="373"/>
        <v/>
      </c>
      <c r="E64" s="118" t="str">
        <f t="shared" si="373"/>
        <v/>
      </c>
      <c r="F64">
        <f t="shared" ref="F64:I64" si="374">INDIRECT("'"&amp;$A$45&amp;"'!"&amp;CELL("address",E24))</f>
        <v>1</v>
      </c>
      <c r="G64">
        <f t="shared" si="374"/>
        <v>0</v>
      </c>
      <c r="H64">
        <f t="shared" si="374"/>
        <v>0</v>
      </c>
      <c r="I64">
        <f t="shared" si="374"/>
        <v>0</v>
      </c>
      <c r="J64">
        <f t="shared" ref="J64:M64" si="375">INDIRECT("'"&amp;$A$45&amp;"'!"&amp;CELL("address",E25))</f>
        <v>0</v>
      </c>
      <c r="K64">
        <f t="shared" si="375"/>
        <v>0</v>
      </c>
      <c r="L64">
        <f t="shared" si="375"/>
        <v>0</v>
      </c>
      <c r="M64">
        <f t="shared" si="375"/>
        <v>0</v>
      </c>
      <c r="N64">
        <f t="shared" ref="N64:Q64" si="376">INDIRECT("'"&amp;$A$45&amp;"'!"&amp;CELL("address",I24))</f>
        <v>2</v>
      </c>
      <c r="O64">
        <f t="shared" si="376"/>
        <v>0</v>
      </c>
      <c r="P64">
        <f t="shared" si="376"/>
        <v>0</v>
      </c>
      <c r="Q64">
        <f t="shared" si="376"/>
        <v>0</v>
      </c>
      <c r="R64">
        <f t="shared" ref="R64:U64" si="377">INDIRECT("'"&amp;$A$45&amp;"'!"&amp;CELL("address",I25))</f>
        <v>1</v>
      </c>
      <c r="S64">
        <f t="shared" si="377"/>
        <v>0</v>
      </c>
      <c r="T64">
        <f t="shared" si="377"/>
        <v>0</v>
      </c>
      <c r="U64">
        <f t="shared" si="377"/>
        <v>0</v>
      </c>
      <c r="V64" t="str">
        <f t="shared" ref="V64:Z64" si="378">INDIRECT("'"&amp;$A$45&amp;"'!"&amp;CELL("address",M24:M25))</f>
        <v/>
      </c>
      <c r="W64" t="str">
        <f t="shared" si="378"/>
        <v/>
      </c>
      <c r="X64" t="str">
        <f t="shared" si="378"/>
        <v/>
      </c>
      <c r="Y64" t="str">
        <f t="shared" si="378"/>
        <v/>
      </c>
      <c r="Z64" t="str">
        <f t="shared" si="378"/>
        <v/>
      </c>
    </row>
    <row r="65">
      <c r="B65" s="118">
        <f t="shared" ref="B65:E65" si="379">INDIRECT("'"&amp;$A$45&amp;"'!"&amp;CELL("address",A25:A26))</f>
        <v>65</v>
      </c>
      <c r="C65" s="118" t="str">
        <f t="shared" si="379"/>
        <v/>
      </c>
      <c r="D65" s="118" t="str">
        <f t="shared" si="379"/>
        <v>camera</v>
      </c>
      <c r="E65" s="118" t="str">
        <f t="shared" si="379"/>
        <v>dropped hatch panel</v>
      </c>
      <c r="F65">
        <f t="shared" ref="F65:I65" si="380">INDIRECT("'"&amp;$A$45&amp;"'!"&amp;CELL("address",E25))</f>
        <v>0</v>
      </c>
      <c r="G65">
        <f t="shared" si="380"/>
        <v>0</v>
      </c>
      <c r="H65">
        <f t="shared" si="380"/>
        <v>0</v>
      </c>
      <c r="I65">
        <f t="shared" si="380"/>
        <v>0</v>
      </c>
      <c r="J65">
        <f t="shared" ref="J65:M65" si="381">INDIRECT("'"&amp;$A$45&amp;"'!"&amp;CELL("address",E26))</f>
        <v>0</v>
      </c>
      <c r="K65">
        <f t="shared" si="381"/>
        <v>1</v>
      </c>
      <c r="L65">
        <f t="shared" si="381"/>
        <v>0</v>
      </c>
      <c r="M65">
        <f t="shared" si="381"/>
        <v>0</v>
      </c>
      <c r="N65">
        <f t="shared" ref="N65:Q65" si="382">INDIRECT("'"&amp;$A$45&amp;"'!"&amp;CELL("address",I25))</f>
        <v>1</v>
      </c>
      <c r="O65">
        <f t="shared" si="382"/>
        <v>0</v>
      </c>
      <c r="P65">
        <f t="shared" si="382"/>
        <v>0</v>
      </c>
      <c r="Q65">
        <f t="shared" si="382"/>
        <v>0</v>
      </c>
      <c r="R65">
        <f t="shared" ref="R65:U65" si="383">INDIRECT("'"&amp;$A$45&amp;"'!"&amp;CELL("address",I26))</f>
        <v>0</v>
      </c>
      <c r="S65">
        <f t="shared" si="383"/>
        <v>0</v>
      </c>
      <c r="T65">
        <f t="shared" si="383"/>
        <v>0</v>
      </c>
      <c r="U65">
        <f t="shared" si="383"/>
        <v>0</v>
      </c>
      <c r="V65">
        <f t="shared" ref="V65:Z65" si="384">INDIRECT("'"&amp;$A$45&amp;"'!"&amp;CELL("address",M25:M26))</f>
        <v>2</v>
      </c>
      <c r="W65">
        <f t="shared" si="384"/>
        <v>5</v>
      </c>
      <c r="X65" t="str">
        <f t="shared" si="384"/>
        <v/>
      </c>
      <c r="Y65">
        <f t="shared" si="384"/>
        <v>3</v>
      </c>
      <c r="Z65" t="str">
        <f t="shared" si="384"/>
        <v>DIED but came back, pretty jerky driving</v>
      </c>
    </row>
    <row r="66">
      <c r="B66" s="118" t="str">
        <f t="shared" ref="B66:E66" si="385">INDIRECT("'"&amp;$A$45&amp;"'!"&amp;CELL("address",A26:A27))</f>
        <v/>
      </c>
      <c r="C66" s="118" t="str">
        <f t="shared" si="385"/>
        <v/>
      </c>
      <c r="D66" s="118" t="str">
        <f t="shared" si="385"/>
        <v/>
      </c>
      <c r="E66" s="118" t="str">
        <f t="shared" si="385"/>
        <v/>
      </c>
      <c r="F66">
        <f t="shared" ref="F66:I66" si="386">INDIRECT("'"&amp;$A$45&amp;"'!"&amp;CELL("address",E26))</f>
        <v>0</v>
      </c>
      <c r="G66">
        <f t="shared" si="386"/>
        <v>1</v>
      </c>
      <c r="H66">
        <f t="shared" si="386"/>
        <v>0</v>
      </c>
      <c r="I66">
        <f t="shared" si="386"/>
        <v>0</v>
      </c>
      <c r="J66" t="str">
        <f t="shared" ref="J66:M66" si="387">INDIRECT("'"&amp;$A$45&amp;"'!"&amp;CELL("address",E27))</f>
        <v/>
      </c>
      <c r="K66" t="str">
        <f t="shared" si="387"/>
        <v/>
      </c>
      <c r="L66" t="str">
        <f t="shared" si="387"/>
        <v/>
      </c>
      <c r="M66" t="str">
        <f t="shared" si="387"/>
        <v/>
      </c>
      <c r="N66">
        <f t="shared" ref="N66:Q66" si="388">INDIRECT("'"&amp;$A$45&amp;"'!"&amp;CELL("address",I26))</f>
        <v>0</v>
      </c>
      <c r="O66">
        <f t="shared" si="388"/>
        <v>0</v>
      </c>
      <c r="P66">
        <f t="shared" si="388"/>
        <v>0</v>
      </c>
      <c r="Q66">
        <f t="shared" si="388"/>
        <v>0</v>
      </c>
      <c r="R66" t="str">
        <f t="shared" ref="R66:U66" si="389">INDIRECT("'"&amp;$A$45&amp;"'!"&amp;CELL("address",I27))</f>
        <v/>
      </c>
      <c r="S66" t="str">
        <f t="shared" si="389"/>
        <v/>
      </c>
      <c r="T66" t="str">
        <f t="shared" si="389"/>
        <v/>
      </c>
      <c r="U66" t="str">
        <f t="shared" si="389"/>
        <v/>
      </c>
      <c r="V66" t="str">
        <f t="shared" ref="V66:Z66" si="390">INDIRECT("'"&amp;$A$45&amp;"'!"&amp;CELL("address",M26:M27))</f>
        <v/>
      </c>
      <c r="W66" t="str">
        <f t="shared" si="390"/>
        <v/>
      </c>
      <c r="X66" t="str">
        <f t="shared" si="390"/>
        <v/>
      </c>
      <c r="Y66" t="str">
        <f t="shared" si="390"/>
        <v/>
      </c>
      <c r="Z66" t="str">
        <f t="shared" si="390"/>
        <v/>
      </c>
    </row>
    <row r="67">
      <c r="A67" s="81">
        <v>611.0</v>
      </c>
      <c r="B67" s="118">
        <f t="shared" ref="B67:E67" si="391">INDIRECT("'"&amp;$A$67&amp;"'!"&amp;CELL("address",A5:A6))</f>
        <v>3</v>
      </c>
      <c r="C67" s="118" t="str">
        <f t="shared" si="391"/>
        <v/>
      </c>
      <c r="D67" s="118" t="str">
        <f t="shared" si="391"/>
        <v/>
      </c>
      <c r="E67" s="118" t="str">
        <f t="shared" si="391"/>
        <v>level 2, preloaded hatch panel, didn't move</v>
      </c>
      <c r="F67">
        <f t="shared" ref="F67:I67" si="392">INDIRECT("'"&amp;$A$67&amp;"'!"&amp;CELL("address",E5))</f>
        <v>0</v>
      </c>
      <c r="G67">
        <f t="shared" si="392"/>
        <v>0</v>
      </c>
      <c r="H67">
        <f t="shared" si="392"/>
        <v>0</v>
      </c>
      <c r="I67">
        <f t="shared" si="392"/>
        <v>0</v>
      </c>
      <c r="J67">
        <f t="shared" ref="J67:M67" si="393">INDIRECT("'"&amp;$A$67&amp;"'!"&amp;CELL("address",E6))</f>
        <v>0</v>
      </c>
      <c r="K67">
        <f t="shared" si="393"/>
        <v>0</v>
      </c>
      <c r="L67">
        <f t="shared" si="393"/>
        <v>0</v>
      </c>
      <c r="M67">
        <f t="shared" si="393"/>
        <v>0</v>
      </c>
      <c r="N67">
        <f t="shared" ref="N67:Q67" si="394">INDIRECT("'"&amp;$A$67&amp;"'!"&amp;CELL("address",I5))</f>
        <v>0</v>
      </c>
      <c r="O67">
        <f t="shared" si="394"/>
        <v>0</v>
      </c>
      <c r="P67">
        <f t="shared" si="394"/>
        <v>0</v>
      </c>
      <c r="Q67">
        <f t="shared" si="394"/>
        <v>0</v>
      </c>
      <c r="R67">
        <f t="shared" ref="R67:U67" si="395">INDIRECT("'"&amp;$A$67&amp;"'!"&amp;CELL("address",I6))</f>
        <v>0</v>
      </c>
      <c r="S67">
        <f t="shared" si="395"/>
        <v>0</v>
      </c>
      <c r="T67">
        <f t="shared" si="395"/>
        <v>0</v>
      </c>
      <c r="U67">
        <f t="shared" si="395"/>
        <v>0</v>
      </c>
      <c r="V67" t="str">
        <f>INDIRECT("'"&amp;$A$67&amp;"'!"&amp;CELL("address",M5:M6))</f>
        <v/>
      </c>
      <c r="W67" t="str">
        <f t="shared" ref="W67:Z67" si="396">INDIRECT("'"&amp;$A$45&amp;"'!"&amp;CELL("address",N27:N28))</f>
        <v/>
      </c>
      <c r="X67" t="str">
        <f t="shared" si="396"/>
        <v/>
      </c>
      <c r="Y67" t="str">
        <f t="shared" si="396"/>
        <v/>
      </c>
      <c r="Z67" t="str">
        <f t="shared" si="396"/>
        <v/>
      </c>
    </row>
    <row r="68">
      <c r="B68" s="118"/>
      <c r="C68" s="118"/>
      <c r="D68" s="118"/>
      <c r="E68" s="118"/>
    </row>
    <row r="69">
      <c r="B69" s="118"/>
      <c r="C69" s="118"/>
      <c r="D69" s="118"/>
      <c r="E69" s="118"/>
    </row>
    <row r="70">
      <c r="B70" s="118"/>
      <c r="C70" s="118"/>
      <c r="D70" s="118"/>
      <c r="E70" s="118"/>
    </row>
    <row r="71">
      <c r="B71" s="118"/>
      <c r="C71" s="118"/>
      <c r="D71" s="118"/>
      <c r="E71" s="118"/>
    </row>
    <row r="72">
      <c r="B72" s="118"/>
      <c r="C72" s="118"/>
      <c r="D72" s="118"/>
      <c r="E72" s="118"/>
    </row>
    <row r="73">
      <c r="B73" s="118"/>
      <c r="C73" s="118"/>
      <c r="D73" s="118"/>
      <c r="E73" s="118"/>
    </row>
    <row r="74">
      <c r="B74" s="118"/>
      <c r="C74" s="118"/>
      <c r="D74" s="118"/>
      <c r="E74" s="118"/>
    </row>
    <row r="75">
      <c r="B75" s="118" t="str">
        <f t="shared" ref="B75:E75" si="397">INDIRECT("'"&amp;$A$45&amp;"'!"&amp;CELL("address",A35:A36))</f>
        <v/>
      </c>
      <c r="C75" s="118" t="str">
        <f t="shared" si="397"/>
        <v/>
      </c>
      <c r="D75" s="118" t="str">
        <f t="shared" si="397"/>
        <v/>
      </c>
      <c r="E75" s="118" t="str">
        <f t="shared" si="397"/>
        <v/>
      </c>
      <c r="F75" t="str">
        <f t="shared" ref="F75:I75" si="398">INDIRECT("'"&amp;$A$45&amp;"'!"&amp;CELL("address",E35))</f>
        <v/>
      </c>
      <c r="G75" t="str">
        <f t="shared" si="398"/>
        <v/>
      </c>
      <c r="H75" t="str">
        <f t="shared" si="398"/>
        <v/>
      </c>
      <c r="I75" t="str">
        <f t="shared" si="398"/>
        <v/>
      </c>
      <c r="J75" t="str">
        <f t="shared" ref="J75:M75" si="399">INDIRECT("'"&amp;$A$45&amp;"'!"&amp;CELL("address",E36))</f>
        <v/>
      </c>
      <c r="K75" t="str">
        <f t="shared" si="399"/>
        <v/>
      </c>
      <c r="L75" t="str">
        <f t="shared" si="399"/>
        <v/>
      </c>
      <c r="M75" t="str">
        <f t="shared" si="399"/>
        <v/>
      </c>
      <c r="N75" t="str">
        <f t="shared" ref="N75:Q75" si="400">INDIRECT("'"&amp;$A$45&amp;"'!"&amp;CELL("address",I35))</f>
        <v/>
      </c>
      <c r="O75" t="str">
        <f t="shared" si="400"/>
        <v/>
      </c>
      <c r="P75" t="str">
        <f t="shared" si="400"/>
        <v/>
      </c>
      <c r="Q75" t="str">
        <f t="shared" si="400"/>
        <v/>
      </c>
      <c r="R75" t="str">
        <f t="shared" ref="R75:U75" si="401">INDIRECT("'"&amp;$A$45&amp;"'!"&amp;CELL("address",I36))</f>
        <v/>
      </c>
      <c r="S75" t="str">
        <f t="shared" si="401"/>
        <v/>
      </c>
      <c r="T75" t="str">
        <f t="shared" si="401"/>
        <v/>
      </c>
      <c r="U75" t="str">
        <f t="shared" si="401"/>
        <v/>
      </c>
      <c r="V75" t="str">
        <f t="shared" ref="V75:Z75" si="402">INDIRECT("'"&amp;$A$45&amp;"'!"&amp;CELL("address",M35:M36))</f>
        <v/>
      </c>
      <c r="W75" t="str">
        <f t="shared" si="402"/>
        <v/>
      </c>
      <c r="X75" t="str">
        <f t="shared" si="402"/>
        <v/>
      </c>
      <c r="Y75" t="str">
        <f t="shared" si="402"/>
        <v/>
      </c>
      <c r="Z75" t="str">
        <f t="shared" si="402"/>
        <v/>
      </c>
    </row>
    <row r="76">
      <c r="B76" s="118" t="str">
        <f t="shared" ref="B76:E76" si="403">INDIRECT("'"&amp;$A$45&amp;"'!"&amp;CELL("address",A36:A37))</f>
        <v/>
      </c>
      <c r="C76" s="118" t="str">
        <f t="shared" si="403"/>
        <v/>
      </c>
      <c r="D76" s="118" t="str">
        <f t="shared" si="403"/>
        <v/>
      </c>
      <c r="E76" s="118" t="str">
        <f t="shared" si="403"/>
        <v/>
      </c>
      <c r="F76" t="str">
        <f t="shared" ref="F76:I76" si="404">INDIRECT("'"&amp;$A$45&amp;"'!"&amp;CELL("address",E36))</f>
        <v/>
      </c>
      <c r="G76" t="str">
        <f t="shared" si="404"/>
        <v/>
      </c>
      <c r="H76" t="str">
        <f t="shared" si="404"/>
        <v/>
      </c>
      <c r="I76" t="str">
        <f t="shared" si="404"/>
        <v/>
      </c>
      <c r="J76" t="str">
        <f t="shared" ref="J76:M76" si="405">INDIRECT("'"&amp;$A$45&amp;"'!"&amp;CELL("address",E37))</f>
        <v/>
      </c>
      <c r="K76" t="str">
        <f t="shared" si="405"/>
        <v/>
      </c>
      <c r="L76" t="str">
        <f t="shared" si="405"/>
        <v/>
      </c>
      <c r="M76" t="str">
        <f t="shared" si="405"/>
        <v/>
      </c>
      <c r="N76" t="str">
        <f t="shared" ref="N76:Q76" si="406">INDIRECT("'"&amp;$A$45&amp;"'!"&amp;CELL("address",I36))</f>
        <v/>
      </c>
      <c r="O76" t="str">
        <f t="shared" si="406"/>
        <v/>
      </c>
      <c r="P76" t="str">
        <f t="shared" si="406"/>
        <v/>
      </c>
      <c r="Q76" t="str">
        <f t="shared" si="406"/>
        <v/>
      </c>
      <c r="R76" t="str">
        <f t="shared" ref="R76:U76" si="407">INDIRECT("'"&amp;$A$45&amp;"'!"&amp;CELL("address",I37))</f>
        <v/>
      </c>
      <c r="S76" t="str">
        <f t="shared" si="407"/>
        <v/>
      </c>
      <c r="T76" t="str">
        <f t="shared" si="407"/>
        <v/>
      </c>
      <c r="U76" t="str">
        <f t="shared" si="407"/>
        <v/>
      </c>
      <c r="V76" t="str">
        <f t="shared" ref="V76:Z76" si="408">INDIRECT("'"&amp;$A$45&amp;"'!"&amp;CELL("address",M36:M37))</f>
        <v/>
      </c>
      <c r="W76" t="str">
        <f t="shared" si="408"/>
        <v/>
      </c>
      <c r="X76" t="str">
        <f t="shared" si="408"/>
        <v/>
      </c>
      <c r="Y76" t="str">
        <f t="shared" si="408"/>
        <v/>
      </c>
      <c r="Z76" t="str">
        <f t="shared" si="408"/>
        <v/>
      </c>
    </row>
    <row r="77">
      <c r="B77" s="118" t="str">
        <f t="shared" ref="B77:E77" si="409">INDIRECT("'"&amp;$A$45&amp;"'!"&amp;CELL("address",A37:A38))</f>
        <v/>
      </c>
      <c r="C77" s="118" t="str">
        <f t="shared" si="409"/>
        <v/>
      </c>
      <c r="D77" s="118" t="str">
        <f t="shared" si="409"/>
        <v/>
      </c>
      <c r="E77" s="118" t="str">
        <f t="shared" si="409"/>
        <v/>
      </c>
      <c r="F77" t="str">
        <f t="shared" ref="F77:I77" si="410">INDIRECT("'"&amp;$A$45&amp;"'!"&amp;CELL("address",E37))</f>
        <v/>
      </c>
      <c r="G77" t="str">
        <f t="shared" si="410"/>
        <v/>
      </c>
      <c r="H77" t="str">
        <f t="shared" si="410"/>
        <v/>
      </c>
      <c r="I77" t="str">
        <f t="shared" si="410"/>
        <v/>
      </c>
      <c r="J77" t="str">
        <f t="shared" ref="J77:M77" si="411">INDIRECT("'"&amp;$A$45&amp;"'!"&amp;CELL("address",E38))</f>
        <v/>
      </c>
      <c r="K77" t="str">
        <f t="shared" si="411"/>
        <v/>
      </c>
      <c r="L77" t="str">
        <f t="shared" si="411"/>
        <v/>
      </c>
      <c r="M77" t="str">
        <f t="shared" si="411"/>
        <v/>
      </c>
      <c r="N77" t="str">
        <f t="shared" ref="N77:Q77" si="412">INDIRECT("'"&amp;$A$45&amp;"'!"&amp;CELL("address",I37))</f>
        <v/>
      </c>
      <c r="O77" t="str">
        <f t="shared" si="412"/>
        <v/>
      </c>
      <c r="P77" t="str">
        <f t="shared" si="412"/>
        <v/>
      </c>
      <c r="Q77" t="str">
        <f t="shared" si="412"/>
        <v/>
      </c>
      <c r="R77" t="str">
        <f t="shared" ref="R77:U77" si="413">INDIRECT("'"&amp;$A$45&amp;"'!"&amp;CELL("address",I38))</f>
        <v/>
      </c>
      <c r="S77" t="str">
        <f t="shared" si="413"/>
        <v/>
      </c>
      <c r="T77" t="str">
        <f t="shared" si="413"/>
        <v/>
      </c>
      <c r="U77" t="str">
        <f t="shared" si="413"/>
        <v/>
      </c>
      <c r="V77" t="str">
        <f t="shared" ref="V77:Z77" si="414">INDIRECT("'"&amp;$A$45&amp;"'!"&amp;CELL("address",M37:M38))</f>
        <v/>
      </c>
      <c r="W77" t="str">
        <f t="shared" si="414"/>
        <v/>
      </c>
      <c r="X77" t="str">
        <f t="shared" si="414"/>
        <v/>
      </c>
      <c r="Y77" t="str">
        <f t="shared" si="414"/>
        <v/>
      </c>
      <c r="Z77" t="str">
        <f t="shared" si="414"/>
        <v/>
      </c>
    </row>
    <row r="78">
      <c r="B78" s="118" t="str">
        <f t="shared" ref="B78:E78" si="415">INDIRECT("'"&amp;$A$45&amp;"'!"&amp;CELL("address",A38:A39))</f>
        <v/>
      </c>
      <c r="C78" s="118" t="str">
        <f t="shared" si="415"/>
        <v/>
      </c>
      <c r="D78" s="118" t="str">
        <f t="shared" si="415"/>
        <v/>
      </c>
      <c r="E78" s="118" t="str">
        <f t="shared" si="415"/>
        <v/>
      </c>
      <c r="F78" t="str">
        <f t="shared" ref="F78:I78" si="416">INDIRECT("'"&amp;$A$45&amp;"'!"&amp;CELL("address",E38))</f>
        <v/>
      </c>
      <c r="G78" t="str">
        <f t="shared" si="416"/>
        <v/>
      </c>
      <c r="H78" t="str">
        <f t="shared" si="416"/>
        <v/>
      </c>
      <c r="I78" t="str">
        <f t="shared" si="416"/>
        <v/>
      </c>
      <c r="J78" t="str">
        <f t="shared" ref="J78:M78" si="417">INDIRECT("'"&amp;$A$45&amp;"'!"&amp;CELL("address",E39))</f>
        <v/>
      </c>
      <c r="K78" t="str">
        <f t="shared" si="417"/>
        <v/>
      </c>
      <c r="L78" t="str">
        <f t="shared" si="417"/>
        <v/>
      </c>
      <c r="M78" t="str">
        <f t="shared" si="417"/>
        <v/>
      </c>
      <c r="N78" t="str">
        <f t="shared" ref="N78:Q78" si="418">INDIRECT("'"&amp;$A$45&amp;"'!"&amp;CELL("address",I38))</f>
        <v/>
      </c>
      <c r="O78" t="str">
        <f t="shared" si="418"/>
        <v/>
      </c>
      <c r="P78" t="str">
        <f t="shared" si="418"/>
        <v/>
      </c>
      <c r="Q78" t="str">
        <f t="shared" si="418"/>
        <v/>
      </c>
      <c r="R78" t="str">
        <f t="shared" ref="R78:U78" si="419">INDIRECT("'"&amp;$A$45&amp;"'!"&amp;CELL("address",I39))</f>
        <v/>
      </c>
      <c r="S78" t="str">
        <f t="shared" si="419"/>
        <v/>
      </c>
      <c r="T78" t="str">
        <f t="shared" si="419"/>
        <v/>
      </c>
      <c r="U78" t="str">
        <f t="shared" si="419"/>
        <v/>
      </c>
      <c r="V78" t="str">
        <f t="shared" ref="V78:Z78" si="420">INDIRECT("'"&amp;$A$45&amp;"'!"&amp;CELL("address",M38:M39))</f>
        <v/>
      </c>
      <c r="W78" t="str">
        <f t="shared" si="420"/>
        <v/>
      </c>
      <c r="X78" t="str">
        <f t="shared" si="420"/>
        <v/>
      </c>
      <c r="Y78" t="str">
        <f t="shared" si="420"/>
        <v/>
      </c>
      <c r="Z78" t="str">
        <f t="shared" si="420"/>
        <v/>
      </c>
    </row>
    <row r="79">
      <c r="B79" s="118" t="str">
        <f t="shared" ref="B79:E79" si="421">INDIRECT("'"&amp;$A$45&amp;"'!"&amp;CELL("address",A39:A40))</f>
        <v/>
      </c>
      <c r="C79" s="118" t="str">
        <f t="shared" si="421"/>
        <v/>
      </c>
      <c r="D79" s="118" t="str">
        <f t="shared" si="421"/>
        <v/>
      </c>
      <c r="E79" s="118" t="str">
        <f t="shared" si="421"/>
        <v/>
      </c>
      <c r="F79" t="str">
        <f t="shared" ref="F79:I79" si="422">INDIRECT("'"&amp;$A$45&amp;"'!"&amp;CELL("address",E39))</f>
        <v/>
      </c>
      <c r="G79" t="str">
        <f t="shared" si="422"/>
        <v/>
      </c>
      <c r="H79" t="str">
        <f t="shared" si="422"/>
        <v/>
      </c>
      <c r="I79" t="str">
        <f t="shared" si="422"/>
        <v/>
      </c>
      <c r="J79" t="str">
        <f t="shared" ref="J79:M79" si="423">INDIRECT("'"&amp;$A$45&amp;"'!"&amp;CELL("address",E40))</f>
        <v/>
      </c>
      <c r="K79" t="str">
        <f t="shared" si="423"/>
        <v/>
      </c>
      <c r="L79" t="str">
        <f t="shared" si="423"/>
        <v/>
      </c>
      <c r="M79" t="str">
        <f t="shared" si="423"/>
        <v/>
      </c>
      <c r="N79" t="str">
        <f t="shared" ref="N79:Q79" si="424">INDIRECT("'"&amp;$A$45&amp;"'!"&amp;CELL("address",I39))</f>
        <v/>
      </c>
      <c r="O79" t="str">
        <f t="shared" si="424"/>
        <v/>
      </c>
      <c r="P79" t="str">
        <f t="shared" si="424"/>
        <v/>
      </c>
      <c r="Q79" t="str">
        <f t="shared" si="424"/>
        <v/>
      </c>
      <c r="R79" t="str">
        <f t="shared" ref="R79:U79" si="425">INDIRECT("'"&amp;$A$45&amp;"'!"&amp;CELL("address",I40))</f>
        <v/>
      </c>
      <c r="S79" t="str">
        <f t="shared" si="425"/>
        <v/>
      </c>
      <c r="T79" t="str">
        <f t="shared" si="425"/>
        <v/>
      </c>
      <c r="U79" t="str">
        <f t="shared" si="425"/>
        <v/>
      </c>
      <c r="V79" t="str">
        <f t="shared" ref="V79:Z79" si="426">INDIRECT("'"&amp;$A$45&amp;"'!"&amp;CELL("address",M39:M40))</f>
        <v/>
      </c>
      <c r="W79" t="str">
        <f t="shared" si="426"/>
        <v/>
      </c>
      <c r="X79" t="str">
        <f t="shared" si="426"/>
        <v/>
      </c>
      <c r="Y79" t="str">
        <f t="shared" si="426"/>
        <v/>
      </c>
      <c r="Z79" t="str">
        <f t="shared" si="426"/>
        <v/>
      </c>
    </row>
    <row r="80">
      <c r="B80" s="118" t="str">
        <f t="shared" ref="B80:E80" si="427">INDIRECT("'"&amp;$A$45&amp;"'!"&amp;CELL("address",A40:A41))</f>
        <v/>
      </c>
      <c r="C80" s="118" t="str">
        <f t="shared" si="427"/>
        <v/>
      </c>
      <c r="D80" s="118" t="str">
        <f t="shared" si="427"/>
        <v/>
      </c>
      <c r="E80" s="118" t="str">
        <f t="shared" si="427"/>
        <v/>
      </c>
      <c r="F80" t="str">
        <f t="shared" ref="F80:I80" si="428">INDIRECT("'"&amp;$A$45&amp;"'!"&amp;CELL("address",E40))</f>
        <v/>
      </c>
      <c r="G80" t="str">
        <f t="shared" si="428"/>
        <v/>
      </c>
      <c r="H80" t="str">
        <f t="shared" si="428"/>
        <v/>
      </c>
      <c r="I80" t="str">
        <f t="shared" si="428"/>
        <v/>
      </c>
      <c r="J80" t="str">
        <f t="shared" ref="J80:M80" si="429">INDIRECT("'"&amp;$A$45&amp;"'!"&amp;CELL("address",E41))</f>
        <v/>
      </c>
      <c r="K80" t="str">
        <f t="shared" si="429"/>
        <v/>
      </c>
      <c r="L80" t="str">
        <f t="shared" si="429"/>
        <v/>
      </c>
      <c r="M80" t="str">
        <f t="shared" si="429"/>
        <v/>
      </c>
      <c r="N80" t="str">
        <f t="shared" ref="N80:Q80" si="430">INDIRECT("'"&amp;$A$45&amp;"'!"&amp;CELL("address",I40))</f>
        <v/>
      </c>
      <c r="O80" t="str">
        <f t="shared" si="430"/>
        <v/>
      </c>
      <c r="P80" t="str">
        <f t="shared" si="430"/>
        <v/>
      </c>
      <c r="Q80" t="str">
        <f t="shared" si="430"/>
        <v/>
      </c>
      <c r="R80" t="str">
        <f t="shared" ref="R80:U80" si="431">INDIRECT("'"&amp;$A$45&amp;"'!"&amp;CELL("address",I41))</f>
        <v/>
      </c>
      <c r="S80" t="str">
        <f t="shared" si="431"/>
        <v/>
      </c>
      <c r="T80" t="str">
        <f t="shared" si="431"/>
        <v/>
      </c>
      <c r="U80" t="str">
        <f t="shared" si="431"/>
        <v/>
      </c>
      <c r="V80" t="str">
        <f t="shared" ref="V80:Z80" si="432">INDIRECT("'"&amp;$A$45&amp;"'!"&amp;CELL("address",M40:M41))</f>
        <v/>
      </c>
      <c r="W80" t="str">
        <f t="shared" si="432"/>
        <v/>
      </c>
      <c r="X80" t="str">
        <f t="shared" si="432"/>
        <v/>
      </c>
      <c r="Y80" t="str">
        <f t="shared" si="432"/>
        <v/>
      </c>
      <c r="Z80" t="str">
        <f t="shared" si="432"/>
        <v/>
      </c>
    </row>
    <row r="81">
      <c r="B81" s="118" t="str">
        <f t="shared" ref="B81:E81" si="433">INDIRECT("'"&amp;$A$45&amp;"'!"&amp;CELL("address",A41:A42))</f>
        <v/>
      </c>
      <c r="C81" s="118" t="str">
        <f t="shared" si="433"/>
        <v/>
      </c>
      <c r="D81" s="118" t="str">
        <f t="shared" si="433"/>
        <v/>
      </c>
      <c r="E81" s="118" t="str">
        <f t="shared" si="433"/>
        <v/>
      </c>
      <c r="F81" t="str">
        <f t="shared" ref="F81:I81" si="434">INDIRECT("'"&amp;$A$45&amp;"'!"&amp;CELL("address",E41))</f>
        <v/>
      </c>
      <c r="G81" t="str">
        <f t="shared" si="434"/>
        <v/>
      </c>
      <c r="H81" t="str">
        <f t="shared" si="434"/>
        <v/>
      </c>
      <c r="I81" t="str">
        <f t="shared" si="434"/>
        <v/>
      </c>
      <c r="J81" t="str">
        <f t="shared" ref="J81:M81" si="435">INDIRECT("'"&amp;$A$45&amp;"'!"&amp;CELL("address",E42))</f>
        <v/>
      </c>
      <c r="K81" t="str">
        <f t="shared" si="435"/>
        <v/>
      </c>
      <c r="L81" t="str">
        <f t="shared" si="435"/>
        <v/>
      </c>
      <c r="M81" t="str">
        <f t="shared" si="435"/>
        <v/>
      </c>
      <c r="N81" t="str">
        <f t="shared" ref="N81:Q81" si="436">INDIRECT("'"&amp;$A$45&amp;"'!"&amp;CELL("address",I41))</f>
        <v/>
      </c>
      <c r="O81" t="str">
        <f t="shared" si="436"/>
        <v/>
      </c>
      <c r="P81" t="str">
        <f t="shared" si="436"/>
        <v/>
      </c>
      <c r="Q81" t="str">
        <f t="shared" si="436"/>
        <v/>
      </c>
      <c r="R81" t="str">
        <f t="shared" ref="R81:U81" si="437">INDIRECT("'"&amp;$A$45&amp;"'!"&amp;CELL("address",I42))</f>
        <v/>
      </c>
      <c r="S81" t="str">
        <f t="shared" si="437"/>
        <v/>
      </c>
      <c r="T81" t="str">
        <f t="shared" si="437"/>
        <v/>
      </c>
      <c r="U81" t="str">
        <f t="shared" si="437"/>
        <v/>
      </c>
      <c r="V81" t="str">
        <f t="shared" ref="V81:Z81" si="438">INDIRECT("'"&amp;$A$45&amp;"'!"&amp;CELL("address",M41:M42))</f>
        <v/>
      </c>
      <c r="W81" t="str">
        <f t="shared" si="438"/>
        <v/>
      </c>
      <c r="X81" t="str">
        <f t="shared" si="438"/>
        <v/>
      </c>
      <c r="Y81" t="str">
        <f t="shared" si="438"/>
        <v/>
      </c>
      <c r="Z81" t="str">
        <f t="shared" si="438"/>
        <v/>
      </c>
    </row>
    <row r="82">
      <c r="B82" s="118" t="str">
        <f t="shared" ref="B82:E82" si="439">INDIRECT("'"&amp;$A$45&amp;"'!"&amp;CELL("address",A42:A43))</f>
        <v/>
      </c>
      <c r="C82" s="118" t="str">
        <f t="shared" si="439"/>
        <v/>
      </c>
      <c r="D82" s="118" t="str">
        <f t="shared" si="439"/>
        <v/>
      </c>
      <c r="E82" s="118" t="str">
        <f t="shared" si="439"/>
        <v/>
      </c>
      <c r="F82" t="str">
        <f t="shared" ref="F82:I82" si="440">INDIRECT("'"&amp;$A$45&amp;"'!"&amp;CELL("address",E42))</f>
        <v/>
      </c>
      <c r="G82" t="str">
        <f t="shared" si="440"/>
        <v/>
      </c>
      <c r="H82" t="str">
        <f t="shared" si="440"/>
        <v/>
      </c>
      <c r="I82" t="str">
        <f t="shared" si="440"/>
        <v/>
      </c>
      <c r="J82" t="str">
        <f t="shared" ref="J82:M82" si="441">INDIRECT("'"&amp;$A$45&amp;"'!"&amp;CELL("address",E43))</f>
        <v/>
      </c>
      <c r="K82" t="str">
        <f t="shared" si="441"/>
        <v/>
      </c>
      <c r="L82" t="str">
        <f t="shared" si="441"/>
        <v/>
      </c>
      <c r="M82" t="str">
        <f t="shared" si="441"/>
        <v/>
      </c>
      <c r="N82" t="str">
        <f t="shared" ref="N82:Q82" si="442">INDIRECT("'"&amp;$A$45&amp;"'!"&amp;CELL("address",I42))</f>
        <v/>
      </c>
      <c r="O82" t="str">
        <f t="shared" si="442"/>
        <v/>
      </c>
      <c r="P82" t="str">
        <f t="shared" si="442"/>
        <v/>
      </c>
      <c r="Q82" t="str">
        <f t="shared" si="442"/>
        <v/>
      </c>
      <c r="R82" t="str">
        <f t="shared" ref="R82:U82" si="443">INDIRECT("'"&amp;$A$45&amp;"'!"&amp;CELL("address",I43))</f>
        <v/>
      </c>
      <c r="S82" t="str">
        <f t="shared" si="443"/>
        <v/>
      </c>
      <c r="T82" t="str">
        <f t="shared" si="443"/>
        <v/>
      </c>
      <c r="U82" t="str">
        <f t="shared" si="443"/>
        <v/>
      </c>
      <c r="V82" t="str">
        <f t="shared" ref="V82:Z82" si="444">INDIRECT("'"&amp;$A$45&amp;"'!"&amp;CELL("address",M42:M43))</f>
        <v/>
      </c>
      <c r="W82" t="str">
        <f t="shared" si="444"/>
        <v/>
      </c>
      <c r="X82" t="str">
        <f t="shared" si="444"/>
        <v/>
      </c>
      <c r="Y82" t="str">
        <f t="shared" si="444"/>
        <v/>
      </c>
      <c r="Z82" t="str">
        <f t="shared" si="444"/>
        <v/>
      </c>
    </row>
    <row r="83">
      <c r="B83" s="118" t="str">
        <f t="shared" ref="B83:E83" si="445">INDIRECT("'"&amp;$A$45&amp;"'!"&amp;CELL("address",A43:A44))</f>
        <v/>
      </c>
      <c r="C83" s="118" t="str">
        <f t="shared" si="445"/>
        <v/>
      </c>
      <c r="D83" s="118" t="str">
        <f t="shared" si="445"/>
        <v/>
      </c>
      <c r="E83" s="118" t="str">
        <f t="shared" si="445"/>
        <v/>
      </c>
      <c r="F83" t="str">
        <f t="shared" ref="F83:I83" si="446">INDIRECT("'"&amp;$A$45&amp;"'!"&amp;CELL("address",E43))</f>
        <v/>
      </c>
      <c r="G83" t="str">
        <f t="shared" si="446"/>
        <v/>
      </c>
      <c r="H83" t="str">
        <f t="shared" si="446"/>
        <v/>
      </c>
      <c r="I83" t="str">
        <f t="shared" si="446"/>
        <v/>
      </c>
      <c r="J83" t="str">
        <f t="shared" ref="J83:M83" si="447">INDIRECT("'"&amp;$A$45&amp;"'!"&amp;CELL("address",E44))</f>
        <v/>
      </c>
      <c r="K83" t="str">
        <f t="shared" si="447"/>
        <v/>
      </c>
      <c r="L83" t="str">
        <f t="shared" si="447"/>
        <v/>
      </c>
      <c r="M83" t="str">
        <f t="shared" si="447"/>
        <v/>
      </c>
      <c r="N83" t="str">
        <f t="shared" ref="N83:Q83" si="448">INDIRECT("'"&amp;$A$45&amp;"'!"&amp;CELL("address",I43))</f>
        <v/>
      </c>
      <c r="O83" t="str">
        <f t="shared" si="448"/>
        <v/>
      </c>
      <c r="P83" t="str">
        <f t="shared" si="448"/>
        <v/>
      </c>
      <c r="Q83" t="str">
        <f t="shared" si="448"/>
        <v/>
      </c>
      <c r="R83" t="str">
        <f t="shared" ref="R83:U83" si="449">INDIRECT("'"&amp;$A$45&amp;"'!"&amp;CELL("address",I44))</f>
        <v/>
      </c>
      <c r="S83" t="str">
        <f t="shared" si="449"/>
        <v/>
      </c>
      <c r="T83" t="str">
        <f t="shared" si="449"/>
        <v/>
      </c>
      <c r="U83" t="str">
        <f t="shared" si="449"/>
        <v/>
      </c>
      <c r="V83" t="str">
        <f t="shared" ref="V83:Z83" si="450">INDIRECT("'"&amp;$A$45&amp;"'!"&amp;CELL("address",M43:M44))</f>
        <v/>
      </c>
      <c r="W83" t="str">
        <f t="shared" si="450"/>
        <v/>
      </c>
      <c r="X83" t="str">
        <f t="shared" si="450"/>
        <v/>
      </c>
      <c r="Y83" t="str">
        <f t="shared" si="450"/>
        <v/>
      </c>
      <c r="Z83" t="str">
        <f t="shared" si="450"/>
        <v/>
      </c>
    </row>
    <row r="84">
      <c r="B84" s="103"/>
      <c r="C84" s="103"/>
      <c r="D84" s="103"/>
      <c r="E84" s="120"/>
      <c r="F84" s="13"/>
      <c r="G84" s="13"/>
      <c r="H84" s="13"/>
      <c r="I84" s="103"/>
      <c r="J84" s="13"/>
      <c r="K84" s="13"/>
      <c r="L84" s="13"/>
      <c r="M84" s="103"/>
      <c r="N84" s="103"/>
      <c r="O84" s="103"/>
      <c r="P84" s="103"/>
      <c r="Q84" s="103"/>
      <c r="R84" s="13"/>
      <c r="T84" s="121"/>
    </row>
    <row r="85">
      <c r="B85" s="122"/>
      <c r="C85" s="122"/>
      <c r="D85" s="122"/>
      <c r="E85" s="122"/>
      <c r="F85" s="123"/>
      <c r="G85" s="123"/>
      <c r="H85" s="123"/>
      <c r="I85" s="124"/>
      <c r="J85" s="123"/>
      <c r="K85" s="123"/>
      <c r="L85" s="123"/>
      <c r="M85" s="124"/>
      <c r="N85" s="122"/>
      <c r="O85" s="122"/>
      <c r="P85" s="122"/>
      <c r="Q85" s="122"/>
      <c r="R85" s="52"/>
      <c r="S85" s="52"/>
      <c r="T85" s="122"/>
    </row>
    <row r="86">
      <c r="B86" s="103"/>
      <c r="C86" s="103"/>
      <c r="D86" s="103"/>
      <c r="E86" s="120"/>
      <c r="F86" s="13"/>
      <c r="G86" s="13"/>
      <c r="H86" s="13"/>
      <c r="I86" s="103"/>
      <c r="J86" s="13"/>
      <c r="K86" s="13"/>
      <c r="L86" s="13"/>
      <c r="M86" s="103"/>
      <c r="N86" s="103"/>
      <c r="O86" s="103"/>
      <c r="P86" s="103"/>
      <c r="Q86" s="103"/>
      <c r="R86" s="13"/>
      <c r="T86" s="121"/>
    </row>
    <row r="87">
      <c r="B87" s="121"/>
      <c r="C87" s="121"/>
      <c r="D87" s="121"/>
      <c r="E87" s="121"/>
      <c r="F87" s="13"/>
      <c r="G87" s="13"/>
      <c r="H87" s="13"/>
      <c r="I87" s="103"/>
      <c r="J87" s="13"/>
      <c r="K87" s="13"/>
      <c r="L87" s="13"/>
      <c r="M87" s="103"/>
      <c r="N87" s="121"/>
      <c r="O87" s="121"/>
      <c r="P87" s="121"/>
      <c r="Q87" s="121"/>
      <c r="T87" s="121"/>
    </row>
    <row r="88">
      <c r="B88" s="103"/>
      <c r="C88" s="103"/>
      <c r="D88" s="103"/>
      <c r="E88" s="120"/>
      <c r="F88" s="13"/>
      <c r="G88" s="13"/>
      <c r="H88" s="13"/>
      <c r="I88" s="103"/>
      <c r="J88" s="13"/>
      <c r="K88" s="13"/>
      <c r="L88" s="13"/>
      <c r="M88" s="103"/>
      <c r="N88" s="103"/>
      <c r="O88" s="103"/>
      <c r="P88" s="103"/>
      <c r="Q88" s="103"/>
      <c r="R88" s="13"/>
      <c r="T88" s="121"/>
    </row>
    <row r="89">
      <c r="B89" s="121"/>
      <c r="C89" s="121"/>
      <c r="D89" s="121"/>
      <c r="E89" s="121"/>
      <c r="F89" s="13"/>
      <c r="G89" s="13"/>
      <c r="H89" s="13"/>
      <c r="I89" s="103"/>
      <c r="J89" s="13"/>
      <c r="K89" s="13"/>
      <c r="L89" s="13"/>
      <c r="M89" s="103"/>
      <c r="N89" s="121"/>
      <c r="O89" s="121"/>
      <c r="P89" s="121"/>
      <c r="Q89" s="121"/>
      <c r="T89" s="121"/>
    </row>
    <row r="90">
      <c r="B90" s="103"/>
      <c r="C90" s="103"/>
      <c r="D90" s="103"/>
      <c r="E90" s="120"/>
      <c r="F90" s="13"/>
      <c r="G90" s="13"/>
      <c r="H90" s="13"/>
      <c r="I90" s="103"/>
      <c r="J90" s="13"/>
      <c r="K90" s="13"/>
      <c r="L90" s="13"/>
      <c r="M90" s="103"/>
      <c r="N90" s="103"/>
      <c r="O90" s="103"/>
      <c r="P90" s="103"/>
      <c r="Q90" s="103"/>
      <c r="R90" s="13"/>
      <c r="T90" s="121"/>
    </row>
    <row r="91">
      <c r="B91" s="121"/>
      <c r="C91" s="121"/>
      <c r="D91" s="121"/>
      <c r="E91" s="121"/>
      <c r="F91" s="13"/>
      <c r="G91" s="13"/>
      <c r="H91" s="13"/>
      <c r="I91" s="103"/>
      <c r="J91" s="13"/>
      <c r="K91" s="13"/>
      <c r="L91" s="13"/>
      <c r="M91" s="103"/>
      <c r="N91" s="121"/>
      <c r="O91" s="121"/>
      <c r="P91" s="121"/>
      <c r="Q91" s="121"/>
      <c r="T91" s="121"/>
    </row>
    <row r="92">
      <c r="B92" s="103"/>
      <c r="C92" s="103"/>
      <c r="D92" s="103"/>
      <c r="E92" s="120"/>
      <c r="F92" s="13"/>
      <c r="G92" s="13"/>
      <c r="H92" s="13"/>
      <c r="I92" s="103"/>
      <c r="J92" s="13"/>
      <c r="K92" s="13"/>
      <c r="L92" s="13"/>
      <c r="M92" s="103"/>
      <c r="N92" s="103"/>
      <c r="O92" s="103"/>
      <c r="P92" s="103"/>
      <c r="Q92" s="103"/>
      <c r="R92" s="13"/>
      <c r="T92" s="121"/>
    </row>
    <row r="93">
      <c r="B93" s="121"/>
      <c r="C93" s="121"/>
      <c r="D93" s="121"/>
      <c r="E93" s="121"/>
      <c r="F93" s="13"/>
      <c r="G93" s="13"/>
      <c r="H93" s="13"/>
      <c r="I93" s="103"/>
      <c r="J93" s="13"/>
      <c r="K93" s="13"/>
      <c r="L93" s="13"/>
      <c r="M93" s="103"/>
      <c r="N93" s="121"/>
      <c r="O93" s="121"/>
      <c r="P93" s="121"/>
      <c r="Q93" s="121"/>
      <c r="T93" s="121"/>
    </row>
    <row r="94">
      <c r="B94" s="103"/>
      <c r="C94" s="103"/>
      <c r="D94" s="103"/>
      <c r="E94" s="120"/>
      <c r="F94" s="13"/>
      <c r="G94" s="13"/>
      <c r="H94" s="13"/>
      <c r="I94" s="103"/>
      <c r="J94" s="13"/>
      <c r="K94" s="13"/>
      <c r="L94" s="13"/>
      <c r="M94" s="103"/>
      <c r="N94" s="103"/>
      <c r="O94" s="103"/>
      <c r="P94" s="103"/>
      <c r="Q94" s="103"/>
      <c r="R94" s="13"/>
      <c r="T94" s="121"/>
    </row>
    <row r="95">
      <c r="B95" s="121"/>
      <c r="C95" s="121"/>
      <c r="D95" s="121"/>
      <c r="E95" s="121"/>
      <c r="F95" s="13"/>
      <c r="G95" s="13"/>
      <c r="H95" s="13"/>
      <c r="I95" s="103"/>
      <c r="J95" s="13"/>
      <c r="K95" s="13"/>
      <c r="L95" s="13"/>
      <c r="M95" s="103"/>
      <c r="N95" s="121"/>
      <c r="O95" s="121"/>
      <c r="P95" s="121"/>
      <c r="Q95" s="121"/>
      <c r="T95" s="121"/>
    </row>
    <row r="96">
      <c r="B96" s="103"/>
      <c r="C96" s="103"/>
      <c r="D96" s="103"/>
      <c r="E96" s="120"/>
      <c r="F96" s="13"/>
      <c r="G96" s="13"/>
      <c r="H96" s="13"/>
      <c r="I96" s="103"/>
      <c r="J96" s="13"/>
      <c r="K96" s="13"/>
      <c r="L96" s="13"/>
      <c r="M96" s="103"/>
      <c r="N96" s="103"/>
      <c r="O96" s="103"/>
      <c r="P96" s="103"/>
      <c r="Q96" s="103"/>
      <c r="R96" s="13"/>
      <c r="T96" s="121"/>
    </row>
    <row r="97">
      <c r="B97" s="121"/>
      <c r="C97" s="121"/>
      <c r="D97" s="121"/>
      <c r="E97" s="121"/>
      <c r="F97" s="13"/>
      <c r="G97" s="13"/>
      <c r="H97" s="13"/>
      <c r="I97" s="103"/>
      <c r="J97" s="13"/>
      <c r="K97" s="13"/>
      <c r="L97" s="13"/>
      <c r="M97" s="103"/>
      <c r="N97" s="121"/>
      <c r="O97" s="121"/>
      <c r="P97" s="121"/>
      <c r="Q97" s="121"/>
      <c r="T97" s="121"/>
    </row>
    <row r="98">
      <c r="B98" s="103"/>
      <c r="C98" s="103"/>
      <c r="D98" s="103"/>
      <c r="E98" s="120"/>
      <c r="F98" s="13"/>
      <c r="G98" s="13"/>
      <c r="H98" s="13"/>
      <c r="I98" s="103"/>
      <c r="J98" s="13"/>
      <c r="K98" s="13"/>
      <c r="L98" s="13"/>
      <c r="M98" s="103"/>
      <c r="N98" s="103"/>
      <c r="O98" s="103"/>
      <c r="P98" s="103"/>
      <c r="Q98" s="103"/>
      <c r="R98" s="13"/>
      <c r="T98" s="121"/>
    </row>
    <row r="99">
      <c r="B99" s="121"/>
      <c r="C99" s="121"/>
      <c r="D99" s="121"/>
      <c r="E99" s="121"/>
      <c r="F99" s="13"/>
      <c r="G99" s="13"/>
      <c r="H99" s="13"/>
      <c r="I99" s="103"/>
      <c r="J99" s="13"/>
      <c r="K99" s="13"/>
      <c r="L99" s="13"/>
      <c r="M99" s="103"/>
      <c r="N99" s="121"/>
      <c r="O99" s="121"/>
      <c r="P99" s="121"/>
      <c r="Q99" s="121"/>
      <c r="T99" s="121"/>
    </row>
    <row r="100">
      <c r="B100" s="103"/>
      <c r="C100" s="103"/>
      <c r="D100" s="103"/>
      <c r="E100" s="120"/>
      <c r="F100" s="13"/>
      <c r="G100" s="13"/>
      <c r="H100" s="13"/>
      <c r="I100" s="103"/>
      <c r="J100" s="13"/>
      <c r="K100" s="13"/>
      <c r="L100" s="13"/>
      <c r="M100" s="103"/>
      <c r="N100" s="103"/>
      <c r="O100" s="103"/>
      <c r="P100" s="103"/>
      <c r="Q100" s="103"/>
      <c r="R100" s="13"/>
      <c r="T100" s="121"/>
    </row>
    <row r="101">
      <c r="B101" s="121"/>
      <c r="C101" s="121"/>
      <c r="D101" s="121"/>
      <c r="E101" s="121"/>
      <c r="F101" s="13"/>
      <c r="G101" s="13"/>
      <c r="H101" s="13"/>
      <c r="I101" s="103"/>
      <c r="J101" s="13"/>
      <c r="K101" s="13"/>
      <c r="L101" s="13"/>
      <c r="M101" s="103"/>
      <c r="N101" s="121"/>
      <c r="O101" s="121"/>
      <c r="P101" s="121"/>
      <c r="Q101" s="121"/>
      <c r="T101" s="121"/>
    </row>
    <row r="102">
      <c r="B102" s="103"/>
      <c r="C102" s="103"/>
      <c r="D102" s="103"/>
      <c r="E102" s="120"/>
      <c r="F102" s="13"/>
      <c r="G102" s="13"/>
      <c r="H102" s="13"/>
      <c r="I102" s="103"/>
      <c r="J102" s="13"/>
      <c r="K102" s="13"/>
      <c r="L102" s="13"/>
      <c r="M102" s="103"/>
      <c r="N102" s="103"/>
      <c r="O102" s="103"/>
      <c r="P102" s="103"/>
      <c r="Q102" s="103"/>
      <c r="R102" s="13"/>
      <c r="T102" s="121"/>
    </row>
    <row r="103">
      <c r="B103" s="121"/>
      <c r="C103" s="121"/>
      <c r="D103" s="121"/>
      <c r="E103" s="121"/>
      <c r="F103" s="13"/>
      <c r="G103" s="13"/>
      <c r="H103" s="13"/>
      <c r="I103" s="103"/>
      <c r="J103" s="13"/>
      <c r="K103" s="13"/>
      <c r="L103" s="13"/>
      <c r="M103" s="103"/>
      <c r="N103" s="121"/>
      <c r="O103" s="121"/>
      <c r="P103" s="121"/>
      <c r="Q103" s="121"/>
      <c r="T103" s="121"/>
    </row>
    <row r="104">
      <c r="B104" s="103"/>
      <c r="C104" s="103"/>
      <c r="D104" s="103"/>
      <c r="E104" s="120"/>
      <c r="F104" s="13"/>
      <c r="G104" s="13"/>
      <c r="H104" s="13"/>
      <c r="I104" s="103"/>
      <c r="J104" s="13"/>
      <c r="K104" s="13"/>
      <c r="L104" s="13"/>
      <c r="M104" s="103"/>
      <c r="N104" s="103"/>
      <c r="O104" s="103"/>
      <c r="P104" s="103"/>
      <c r="Q104" s="103"/>
      <c r="R104" s="13"/>
      <c r="T104" s="121"/>
    </row>
    <row r="105">
      <c r="B105" s="121"/>
      <c r="C105" s="121"/>
      <c r="D105" s="121"/>
      <c r="E105" s="121"/>
      <c r="F105" s="13"/>
      <c r="G105" s="13"/>
      <c r="H105" s="13"/>
      <c r="I105" s="103"/>
      <c r="J105" s="13"/>
      <c r="K105" s="13"/>
      <c r="L105" s="13"/>
      <c r="M105" s="103"/>
      <c r="N105" s="121"/>
      <c r="O105" s="121"/>
      <c r="P105" s="121"/>
      <c r="Q105" s="121"/>
      <c r="T105" s="121"/>
    </row>
    <row r="106">
      <c r="B106" s="103"/>
      <c r="C106" s="103"/>
      <c r="D106" s="103"/>
      <c r="E106" s="120"/>
      <c r="F106" s="13"/>
      <c r="G106" s="13"/>
      <c r="H106" s="13"/>
      <c r="I106" s="103"/>
      <c r="J106" s="13"/>
      <c r="K106" s="13"/>
      <c r="L106" s="13"/>
      <c r="M106" s="103"/>
      <c r="N106" s="103"/>
      <c r="O106" s="103"/>
      <c r="P106" s="103"/>
      <c r="Q106" s="103"/>
      <c r="R106" s="13"/>
      <c r="T106" s="121"/>
    </row>
    <row r="107">
      <c r="B107" s="121"/>
      <c r="C107" s="121"/>
      <c r="D107" s="121"/>
      <c r="E107" s="121"/>
      <c r="F107" s="13"/>
      <c r="G107" s="13"/>
      <c r="H107" s="13"/>
      <c r="I107" s="103"/>
      <c r="J107" s="13"/>
      <c r="K107" s="13"/>
      <c r="L107" s="13"/>
      <c r="M107" s="103"/>
      <c r="N107" s="121"/>
      <c r="O107" s="121"/>
      <c r="P107" s="121"/>
      <c r="Q107" s="121"/>
      <c r="T107" s="121"/>
    </row>
    <row r="108">
      <c r="B108" s="103"/>
      <c r="C108" s="103"/>
      <c r="D108" s="103"/>
      <c r="E108" s="120"/>
      <c r="F108" s="13"/>
      <c r="G108" s="13"/>
      <c r="H108" s="13"/>
      <c r="I108" s="103"/>
      <c r="J108" s="13"/>
      <c r="K108" s="13"/>
      <c r="L108" s="13"/>
      <c r="M108" s="103"/>
      <c r="N108" s="103"/>
      <c r="O108" s="103"/>
      <c r="P108" s="103"/>
      <c r="Q108" s="103"/>
      <c r="R108" s="13"/>
      <c r="T108" s="121"/>
    </row>
    <row r="109">
      <c r="B109" s="121"/>
      <c r="C109" s="121"/>
      <c r="D109" s="121"/>
      <c r="E109" s="121"/>
      <c r="F109" s="13"/>
      <c r="G109" s="13"/>
      <c r="H109" s="13"/>
      <c r="I109" s="103"/>
      <c r="J109" s="13"/>
      <c r="K109" s="13"/>
      <c r="L109" s="13"/>
      <c r="M109" s="103"/>
      <c r="N109" s="121"/>
      <c r="O109" s="121"/>
      <c r="P109" s="121"/>
      <c r="Q109" s="121"/>
      <c r="T109" s="121"/>
    </row>
    <row r="110">
      <c r="B110" s="103"/>
      <c r="C110" s="103"/>
      <c r="D110" s="103"/>
      <c r="E110" s="120"/>
      <c r="F110" s="13"/>
      <c r="G110" s="13"/>
      <c r="H110" s="13"/>
      <c r="I110" s="103"/>
      <c r="J110" s="13"/>
      <c r="K110" s="13"/>
      <c r="L110" s="13"/>
      <c r="M110" s="103"/>
      <c r="N110" s="103"/>
      <c r="O110" s="103"/>
      <c r="P110" s="103"/>
      <c r="Q110" s="103"/>
      <c r="R110" s="13"/>
      <c r="T110" s="121"/>
    </row>
    <row r="111">
      <c r="B111" s="121"/>
      <c r="C111" s="121"/>
      <c r="D111" s="121"/>
      <c r="E111" s="121"/>
      <c r="F111" s="13"/>
      <c r="G111" s="13"/>
      <c r="H111" s="13"/>
      <c r="I111" s="103"/>
      <c r="J111" s="13"/>
      <c r="K111" s="13"/>
      <c r="L111" s="13"/>
      <c r="M111" s="103"/>
      <c r="N111" s="121"/>
      <c r="O111" s="121"/>
      <c r="P111" s="121"/>
      <c r="Q111" s="121"/>
      <c r="T111" s="121"/>
    </row>
    <row r="112">
      <c r="B112" s="103"/>
      <c r="C112" s="103"/>
      <c r="D112" s="103"/>
      <c r="E112" s="120"/>
      <c r="F112" s="13"/>
      <c r="G112" s="13"/>
      <c r="H112" s="13"/>
      <c r="I112" s="103"/>
      <c r="J112" s="13"/>
      <c r="K112" s="13"/>
      <c r="L112" s="13"/>
      <c r="M112" s="103"/>
      <c r="N112" s="103"/>
      <c r="O112" s="103"/>
      <c r="P112" s="103"/>
      <c r="Q112" s="103"/>
      <c r="R112" s="13"/>
      <c r="T112" s="121"/>
    </row>
    <row r="113">
      <c r="B113" s="121"/>
      <c r="C113" s="121"/>
      <c r="D113" s="121"/>
      <c r="E113" s="121"/>
      <c r="F113" s="13"/>
      <c r="G113" s="13"/>
      <c r="H113" s="13"/>
      <c r="I113" s="103"/>
      <c r="J113" s="13"/>
      <c r="K113" s="13"/>
      <c r="L113" s="13"/>
      <c r="M113" s="103"/>
      <c r="N113" s="121"/>
      <c r="O113" s="121"/>
      <c r="P113" s="121"/>
      <c r="Q113" s="121"/>
      <c r="T113" s="121"/>
    </row>
    <row r="114">
      <c r="B114" s="103"/>
      <c r="C114" s="103"/>
      <c r="D114" s="103"/>
      <c r="E114" s="120"/>
      <c r="F114" s="13"/>
      <c r="G114" s="13"/>
      <c r="H114" s="13"/>
      <c r="I114" s="103"/>
      <c r="J114" s="13"/>
      <c r="K114" s="13"/>
      <c r="L114" s="13"/>
      <c r="M114" s="103"/>
      <c r="N114" s="103"/>
      <c r="O114" s="103"/>
      <c r="P114" s="103"/>
      <c r="Q114" s="103"/>
      <c r="R114" s="13"/>
      <c r="T114" s="121"/>
    </row>
    <row r="115">
      <c r="B115" s="121"/>
      <c r="C115" s="121"/>
      <c r="D115" s="121"/>
      <c r="E115" s="121"/>
      <c r="F115" s="13"/>
      <c r="G115" s="13"/>
      <c r="H115" s="13"/>
      <c r="I115" s="103"/>
      <c r="J115" s="13"/>
      <c r="K115" s="13"/>
      <c r="L115" s="13"/>
      <c r="M115" s="103"/>
      <c r="N115" s="121"/>
      <c r="O115" s="121"/>
      <c r="P115" s="121"/>
      <c r="Q115" s="121"/>
      <c r="T115" s="121"/>
    </row>
    <row r="116">
      <c r="B116" s="103"/>
      <c r="C116" s="103"/>
      <c r="D116" s="103"/>
      <c r="E116" s="120"/>
      <c r="F116" s="13"/>
      <c r="G116" s="13"/>
      <c r="H116" s="13"/>
      <c r="I116" s="103"/>
      <c r="J116" s="13"/>
      <c r="K116" s="13"/>
      <c r="L116" s="13"/>
      <c r="M116" s="103"/>
      <c r="N116" s="103"/>
      <c r="O116" s="103"/>
      <c r="P116" s="103"/>
      <c r="Q116" s="103"/>
      <c r="R116" s="13"/>
      <c r="T116" s="121"/>
    </row>
    <row r="117">
      <c r="B117" s="121"/>
      <c r="C117" s="121"/>
      <c r="D117" s="121"/>
      <c r="E117" s="121"/>
      <c r="F117" s="13"/>
      <c r="G117" s="13"/>
      <c r="H117" s="13"/>
      <c r="I117" s="103"/>
      <c r="J117" s="13"/>
      <c r="K117" s="13"/>
      <c r="L117" s="13"/>
      <c r="M117" s="103"/>
      <c r="N117" s="121"/>
      <c r="O117" s="121"/>
      <c r="P117" s="121"/>
      <c r="Q117" s="121"/>
      <c r="T117" s="121"/>
    </row>
    <row r="118">
      <c r="B118" s="103"/>
      <c r="C118" s="103"/>
      <c r="D118" s="103"/>
      <c r="E118" s="120"/>
      <c r="F118" s="13"/>
      <c r="G118" s="13"/>
      <c r="H118" s="13"/>
      <c r="I118" s="103"/>
      <c r="J118" s="13"/>
      <c r="K118" s="13"/>
      <c r="L118" s="13"/>
      <c r="M118" s="103"/>
      <c r="N118" s="103"/>
      <c r="O118" s="103"/>
      <c r="P118" s="103"/>
      <c r="Q118" s="103"/>
      <c r="R118" s="13"/>
      <c r="T118" s="121"/>
    </row>
    <row r="119">
      <c r="B119" s="121"/>
      <c r="C119" s="121"/>
      <c r="D119" s="121"/>
      <c r="E119" s="121"/>
      <c r="F119" s="13"/>
      <c r="G119" s="13"/>
      <c r="H119" s="13"/>
      <c r="I119" s="103"/>
      <c r="J119" s="13"/>
      <c r="K119" s="13"/>
      <c r="L119" s="13"/>
      <c r="M119" s="103"/>
      <c r="N119" s="121"/>
      <c r="O119" s="121"/>
      <c r="P119" s="121"/>
      <c r="Q119" s="121"/>
      <c r="T119" s="121"/>
    </row>
    <row r="120">
      <c r="B120" s="103"/>
      <c r="C120" s="103"/>
      <c r="D120" s="103"/>
      <c r="E120" s="120"/>
      <c r="F120" s="13"/>
      <c r="G120" s="13"/>
      <c r="H120" s="13"/>
      <c r="I120" s="103"/>
      <c r="J120" s="13"/>
      <c r="K120" s="13"/>
      <c r="L120" s="13"/>
      <c r="M120" s="103"/>
      <c r="N120" s="103"/>
      <c r="O120" s="103"/>
      <c r="P120" s="103"/>
      <c r="Q120" s="103"/>
      <c r="R120" s="13"/>
      <c r="T120" s="121"/>
    </row>
    <row r="121">
      <c r="B121" s="121"/>
      <c r="C121" s="121"/>
      <c r="D121" s="121"/>
      <c r="E121" s="121"/>
      <c r="F121" s="13"/>
      <c r="G121" s="13"/>
      <c r="H121" s="13"/>
      <c r="I121" s="103"/>
      <c r="J121" s="13"/>
      <c r="K121" s="13"/>
      <c r="L121" s="13"/>
      <c r="M121" s="103"/>
      <c r="N121" s="121"/>
      <c r="O121" s="121"/>
      <c r="P121" s="121"/>
      <c r="Q121" s="121"/>
      <c r="T121" s="121"/>
    </row>
    <row r="122">
      <c r="B122" s="103"/>
      <c r="C122" s="103"/>
      <c r="D122" s="103"/>
      <c r="E122" s="120"/>
      <c r="F122" s="13"/>
      <c r="G122" s="13"/>
      <c r="H122" s="13"/>
      <c r="I122" s="103"/>
      <c r="J122" s="13"/>
      <c r="K122" s="13"/>
      <c r="L122" s="13"/>
      <c r="M122" s="103"/>
      <c r="N122" s="103"/>
      <c r="O122" s="103"/>
      <c r="P122" s="103"/>
      <c r="Q122" s="103"/>
      <c r="R122" s="13"/>
      <c r="T122" s="121"/>
    </row>
    <row r="123">
      <c r="B123" s="121"/>
      <c r="C123" s="121"/>
      <c r="D123" s="121"/>
      <c r="E123" s="121"/>
      <c r="F123" s="13"/>
      <c r="G123" s="13"/>
      <c r="H123" s="13"/>
      <c r="I123" s="103"/>
      <c r="J123" s="13"/>
      <c r="K123" s="13"/>
      <c r="L123" s="13"/>
      <c r="M123" s="103"/>
      <c r="N123" s="121"/>
      <c r="O123" s="121"/>
      <c r="P123" s="121"/>
      <c r="Q123" s="121"/>
      <c r="T123" s="121"/>
    </row>
    <row r="124">
      <c r="B124" s="103"/>
      <c r="C124" s="103"/>
      <c r="D124" s="103"/>
      <c r="E124" s="120"/>
      <c r="F124" s="13"/>
      <c r="G124" s="13"/>
      <c r="H124" s="13"/>
      <c r="I124" s="103"/>
      <c r="J124" s="13"/>
      <c r="K124" s="13"/>
      <c r="L124" s="13"/>
      <c r="M124" s="103"/>
      <c r="N124" s="103"/>
      <c r="O124" s="103"/>
      <c r="P124" s="103"/>
      <c r="Q124" s="103"/>
      <c r="R124" s="13"/>
      <c r="T124" s="121"/>
    </row>
    <row r="125">
      <c r="B125" s="121"/>
      <c r="C125" s="121"/>
      <c r="D125" s="121"/>
      <c r="E125" s="121"/>
      <c r="F125" s="13"/>
      <c r="G125" s="13"/>
      <c r="H125" s="13"/>
      <c r="I125" s="103"/>
      <c r="J125" s="13"/>
      <c r="K125" s="13"/>
      <c r="L125" s="13"/>
      <c r="M125" s="103"/>
      <c r="N125" s="121"/>
      <c r="O125" s="121"/>
      <c r="P125" s="121"/>
      <c r="Q125" s="121"/>
      <c r="T125" s="121"/>
    </row>
    <row r="126">
      <c r="B126" s="103"/>
      <c r="C126" s="103"/>
      <c r="D126" s="103"/>
      <c r="E126" s="120"/>
      <c r="F126" s="13"/>
      <c r="G126" s="13"/>
      <c r="H126" s="13"/>
      <c r="I126" s="103"/>
      <c r="J126" s="13"/>
      <c r="K126" s="13"/>
      <c r="L126" s="13"/>
      <c r="M126" s="103"/>
      <c r="N126" s="103"/>
      <c r="O126" s="103"/>
      <c r="P126" s="103"/>
      <c r="Q126" s="103"/>
      <c r="R126" s="13"/>
      <c r="T126" s="121"/>
    </row>
    <row r="127">
      <c r="B127" s="121"/>
      <c r="C127" s="121"/>
      <c r="D127" s="121"/>
      <c r="E127" s="121"/>
      <c r="F127" s="13"/>
      <c r="G127" s="13"/>
      <c r="H127" s="13"/>
      <c r="I127" s="103"/>
      <c r="J127" s="13"/>
      <c r="K127" s="13"/>
      <c r="L127" s="13"/>
      <c r="M127" s="103"/>
      <c r="N127" s="121"/>
      <c r="O127" s="121"/>
      <c r="P127" s="121"/>
      <c r="Q127" s="121"/>
      <c r="T127" s="121"/>
    </row>
    <row r="128">
      <c r="B128" s="103"/>
      <c r="C128" s="103"/>
      <c r="D128" s="103"/>
      <c r="E128" s="120"/>
      <c r="F128" s="13"/>
      <c r="G128" s="13"/>
      <c r="H128" s="13"/>
      <c r="I128" s="103"/>
      <c r="J128" s="13"/>
      <c r="K128" s="13"/>
      <c r="L128" s="13"/>
      <c r="M128" s="103"/>
      <c r="N128" s="103"/>
      <c r="O128" s="103"/>
      <c r="P128" s="103"/>
      <c r="Q128" s="103"/>
      <c r="R128" s="13"/>
      <c r="T128" s="121"/>
    </row>
    <row r="129">
      <c r="B129" s="121"/>
      <c r="C129" s="121"/>
      <c r="D129" s="121"/>
      <c r="E129" s="121"/>
      <c r="F129" s="13"/>
      <c r="G129" s="13"/>
      <c r="H129" s="13"/>
      <c r="I129" s="103"/>
      <c r="J129" s="13"/>
      <c r="K129" s="13"/>
      <c r="L129" s="13"/>
      <c r="M129" s="103"/>
      <c r="N129" s="121"/>
      <c r="O129" s="121"/>
      <c r="P129" s="121"/>
      <c r="Q129" s="121"/>
      <c r="T129" s="121"/>
    </row>
    <row r="130">
      <c r="B130" s="103"/>
      <c r="C130" s="103"/>
      <c r="D130" s="103"/>
      <c r="E130" s="120"/>
      <c r="F130" s="13"/>
      <c r="G130" s="13"/>
      <c r="H130" s="13"/>
      <c r="I130" s="103"/>
      <c r="J130" s="13"/>
      <c r="K130" s="13"/>
      <c r="L130" s="13"/>
      <c r="M130" s="103"/>
      <c r="N130" s="103"/>
      <c r="O130" s="103"/>
      <c r="P130" s="103"/>
      <c r="Q130" s="103"/>
      <c r="R130" s="13"/>
      <c r="T130" s="121"/>
    </row>
    <row r="131">
      <c r="B131" s="121"/>
      <c r="C131" s="121"/>
      <c r="D131" s="121"/>
      <c r="E131" s="121"/>
      <c r="F131" s="13"/>
      <c r="G131" s="13"/>
      <c r="H131" s="13"/>
      <c r="I131" s="103"/>
      <c r="J131" s="13"/>
      <c r="K131" s="13"/>
      <c r="L131" s="13"/>
      <c r="M131" s="103"/>
      <c r="N131" s="121"/>
      <c r="O131" s="121"/>
      <c r="P131" s="121"/>
      <c r="Q131" s="121"/>
      <c r="T131" s="121"/>
    </row>
    <row r="132">
      <c r="B132" s="103"/>
      <c r="C132" s="103"/>
      <c r="D132" s="103"/>
      <c r="E132" s="120"/>
      <c r="F132" s="13"/>
      <c r="G132" s="13"/>
      <c r="H132" s="13"/>
      <c r="I132" s="103"/>
      <c r="J132" s="13"/>
      <c r="K132" s="13"/>
      <c r="L132" s="13"/>
      <c r="M132" s="103"/>
      <c r="N132" s="103"/>
      <c r="O132" s="103"/>
      <c r="P132" s="103"/>
      <c r="Q132" s="103"/>
      <c r="R132" s="13"/>
      <c r="T132" s="121"/>
    </row>
    <row r="133">
      <c r="B133" s="121"/>
      <c r="C133" s="121"/>
      <c r="D133" s="121"/>
      <c r="E133" s="121"/>
      <c r="F133" s="13"/>
      <c r="G133" s="13"/>
      <c r="H133" s="13"/>
      <c r="I133" s="103"/>
      <c r="J133" s="13"/>
      <c r="K133" s="13"/>
      <c r="L133" s="13"/>
      <c r="M133" s="103"/>
      <c r="N133" s="121"/>
      <c r="O133" s="121"/>
      <c r="P133" s="121"/>
      <c r="Q133" s="121"/>
      <c r="T133" s="121"/>
    </row>
    <row r="134">
      <c r="B134" s="103"/>
      <c r="C134" s="103"/>
      <c r="D134" s="103"/>
      <c r="E134" s="120"/>
      <c r="F134" s="13"/>
      <c r="G134" s="13"/>
      <c r="H134" s="13"/>
      <c r="I134" s="103"/>
      <c r="J134" s="13"/>
      <c r="K134" s="13"/>
      <c r="L134" s="13"/>
      <c r="M134" s="103"/>
      <c r="N134" s="103"/>
      <c r="O134" s="103"/>
      <c r="P134" s="103"/>
      <c r="Q134" s="103"/>
      <c r="R134" s="13"/>
      <c r="T134" s="121"/>
    </row>
    <row r="135">
      <c r="B135" s="121"/>
      <c r="C135" s="121"/>
      <c r="D135" s="121"/>
      <c r="E135" s="121"/>
      <c r="F135" s="13"/>
      <c r="G135" s="13"/>
      <c r="H135" s="13"/>
      <c r="I135" s="103"/>
      <c r="J135" s="13"/>
      <c r="K135" s="13"/>
      <c r="L135" s="13"/>
      <c r="M135" s="103"/>
      <c r="N135" s="121"/>
      <c r="O135" s="121"/>
      <c r="P135" s="121"/>
      <c r="Q135" s="121"/>
      <c r="T135" s="121"/>
    </row>
    <row r="136">
      <c r="B136" s="103"/>
      <c r="C136" s="103"/>
      <c r="D136" s="103"/>
      <c r="E136" s="120"/>
      <c r="F136" s="13"/>
      <c r="G136" s="13"/>
      <c r="H136" s="13"/>
      <c r="I136" s="103"/>
      <c r="J136" s="13"/>
      <c r="K136" s="13"/>
      <c r="L136" s="13"/>
      <c r="M136" s="103"/>
      <c r="N136" s="103"/>
      <c r="O136" s="103"/>
      <c r="P136" s="103"/>
      <c r="Q136" s="103"/>
      <c r="R136" s="13"/>
      <c r="T136" s="121"/>
    </row>
    <row r="137">
      <c r="B137" s="121"/>
      <c r="C137" s="121"/>
      <c r="D137" s="121"/>
      <c r="E137" s="121"/>
      <c r="F137" s="13"/>
      <c r="G137" s="13"/>
      <c r="H137" s="13"/>
      <c r="I137" s="103"/>
      <c r="J137" s="13"/>
      <c r="K137" s="13"/>
      <c r="L137" s="13"/>
      <c r="M137" s="103"/>
      <c r="N137" s="121"/>
      <c r="O137" s="121"/>
      <c r="P137" s="121"/>
      <c r="Q137" s="121"/>
      <c r="T137" s="121"/>
    </row>
    <row r="138">
      <c r="B138" s="103"/>
      <c r="C138" s="103"/>
      <c r="D138" s="103"/>
      <c r="E138" s="120"/>
      <c r="F138" s="13"/>
      <c r="G138" s="13"/>
      <c r="H138" s="13"/>
      <c r="I138" s="103"/>
      <c r="J138" s="13"/>
      <c r="K138" s="13"/>
      <c r="L138" s="13"/>
      <c r="M138" s="103"/>
      <c r="N138" s="103"/>
      <c r="O138" s="103"/>
      <c r="P138" s="103"/>
      <c r="Q138" s="103"/>
      <c r="R138" s="13"/>
      <c r="T138" s="121"/>
    </row>
    <row r="139">
      <c r="B139" s="121"/>
      <c r="C139" s="121"/>
      <c r="D139" s="121"/>
      <c r="E139" s="121"/>
      <c r="F139" s="13"/>
      <c r="G139" s="13"/>
      <c r="H139" s="13"/>
      <c r="I139" s="103"/>
      <c r="J139" s="13"/>
      <c r="K139" s="13"/>
      <c r="L139" s="13"/>
      <c r="M139" s="103"/>
      <c r="N139" s="121"/>
      <c r="O139" s="121"/>
      <c r="P139" s="121"/>
      <c r="Q139" s="121"/>
      <c r="T139" s="121"/>
    </row>
    <row r="140">
      <c r="B140" s="103"/>
      <c r="C140" s="103"/>
      <c r="D140" s="103"/>
      <c r="E140" s="120"/>
      <c r="F140" s="13"/>
      <c r="G140" s="13"/>
      <c r="H140" s="13"/>
      <c r="I140" s="103"/>
      <c r="J140" s="13"/>
      <c r="K140" s="13"/>
      <c r="L140" s="13"/>
      <c r="M140" s="103"/>
      <c r="N140" s="103"/>
      <c r="O140" s="103"/>
      <c r="P140" s="103"/>
      <c r="Q140" s="103"/>
      <c r="R140" s="13"/>
      <c r="T140" s="121"/>
    </row>
    <row r="141">
      <c r="B141" s="121"/>
      <c r="C141" s="121"/>
      <c r="D141" s="121"/>
      <c r="E141" s="121"/>
      <c r="F141" s="13"/>
      <c r="G141" s="13"/>
      <c r="H141" s="13"/>
      <c r="I141" s="103"/>
      <c r="J141" s="13"/>
      <c r="K141" s="13"/>
      <c r="L141" s="13"/>
      <c r="M141" s="103"/>
      <c r="N141" s="121"/>
      <c r="O141" s="121"/>
      <c r="P141" s="121"/>
      <c r="Q141" s="121"/>
      <c r="T141" s="121"/>
    </row>
    <row r="142">
      <c r="B142" s="103"/>
      <c r="C142" s="103"/>
      <c r="D142" s="103"/>
      <c r="E142" s="120"/>
      <c r="F142" s="13"/>
      <c r="G142" s="13"/>
      <c r="H142" s="13"/>
      <c r="I142" s="103"/>
      <c r="J142" s="13"/>
      <c r="K142" s="13"/>
      <c r="L142" s="13"/>
      <c r="M142" s="103"/>
      <c r="N142" s="103"/>
      <c r="O142" s="103"/>
      <c r="P142" s="103"/>
      <c r="Q142" s="103"/>
      <c r="R142" s="13"/>
      <c r="T142" s="121"/>
    </row>
    <row r="143">
      <c r="B143" s="121"/>
      <c r="C143" s="121"/>
      <c r="D143" s="121"/>
      <c r="E143" s="121"/>
      <c r="F143" s="13"/>
      <c r="G143" s="13"/>
      <c r="H143" s="13"/>
      <c r="I143" s="103"/>
      <c r="J143" s="13"/>
      <c r="K143" s="13"/>
      <c r="L143" s="13"/>
      <c r="M143" s="103"/>
      <c r="N143" s="121"/>
      <c r="O143" s="121"/>
      <c r="P143" s="121"/>
      <c r="Q143" s="121"/>
      <c r="T143" s="121"/>
    </row>
    <row r="144">
      <c r="B144" s="103"/>
      <c r="C144" s="103"/>
      <c r="D144" s="103"/>
      <c r="E144" s="120"/>
      <c r="F144" s="13"/>
      <c r="G144" s="13"/>
      <c r="H144" s="13"/>
      <c r="I144" s="103"/>
      <c r="J144" s="13"/>
      <c r="K144" s="13"/>
      <c r="L144" s="13"/>
      <c r="M144" s="103"/>
      <c r="N144" s="103"/>
      <c r="O144" s="103"/>
      <c r="P144" s="103"/>
      <c r="Q144" s="103"/>
      <c r="R144" s="13"/>
      <c r="T144" s="121"/>
    </row>
    <row r="145">
      <c r="B145" s="121"/>
      <c r="C145" s="121"/>
      <c r="D145" s="121"/>
      <c r="E145" s="121"/>
      <c r="F145" s="13"/>
      <c r="G145" s="13"/>
      <c r="H145" s="13"/>
      <c r="I145" s="103"/>
      <c r="J145" s="13"/>
      <c r="K145" s="13"/>
      <c r="L145" s="13"/>
      <c r="M145" s="103"/>
      <c r="N145" s="121"/>
      <c r="O145" s="121"/>
      <c r="P145" s="121"/>
      <c r="Q145" s="121"/>
      <c r="T145" s="121"/>
    </row>
    <row r="146">
      <c r="B146" s="103"/>
      <c r="C146" s="103"/>
      <c r="D146" s="103"/>
      <c r="E146" s="120"/>
      <c r="F146" s="13"/>
      <c r="G146" s="13"/>
      <c r="H146" s="13"/>
      <c r="I146" s="103"/>
      <c r="J146" s="13"/>
      <c r="K146" s="13"/>
      <c r="L146" s="13"/>
      <c r="M146" s="103"/>
      <c r="N146" s="103"/>
      <c r="O146" s="103"/>
      <c r="P146" s="103"/>
      <c r="Q146" s="103"/>
      <c r="R146" s="13"/>
      <c r="T146" s="121"/>
    </row>
    <row r="147">
      <c r="B147" s="121"/>
      <c r="C147" s="121"/>
      <c r="D147" s="121"/>
      <c r="E147" s="121"/>
      <c r="F147" s="13"/>
      <c r="G147" s="13"/>
      <c r="H147" s="13"/>
      <c r="I147" s="103"/>
      <c r="J147" s="13"/>
      <c r="K147" s="13"/>
      <c r="L147" s="13"/>
      <c r="M147" s="103"/>
      <c r="N147" s="121"/>
      <c r="O147" s="121"/>
      <c r="P147" s="121"/>
      <c r="Q147" s="121"/>
      <c r="T147" s="121"/>
    </row>
    <row r="148">
      <c r="B148" s="103"/>
      <c r="C148" s="103"/>
      <c r="D148" s="103"/>
      <c r="E148" s="120"/>
      <c r="F148" s="13"/>
      <c r="G148" s="13"/>
      <c r="H148" s="13"/>
      <c r="I148" s="103"/>
      <c r="J148" s="13"/>
      <c r="K148" s="13"/>
      <c r="L148" s="13"/>
      <c r="M148" s="103"/>
      <c r="N148" s="103"/>
      <c r="O148" s="103"/>
      <c r="P148" s="103"/>
      <c r="Q148" s="103"/>
      <c r="R148" s="13"/>
      <c r="T148" s="121"/>
    </row>
    <row r="149">
      <c r="B149" s="121"/>
      <c r="C149" s="121"/>
      <c r="D149" s="121"/>
      <c r="E149" s="121"/>
      <c r="F149" s="13"/>
      <c r="G149" s="13"/>
      <c r="H149" s="13"/>
      <c r="I149" s="103"/>
      <c r="J149" s="13"/>
      <c r="K149" s="13"/>
      <c r="L149" s="13"/>
      <c r="M149" s="103"/>
      <c r="N149" s="121"/>
      <c r="O149" s="121"/>
      <c r="P149" s="121"/>
      <c r="Q149" s="121"/>
      <c r="T149" s="121"/>
    </row>
    <row r="150">
      <c r="B150" s="103"/>
      <c r="C150" s="103"/>
      <c r="D150" s="103"/>
      <c r="E150" s="120"/>
      <c r="F150" s="13"/>
      <c r="G150" s="13"/>
      <c r="H150" s="13"/>
      <c r="I150" s="103"/>
      <c r="J150" s="13"/>
      <c r="K150" s="13"/>
      <c r="L150" s="13"/>
      <c r="M150" s="103"/>
      <c r="N150" s="103"/>
      <c r="O150" s="103"/>
      <c r="P150" s="103"/>
      <c r="Q150" s="103"/>
      <c r="R150" s="13"/>
      <c r="T150" s="121"/>
    </row>
    <row r="151">
      <c r="B151" s="121"/>
      <c r="C151" s="121"/>
      <c r="D151" s="121"/>
      <c r="E151" s="121"/>
      <c r="F151" s="13"/>
      <c r="G151" s="13"/>
      <c r="H151" s="13"/>
      <c r="I151" s="103"/>
      <c r="J151" s="13"/>
      <c r="K151" s="13"/>
      <c r="L151" s="13"/>
      <c r="M151" s="103"/>
      <c r="N151" s="121"/>
      <c r="O151" s="121"/>
      <c r="P151" s="121"/>
      <c r="Q151" s="121"/>
      <c r="T151" s="121"/>
    </row>
    <row r="152">
      <c r="B152" s="103"/>
      <c r="C152" s="103"/>
      <c r="D152" s="103"/>
      <c r="E152" s="120"/>
      <c r="F152" s="13"/>
      <c r="G152" s="13"/>
      <c r="H152" s="13"/>
      <c r="I152" s="103"/>
      <c r="J152" s="13"/>
      <c r="K152" s="13"/>
      <c r="L152" s="13"/>
      <c r="M152" s="103"/>
      <c r="N152" s="103"/>
      <c r="O152" s="103"/>
      <c r="P152" s="103"/>
      <c r="Q152" s="103"/>
      <c r="R152" s="13"/>
      <c r="T152" s="121"/>
    </row>
    <row r="153">
      <c r="B153" s="121"/>
      <c r="C153" s="121"/>
      <c r="D153" s="121"/>
      <c r="E153" s="121"/>
      <c r="F153" s="13"/>
      <c r="G153" s="13"/>
      <c r="H153" s="13"/>
      <c r="I153" s="103"/>
      <c r="J153" s="13"/>
      <c r="K153" s="13"/>
      <c r="L153" s="13"/>
      <c r="M153" s="103"/>
      <c r="N153" s="121"/>
      <c r="O153" s="121"/>
      <c r="P153" s="121"/>
      <c r="Q153" s="121"/>
      <c r="T153" s="121"/>
    </row>
    <row r="154">
      <c r="B154" s="103"/>
      <c r="C154" s="103"/>
      <c r="D154" s="103"/>
      <c r="E154" s="120"/>
      <c r="F154" s="13"/>
      <c r="G154" s="13"/>
      <c r="H154" s="13"/>
      <c r="I154" s="103"/>
      <c r="J154" s="13"/>
      <c r="K154" s="13"/>
      <c r="L154" s="13"/>
      <c r="M154" s="103"/>
      <c r="N154" s="103"/>
      <c r="O154" s="103"/>
      <c r="P154" s="103"/>
      <c r="Q154" s="103"/>
      <c r="R154" s="13"/>
      <c r="T154" s="121"/>
    </row>
    <row r="155">
      <c r="B155" s="121"/>
      <c r="C155" s="121"/>
      <c r="D155" s="121"/>
      <c r="E155" s="121"/>
      <c r="F155" s="13"/>
      <c r="G155" s="13"/>
      <c r="H155" s="13"/>
      <c r="I155" s="103"/>
      <c r="J155" s="13"/>
      <c r="K155" s="13"/>
      <c r="L155" s="13"/>
      <c r="M155" s="103"/>
      <c r="N155" s="121"/>
      <c r="O155" s="121"/>
      <c r="P155" s="121"/>
      <c r="Q155" s="121"/>
      <c r="T155" s="121"/>
    </row>
    <row r="156">
      <c r="B156" s="103"/>
      <c r="C156" s="103"/>
      <c r="D156" s="103"/>
      <c r="E156" s="120"/>
      <c r="F156" s="13"/>
      <c r="G156" s="13"/>
      <c r="H156" s="13"/>
      <c r="I156" s="103"/>
      <c r="J156" s="13"/>
      <c r="K156" s="13"/>
      <c r="L156" s="13"/>
      <c r="M156" s="103"/>
      <c r="N156" s="103"/>
      <c r="O156" s="103"/>
      <c r="P156" s="103"/>
      <c r="Q156" s="103"/>
      <c r="R156" s="13"/>
      <c r="T156" s="121"/>
    </row>
    <row r="157">
      <c r="B157" s="121"/>
      <c r="C157" s="121"/>
      <c r="D157" s="121"/>
      <c r="E157" s="121"/>
      <c r="F157" s="13"/>
      <c r="G157" s="13"/>
      <c r="H157" s="13"/>
      <c r="I157" s="103"/>
      <c r="J157" s="13"/>
      <c r="K157" s="13"/>
      <c r="L157" s="13"/>
      <c r="M157" s="103"/>
      <c r="N157" s="121"/>
      <c r="O157" s="121"/>
      <c r="P157" s="121"/>
      <c r="Q157" s="121"/>
      <c r="T157" s="121"/>
    </row>
    <row r="158">
      <c r="B158" s="103"/>
      <c r="C158" s="103"/>
      <c r="D158" s="103"/>
      <c r="E158" s="120"/>
      <c r="F158" s="13"/>
      <c r="G158" s="13"/>
      <c r="H158" s="13"/>
      <c r="I158" s="103"/>
      <c r="J158" s="13"/>
      <c r="K158" s="13"/>
      <c r="L158" s="13"/>
      <c r="M158" s="103"/>
      <c r="N158" s="103"/>
      <c r="O158" s="103"/>
      <c r="P158" s="103"/>
      <c r="Q158" s="103"/>
      <c r="R158" s="13"/>
      <c r="T158" s="121"/>
    </row>
    <row r="159">
      <c r="B159" s="121"/>
      <c r="C159" s="121"/>
      <c r="D159" s="121"/>
      <c r="E159" s="121"/>
      <c r="F159" s="13"/>
      <c r="G159" s="13"/>
      <c r="H159" s="13"/>
      <c r="I159" s="103"/>
      <c r="J159" s="13"/>
      <c r="K159" s="13"/>
      <c r="L159" s="13"/>
      <c r="M159" s="103"/>
      <c r="N159" s="121"/>
      <c r="O159" s="121"/>
      <c r="P159" s="121"/>
      <c r="Q159" s="121"/>
      <c r="T159" s="121"/>
    </row>
    <row r="160">
      <c r="B160" s="103"/>
      <c r="C160" s="103"/>
      <c r="D160" s="103"/>
      <c r="E160" s="120"/>
      <c r="F160" s="13"/>
      <c r="G160" s="13"/>
      <c r="H160" s="13"/>
      <c r="I160" s="103"/>
      <c r="J160" s="13"/>
      <c r="K160" s="13"/>
      <c r="L160" s="13"/>
      <c r="M160" s="103"/>
      <c r="N160" s="103"/>
      <c r="O160" s="103"/>
      <c r="P160" s="103"/>
      <c r="Q160" s="103"/>
      <c r="R160" s="13"/>
      <c r="T160" s="121"/>
    </row>
    <row r="161">
      <c r="B161" s="121"/>
      <c r="C161" s="121"/>
      <c r="D161" s="121"/>
      <c r="E161" s="121"/>
      <c r="F161" s="13"/>
      <c r="G161" s="13"/>
      <c r="H161" s="13"/>
      <c r="I161" s="103"/>
      <c r="J161" s="13"/>
      <c r="K161" s="13"/>
      <c r="L161" s="13"/>
      <c r="M161" s="103"/>
      <c r="N161" s="121"/>
      <c r="O161" s="121"/>
      <c r="P161" s="121"/>
      <c r="Q161" s="121"/>
      <c r="T161" s="121"/>
    </row>
    <row r="162">
      <c r="B162" s="103"/>
      <c r="C162" s="103"/>
      <c r="D162" s="103"/>
      <c r="E162" s="120"/>
      <c r="F162" s="13"/>
      <c r="G162" s="13"/>
      <c r="H162" s="13"/>
      <c r="I162" s="103"/>
      <c r="J162" s="13"/>
      <c r="K162" s="13"/>
      <c r="L162" s="13"/>
      <c r="M162" s="103"/>
      <c r="N162" s="103"/>
      <c r="O162" s="103"/>
      <c r="P162" s="103"/>
      <c r="Q162" s="103"/>
      <c r="R162" s="13"/>
      <c r="T162" s="121"/>
    </row>
    <row r="163">
      <c r="B163" s="121"/>
      <c r="C163" s="121"/>
      <c r="D163" s="121"/>
      <c r="E163" s="121"/>
      <c r="F163" s="13"/>
      <c r="G163" s="13"/>
      <c r="H163" s="13"/>
      <c r="I163" s="103"/>
      <c r="J163" s="13"/>
      <c r="K163" s="13"/>
      <c r="L163" s="13"/>
      <c r="M163" s="103"/>
      <c r="N163" s="121"/>
      <c r="O163" s="121"/>
      <c r="P163" s="121"/>
      <c r="Q163" s="121"/>
      <c r="T163" s="121"/>
    </row>
    <row r="164">
      <c r="B164" s="103"/>
      <c r="C164" s="103"/>
      <c r="D164" s="103"/>
      <c r="E164" s="120"/>
      <c r="F164" s="13"/>
      <c r="G164" s="13"/>
      <c r="H164" s="13"/>
      <c r="I164" s="103"/>
      <c r="J164" s="13"/>
      <c r="K164" s="13"/>
      <c r="L164" s="13"/>
      <c r="M164" s="103"/>
      <c r="N164" s="103"/>
      <c r="O164" s="103"/>
      <c r="P164" s="103"/>
      <c r="Q164" s="103"/>
      <c r="R164" s="13"/>
      <c r="T164" s="121"/>
    </row>
    <row r="165">
      <c r="B165" s="121"/>
      <c r="C165" s="121"/>
      <c r="D165" s="121"/>
      <c r="E165" s="121"/>
      <c r="F165" s="13"/>
      <c r="G165" s="13"/>
      <c r="H165" s="13"/>
      <c r="I165" s="103"/>
      <c r="J165" s="13"/>
      <c r="K165" s="13"/>
      <c r="L165" s="13"/>
      <c r="M165" s="103"/>
      <c r="N165" s="121"/>
      <c r="O165" s="121"/>
      <c r="P165" s="121"/>
      <c r="Q165" s="121"/>
      <c r="T165" s="121"/>
    </row>
    <row r="166">
      <c r="B166" s="103"/>
      <c r="C166" s="103"/>
      <c r="D166" s="103"/>
      <c r="E166" s="120"/>
      <c r="F166" s="13"/>
      <c r="G166" s="13"/>
      <c r="H166" s="13"/>
      <c r="I166" s="103"/>
      <c r="J166" s="13"/>
      <c r="K166" s="13"/>
      <c r="L166" s="13"/>
      <c r="M166" s="103"/>
      <c r="N166" s="103"/>
      <c r="O166" s="103"/>
      <c r="P166" s="103"/>
      <c r="Q166" s="103"/>
      <c r="R166" s="13"/>
      <c r="T166" s="121"/>
    </row>
    <row r="167">
      <c r="B167" s="121"/>
      <c r="C167" s="121"/>
      <c r="D167" s="121"/>
      <c r="E167" s="121"/>
      <c r="F167" s="13"/>
      <c r="G167" s="13"/>
      <c r="H167" s="13"/>
      <c r="I167" s="103"/>
      <c r="J167" s="13"/>
      <c r="K167" s="13"/>
      <c r="L167" s="13"/>
      <c r="M167" s="103"/>
      <c r="N167" s="121"/>
      <c r="O167" s="121"/>
      <c r="P167" s="121"/>
      <c r="Q167" s="121"/>
      <c r="T167" s="121"/>
    </row>
    <row r="168">
      <c r="B168" s="103"/>
      <c r="C168" s="103"/>
      <c r="D168" s="103"/>
      <c r="E168" s="120"/>
      <c r="F168" s="13"/>
      <c r="G168" s="13"/>
      <c r="H168" s="13"/>
      <c r="I168" s="103"/>
      <c r="J168" s="13"/>
      <c r="K168" s="13"/>
      <c r="L168" s="13"/>
      <c r="M168" s="103"/>
      <c r="N168" s="103"/>
      <c r="O168" s="103"/>
      <c r="P168" s="103"/>
      <c r="Q168" s="103"/>
      <c r="R168" s="13"/>
      <c r="T168" s="121"/>
    </row>
    <row r="169">
      <c r="B169" s="121"/>
      <c r="C169" s="121"/>
      <c r="D169" s="121"/>
      <c r="E169" s="121"/>
      <c r="F169" s="13"/>
      <c r="G169" s="13"/>
      <c r="H169" s="13"/>
      <c r="I169" s="103"/>
      <c r="J169" s="13"/>
      <c r="K169" s="13"/>
      <c r="L169" s="13"/>
      <c r="M169" s="103"/>
      <c r="N169" s="121"/>
      <c r="O169" s="121"/>
      <c r="P169" s="121"/>
      <c r="Q169" s="121"/>
      <c r="T169" s="121"/>
    </row>
    <row r="170">
      <c r="B170" s="103"/>
      <c r="C170" s="103"/>
      <c r="D170" s="103"/>
      <c r="E170" s="120"/>
      <c r="F170" s="13"/>
      <c r="G170" s="13"/>
      <c r="H170" s="13"/>
      <c r="I170" s="103"/>
      <c r="J170" s="13"/>
      <c r="K170" s="13"/>
      <c r="L170" s="13"/>
      <c r="M170" s="103"/>
      <c r="N170" s="103"/>
      <c r="O170" s="103"/>
      <c r="P170" s="103"/>
      <c r="Q170" s="103"/>
      <c r="R170" s="13"/>
      <c r="T170" s="121"/>
    </row>
    <row r="171">
      <c r="B171" s="121"/>
      <c r="C171" s="121"/>
      <c r="D171" s="121"/>
      <c r="E171" s="121"/>
      <c r="F171" s="13"/>
      <c r="G171" s="13"/>
      <c r="H171" s="13"/>
      <c r="I171" s="103"/>
      <c r="J171" s="13"/>
      <c r="K171" s="13"/>
      <c r="L171" s="13"/>
      <c r="M171" s="103"/>
      <c r="N171" s="121"/>
      <c r="O171" s="121"/>
      <c r="P171" s="121"/>
      <c r="Q171" s="121"/>
      <c r="T171" s="121"/>
    </row>
    <row r="172">
      <c r="B172" s="103"/>
      <c r="C172" s="103"/>
      <c r="D172" s="103"/>
      <c r="E172" s="120"/>
      <c r="F172" s="13"/>
      <c r="G172" s="13"/>
      <c r="H172" s="13"/>
      <c r="I172" s="103"/>
      <c r="J172" s="13"/>
      <c r="K172" s="13"/>
      <c r="L172" s="13"/>
      <c r="M172" s="103"/>
      <c r="N172" s="103"/>
      <c r="O172" s="103"/>
      <c r="P172" s="103"/>
      <c r="Q172" s="103"/>
      <c r="R172" s="13"/>
      <c r="T172" s="121"/>
    </row>
    <row r="173">
      <c r="B173" s="121"/>
      <c r="C173" s="121"/>
      <c r="D173" s="121"/>
      <c r="E173" s="121"/>
      <c r="F173" s="13"/>
      <c r="G173" s="13"/>
      <c r="H173" s="13"/>
      <c r="I173" s="103"/>
      <c r="J173" s="13"/>
      <c r="K173" s="13"/>
      <c r="L173" s="13"/>
      <c r="M173" s="103"/>
      <c r="N173" s="121"/>
      <c r="O173" s="121"/>
      <c r="P173" s="121"/>
      <c r="Q173" s="121"/>
      <c r="T173" s="121"/>
    </row>
    <row r="174">
      <c r="B174" s="103"/>
      <c r="C174" s="103"/>
      <c r="D174" s="103"/>
      <c r="E174" s="120"/>
      <c r="F174" s="13"/>
      <c r="G174" s="13"/>
      <c r="H174" s="13"/>
      <c r="I174" s="103"/>
      <c r="J174" s="13"/>
      <c r="K174" s="13"/>
      <c r="L174" s="13"/>
      <c r="M174" s="103"/>
      <c r="N174" s="103"/>
      <c r="O174" s="103"/>
      <c r="P174" s="103"/>
      <c r="Q174" s="103"/>
      <c r="R174" s="13"/>
      <c r="T174" s="121"/>
    </row>
    <row r="175">
      <c r="B175" s="121"/>
      <c r="C175" s="121"/>
      <c r="D175" s="121"/>
      <c r="E175" s="121"/>
      <c r="F175" s="13"/>
      <c r="G175" s="13"/>
      <c r="H175" s="13"/>
      <c r="I175" s="103"/>
      <c r="J175" s="13"/>
      <c r="K175" s="13"/>
      <c r="L175" s="13"/>
      <c r="M175" s="103"/>
      <c r="N175" s="121"/>
      <c r="O175" s="121"/>
      <c r="P175" s="121"/>
      <c r="Q175" s="121"/>
      <c r="T175" s="121"/>
    </row>
    <row r="176">
      <c r="B176" s="103"/>
      <c r="C176" s="103"/>
      <c r="D176" s="103"/>
      <c r="E176" s="120"/>
      <c r="F176" s="13"/>
      <c r="G176" s="13"/>
      <c r="H176" s="13"/>
      <c r="I176" s="103"/>
      <c r="J176" s="13"/>
      <c r="K176" s="13"/>
      <c r="L176" s="13"/>
      <c r="M176" s="103"/>
      <c r="N176" s="103"/>
      <c r="O176" s="103"/>
      <c r="P176" s="103"/>
      <c r="Q176" s="103"/>
      <c r="R176" s="13"/>
      <c r="T176" s="121"/>
    </row>
    <row r="177">
      <c r="B177" s="121"/>
      <c r="C177" s="121"/>
      <c r="D177" s="121"/>
      <c r="E177" s="121"/>
      <c r="F177" s="13"/>
      <c r="G177" s="13"/>
      <c r="H177" s="13"/>
      <c r="I177" s="103"/>
      <c r="J177" s="13"/>
      <c r="K177" s="13"/>
      <c r="L177" s="13"/>
      <c r="M177" s="103"/>
      <c r="N177" s="121"/>
      <c r="O177" s="121"/>
      <c r="P177" s="121"/>
      <c r="Q177" s="121"/>
      <c r="T177" s="121"/>
    </row>
    <row r="178">
      <c r="B178" s="103"/>
      <c r="C178" s="103"/>
      <c r="D178" s="103"/>
      <c r="E178" s="120"/>
      <c r="F178" s="13"/>
      <c r="G178" s="13"/>
      <c r="H178" s="13"/>
      <c r="I178" s="103"/>
      <c r="J178" s="13"/>
      <c r="K178" s="13"/>
      <c r="L178" s="13"/>
      <c r="M178" s="103"/>
      <c r="N178" s="103"/>
      <c r="O178" s="103"/>
      <c r="P178" s="103"/>
      <c r="Q178" s="103"/>
      <c r="R178" s="13"/>
      <c r="T178" s="121"/>
    </row>
    <row r="179">
      <c r="B179" s="121"/>
      <c r="C179" s="121"/>
      <c r="D179" s="121"/>
      <c r="E179" s="121"/>
      <c r="F179" s="13"/>
      <c r="G179" s="13"/>
      <c r="H179" s="13"/>
      <c r="I179" s="103"/>
      <c r="J179" s="13"/>
      <c r="K179" s="13"/>
      <c r="L179" s="13"/>
      <c r="M179" s="103"/>
      <c r="N179" s="121"/>
      <c r="O179" s="121"/>
      <c r="P179" s="121"/>
      <c r="Q179" s="121"/>
      <c r="T179" s="121"/>
    </row>
    <row r="180">
      <c r="B180" s="103"/>
      <c r="C180" s="103"/>
      <c r="D180" s="103"/>
      <c r="E180" s="120"/>
      <c r="F180" s="13"/>
      <c r="G180" s="13"/>
      <c r="H180" s="13"/>
      <c r="I180" s="103"/>
      <c r="J180" s="13"/>
      <c r="K180" s="13"/>
      <c r="L180" s="13"/>
      <c r="M180" s="103"/>
      <c r="N180" s="103"/>
      <c r="O180" s="103"/>
      <c r="P180" s="103"/>
      <c r="Q180" s="103"/>
      <c r="R180" s="13"/>
      <c r="T180" s="121"/>
    </row>
    <row r="181">
      <c r="B181" s="121"/>
      <c r="C181" s="121"/>
      <c r="D181" s="121"/>
      <c r="E181" s="121"/>
      <c r="F181" s="13"/>
      <c r="G181" s="13"/>
      <c r="H181" s="13"/>
      <c r="I181" s="103"/>
      <c r="J181" s="13"/>
      <c r="K181" s="13"/>
      <c r="L181" s="13"/>
      <c r="M181" s="103"/>
      <c r="N181" s="121"/>
      <c r="O181" s="121"/>
      <c r="P181" s="121"/>
      <c r="Q181" s="121"/>
      <c r="T181" s="121"/>
    </row>
    <row r="182">
      <c r="B182" s="103"/>
      <c r="C182" s="103"/>
      <c r="D182" s="103"/>
      <c r="E182" s="120"/>
      <c r="F182" s="13"/>
      <c r="G182" s="13"/>
      <c r="H182" s="13"/>
      <c r="I182" s="103"/>
      <c r="J182" s="13"/>
      <c r="K182" s="13"/>
      <c r="L182" s="13"/>
      <c r="M182" s="103"/>
      <c r="N182" s="103"/>
      <c r="O182" s="103"/>
      <c r="P182" s="103"/>
      <c r="Q182" s="103"/>
      <c r="R182" s="13"/>
      <c r="T182" s="121"/>
    </row>
    <row r="183">
      <c r="B183" s="121"/>
      <c r="C183" s="121"/>
      <c r="D183" s="121"/>
      <c r="E183" s="121"/>
      <c r="F183" s="13"/>
      <c r="G183" s="13"/>
      <c r="H183" s="13"/>
      <c r="I183" s="103"/>
      <c r="J183" s="13"/>
      <c r="K183" s="13"/>
      <c r="L183" s="13"/>
      <c r="M183" s="103"/>
      <c r="N183" s="121"/>
      <c r="O183" s="121"/>
      <c r="P183" s="121"/>
      <c r="Q183" s="121"/>
      <c r="T183" s="121"/>
    </row>
    <row r="184">
      <c r="B184" s="103"/>
      <c r="C184" s="103"/>
      <c r="D184" s="103"/>
      <c r="E184" s="120"/>
      <c r="F184" s="13"/>
      <c r="G184" s="13"/>
      <c r="H184" s="13"/>
      <c r="I184" s="103"/>
      <c r="J184" s="13"/>
      <c r="K184" s="13"/>
      <c r="L184" s="13"/>
      <c r="M184" s="103"/>
      <c r="N184" s="103"/>
      <c r="O184" s="103"/>
      <c r="P184" s="103"/>
      <c r="Q184" s="103"/>
      <c r="R184" s="13"/>
      <c r="T184" s="121"/>
    </row>
    <row r="185">
      <c r="B185" s="121"/>
      <c r="C185" s="121"/>
      <c r="D185" s="121"/>
      <c r="E185" s="121"/>
      <c r="F185" s="13"/>
      <c r="G185" s="13"/>
      <c r="H185" s="13"/>
      <c r="I185" s="103"/>
      <c r="J185" s="13"/>
      <c r="K185" s="13"/>
      <c r="L185" s="13"/>
      <c r="M185" s="103"/>
      <c r="N185" s="121"/>
      <c r="O185" s="121"/>
      <c r="P185" s="121"/>
      <c r="Q185" s="121"/>
      <c r="T185" s="121"/>
    </row>
    <row r="186">
      <c r="B186" s="103"/>
      <c r="C186" s="103"/>
      <c r="D186" s="103"/>
      <c r="E186" s="120"/>
      <c r="F186" s="13"/>
      <c r="G186" s="13"/>
      <c r="H186" s="13"/>
      <c r="I186" s="103"/>
      <c r="J186" s="13"/>
      <c r="K186" s="13"/>
      <c r="L186" s="13"/>
      <c r="M186" s="103"/>
      <c r="N186" s="103"/>
      <c r="O186" s="103"/>
      <c r="P186" s="103"/>
      <c r="Q186" s="103"/>
      <c r="R186" s="13"/>
      <c r="T186" s="121"/>
    </row>
    <row r="187">
      <c r="B187" s="121"/>
      <c r="C187" s="121"/>
      <c r="D187" s="121"/>
      <c r="E187" s="121"/>
      <c r="F187" s="13"/>
      <c r="G187" s="13"/>
      <c r="H187" s="13"/>
      <c r="I187" s="103"/>
      <c r="J187" s="13"/>
      <c r="K187" s="13"/>
      <c r="L187" s="13"/>
      <c r="M187" s="103"/>
      <c r="N187" s="121"/>
      <c r="O187" s="121"/>
      <c r="P187" s="121"/>
      <c r="Q187" s="121"/>
      <c r="T187" s="121"/>
    </row>
    <row r="188">
      <c r="B188" s="103"/>
      <c r="C188" s="103"/>
      <c r="D188" s="103"/>
      <c r="E188" s="120"/>
      <c r="F188" s="13"/>
      <c r="G188" s="13"/>
      <c r="H188" s="13"/>
      <c r="I188" s="103"/>
      <c r="J188" s="13"/>
      <c r="K188" s="13"/>
      <c r="L188" s="13"/>
      <c r="M188" s="103"/>
      <c r="N188" s="103"/>
      <c r="O188" s="103"/>
      <c r="P188" s="103"/>
      <c r="Q188" s="103"/>
      <c r="R188" s="13"/>
      <c r="T188" s="121"/>
    </row>
    <row r="189">
      <c r="B189" s="121"/>
      <c r="C189" s="121"/>
      <c r="D189" s="121"/>
      <c r="E189" s="121"/>
      <c r="F189" s="13"/>
      <c r="G189" s="13"/>
      <c r="H189" s="13"/>
      <c r="I189" s="103"/>
      <c r="J189" s="13"/>
      <c r="K189" s="13"/>
      <c r="L189" s="13"/>
      <c r="M189" s="103"/>
      <c r="N189" s="121"/>
      <c r="O189" s="121"/>
      <c r="P189" s="121"/>
      <c r="Q189" s="121"/>
      <c r="T189" s="121"/>
    </row>
    <row r="190">
      <c r="B190" s="103"/>
      <c r="C190" s="103"/>
      <c r="D190" s="103"/>
      <c r="E190" s="120"/>
      <c r="F190" s="13"/>
      <c r="G190" s="13"/>
      <c r="H190" s="13"/>
      <c r="I190" s="103"/>
      <c r="J190" s="13"/>
      <c r="K190" s="13"/>
      <c r="L190" s="13"/>
      <c r="M190" s="103"/>
      <c r="N190" s="103"/>
      <c r="O190" s="103"/>
      <c r="P190" s="103"/>
      <c r="Q190" s="103"/>
      <c r="R190" s="13"/>
      <c r="T190" s="121"/>
    </row>
    <row r="191">
      <c r="B191" s="121"/>
      <c r="C191" s="121"/>
      <c r="D191" s="121"/>
      <c r="E191" s="121"/>
      <c r="F191" s="13"/>
      <c r="G191" s="13"/>
      <c r="H191" s="13"/>
      <c r="I191" s="103"/>
      <c r="J191" s="13"/>
      <c r="K191" s="13"/>
      <c r="L191" s="13"/>
      <c r="M191" s="103"/>
      <c r="N191" s="121"/>
      <c r="O191" s="121"/>
      <c r="P191" s="121"/>
      <c r="Q191" s="121"/>
      <c r="T191" s="121"/>
    </row>
    <row r="192">
      <c r="B192" s="103"/>
      <c r="C192" s="103"/>
      <c r="D192" s="103"/>
      <c r="E192" s="120"/>
      <c r="F192" s="13"/>
      <c r="G192" s="13"/>
      <c r="H192" s="13"/>
      <c r="I192" s="103"/>
      <c r="J192" s="13"/>
      <c r="K192" s="13"/>
      <c r="L192" s="13"/>
      <c r="M192" s="103"/>
      <c r="N192" s="103"/>
      <c r="O192" s="103"/>
      <c r="P192" s="103"/>
      <c r="Q192" s="103"/>
      <c r="R192" s="13"/>
      <c r="T192" s="121"/>
    </row>
    <row r="193">
      <c r="B193" s="121"/>
      <c r="C193" s="121"/>
      <c r="D193" s="121"/>
      <c r="E193" s="121"/>
      <c r="F193" s="13"/>
      <c r="G193" s="13"/>
      <c r="H193" s="13"/>
      <c r="I193" s="103"/>
      <c r="J193" s="13"/>
      <c r="K193" s="13"/>
      <c r="L193" s="13"/>
      <c r="M193" s="103"/>
      <c r="N193" s="121"/>
      <c r="O193" s="121"/>
      <c r="P193" s="121"/>
      <c r="Q193" s="121"/>
      <c r="T193" s="121"/>
    </row>
    <row r="194">
      <c r="B194" s="103"/>
      <c r="C194" s="103"/>
      <c r="D194" s="103"/>
      <c r="E194" s="120"/>
      <c r="F194" s="13"/>
      <c r="G194" s="13"/>
      <c r="H194" s="13"/>
      <c r="I194" s="103"/>
      <c r="J194" s="13"/>
      <c r="K194" s="13"/>
      <c r="L194" s="13"/>
      <c r="M194" s="103"/>
      <c r="N194" s="103"/>
      <c r="O194" s="103"/>
      <c r="P194" s="103"/>
      <c r="Q194" s="103"/>
      <c r="R194" s="13"/>
      <c r="T194" s="121"/>
    </row>
    <row r="195">
      <c r="B195" s="121"/>
      <c r="C195" s="121"/>
      <c r="D195" s="121"/>
      <c r="E195" s="121"/>
      <c r="F195" s="13"/>
      <c r="G195" s="13"/>
      <c r="H195" s="13"/>
      <c r="I195" s="103"/>
      <c r="J195" s="13"/>
      <c r="K195" s="13"/>
      <c r="L195" s="13"/>
      <c r="M195" s="103"/>
      <c r="N195" s="121"/>
      <c r="O195" s="121"/>
      <c r="P195" s="121"/>
      <c r="Q195" s="121"/>
      <c r="T195" s="121"/>
    </row>
    <row r="196">
      <c r="B196" s="103"/>
      <c r="C196" s="103"/>
      <c r="D196" s="103"/>
      <c r="E196" s="120"/>
      <c r="F196" s="13"/>
      <c r="G196" s="13"/>
      <c r="H196" s="13"/>
      <c r="I196" s="103"/>
      <c r="J196" s="13"/>
      <c r="K196" s="13"/>
      <c r="L196" s="13"/>
      <c r="M196" s="103"/>
      <c r="N196" s="103"/>
      <c r="O196" s="103"/>
      <c r="P196" s="103"/>
      <c r="Q196" s="103"/>
      <c r="R196" s="13"/>
      <c r="T196" s="121"/>
    </row>
    <row r="197">
      <c r="B197" s="122"/>
      <c r="C197" s="122"/>
      <c r="D197" s="122"/>
      <c r="E197" s="122"/>
      <c r="F197" s="123"/>
      <c r="G197" s="123"/>
      <c r="H197" s="123"/>
      <c r="I197" s="124"/>
      <c r="J197" s="123"/>
      <c r="K197" s="123"/>
      <c r="L197" s="123"/>
      <c r="M197" s="124"/>
      <c r="N197" s="122"/>
      <c r="O197" s="122"/>
      <c r="P197" s="122"/>
      <c r="Q197" s="122"/>
      <c r="R197" s="52"/>
      <c r="S197" s="52"/>
      <c r="T197" s="122"/>
    </row>
    <row r="198">
      <c r="E198" s="125"/>
    </row>
    <row r="199">
      <c r="E199" s="125"/>
    </row>
    <row r="200">
      <c r="E200" s="125"/>
    </row>
    <row r="201">
      <c r="E201" s="125"/>
    </row>
    <row r="202">
      <c r="E202" s="125"/>
    </row>
    <row r="203">
      <c r="E203" s="125"/>
    </row>
    <row r="204">
      <c r="E204" s="125"/>
    </row>
    <row r="205">
      <c r="E205" s="125"/>
    </row>
    <row r="206">
      <c r="E206" s="125"/>
    </row>
    <row r="207">
      <c r="E207" s="125"/>
    </row>
    <row r="208">
      <c r="E208" s="125"/>
    </row>
    <row r="209">
      <c r="E209" s="125"/>
    </row>
    <row r="210">
      <c r="E210" s="125"/>
    </row>
    <row r="211">
      <c r="E211" s="125"/>
    </row>
    <row r="212">
      <c r="E212" s="125"/>
    </row>
    <row r="213">
      <c r="E213" s="125"/>
    </row>
    <row r="214">
      <c r="E214" s="125"/>
    </row>
    <row r="215">
      <c r="B215" s="103"/>
      <c r="C215" s="103"/>
      <c r="D215" s="103"/>
      <c r="E215" s="120"/>
      <c r="F215" s="13"/>
      <c r="G215" s="13"/>
      <c r="H215" s="13"/>
      <c r="I215" s="103"/>
      <c r="N215" s="13"/>
      <c r="O215" s="13"/>
      <c r="P215" s="13"/>
      <c r="Q215" s="103"/>
      <c r="V215" s="103"/>
      <c r="W215" s="103"/>
      <c r="X215" s="103"/>
      <c r="Y215" s="103"/>
      <c r="Z215" s="13"/>
      <c r="AA215" s="13"/>
      <c r="AB215" s="103"/>
    </row>
    <row r="216">
      <c r="B216" s="103"/>
      <c r="C216" s="103"/>
      <c r="D216" s="103"/>
      <c r="E216" s="120"/>
      <c r="F216" s="13"/>
      <c r="G216" s="13"/>
      <c r="H216" s="13"/>
      <c r="I216" s="103"/>
      <c r="N216" s="13"/>
      <c r="O216" s="13"/>
      <c r="P216" s="13"/>
      <c r="Q216" s="103"/>
      <c r="V216" s="103"/>
      <c r="W216" s="103"/>
      <c r="X216" s="103"/>
      <c r="Y216" s="103"/>
      <c r="Z216" s="13"/>
      <c r="AA216" s="13"/>
      <c r="AB216" s="103"/>
    </row>
    <row r="217">
      <c r="B217" s="103"/>
      <c r="C217" s="103"/>
      <c r="D217" s="103"/>
      <c r="E217" s="120"/>
      <c r="F217" s="13"/>
      <c r="G217" s="13"/>
      <c r="H217" s="13"/>
      <c r="I217" s="103"/>
      <c r="N217" s="13"/>
      <c r="O217" s="13"/>
      <c r="P217" s="13"/>
      <c r="Q217" s="103"/>
      <c r="V217" s="103"/>
      <c r="W217" s="103"/>
      <c r="X217" s="103"/>
      <c r="Y217" s="103"/>
      <c r="Z217" s="13"/>
      <c r="AA217" s="13"/>
      <c r="AB217" s="103"/>
    </row>
    <row r="218">
      <c r="B218" s="103"/>
      <c r="C218" s="103"/>
      <c r="D218" s="103"/>
      <c r="E218" s="120"/>
      <c r="F218" s="13"/>
      <c r="G218" s="13"/>
      <c r="H218" s="13"/>
      <c r="I218" s="103"/>
      <c r="N218" s="13"/>
      <c r="O218" s="13"/>
      <c r="P218" s="13"/>
      <c r="Q218" s="103"/>
      <c r="V218" s="103"/>
      <c r="W218" s="103"/>
      <c r="X218" s="103"/>
      <c r="Y218" s="103"/>
      <c r="Z218" s="13"/>
      <c r="AA218" s="13"/>
      <c r="AB218" s="103"/>
    </row>
    <row r="219">
      <c r="B219" s="103"/>
      <c r="C219" s="103"/>
      <c r="D219" s="103"/>
      <c r="E219" s="120"/>
      <c r="F219" s="13"/>
      <c r="G219" s="13"/>
      <c r="H219" s="13"/>
      <c r="I219" s="103"/>
      <c r="N219" s="13"/>
      <c r="O219" s="13"/>
      <c r="P219" s="13"/>
      <c r="Q219" s="103"/>
      <c r="V219" s="103"/>
      <c r="W219" s="103"/>
      <c r="X219" s="103"/>
      <c r="Y219" s="103"/>
      <c r="Z219" s="13"/>
      <c r="AA219" s="13"/>
      <c r="AB219" s="103"/>
    </row>
    <row r="220">
      <c r="B220" s="103"/>
      <c r="C220" s="103"/>
      <c r="D220" s="103"/>
      <c r="E220" s="120"/>
      <c r="F220" s="13"/>
      <c r="G220" s="13"/>
      <c r="H220" s="13"/>
      <c r="I220" s="103"/>
      <c r="N220" s="13"/>
      <c r="O220" s="13"/>
      <c r="P220" s="13"/>
      <c r="Q220" s="103"/>
      <c r="V220" s="103"/>
      <c r="W220" s="103"/>
      <c r="X220" s="103"/>
      <c r="Y220" s="103"/>
      <c r="Z220" s="13"/>
      <c r="AA220" s="13"/>
      <c r="AB220" s="103"/>
    </row>
    <row r="221">
      <c r="B221" s="103"/>
      <c r="C221" s="103"/>
      <c r="D221" s="103"/>
      <c r="E221" s="120"/>
      <c r="F221" s="13"/>
      <c r="G221" s="13"/>
      <c r="H221" s="13"/>
      <c r="I221" s="103"/>
      <c r="N221" s="13"/>
      <c r="O221" s="13"/>
      <c r="P221" s="13"/>
      <c r="Q221" s="103"/>
      <c r="V221" s="103"/>
      <c r="W221" s="103"/>
      <c r="X221" s="103"/>
      <c r="Y221" s="103"/>
      <c r="Z221" s="13"/>
      <c r="AA221" s="13"/>
      <c r="AB221" s="103"/>
    </row>
    <row r="222">
      <c r="B222" s="103"/>
      <c r="C222" s="103"/>
      <c r="D222" s="103"/>
      <c r="E222" s="120"/>
      <c r="F222" s="13"/>
      <c r="G222" s="13"/>
      <c r="H222" s="13"/>
      <c r="I222" s="103"/>
      <c r="N222" s="13"/>
      <c r="O222" s="13"/>
      <c r="P222" s="13"/>
      <c r="Q222" s="103"/>
      <c r="V222" s="103"/>
      <c r="W222" s="103"/>
      <c r="X222" s="103"/>
      <c r="Y222" s="103"/>
      <c r="Z222" s="13"/>
      <c r="AA222" s="13"/>
      <c r="AB222" s="103"/>
    </row>
    <row r="223">
      <c r="B223" s="103"/>
      <c r="C223" s="103"/>
      <c r="D223" s="103"/>
      <c r="E223" s="120"/>
      <c r="F223" s="13"/>
      <c r="G223" s="13"/>
      <c r="H223" s="13"/>
      <c r="I223" s="103"/>
      <c r="N223" s="13"/>
      <c r="O223" s="13"/>
      <c r="P223" s="13"/>
      <c r="Q223" s="103"/>
      <c r="V223" s="103"/>
      <c r="W223" s="103"/>
      <c r="X223" s="103"/>
      <c r="Y223" s="103"/>
      <c r="Z223" s="13"/>
      <c r="AA223" s="13"/>
      <c r="AB223" s="103"/>
    </row>
    <row r="224">
      <c r="B224" s="103"/>
      <c r="C224" s="103"/>
      <c r="D224" s="103"/>
      <c r="E224" s="120"/>
      <c r="F224" s="13"/>
      <c r="G224" s="13"/>
      <c r="H224" s="13"/>
      <c r="I224" s="103"/>
      <c r="N224" s="13"/>
      <c r="O224" s="13"/>
      <c r="P224" s="13"/>
      <c r="Q224" s="103"/>
      <c r="V224" s="103"/>
      <c r="W224" s="103"/>
      <c r="X224" s="103"/>
      <c r="Y224" s="103"/>
      <c r="Z224" s="13"/>
      <c r="AA224" s="13"/>
      <c r="AB224" s="103"/>
    </row>
    <row r="225">
      <c r="B225" s="103"/>
      <c r="C225" s="103"/>
      <c r="D225" s="103"/>
      <c r="E225" s="120"/>
      <c r="F225" s="13"/>
      <c r="G225" s="13"/>
      <c r="H225" s="13"/>
      <c r="I225" s="103"/>
      <c r="N225" s="13"/>
      <c r="O225" s="13"/>
      <c r="P225" s="13"/>
      <c r="Q225" s="103"/>
      <c r="V225" s="103"/>
      <c r="W225" s="103"/>
      <c r="X225" s="103"/>
      <c r="Y225" s="103"/>
      <c r="Z225" s="13"/>
      <c r="AA225" s="13"/>
      <c r="AB225" s="103"/>
    </row>
    <row r="226">
      <c r="B226" s="103"/>
      <c r="C226" s="103"/>
      <c r="D226" s="103"/>
      <c r="E226" s="120"/>
      <c r="F226" s="13"/>
      <c r="G226" s="13"/>
      <c r="H226" s="13"/>
      <c r="I226" s="103"/>
      <c r="N226" s="13"/>
      <c r="O226" s="13"/>
      <c r="P226" s="13"/>
      <c r="Q226" s="103"/>
      <c r="V226" s="103"/>
      <c r="W226" s="103"/>
      <c r="X226" s="103"/>
      <c r="Y226" s="103"/>
      <c r="Z226" s="13"/>
      <c r="AA226" s="13"/>
      <c r="AB226" s="103"/>
    </row>
    <row r="227">
      <c r="B227" s="103"/>
      <c r="C227" s="103"/>
      <c r="D227" s="103"/>
      <c r="E227" s="120"/>
      <c r="F227" s="13"/>
      <c r="G227" s="13"/>
      <c r="H227" s="13"/>
      <c r="I227" s="103"/>
      <c r="N227" s="13"/>
      <c r="O227" s="13"/>
      <c r="P227" s="13"/>
      <c r="Q227" s="103"/>
      <c r="V227" s="103"/>
      <c r="W227" s="103"/>
      <c r="X227" s="103"/>
      <c r="Y227" s="103"/>
      <c r="Z227" s="13"/>
      <c r="AA227" s="13"/>
      <c r="AB227" s="103"/>
    </row>
    <row r="228">
      <c r="B228" s="103"/>
      <c r="C228" s="103"/>
      <c r="D228" s="103"/>
      <c r="E228" s="120"/>
      <c r="F228" s="13"/>
      <c r="G228" s="13"/>
      <c r="H228" s="13"/>
      <c r="I228" s="103"/>
      <c r="N228" s="13"/>
      <c r="O228" s="13"/>
      <c r="P228" s="13"/>
      <c r="Q228" s="103"/>
      <c r="V228" s="103"/>
      <c r="W228" s="103"/>
      <c r="X228" s="103"/>
      <c r="Y228" s="103"/>
      <c r="Z228" s="13"/>
      <c r="AA228" s="13"/>
      <c r="AB228" s="103"/>
    </row>
    <row r="229">
      <c r="B229" s="103"/>
      <c r="C229" s="103"/>
      <c r="D229" s="103"/>
      <c r="E229" s="120"/>
      <c r="F229" s="13"/>
      <c r="G229" s="13"/>
      <c r="H229" s="13"/>
      <c r="I229" s="103"/>
      <c r="N229" s="13"/>
      <c r="O229" s="13"/>
      <c r="P229" s="13"/>
      <c r="Q229" s="103"/>
      <c r="V229" s="103"/>
      <c r="W229" s="103"/>
      <c r="X229" s="103"/>
      <c r="Y229" s="103"/>
      <c r="Z229" s="13"/>
      <c r="AA229" s="13"/>
      <c r="AB229" s="103"/>
    </row>
    <row r="230">
      <c r="B230" s="103"/>
      <c r="C230" s="103"/>
      <c r="D230" s="103"/>
      <c r="E230" s="120"/>
      <c r="F230" s="13"/>
      <c r="G230" s="13"/>
      <c r="H230" s="13"/>
      <c r="I230" s="103"/>
      <c r="N230" s="13"/>
      <c r="O230" s="13"/>
      <c r="P230" s="13"/>
      <c r="Q230" s="103"/>
      <c r="V230" s="103"/>
      <c r="W230" s="103"/>
      <c r="X230" s="103"/>
      <c r="Y230" s="103"/>
      <c r="Z230" s="13"/>
      <c r="AA230" s="13"/>
      <c r="AB230" s="103"/>
    </row>
    <row r="231">
      <c r="B231" s="103"/>
      <c r="C231" s="103"/>
      <c r="D231" s="103"/>
      <c r="E231" s="120"/>
      <c r="F231" s="13"/>
      <c r="G231" s="13"/>
      <c r="H231" s="13"/>
      <c r="I231" s="103"/>
      <c r="N231" s="13"/>
      <c r="O231" s="13"/>
      <c r="P231" s="13"/>
      <c r="Q231" s="103"/>
      <c r="V231" s="103"/>
      <c r="W231" s="103"/>
      <c r="X231" s="103"/>
      <c r="Y231" s="103"/>
      <c r="Z231" s="13"/>
      <c r="AA231" s="13"/>
      <c r="AB231" s="103"/>
    </row>
    <row r="232">
      <c r="B232" s="103"/>
      <c r="C232" s="103"/>
      <c r="D232" s="103"/>
      <c r="E232" s="120"/>
      <c r="F232" s="13"/>
      <c r="G232" s="13"/>
      <c r="H232" s="13"/>
      <c r="I232" s="103"/>
      <c r="N232" s="13"/>
      <c r="O232" s="13"/>
      <c r="P232" s="13"/>
      <c r="Q232" s="103"/>
      <c r="V232" s="103"/>
      <c r="W232" s="103"/>
      <c r="X232" s="103"/>
      <c r="Y232" s="103"/>
      <c r="Z232" s="13"/>
      <c r="AA232" s="13"/>
      <c r="AB232" s="103"/>
    </row>
    <row r="233">
      <c r="B233" s="103"/>
      <c r="C233" s="103"/>
      <c r="D233" s="103"/>
      <c r="E233" s="120"/>
      <c r="F233" s="13"/>
      <c r="G233" s="13"/>
      <c r="H233" s="13"/>
      <c r="I233" s="103"/>
      <c r="N233" s="13"/>
      <c r="O233" s="13"/>
      <c r="P233" s="13"/>
      <c r="Q233" s="103"/>
      <c r="V233" s="103"/>
      <c r="W233" s="103"/>
      <c r="X233" s="103"/>
      <c r="Y233" s="103"/>
      <c r="Z233" s="13"/>
      <c r="AA233" s="13"/>
      <c r="AB233" s="103"/>
    </row>
    <row r="234">
      <c r="B234" s="103"/>
      <c r="C234" s="103"/>
      <c r="D234" s="103"/>
      <c r="E234" s="120"/>
      <c r="F234" s="13"/>
      <c r="G234" s="13"/>
      <c r="H234" s="13"/>
      <c r="I234" s="103"/>
      <c r="N234" s="13"/>
      <c r="O234" s="13"/>
      <c r="P234" s="13"/>
      <c r="Q234" s="103"/>
      <c r="V234" s="103"/>
      <c r="W234" s="103"/>
      <c r="X234" s="103"/>
      <c r="Y234" s="103"/>
      <c r="Z234" s="13"/>
      <c r="AA234" s="13"/>
      <c r="AB234" s="103"/>
    </row>
    <row r="235">
      <c r="B235" s="103"/>
      <c r="C235" s="103"/>
      <c r="D235" s="103"/>
      <c r="E235" s="120"/>
      <c r="F235" s="13"/>
      <c r="G235" s="13"/>
      <c r="H235" s="13"/>
      <c r="I235" s="103"/>
      <c r="N235" s="13"/>
      <c r="O235" s="13"/>
      <c r="P235" s="13"/>
      <c r="Q235" s="103"/>
      <c r="V235" s="103"/>
      <c r="W235" s="103"/>
      <c r="X235" s="103"/>
      <c r="Y235" s="103"/>
      <c r="Z235" s="13"/>
      <c r="AA235" s="13"/>
      <c r="AB235" s="103"/>
    </row>
    <row r="236">
      <c r="B236" s="103"/>
      <c r="C236" s="103"/>
      <c r="D236" s="103"/>
      <c r="E236" s="120"/>
      <c r="F236" s="13"/>
      <c r="G236" s="13"/>
      <c r="H236" s="13"/>
      <c r="I236" s="103"/>
      <c r="N236" s="13"/>
      <c r="O236" s="13"/>
      <c r="P236" s="13"/>
      <c r="Q236" s="103"/>
      <c r="V236" s="103"/>
      <c r="W236" s="103"/>
      <c r="X236" s="103"/>
      <c r="Y236" s="103"/>
      <c r="Z236" s="13"/>
      <c r="AA236" s="13"/>
      <c r="AB236" s="103"/>
    </row>
    <row r="237">
      <c r="B237" s="103"/>
      <c r="C237" s="103"/>
      <c r="D237" s="103"/>
      <c r="E237" s="120"/>
      <c r="F237" s="13"/>
      <c r="G237" s="13"/>
      <c r="H237" s="13"/>
      <c r="I237" s="103"/>
      <c r="N237" s="13"/>
      <c r="O237" s="13"/>
      <c r="P237" s="13"/>
      <c r="Q237" s="103"/>
      <c r="V237" s="103"/>
      <c r="W237" s="103"/>
      <c r="X237" s="103"/>
      <c r="Y237" s="103"/>
      <c r="Z237" s="13"/>
      <c r="AA237" s="13"/>
      <c r="AB237" s="103"/>
    </row>
    <row r="238">
      <c r="B238" s="103"/>
      <c r="C238" s="103"/>
      <c r="D238" s="103"/>
      <c r="E238" s="120"/>
      <c r="F238" s="13"/>
      <c r="G238" s="13"/>
      <c r="H238" s="13"/>
      <c r="I238" s="103"/>
      <c r="N238" s="13"/>
      <c r="O238" s="13"/>
      <c r="P238" s="13"/>
      <c r="Q238" s="103"/>
      <c r="V238" s="103"/>
      <c r="W238" s="103"/>
      <c r="X238" s="103"/>
      <c r="Y238" s="103"/>
      <c r="Z238" s="13"/>
      <c r="AA238" s="13"/>
      <c r="AB238" s="103"/>
    </row>
    <row r="239">
      <c r="B239" s="103"/>
      <c r="C239" s="103"/>
      <c r="D239" s="103"/>
      <c r="E239" s="120"/>
      <c r="F239" s="13"/>
      <c r="G239" s="13"/>
      <c r="H239" s="13"/>
      <c r="I239" s="103"/>
      <c r="N239" s="13"/>
      <c r="O239" s="13"/>
      <c r="P239" s="13"/>
      <c r="Q239" s="103"/>
      <c r="V239" s="103"/>
      <c r="W239" s="103"/>
      <c r="X239" s="103"/>
      <c r="Y239" s="103"/>
      <c r="Z239" s="13"/>
      <c r="AA239" s="13"/>
      <c r="AB239" s="103"/>
    </row>
    <row r="240">
      <c r="B240" s="103"/>
      <c r="C240" s="103"/>
      <c r="D240" s="103"/>
      <c r="E240" s="120"/>
      <c r="F240" s="13"/>
      <c r="G240" s="13"/>
      <c r="H240" s="13"/>
      <c r="I240" s="103"/>
      <c r="N240" s="13"/>
      <c r="O240" s="13"/>
      <c r="P240" s="13"/>
      <c r="Q240" s="103"/>
      <c r="V240" s="103"/>
      <c r="W240" s="103"/>
      <c r="X240" s="103"/>
      <c r="Y240" s="103"/>
      <c r="Z240" s="13"/>
      <c r="AA240" s="13"/>
      <c r="AB240" s="103"/>
    </row>
    <row r="241">
      <c r="B241" s="103"/>
      <c r="C241" s="103"/>
      <c r="D241" s="103"/>
      <c r="E241" s="120"/>
      <c r="F241" s="13"/>
      <c r="G241" s="13"/>
      <c r="H241" s="13"/>
      <c r="I241" s="103"/>
      <c r="N241" s="13"/>
      <c r="O241" s="13"/>
      <c r="P241" s="13"/>
      <c r="Q241" s="103"/>
      <c r="V241" s="103"/>
      <c r="W241" s="103"/>
      <c r="X241" s="103"/>
      <c r="Y241" s="103"/>
      <c r="Z241" s="13"/>
      <c r="AA241" s="13"/>
      <c r="AB241" s="103"/>
    </row>
    <row r="242">
      <c r="B242" s="103"/>
      <c r="C242" s="103"/>
      <c r="D242" s="103"/>
      <c r="E242" s="120"/>
      <c r="F242" s="13"/>
      <c r="G242" s="13"/>
      <c r="H242" s="13"/>
      <c r="I242" s="103"/>
      <c r="N242" s="13"/>
      <c r="O242" s="13"/>
      <c r="P242" s="13"/>
      <c r="Q242" s="103"/>
      <c r="V242" s="103"/>
      <c r="W242" s="103"/>
      <c r="X242" s="103"/>
      <c r="Y242" s="103"/>
      <c r="Z242" s="13"/>
      <c r="AA242" s="13"/>
      <c r="AB242" s="103"/>
    </row>
    <row r="243">
      <c r="B243" s="103"/>
      <c r="C243" s="103"/>
      <c r="D243" s="103"/>
      <c r="E243" s="120"/>
      <c r="F243" s="13"/>
      <c r="G243" s="13"/>
      <c r="H243" s="13"/>
      <c r="I243" s="103"/>
      <c r="N243" s="13"/>
      <c r="O243" s="13"/>
      <c r="P243" s="13"/>
      <c r="Q243" s="103"/>
      <c r="V243" s="103"/>
      <c r="W243" s="103"/>
      <c r="X243" s="103"/>
      <c r="Y243" s="103"/>
      <c r="Z243" s="13"/>
      <c r="AA243" s="13"/>
      <c r="AB243" s="103"/>
    </row>
    <row r="244">
      <c r="B244" s="103"/>
      <c r="C244" s="103"/>
      <c r="D244" s="103"/>
      <c r="E244" s="120"/>
      <c r="F244" s="13"/>
      <c r="G244" s="13"/>
      <c r="H244" s="13"/>
      <c r="I244" s="103"/>
      <c r="N244" s="13"/>
      <c r="O244" s="13"/>
      <c r="P244" s="13"/>
      <c r="Q244" s="103"/>
      <c r="V244" s="103"/>
      <c r="W244" s="103"/>
      <c r="X244" s="103"/>
      <c r="Y244" s="103"/>
      <c r="Z244" s="13"/>
      <c r="AA244" s="13"/>
      <c r="AB244" s="103"/>
    </row>
    <row r="245">
      <c r="B245" s="103"/>
      <c r="C245" s="103"/>
      <c r="D245" s="103"/>
      <c r="E245" s="120"/>
      <c r="F245" s="13"/>
      <c r="G245" s="13"/>
      <c r="H245" s="13"/>
      <c r="I245" s="103"/>
      <c r="N245" s="13"/>
      <c r="O245" s="13"/>
      <c r="P245" s="13"/>
      <c r="Q245" s="103"/>
      <c r="V245" s="103"/>
      <c r="W245" s="103"/>
      <c r="X245" s="103"/>
      <c r="Y245" s="103"/>
      <c r="Z245" s="13"/>
      <c r="AA245" s="13"/>
      <c r="AB245" s="103"/>
    </row>
    <row r="246">
      <c r="B246" s="103"/>
      <c r="C246" s="103"/>
      <c r="D246" s="103"/>
      <c r="E246" s="120"/>
      <c r="F246" s="13"/>
      <c r="G246" s="13"/>
      <c r="H246" s="13"/>
      <c r="I246" s="103"/>
      <c r="N246" s="13"/>
      <c r="O246" s="13"/>
      <c r="P246" s="13"/>
      <c r="Q246" s="103"/>
      <c r="V246" s="103"/>
      <c r="W246" s="103"/>
      <c r="X246" s="103"/>
      <c r="Y246" s="103"/>
      <c r="Z246" s="13"/>
      <c r="AA246" s="13"/>
      <c r="AB246" s="103"/>
    </row>
    <row r="247">
      <c r="B247" s="103"/>
      <c r="C247" s="103"/>
      <c r="D247" s="103"/>
      <c r="E247" s="120"/>
      <c r="F247" s="13"/>
      <c r="G247" s="13"/>
      <c r="H247" s="13"/>
      <c r="I247" s="103"/>
      <c r="N247" s="13"/>
      <c r="O247" s="13"/>
      <c r="P247" s="13"/>
      <c r="Q247" s="103"/>
      <c r="V247" s="103"/>
      <c r="W247" s="103"/>
      <c r="X247" s="103"/>
      <c r="Y247" s="103"/>
      <c r="Z247" s="13"/>
      <c r="AA247" s="13"/>
      <c r="AB247" s="103"/>
    </row>
    <row r="248">
      <c r="B248" s="103"/>
      <c r="C248" s="103"/>
      <c r="D248" s="103"/>
      <c r="E248" s="120"/>
      <c r="F248" s="13"/>
      <c r="G248" s="13"/>
      <c r="H248" s="13"/>
      <c r="I248" s="103"/>
      <c r="N248" s="13"/>
      <c r="O248" s="13"/>
      <c r="P248" s="13"/>
      <c r="Q248" s="103"/>
      <c r="V248" s="103"/>
      <c r="W248" s="103"/>
      <c r="X248" s="103"/>
      <c r="Y248" s="103"/>
      <c r="Z248" s="13"/>
      <c r="AA248" s="13"/>
      <c r="AB248" s="103"/>
    </row>
    <row r="249">
      <c r="B249" s="103"/>
      <c r="C249" s="103"/>
      <c r="D249" s="103"/>
      <c r="E249" s="120"/>
      <c r="F249" s="13"/>
      <c r="G249" s="13"/>
      <c r="H249" s="13"/>
      <c r="I249" s="103"/>
      <c r="N249" s="13"/>
      <c r="O249" s="13"/>
      <c r="P249" s="13"/>
      <c r="Q249" s="103"/>
      <c r="V249" s="103"/>
      <c r="W249" s="103"/>
      <c r="X249" s="103"/>
      <c r="Y249" s="103"/>
      <c r="Z249" s="13"/>
      <c r="AA249" s="13"/>
      <c r="AB249" s="103"/>
    </row>
    <row r="250">
      <c r="B250" s="103"/>
      <c r="C250" s="103"/>
      <c r="D250" s="103"/>
      <c r="E250" s="120"/>
      <c r="F250" s="13"/>
      <c r="G250" s="13"/>
      <c r="H250" s="13"/>
      <c r="I250" s="103"/>
      <c r="N250" s="13"/>
      <c r="O250" s="13"/>
      <c r="P250" s="13"/>
      <c r="Q250" s="103"/>
      <c r="V250" s="103"/>
      <c r="W250" s="103"/>
      <c r="X250" s="103"/>
      <c r="Y250" s="103"/>
      <c r="Z250" s="13"/>
      <c r="AA250" s="13"/>
      <c r="AB250" s="103"/>
    </row>
    <row r="251">
      <c r="B251" s="103"/>
      <c r="C251" s="103"/>
      <c r="D251" s="103"/>
      <c r="E251" s="120"/>
      <c r="F251" s="13"/>
      <c r="G251" s="13"/>
      <c r="H251" s="13"/>
      <c r="I251" s="103"/>
      <c r="N251" s="13"/>
      <c r="O251" s="13"/>
      <c r="P251" s="13"/>
      <c r="Q251" s="103"/>
      <c r="V251" s="103"/>
      <c r="W251" s="103"/>
      <c r="X251" s="103"/>
      <c r="Y251" s="103"/>
      <c r="Z251" s="13"/>
      <c r="AA251" s="13"/>
      <c r="AB251" s="103"/>
    </row>
    <row r="252">
      <c r="B252" s="103"/>
      <c r="C252" s="103"/>
      <c r="D252" s="103"/>
      <c r="E252" s="120"/>
      <c r="F252" s="13"/>
      <c r="G252" s="13"/>
      <c r="H252" s="13"/>
      <c r="I252" s="103"/>
      <c r="N252" s="13"/>
      <c r="O252" s="13"/>
      <c r="P252" s="13"/>
      <c r="Q252" s="103"/>
      <c r="V252" s="103"/>
      <c r="W252" s="103"/>
      <c r="X252" s="103"/>
      <c r="Y252" s="103"/>
      <c r="Z252" s="13"/>
      <c r="AA252" s="13"/>
      <c r="AB252" s="103"/>
    </row>
    <row r="253">
      <c r="B253" s="103"/>
      <c r="C253" s="103"/>
      <c r="D253" s="103"/>
      <c r="E253" s="120"/>
      <c r="F253" s="13"/>
      <c r="G253" s="13"/>
      <c r="H253" s="13"/>
      <c r="I253" s="103"/>
      <c r="N253" s="13"/>
      <c r="O253" s="13"/>
      <c r="P253" s="13"/>
      <c r="Q253" s="103"/>
      <c r="V253" s="103"/>
      <c r="W253" s="103"/>
      <c r="X253" s="103"/>
      <c r="Y253" s="103"/>
      <c r="Z253" s="13"/>
      <c r="AA253" s="13"/>
      <c r="AB253" s="103"/>
    </row>
    <row r="254">
      <c r="B254" s="103"/>
      <c r="C254" s="103"/>
      <c r="D254" s="103"/>
      <c r="E254" s="120"/>
      <c r="F254" s="13"/>
      <c r="G254" s="13"/>
      <c r="H254" s="13"/>
      <c r="I254" s="103"/>
      <c r="N254" s="13"/>
      <c r="O254" s="13"/>
      <c r="P254" s="13"/>
      <c r="Q254" s="103"/>
      <c r="V254" s="103"/>
      <c r="W254" s="103"/>
      <c r="X254" s="103"/>
      <c r="Y254" s="103"/>
      <c r="Z254" s="13"/>
      <c r="AA254" s="13"/>
      <c r="AB254" s="103"/>
    </row>
    <row r="255">
      <c r="B255" s="103"/>
      <c r="C255" s="103"/>
      <c r="D255" s="103"/>
      <c r="E255" s="120"/>
      <c r="F255" s="13"/>
      <c r="G255" s="13"/>
      <c r="H255" s="13"/>
      <c r="I255" s="103"/>
      <c r="N255" s="13"/>
      <c r="O255" s="13"/>
      <c r="P255" s="13"/>
      <c r="Q255" s="103"/>
      <c r="V255" s="103"/>
      <c r="W255" s="103"/>
      <c r="X255" s="103"/>
      <c r="Y255" s="103"/>
      <c r="Z255" s="13"/>
      <c r="AA255" s="13"/>
      <c r="AB255" s="103"/>
    </row>
    <row r="256">
      <c r="B256" s="103"/>
      <c r="C256" s="103"/>
      <c r="D256" s="103"/>
      <c r="E256" s="120"/>
      <c r="F256" s="13"/>
      <c r="G256" s="13"/>
      <c r="H256" s="13"/>
      <c r="I256" s="103"/>
      <c r="N256" s="13"/>
      <c r="O256" s="13"/>
      <c r="P256" s="13"/>
      <c r="Q256" s="103"/>
      <c r="V256" s="103"/>
      <c r="W256" s="103"/>
      <c r="X256" s="103"/>
      <c r="Y256" s="103"/>
      <c r="Z256" s="13"/>
      <c r="AA256" s="13"/>
      <c r="AB256" s="103"/>
    </row>
    <row r="257">
      <c r="B257" s="103"/>
      <c r="C257" s="103"/>
      <c r="D257" s="103"/>
      <c r="E257" s="120"/>
      <c r="F257" s="13"/>
      <c r="G257" s="13"/>
      <c r="H257" s="13"/>
      <c r="I257" s="103"/>
      <c r="N257" s="13"/>
      <c r="O257" s="13"/>
      <c r="P257" s="13"/>
      <c r="Q257" s="103"/>
      <c r="V257" s="103"/>
      <c r="W257" s="103"/>
      <c r="X257" s="103"/>
      <c r="Y257" s="103"/>
      <c r="Z257" s="13"/>
      <c r="AA257" s="13"/>
      <c r="AB257" s="103"/>
    </row>
    <row r="258">
      <c r="B258" s="103"/>
      <c r="C258" s="103"/>
      <c r="D258" s="103"/>
      <c r="E258" s="120"/>
      <c r="F258" s="13"/>
      <c r="G258" s="13"/>
      <c r="H258" s="13"/>
      <c r="I258" s="103"/>
      <c r="N258" s="13"/>
      <c r="O258" s="13"/>
      <c r="P258" s="13"/>
      <c r="Q258" s="103"/>
      <c r="V258" s="103"/>
      <c r="W258" s="103"/>
      <c r="X258" s="103"/>
      <c r="Y258" s="103"/>
      <c r="Z258" s="13"/>
      <c r="AA258" s="13"/>
      <c r="AB258" s="103"/>
    </row>
    <row r="259">
      <c r="B259" s="103"/>
      <c r="C259" s="103"/>
      <c r="D259" s="103"/>
      <c r="E259" s="120"/>
      <c r="F259" s="13"/>
      <c r="G259" s="13"/>
      <c r="H259" s="13"/>
      <c r="I259" s="103"/>
      <c r="N259" s="13"/>
      <c r="O259" s="13"/>
      <c r="P259" s="13"/>
      <c r="Q259" s="103"/>
      <c r="V259" s="103"/>
      <c r="W259" s="103"/>
      <c r="X259" s="103"/>
      <c r="Y259" s="103"/>
      <c r="Z259" s="13"/>
      <c r="AA259" s="13"/>
      <c r="AB259" s="103"/>
    </row>
    <row r="260">
      <c r="B260" s="103"/>
      <c r="C260" s="103"/>
      <c r="D260" s="103"/>
      <c r="E260" s="120"/>
      <c r="F260" s="13"/>
      <c r="G260" s="13"/>
      <c r="H260" s="13"/>
      <c r="I260" s="103"/>
      <c r="N260" s="13"/>
      <c r="O260" s="13"/>
      <c r="P260" s="13"/>
      <c r="Q260" s="103"/>
      <c r="V260" s="103"/>
      <c r="W260" s="103"/>
      <c r="X260" s="103"/>
      <c r="Y260" s="103"/>
      <c r="Z260" s="13"/>
      <c r="AA260" s="13"/>
      <c r="AB260" s="103"/>
    </row>
    <row r="261">
      <c r="B261" s="103"/>
      <c r="C261" s="103"/>
      <c r="D261" s="103"/>
      <c r="E261" s="120"/>
      <c r="F261" s="13"/>
      <c r="G261" s="13"/>
      <c r="H261" s="13"/>
      <c r="I261" s="103"/>
      <c r="N261" s="13"/>
      <c r="O261" s="13"/>
      <c r="P261" s="13"/>
      <c r="Q261" s="103"/>
      <c r="V261" s="103"/>
      <c r="W261" s="103"/>
      <c r="X261" s="103"/>
      <c r="Y261" s="103"/>
      <c r="Z261" s="13"/>
      <c r="AA261" s="13"/>
      <c r="AB261" s="103"/>
    </row>
    <row r="262">
      <c r="B262" s="103"/>
      <c r="C262" s="103"/>
      <c r="D262" s="103"/>
      <c r="E262" s="120"/>
      <c r="F262" s="13"/>
      <c r="G262" s="13"/>
      <c r="H262" s="13"/>
      <c r="I262" s="103"/>
      <c r="N262" s="13"/>
      <c r="O262" s="13"/>
      <c r="P262" s="13"/>
      <c r="Q262" s="103"/>
      <c r="V262" s="103"/>
      <c r="W262" s="103"/>
      <c r="X262" s="103"/>
      <c r="Y262" s="103"/>
      <c r="Z262" s="13"/>
      <c r="AA262" s="13"/>
      <c r="AB262" s="103"/>
    </row>
    <row r="263">
      <c r="B263" s="103"/>
      <c r="C263" s="103"/>
      <c r="D263" s="103"/>
      <c r="E263" s="120"/>
      <c r="F263" s="13"/>
      <c r="G263" s="13"/>
      <c r="H263" s="13"/>
      <c r="I263" s="103"/>
      <c r="N263" s="13"/>
      <c r="O263" s="13"/>
      <c r="P263" s="13"/>
      <c r="Q263" s="103"/>
      <c r="V263" s="103"/>
      <c r="W263" s="103"/>
      <c r="X263" s="103"/>
      <c r="Y263" s="103"/>
      <c r="Z263" s="13"/>
      <c r="AA263" s="13"/>
      <c r="AB263" s="103"/>
    </row>
    <row r="264">
      <c r="B264" s="103"/>
      <c r="C264" s="103"/>
      <c r="D264" s="103"/>
      <c r="E264" s="120"/>
      <c r="F264" s="13"/>
      <c r="G264" s="13"/>
      <c r="H264" s="13"/>
      <c r="I264" s="103"/>
      <c r="N264" s="13"/>
      <c r="O264" s="13"/>
      <c r="P264" s="13"/>
      <c r="Q264" s="103"/>
      <c r="V264" s="103"/>
      <c r="W264" s="103"/>
      <c r="X264" s="103"/>
      <c r="Y264" s="103"/>
      <c r="Z264" s="13"/>
      <c r="AA264" s="13"/>
      <c r="AB264" s="103"/>
    </row>
    <row r="265">
      <c r="B265" s="103"/>
      <c r="C265" s="103"/>
      <c r="D265" s="103"/>
      <c r="E265" s="120"/>
      <c r="F265" s="13"/>
      <c r="G265" s="13"/>
      <c r="H265" s="13"/>
      <c r="I265" s="103"/>
      <c r="N265" s="13"/>
      <c r="O265" s="13"/>
      <c r="P265" s="13"/>
      <c r="Q265" s="103"/>
      <c r="V265" s="103"/>
      <c r="W265" s="103"/>
      <c r="X265" s="103"/>
      <c r="Y265" s="103"/>
      <c r="Z265" s="13"/>
      <c r="AA265" s="13"/>
      <c r="AB265" s="103"/>
    </row>
    <row r="266">
      <c r="B266" s="103"/>
      <c r="C266" s="103"/>
      <c r="D266" s="103"/>
      <c r="E266" s="120"/>
      <c r="F266" s="13"/>
      <c r="G266" s="13"/>
      <c r="H266" s="13"/>
      <c r="I266" s="103"/>
      <c r="N266" s="13"/>
      <c r="O266" s="13"/>
      <c r="P266" s="13"/>
      <c r="Q266" s="103"/>
      <c r="V266" s="103"/>
      <c r="W266" s="103"/>
      <c r="X266" s="103"/>
      <c r="Y266" s="103"/>
      <c r="Z266" s="13"/>
      <c r="AA266" s="13"/>
      <c r="AB266" s="103"/>
    </row>
    <row r="267">
      <c r="B267" s="103"/>
      <c r="C267" s="103"/>
      <c r="D267" s="103"/>
      <c r="E267" s="120"/>
      <c r="F267" s="13"/>
      <c r="G267" s="13"/>
      <c r="H267" s="13"/>
      <c r="I267" s="103"/>
      <c r="N267" s="13"/>
      <c r="O267" s="13"/>
      <c r="P267" s="13"/>
      <c r="Q267" s="103"/>
      <c r="V267" s="103"/>
      <c r="W267" s="103"/>
      <c r="X267" s="103"/>
      <c r="Y267" s="103"/>
      <c r="Z267" s="13"/>
      <c r="AA267" s="13"/>
      <c r="AB267" s="103"/>
    </row>
    <row r="268">
      <c r="B268" s="103"/>
      <c r="C268" s="103"/>
      <c r="D268" s="103"/>
      <c r="E268" s="120"/>
      <c r="F268" s="13"/>
      <c r="G268" s="13"/>
      <c r="H268" s="13"/>
      <c r="I268" s="103"/>
      <c r="N268" s="13"/>
      <c r="O268" s="13"/>
      <c r="P268" s="13"/>
      <c r="Q268" s="103"/>
      <c r="V268" s="103"/>
      <c r="W268" s="103"/>
      <c r="X268" s="103"/>
      <c r="Y268" s="103"/>
      <c r="Z268" s="13"/>
      <c r="AA268" s="13"/>
      <c r="AB268" s="103"/>
    </row>
    <row r="269">
      <c r="E269" s="125"/>
    </row>
    <row r="270">
      <c r="E270" s="125"/>
    </row>
    <row r="271">
      <c r="E271" s="125"/>
    </row>
    <row r="272">
      <c r="E272" s="125"/>
    </row>
    <row r="273">
      <c r="E273" s="125"/>
    </row>
    <row r="274">
      <c r="E274" s="125"/>
    </row>
    <row r="275">
      <c r="E275" s="125"/>
    </row>
    <row r="276">
      <c r="E276" s="125"/>
    </row>
    <row r="277">
      <c r="E277" s="125"/>
    </row>
    <row r="278">
      <c r="E278" s="125"/>
    </row>
    <row r="279">
      <c r="E279" s="125"/>
    </row>
    <row r="280">
      <c r="E280" s="125"/>
    </row>
    <row r="281">
      <c r="E281" s="125"/>
    </row>
    <row r="282">
      <c r="E282" s="125"/>
    </row>
    <row r="283">
      <c r="E283" s="125"/>
    </row>
    <row r="284">
      <c r="E284" s="125"/>
    </row>
    <row r="285">
      <c r="E285" s="125"/>
    </row>
    <row r="286">
      <c r="E286" s="125"/>
    </row>
    <row r="287">
      <c r="E287" s="125"/>
    </row>
    <row r="288">
      <c r="E288" s="125"/>
    </row>
    <row r="289">
      <c r="E289" s="125"/>
    </row>
    <row r="290">
      <c r="E290" s="125"/>
    </row>
    <row r="291">
      <c r="E291" s="125"/>
    </row>
    <row r="292">
      <c r="E292" s="125"/>
    </row>
    <row r="293">
      <c r="E293" s="125"/>
    </row>
    <row r="294">
      <c r="E294" s="125"/>
    </row>
    <row r="295">
      <c r="E295" s="125"/>
    </row>
    <row r="296">
      <c r="E296" s="125"/>
    </row>
    <row r="297">
      <c r="E297" s="125"/>
    </row>
    <row r="298">
      <c r="E298" s="125"/>
    </row>
    <row r="299">
      <c r="E299" s="125"/>
    </row>
    <row r="300">
      <c r="E300" s="125"/>
    </row>
    <row r="301">
      <c r="E301" s="125"/>
    </row>
    <row r="302">
      <c r="E302" s="125"/>
    </row>
    <row r="303">
      <c r="E303" s="125"/>
    </row>
    <row r="304">
      <c r="E304" s="125"/>
    </row>
    <row r="305">
      <c r="E305" s="125"/>
    </row>
    <row r="306">
      <c r="E306" s="125"/>
    </row>
    <row r="307">
      <c r="E307" s="125"/>
    </row>
    <row r="308">
      <c r="E308" s="125"/>
    </row>
    <row r="309">
      <c r="E309" s="125"/>
    </row>
    <row r="310">
      <c r="E310" s="125"/>
    </row>
    <row r="311">
      <c r="E311" s="125"/>
    </row>
    <row r="312">
      <c r="E312" s="125"/>
    </row>
    <row r="313">
      <c r="E313" s="125"/>
    </row>
    <row r="314">
      <c r="E314" s="125"/>
    </row>
    <row r="315">
      <c r="E315" s="125"/>
    </row>
    <row r="316">
      <c r="E316" s="125"/>
    </row>
    <row r="317">
      <c r="E317" s="125"/>
    </row>
    <row r="318">
      <c r="E318" s="125"/>
    </row>
    <row r="319">
      <c r="E319" s="125"/>
    </row>
    <row r="320">
      <c r="E320" s="125"/>
    </row>
    <row r="321">
      <c r="E321" s="125"/>
    </row>
    <row r="322">
      <c r="E322" s="125"/>
    </row>
    <row r="323">
      <c r="E323" s="125"/>
    </row>
    <row r="324">
      <c r="E324" s="125"/>
    </row>
    <row r="325">
      <c r="E325" s="125"/>
    </row>
    <row r="326">
      <c r="E326" s="125"/>
    </row>
    <row r="327">
      <c r="E327" s="125"/>
    </row>
    <row r="328">
      <c r="E328" s="125"/>
    </row>
    <row r="329">
      <c r="E329" s="125"/>
    </row>
    <row r="330">
      <c r="E330" s="125"/>
    </row>
    <row r="331">
      <c r="E331" s="125"/>
    </row>
    <row r="332">
      <c r="E332" s="125"/>
    </row>
    <row r="333">
      <c r="E333" s="125"/>
    </row>
    <row r="334">
      <c r="E334" s="125"/>
    </row>
    <row r="335">
      <c r="E335" s="125"/>
    </row>
    <row r="336">
      <c r="E336" s="125"/>
    </row>
    <row r="337">
      <c r="E337" s="125"/>
    </row>
    <row r="338">
      <c r="E338" s="125"/>
    </row>
    <row r="339">
      <c r="E339" s="125"/>
    </row>
    <row r="340">
      <c r="E340" s="125"/>
    </row>
    <row r="341">
      <c r="E341" s="125"/>
    </row>
    <row r="342">
      <c r="E342" s="125"/>
    </row>
    <row r="343">
      <c r="E343" s="125"/>
    </row>
    <row r="344">
      <c r="E344" s="125"/>
    </row>
    <row r="345">
      <c r="E345" s="125"/>
    </row>
    <row r="346">
      <c r="E346" s="125"/>
    </row>
    <row r="347">
      <c r="E347" s="125"/>
    </row>
    <row r="348">
      <c r="E348" s="125"/>
    </row>
    <row r="349">
      <c r="E349" s="125"/>
    </row>
    <row r="350">
      <c r="E350" s="125"/>
    </row>
    <row r="351">
      <c r="E351" s="125"/>
    </row>
    <row r="352">
      <c r="E352" s="125"/>
    </row>
    <row r="353">
      <c r="E353" s="125"/>
    </row>
    <row r="354">
      <c r="E354" s="125"/>
    </row>
    <row r="355">
      <c r="E355" s="125"/>
    </row>
    <row r="356">
      <c r="E356" s="125"/>
    </row>
    <row r="357">
      <c r="E357" s="125"/>
    </row>
    <row r="358">
      <c r="E358" s="125"/>
    </row>
    <row r="359">
      <c r="E359" s="125"/>
    </row>
    <row r="360">
      <c r="E360" s="125"/>
    </row>
    <row r="361">
      <c r="E361" s="125"/>
    </row>
    <row r="362">
      <c r="E362" s="125"/>
    </row>
    <row r="363">
      <c r="E363" s="125"/>
    </row>
    <row r="364">
      <c r="E364" s="125"/>
    </row>
    <row r="365">
      <c r="E365" s="125"/>
    </row>
    <row r="366">
      <c r="E366" s="125"/>
    </row>
    <row r="367">
      <c r="E367" s="125"/>
    </row>
    <row r="368">
      <c r="E368" s="125"/>
    </row>
    <row r="369">
      <c r="E369" s="125"/>
    </row>
    <row r="370">
      <c r="E370" s="125"/>
    </row>
    <row r="371">
      <c r="E371" s="125"/>
    </row>
    <row r="372">
      <c r="E372" s="125"/>
    </row>
    <row r="373">
      <c r="E373" s="125"/>
    </row>
    <row r="374">
      <c r="E374" s="125"/>
    </row>
    <row r="375">
      <c r="E375" s="125"/>
    </row>
    <row r="376">
      <c r="E376" s="125"/>
    </row>
    <row r="377">
      <c r="E377" s="125"/>
    </row>
    <row r="378">
      <c r="E378" s="125"/>
    </row>
    <row r="379">
      <c r="E379" s="125"/>
    </row>
    <row r="380">
      <c r="E380" s="125"/>
    </row>
    <row r="381">
      <c r="E381" s="125"/>
    </row>
    <row r="382">
      <c r="E382" s="125"/>
    </row>
    <row r="383">
      <c r="E383" s="125"/>
    </row>
    <row r="384">
      <c r="E384" s="125"/>
    </row>
    <row r="385">
      <c r="E385" s="125"/>
    </row>
    <row r="386">
      <c r="E386" s="125"/>
    </row>
    <row r="387">
      <c r="E387" s="125"/>
    </row>
    <row r="388">
      <c r="E388" s="125"/>
    </row>
    <row r="389">
      <c r="E389" s="125"/>
    </row>
    <row r="390">
      <c r="E390" s="125"/>
    </row>
    <row r="391">
      <c r="E391" s="125"/>
    </row>
    <row r="392">
      <c r="E392" s="125"/>
    </row>
    <row r="393">
      <c r="E393" s="125"/>
    </row>
    <row r="394">
      <c r="E394" s="125"/>
    </row>
    <row r="395">
      <c r="E395" s="125"/>
    </row>
    <row r="396">
      <c r="E396" s="125"/>
    </row>
    <row r="397">
      <c r="E397" s="125"/>
    </row>
    <row r="398">
      <c r="E398" s="125"/>
    </row>
    <row r="399">
      <c r="E399" s="125"/>
    </row>
    <row r="400">
      <c r="E400" s="125"/>
    </row>
    <row r="401">
      <c r="E401" s="125"/>
    </row>
    <row r="402">
      <c r="E402" s="125"/>
    </row>
    <row r="403">
      <c r="E403" s="125"/>
    </row>
    <row r="404">
      <c r="E404" s="125"/>
    </row>
    <row r="405">
      <c r="E405" s="125"/>
    </row>
    <row r="406">
      <c r="E406" s="125"/>
    </row>
    <row r="407">
      <c r="E407" s="125"/>
    </row>
    <row r="408">
      <c r="E408" s="125"/>
    </row>
    <row r="409">
      <c r="E409" s="125"/>
    </row>
    <row r="410">
      <c r="E410" s="125"/>
    </row>
    <row r="411">
      <c r="E411" s="125"/>
    </row>
    <row r="412">
      <c r="E412" s="125"/>
    </row>
    <row r="413">
      <c r="E413" s="125"/>
    </row>
    <row r="414">
      <c r="E414" s="125"/>
    </row>
    <row r="415">
      <c r="E415" s="125"/>
    </row>
    <row r="416">
      <c r="E416" s="125"/>
    </row>
    <row r="417">
      <c r="E417" s="125"/>
    </row>
    <row r="418">
      <c r="E418" s="125"/>
    </row>
    <row r="419">
      <c r="E419" s="125"/>
    </row>
    <row r="420">
      <c r="E420" s="125"/>
    </row>
    <row r="421">
      <c r="E421" s="125"/>
    </row>
    <row r="422">
      <c r="E422" s="125"/>
    </row>
    <row r="423">
      <c r="E423" s="125"/>
    </row>
    <row r="424">
      <c r="E424" s="125"/>
    </row>
    <row r="425">
      <c r="E425" s="125"/>
    </row>
    <row r="426">
      <c r="E426" s="125"/>
    </row>
    <row r="427">
      <c r="E427" s="125"/>
    </row>
    <row r="428">
      <c r="E428" s="125"/>
    </row>
    <row r="429">
      <c r="E429" s="125"/>
    </row>
    <row r="430">
      <c r="E430" s="125"/>
    </row>
    <row r="431">
      <c r="E431" s="125"/>
    </row>
    <row r="432">
      <c r="E432" s="125"/>
    </row>
    <row r="433">
      <c r="E433" s="125"/>
    </row>
    <row r="434">
      <c r="E434" s="125"/>
    </row>
    <row r="435">
      <c r="E435" s="125"/>
    </row>
    <row r="436">
      <c r="E436" s="125"/>
    </row>
    <row r="437">
      <c r="E437" s="125"/>
    </row>
    <row r="438">
      <c r="E438" s="125"/>
    </row>
    <row r="439">
      <c r="E439" s="125"/>
    </row>
    <row r="440">
      <c r="E440" s="125"/>
    </row>
    <row r="441">
      <c r="E441" s="125"/>
    </row>
    <row r="442">
      <c r="E442" s="125"/>
    </row>
    <row r="443">
      <c r="E443" s="125"/>
    </row>
    <row r="444">
      <c r="E444" s="125"/>
    </row>
    <row r="445">
      <c r="E445" s="125"/>
    </row>
    <row r="446">
      <c r="E446" s="125"/>
    </row>
    <row r="447">
      <c r="E447" s="125"/>
    </row>
    <row r="448">
      <c r="E448" s="125"/>
    </row>
    <row r="449">
      <c r="E449" s="125"/>
    </row>
    <row r="450">
      <c r="E450" s="125"/>
    </row>
    <row r="451">
      <c r="E451" s="125"/>
    </row>
    <row r="452">
      <c r="E452" s="125"/>
    </row>
    <row r="453">
      <c r="E453" s="125"/>
    </row>
    <row r="454">
      <c r="E454" s="125"/>
    </row>
    <row r="455">
      <c r="E455" s="125"/>
    </row>
    <row r="456">
      <c r="E456" s="125"/>
    </row>
    <row r="457">
      <c r="E457" s="125"/>
    </row>
    <row r="458">
      <c r="E458" s="125"/>
    </row>
    <row r="459">
      <c r="E459" s="125"/>
    </row>
    <row r="460">
      <c r="E460" s="125"/>
    </row>
    <row r="461">
      <c r="E461" s="125"/>
    </row>
    <row r="462">
      <c r="E462" s="125"/>
    </row>
    <row r="463">
      <c r="E463" s="125"/>
    </row>
    <row r="464">
      <c r="E464" s="125"/>
    </row>
    <row r="465">
      <c r="E465" s="125"/>
    </row>
    <row r="466">
      <c r="E466" s="125"/>
    </row>
    <row r="467">
      <c r="E467" s="125"/>
    </row>
    <row r="468">
      <c r="E468" s="125"/>
    </row>
    <row r="469">
      <c r="E469" s="125"/>
    </row>
    <row r="470">
      <c r="E470" s="125"/>
    </row>
    <row r="471">
      <c r="E471" s="125"/>
    </row>
    <row r="472">
      <c r="E472" s="125"/>
    </row>
    <row r="473">
      <c r="E473" s="125"/>
    </row>
    <row r="474">
      <c r="E474" s="125"/>
    </row>
    <row r="475">
      <c r="E475" s="125"/>
    </row>
    <row r="476">
      <c r="E476" s="125"/>
    </row>
    <row r="477">
      <c r="E477" s="125"/>
    </row>
    <row r="478">
      <c r="E478" s="125"/>
    </row>
    <row r="479">
      <c r="E479" s="125"/>
    </row>
    <row r="480">
      <c r="E480" s="125"/>
    </row>
    <row r="481">
      <c r="E481" s="125"/>
    </row>
    <row r="482">
      <c r="E482" s="125"/>
    </row>
    <row r="483">
      <c r="E483" s="125"/>
    </row>
    <row r="484">
      <c r="E484" s="125"/>
    </row>
    <row r="485">
      <c r="E485" s="125"/>
    </row>
    <row r="486">
      <c r="E486" s="125"/>
    </row>
    <row r="487">
      <c r="E487" s="125"/>
    </row>
    <row r="488">
      <c r="E488" s="125"/>
    </row>
    <row r="489">
      <c r="E489" s="125"/>
    </row>
    <row r="490">
      <c r="E490" s="125"/>
    </row>
    <row r="491">
      <c r="E491" s="125"/>
    </row>
    <row r="492">
      <c r="E492" s="125"/>
    </row>
    <row r="493">
      <c r="E493" s="125"/>
    </row>
    <row r="494">
      <c r="E494" s="125"/>
    </row>
    <row r="495">
      <c r="E495" s="125"/>
    </row>
    <row r="496">
      <c r="E496" s="125"/>
    </row>
    <row r="497">
      <c r="E497" s="125"/>
    </row>
    <row r="498">
      <c r="E498" s="125"/>
    </row>
    <row r="499">
      <c r="E499" s="125"/>
    </row>
    <row r="500">
      <c r="E500" s="125"/>
    </row>
    <row r="501">
      <c r="E501" s="125"/>
    </row>
    <row r="502">
      <c r="E502" s="125"/>
    </row>
    <row r="503">
      <c r="E503" s="125"/>
    </row>
    <row r="504">
      <c r="E504" s="125"/>
    </row>
    <row r="505">
      <c r="E505" s="125"/>
    </row>
    <row r="506">
      <c r="E506" s="125"/>
    </row>
    <row r="507">
      <c r="E507" s="125"/>
    </row>
    <row r="508">
      <c r="E508" s="125"/>
    </row>
    <row r="509">
      <c r="E509" s="125"/>
    </row>
    <row r="510">
      <c r="E510" s="125"/>
    </row>
    <row r="511">
      <c r="E511" s="125"/>
    </row>
    <row r="512">
      <c r="E512" s="125"/>
    </row>
    <row r="513">
      <c r="E513" s="125"/>
    </row>
    <row r="514">
      <c r="E514" s="125"/>
    </row>
    <row r="515">
      <c r="E515" s="125"/>
    </row>
    <row r="516">
      <c r="E516" s="125"/>
    </row>
    <row r="517">
      <c r="E517" s="125"/>
    </row>
    <row r="518">
      <c r="E518" s="125"/>
    </row>
    <row r="519">
      <c r="E519" s="125"/>
    </row>
    <row r="520">
      <c r="E520" s="125"/>
    </row>
    <row r="521">
      <c r="E521" s="125"/>
    </row>
    <row r="522">
      <c r="E522" s="125"/>
    </row>
    <row r="523">
      <c r="E523" s="125"/>
    </row>
    <row r="524">
      <c r="E524" s="125"/>
    </row>
    <row r="525">
      <c r="E525" s="125"/>
    </row>
    <row r="526">
      <c r="E526" s="125"/>
    </row>
    <row r="527">
      <c r="E527" s="125"/>
    </row>
    <row r="528">
      <c r="E528" s="125"/>
    </row>
    <row r="529">
      <c r="E529" s="125"/>
    </row>
    <row r="530">
      <c r="E530" s="125"/>
    </row>
    <row r="531">
      <c r="E531" s="125"/>
    </row>
    <row r="532">
      <c r="E532" s="125"/>
    </row>
    <row r="533">
      <c r="E533" s="125"/>
    </row>
    <row r="534">
      <c r="E534" s="125"/>
    </row>
    <row r="535">
      <c r="E535" s="125"/>
    </row>
    <row r="536">
      <c r="E536" s="125"/>
    </row>
    <row r="537">
      <c r="E537" s="125"/>
    </row>
    <row r="538">
      <c r="E538" s="125"/>
    </row>
    <row r="539">
      <c r="E539" s="125"/>
    </row>
    <row r="540">
      <c r="E540" s="125"/>
    </row>
    <row r="541">
      <c r="E541" s="125"/>
    </row>
    <row r="542">
      <c r="E542" s="125"/>
    </row>
    <row r="543">
      <c r="E543" s="125"/>
    </row>
    <row r="544">
      <c r="E544" s="125"/>
    </row>
    <row r="545">
      <c r="E545" s="125"/>
    </row>
    <row r="546">
      <c r="E546" s="125"/>
    </row>
    <row r="547">
      <c r="E547" s="125"/>
    </row>
    <row r="548">
      <c r="E548" s="125"/>
    </row>
    <row r="549">
      <c r="E549" s="125"/>
    </row>
    <row r="550">
      <c r="E550" s="125"/>
    </row>
    <row r="551">
      <c r="E551" s="125"/>
    </row>
    <row r="552">
      <c r="E552" s="125"/>
    </row>
    <row r="553">
      <c r="E553" s="125"/>
    </row>
    <row r="554">
      <c r="E554" s="125"/>
    </row>
    <row r="555">
      <c r="E555" s="125"/>
    </row>
    <row r="556">
      <c r="E556" s="125"/>
    </row>
    <row r="557">
      <c r="E557" s="125"/>
    </row>
    <row r="558">
      <c r="E558" s="125"/>
    </row>
    <row r="559">
      <c r="E559" s="125"/>
    </row>
    <row r="560">
      <c r="E560" s="125"/>
    </row>
    <row r="561">
      <c r="E561" s="125"/>
    </row>
    <row r="562">
      <c r="E562" s="125"/>
    </row>
    <row r="563">
      <c r="E563" s="125"/>
    </row>
    <row r="564">
      <c r="E564" s="125"/>
    </row>
    <row r="565">
      <c r="E565" s="125"/>
    </row>
    <row r="566">
      <c r="E566" s="125"/>
    </row>
    <row r="567">
      <c r="E567" s="125"/>
    </row>
    <row r="568">
      <c r="E568" s="125"/>
    </row>
    <row r="569">
      <c r="E569" s="125"/>
    </row>
    <row r="570">
      <c r="E570" s="125"/>
    </row>
    <row r="571">
      <c r="E571" s="125"/>
    </row>
    <row r="572">
      <c r="E572" s="125"/>
    </row>
    <row r="573">
      <c r="E573" s="125"/>
    </row>
    <row r="574">
      <c r="E574" s="125"/>
    </row>
    <row r="575">
      <c r="E575" s="125"/>
    </row>
    <row r="576">
      <c r="E576" s="125"/>
    </row>
    <row r="577">
      <c r="E577" s="125"/>
    </row>
    <row r="578">
      <c r="E578" s="125"/>
    </row>
    <row r="579">
      <c r="E579" s="125"/>
    </row>
    <row r="580">
      <c r="E580" s="125"/>
    </row>
    <row r="581">
      <c r="E581" s="125"/>
    </row>
    <row r="582">
      <c r="E582" s="125"/>
    </row>
    <row r="583">
      <c r="E583" s="125"/>
    </row>
    <row r="584">
      <c r="E584" s="125"/>
    </row>
    <row r="585">
      <c r="E585" s="125"/>
    </row>
    <row r="586">
      <c r="E586" s="125"/>
    </row>
    <row r="587">
      <c r="E587" s="125"/>
    </row>
    <row r="588">
      <c r="E588" s="125"/>
    </row>
    <row r="589">
      <c r="E589" s="125"/>
    </row>
    <row r="590">
      <c r="E590" s="125"/>
    </row>
    <row r="591">
      <c r="E591" s="125"/>
    </row>
    <row r="592">
      <c r="E592" s="125"/>
    </row>
    <row r="593">
      <c r="E593" s="125"/>
    </row>
    <row r="594">
      <c r="E594" s="125"/>
    </row>
    <row r="595">
      <c r="E595" s="125"/>
    </row>
    <row r="596">
      <c r="E596" s="125"/>
    </row>
    <row r="597">
      <c r="E597" s="125"/>
    </row>
    <row r="598">
      <c r="E598" s="125"/>
    </row>
    <row r="599">
      <c r="E599" s="125"/>
    </row>
    <row r="600">
      <c r="E600" s="125"/>
    </row>
    <row r="601">
      <c r="E601" s="125"/>
    </row>
    <row r="602">
      <c r="E602" s="125"/>
    </row>
    <row r="603">
      <c r="E603" s="125"/>
    </row>
    <row r="604">
      <c r="E604" s="125"/>
    </row>
    <row r="605">
      <c r="E605" s="125"/>
    </row>
    <row r="606">
      <c r="E606" s="125"/>
    </row>
    <row r="607">
      <c r="E607" s="125"/>
    </row>
    <row r="608">
      <c r="E608" s="125"/>
    </row>
    <row r="609">
      <c r="E609" s="125"/>
    </row>
    <row r="610">
      <c r="E610" s="125"/>
    </row>
    <row r="611">
      <c r="E611" s="125"/>
    </row>
    <row r="612">
      <c r="E612" s="125"/>
    </row>
    <row r="613">
      <c r="E613" s="125"/>
    </row>
    <row r="614">
      <c r="E614" s="125"/>
    </row>
    <row r="615">
      <c r="E615" s="125"/>
    </row>
    <row r="616">
      <c r="E616" s="125"/>
    </row>
    <row r="617">
      <c r="E617" s="125"/>
    </row>
    <row r="618">
      <c r="E618" s="125"/>
    </row>
    <row r="619">
      <c r="E619" s="125"/>
    </row>
    <row r="620">
      <c r="E620" s="125"/>
    </row>
    <row r="621">
      <c r="E621" s="125"/>
    </row>
    <row r="622">
      <c r="E622" s="125"/>
    </row>
    <row r="623">
      <c r="E623" s="125"/>
    </row>
    <row r="624">
      <c r="E624" s="125"/>
    </row>
    <row r="625">
      <c r="E625" s="125"/>
    </row>
    <row r="626">
      <c r="E626" s="125"/>
    </row>
    <row r="627">
      <c r="E627" s="125"/>
    </row>
    <row r="628">
      <c r="E628" s="125"/>
    </row>
    <row r="629">
      <c r="E629" s="125"/>
    </row>
    <row r="630">
      <c r="E630" s="125"/>
    </row>
    <row r="631">
      <c r="E631" s="125"/>
    </row>
    <row r="632">
      <c r="E632" s="125"/>
    </row>
    <row r="633">
      <c r="E633" s="125"/>
    </row>
    <row r="634">
      <c r="E634" s="125"/>
    </row>
    <row r="635">
      <c r="E635" s="125"/>
    </row>
    <row r="636">
      <c r="E636" s="125"/>
    </row>
    <row r="637">
      <c r="E637" s="125"/>
    </row>
    <row r="638">
      <c r="E638" s="125"/>
    </row>
    <row r="639">
      <c r="E639" s="125"/>
    </row>
    <row r="640">
      <c r="E640" s="125"/>
    </row>
    <row r="641">
      <c r="E641" s="125"/>
    </row>
    <row r="642">
      <c r="E642" s="125"/>
    </row>
    <row r="643">
      <c r="E643" s="125"/>
    </row>
    <row r="644">
      <c r="E644" s="125"/>
    </row>
    <row r="645">
      <c r="E645" s="125"/>
    </row>
    <row r="646">
      <c r="E646" s="125"/>
    </row>
    <row r="647">
      <c r="E647" s="125"/>
    </row>
    <row r="648">
      <c r="E648" s="125"/>
    </row>
    <row r="649">
      <c r="E649" s="125"/>
    </row>
    <row r="650">
      <c r="E650" s="125"/>
    </row>
    <row r="651">
      <c r="E651" s="125"/>
    </row>
    <row r="652">
      <c r="E652" s="125"/>
    </row>
    <row r="653">
      <c r="E653" s="125"/>
    </row>
    <row r="654">
      <c r="E654" s="125"/>
    </row>
    <row r="655">
      <c r="E655" s="125"/>
    </row>
    <row r="656">
      <c r="E656" s="125"/>
    </row>
    <row r="657">
      <c r="E657" s="125"/>
    </row>
    <row r="658">
      <c r="E658" s="125"/>
    </row>
    <row r="659">
      <c r="E659" s="125"/>
    </row>
    <row r="660">
      <c r="E660" s="125"/>
    </row>
    <row r="661">
      <c r="E661" s="125"/>
    </row>
    <row r="662">
      <c r="E662" s="125"/>
    </row>
    <row r="663">
      <c r="E663" s="125"/>
    </row>
    <row r="664">
      <c r="E664" s="125"/>
    </row>
    <row r="665">
      <c r="E665" s="125"/>
    </row>
    <row r="666">
      <c r="E666" s="125"/>
    </row>
    <row r="667">
      <c r="E667" s="125"/>
    </row>
    <row r="668">
      <c r="E668" s="125"/>
    </row>
    <row r="669">
      <c r="E669" s="125"/>
    </row>
    <row r="670">
      <c r="E670" s="125"/>
    </row>
    <row r="671">
      <c r="E671" s="125"/>
    </row>
    <row r="672">
      <c r="E672" s="125"/>
    </row>
    <row r="673">
      <c r="E673" s="125"/>
    </row>
    <row r="674">
      <c r="E674" s="125"/>
    </row>
    <row r="675">
      <c r="E675" s="125"/>
    </row>
    <row r="676">
      <c r="E676" s="125"/>
    </row>
    <row r="677">
      <c r="E677" s="125"/>
    </row>
    <row r="678">
      <c r="E678" s="125"/>
    </row>
    <row r="679">
      <c r="E679" s="125"/>
    </row>
    <row r="680">
      <c r="E680" s="125"/>
    </row>
    <row r="681">
      <c r="E681" s="125"/>
    </row>
    <row r="682">
      <c r="E682" s="125"/>
    </row>
    <row r="683">
      <c r="E683" s="125"/>
    </row>
    <row r="684">
      <c r="E684" s="125"/>
    </row>
    <row r="685">
      <c r="E685" s="125"/>
    </row>
    <row r="686">
      <c r="E686" s="125"/>
    </row>
    <row r="687">
      <c r="E687" s="125"/>
    </row>
    <row r="688">
      <c r="E688" s="125"/>
    </row>
    <row r="689">
      <c r="E689" s="125"/>
    </row>
    <row r="690">
      <c r="E690" s="125"/>
    </row>
    <row r="691">
      <c r="E691" s="125"/>
    </row>
    <row r="692">
      <c r="E692" s="125"/>
    </row>
    <row r="693">
      <c r="E693" s="125"/>
    </row>
    <row r="694">
      <c r="E694" s="125"/>
    </row>
    <row r="695">
      <c r="E695" s="125"/>
    </row>
    <row r="696">
      <c r="E696" s="125"/>
    </row>
    <row r="697">
      <c r="E697" s="125"/>
    </row>
    <row r="698">
      <c r="E698" s="125"/>
    </row>
    <row r="699">
      <c r="E699" s="125"/>
    </row>
    <row r="700">
      <c r="E700" s="125"/>
    </row>
    <row r="701">
      <c r="E701" s="125"/>
    </row>
    <row r="702">
      <c r="E702" s="125"/>
    </row>
    <row r="703">
      <c r="E703" s="125"/>
    </row>
    <row r="704">
      <c r="E704" s="125"/>
    </row>
    <row r="705">
      <c r="E705" s="125"/>
    </row>
    <row r="706">
      <c r="E706" s="125"/>
    </row>
    <row r="707">
      <c r="E707" s="125"/>
    </row>
    <row r="708">
      <c r="E708" s="125"/>
    </row>
    <row r="709">
      <c r="E709" s="125"/>
    </row>
    <row r="710">
      <c r="E710" s="125"/>
    </row>
    <row r="711">
      <c r="E711" s="125"/>
    </row>
    <row r="712">
      <c r="E712" s="125"/>
    </row>
    <row r="713">
      <c r="E713" s="125"/>
    </row>
    <row r="714">
      <c r="E714" s="125"/>
    </row>
    <row r="715">
      <c r="E715" s="125"/>
    </row>
    <row r="716">
      <c r="E716" s="125"/>
    </row>
    <row r="717">
      <c r="E717" s="125"/>
    </row>
    <row r="718">
      <c r="E718" s="125"/>
    </row>
    <row r="719">
      <c r="E719" s="125"/>
    </row>
    <row r="720">
      <c r="E720" s="125"/>
    </row>
    <row r="721">
      <c r="E721" s="125"/>
    </row>
    <row r="722">
      <c r="E722" s="125"/>
    </row>
    <row r="723">
      <c r="E723" s="125"/>
    </row>
    <row r="724">
      <c r="E724" s="125"/>
    </row>
    <row r="725">
      <c r="E725" s="125"/>
    </row>
    <row r="726">
      <c r="E726" s="125"/>
    </row>
    <row r="727">
      <c r="E727" s="125"/>
    </row>
    <row r="728">
      <c r="E728" s="125"/>
    </row>
    <row r="729">
      <c r="E729" s="125"/>
    </row>
    <row r="730">
      <c r="E730" s="125"/>
    </row>
    <row r="731">
      <c r="E731" s="125"/>
    </row>
    <row r="732">
      <c r="E732" s="125"/>
    </row>
    <row r="733">
      <c r="E733" s="125"/>
    </row>
    <row r="734">
      <c r="E734" s="125"/>
    </row>
    <row r="735">
      <c r="E735" s="125"/>
    </row>
    <row r="736">
      <c r="E736" s="125"/>
    </row>
    <row r="737">
      <c r="E737" s="125"/>
    </row>
    <row r="738">
      <c r="E738" s="125"/>
    </row>
    <row r="739">
      <c r="E739" s="125"/>
    </row>
    <row r="740">
      <c r="E740" s="125"/>
    </row>
    <row r="741">
      <c r="E741" s="125"/>
    </row>
    <row r="742">
      <c r="E742" s="125"/>
    </row>
    <row r="743">
      <c r="E743" s="125"/>
    </row>
    <row r="744">
      <c r="E744" s="125"/>
    </row>
    <row r="745">
      <c r="E745" s="125"/>
    </row>
    <row r="746">
      <c r="E746" s="125"/>
    </row>
    <row r="747">
      <c r="E747" s="125"/>
    </row>
    <row r="748">
      <c r="E748" s="125"/>
    </row>
    <row r="749">
      <c r="E749" s="125"/>
    </row>
    <row r="750">
      <c r="E750" s="125"/>
    </row>
    <row r="751">
      <c r="E751" s="125"/>
    </row>
    <row r="752">
      <c r="E752" s="125"/>
    </row>
    <row r="753">
      <c r="E753" s="125"/>
    </row>
    <row r="754">
      <c r="E754" s="125"/>
    </row>
    <row r="755">
      <c r="E755" s="125"/>
    </row>
    <row r="756">
      <c r="E756" s="125"/>
    </row>
    <row r="757">
      <c r="E757" s="125"/>
    </row>
    <row r="758">
      <c r="E758" s="125"/>
    </row>
    <row r="759">
      <c r="E759" s="125"/>
    </row>
    <row r="760">
      <c r="E760" s="125"/>
    </row>
    <row r="761">
      <c r="E761" s="125"/>
    </row>
    <row r="762">
      <c r="E762" s="125"/>
    </row>
    <row r="763">
      <c r="E763" s="125"/>
    </row>
    <row r="764">
      <c r="E764" s="125"/>
    </row>
    <row r="765">
      <c r="E765" s="125"/>
    </row>
    <row r="766">
      <c r="E766" s="125"/>
    </row>
    <row r="767">
      <c r="E767" s="125"/>
    </row>
    <row r="768">
      <c r="E768" s="125"/>
    </row>
    <row r="769">
      <c r="E769" s="125"/>
    </row>
    <row r="770">
      <c r="E770" s="125"/>
    </row>
    <row r="771">
      <c r="E771" s="125"/>
    </row>
    <row r="772">
      <c r="E772" s="125"/>
    </row>
    <row r="773">
      <c r="E773" s="125"/>
    </row>
    <row r="774">
      <c r="E774" s="125"/>
    </row>
    <row r="775">
      <c r="E775" s="125"/>
    </row>
    <row r="776">
      <c r="E776" s="125"/>
    </row>
    <row r="777">
      <c r="E777" s="125"/>
    </row>
    <row r="778">
      <c r="E778" s="125"/>
    </row>
    <row r="779">
      <c r="E779" s="125"/>
    </row>
    <row r="780">
      <c r="E780" s="125"/>
    </row>
    <row r="781">
      <c r="E781" s="125"/>
    </row>
    <row r="782">
      <c r="E782" s="125"/>
    </row>
    <row r="783">
      <c r="E783" s="125"/>
    </row>
    <row r="784">
      <c r="E784" s="125"/>
    </row>
    <row r="785">
      <c r="E785" s="125"/>
    </row>
    <row r="786">
      <c r="E786" s="125"/>
    </row>
    <row r="787">
      <c r="E787" s="125"/>
    </row>
    <row r="788">
      <c r="E788" s="125"/>
    </row>
    <row r="789">
      <c r="E789" s="125"/>
    </row>
    <row r="790">
      <c r="E790" s="125"/>
    </row>
    <row r="791">
      <c r="E791" s="125"/>
    </row>
    <row r="792">
      <c r="E792" s="125"/>
    </row>
    <row r="793">
      <c r="E793" s="125"/>
    </row>
    <row r="794">
      <c r="E794" s="125"/>
    </row>
    <row r="795">
      <c r="E795" s="125"/>
    </row>
    <row r="796">
      <c r="E796" s="125"/>
    </row>
    <row r="797">
      <c r="E797" s="125"/>
    </row>
    <row r="798">
      <c r="E798" s="125"/>
    </row>
    <row r="799">
      <c r="E799" s="125"/>
    </row>
    <row r="800">
      <c r="E800" s="125"/>
    </row>
    <row r="801">
      <c r="E801" s="125"/>
    </row>
    <row r="802">
      <c r="E802" s="125"/>
    </row>
    <row r="803">
      <c r="E803" s="125"/>
    </row>
    <row r="804">
      <c r="E804" s="125"/>
    </row>
    <row r="805">
      <c r="E805" s="125"/>
    </row>
    <row r="806">
      <c r="E806" s="125"/>
    </row>
    <row r="807">
      <c r="E807" s="125"/>
    </row>
    <row r="808">
      <c r="E808" s="125"/>
    </row>
    <row r="809">
      <c r="E809" s="125"/>
    </row>
    <row r="810">
      <c r="E810" s="125"/>
    </row>
    <row r="811">
      <c r="E811" s="125"/>
    </row>
    <row r="812">
      <c r="E812" s="125"/>
    </row>
    <row r="813">
      <c r="E813" s="125"/>
    </row>
    <row r="814">
      <c r="E814" s="125"/>
    </row>
    <row r="815">
      <c r="E815" s="125"/>
    </row>
    <row r="816">
      <c r="E816" s="125"/>
    </row>
    <row r="817">
      <c r="E817" s="125"/>
    </row>
    <row r="818">
      <c r="E818" s="125"/>
    </row>
    <row r="819">
      <c r="E819" s="125"/>
    </row>
    <row r="820">
      <c r="E820" s="125"/>
    </row>
    <row r="821">
      <c r="E821" s="125"/>
    </row>
    <row r="822">
      <c r="E822" s="125"/>
    </row>
    <row r="823">
      <c r="E823" s="125"/>
    </row>
    <row r="824">
      <c r="E824" s="125"/>
    </row>
    <row r="825">
      <c r="E825" s="125"/>
    </row>
    <row r="826">
      <c r="E826" s="125"/>
    </row>
    <row r="827">
      <c r="E827" s="125"/>
    </row>
    <row r="828">
      <c r="E828" s="125"/>
    </row>
    <row r="829">
      <c r="E829" s="125"/>
    </row>
    <row r="830">
      <c r="E830" s="125"/>
    </row>
    <row r="831">
      <c r="E831" s="125"/>
    </row>
    <row r="832">
      <c r="E832" s="125"/>
    </row>
    <row r="833">
      <c r="E833" s="125"/>
    </row>
    <row r="834">
      <c r="E834" s="125"/>
    </row>
    <row r="835">
      <c r="E835" s="125"/>
    </row>
    <row r="836">
      <c r="E836" s="125"/>
    </row>
    <row r="837">
      <c r="E837" s="125"/>
    </row>
    <row r="838">
      <c r="E838" s="125"/>
    </row>
    <row r="839">
      <c r="E839" s="125"/>
    </row>
    <row r="840">
      <c r="E840" s="125"/>
    </row>
    <row r="841">
      <c r="E841" s="125"/>
    </row>
    <row r="842">
      <c r="E842" s="125"/>
    </row>
    <row r="843">
      <c r="E843" s="125"/>
    </row>
    <row r="844">
      <c r="E844" s="125"/>
    </row>
    <row r="845">
      <c r="E845" s="125"/>
    </row>
    <row r="846">
      <c r="E846" s="125"/>
    </row>
    <row r="847">
      <c r="E847" s="125"/>
    </row>
    <row r="848">
      <c r="E848" s="125"/>
    </row>
    <row r="849">
      <c r="E849" s="125"/>
    </row>
    <row r="850">
      <c r="E850" s="125"/>
    </row>
    <row r="851">
      <c r="E851" s="125"/>
    </row>
    <row r="852">
      <c r="E852" s="125"/>
    </row>
    <row r="853">
      <c r="E853" s="125"/>
    </row>
    <row r="854">
      <c r="E854" s="125"/>
    </row>
    <row r="855">
      <c r="E855" s="125"/>
    </row>
    <row r="856">
      <c r="E856" s="125"/>
    </row>
    <row r="857">
      <c r="E857" s="125"/>
    </row>
    <row r="858">
      <c r="E858" s="125"/>
    </row>
    <row r="859">
      <c r="E859" s="125"/>
    </row>
    <row r="860">
      <c r="E860" s="125"/>
    </row>
    <row r="861">
      <c r="E861" s="125"/>
    </row>
    <row r="862">
      <c r="E862" s="125"/>
    </row>
    <row r="863">
      <c r="E863" s="125"/>
    </row>
    <row r="864">
      <c r="E864" s="125"/>
    </row>
    <row r="865">
      <c r="E865" s="125"/>
    </row>
    <row r="866">
      <c r="E866" s="125"/>
    </row>
    <row r="867">
      <c r="E867" s="125"/>
    </row>
    <row r="868">
      <c r="E868" s="125"/>
    </row>
    <row r="869">
      <c r="E869" s="125"/>
    </row>
    <row r="870">
      <c r="E870" s="125"/>
    </row>
    <row r="871">
      <c r="E871" s="125"/>
    </row>
    <row r="872">
      <c r="E872" s="125"/>
    </row>
    <row r="873">
      <c r="E873" s="125"/>
    </row>
    <row r="874">
      <c r="E874" s="125"/>
    </row>
    <row r="875">
      <c r="E875" s="125"/>
    </row>
    <row r="876">
      <c r="E876" s="125"/>
    </row>
    <row r="877">
      <c r="E877" s="125"/>
    </row>
    <row r="878">
      <c r="E878" s="125"/>
    </row>
    <row r="879">
      <c r="E879" s="125"/>
    </row>
    <row r="880">
      <c r="E880" s="125"/>
    </row>
    <row r="881">
      <c r="E881" s="125"/>
    </row>
    <row r="882">
      <c r="E882" s="125"/>
    </row>
    <row r="883">
      <c r="E883" s="125"/>
    </row>
    <row r="884">
      <c r="E884" s="125"/>
    </row>
    <row r="885">
      <c r="E885" s="125"/>
    </row>
    <row r="886">
      <c r="E886" s="125"/>
    </row>
    <row r="887">
      <c r="E887" s="125"/>
    </row>
    <row r="888">
      <c r="E888" s="125"/>
    </row>
    <row r="889">
      <c r="E889" s="125"/>
    </row>
    <row r="890">
      <c r="E890" s="125"/>
    </row>
    <row r="891">
      <c r="E891" s="125"/>
    </row>
    <row r="892">
      <c r="E892" s="125"/>
    </row>
    <row r="893">
      <c r="E893" s="125"/>
    </row>
    <row r="894">
      <c r="E894" s="125"/>
    </row>
    <row r="895">
      <c r="E895" s="125"/>
    </row>
    <row r="896">
      <c r="E896" s="125"/>
    </row>
    <row r="897">
      <c r="E897" s="125"/>
    </row>
    <row r="898">
      <c r="E898" s="125"/>
    </row>
    <row r="899">
      <c r="E899" s="125"/>
    </row>
    <row r="900">
      <c r="E900" s="125"/>
    </row>
    <row r="901">
      <c r="E901" s="125"/>
    </row>
    <row r="902">
      <c r="E902" s="125"/>
    </row>
    <row r="903">
      <c r="E903" s="125"/>
    </row>
    <row r="904">
      <c r="E904" s="125"/>
    </row>
    <row r="905">
      <c r="E905" s="125"/>
    </row>
    <row r="906">
      <c r="E906" s="125"/>
    </row>
    <row r="907">
      <c r="E907" s="125"/>
    </row>
    <row r="908">
      <c r="E908" s="125"/>
    </row>
    <row r="909">
      <c r="E909" s="125"/>
    </row>
    <row r="910">
      <c r="E910" s="125"/>
    </row>
    <row r="911">
      <c r="E911" s="125"/>
    </row>
    <row r="912">
      <c r="E912" s="125"/>
    </row>
    <row r="913">
      <c r="E913" s="125"/>
    </row>
    <row r="914">
      <c r="E914" s="125"/>
    </row>
    <row r="915">
      <c r="E915" s="125"/>
    </row>
    <row r="916">
      <c r="E916" s="125"/>
    </row>
    <row r="917">
      <c r="E917" s="125"/>
    </row>
    <row r="918">
      <c r="E918" s="125"/>
    </row>
    <row r="919">
      <c r="E919" s="125"/>
    </row>
    <row r="920">
      <c r="E920" s="125"/>
    </row>
    <row r="921">
      <c r="E921" s="125"/>
    </row>
    <row r="922">
      <c r="E922" s="125"/>
    </row>
    <row r="923">
      <c r="E923" s="125"/>
    </row>
    <row r="924">
      <c r="E924" s="125"/>
    </row>
    <row r="925">
      <c r="E925" s="125"/>
    </row>
    <row r="926">
      <c r="E926" s="125"/>
    </row>
    <row r="927">
      <c r="E927" s="125"/>
    </row>
    <row r="928">
      <c r="E928" s="125"/>
    </row>
    <row r="929">
      <c r="E929" s="125"/>
    </row>
    <row r="930">
      <c r="E930" s="125"/>
    </row>
    <row r="931">
      <c r="E931" s="125"/>
    </row>
    <row r="932">
      <c r="E932" s="125"/>
    </row>
    <row r="933">
      <c r="E933" s="125"/>
    </row>
    <row r="934">
      <c r="E934" s="125"/>
    </row>
    <row r="935">
      <c r="E935" s="125"/>
    </row>
    <row r="936">
      <c r="E936" s="125"/>
    </row>
    <row r="937">
      <c r="E937" s="125"/>
    </row>
    <row r="938">
      <c r="E938" s="125"/>
    </row>
    <row r="939">
      <c r="E939" s="125"/>
    </row>
    <row r="940">
      <c r="E940" s="125"/>
    </row>
    <row r="941">
      <c r="E941" s="125"/>
    </row>
    <row r="942">
      <c r="E942" s="125"/>
    </row>
    <row r="943">
      <c r="E943" s="125"/>
    </row>
  </sheetData>
  <mergeCells count="513">
    <mergeCell ref="Q90:Q91"/>
    <mergeCell ref="R90:T91"/>
    <mergeCell ref="B90:B91"/>
    <mergeCell ref="C90:C91"/>
    <mergeCell ref="D90:D91"/>
    <mergeCell ref="E90:E91"/>
    <mergeCell ref="N90:N91"/>
    <mergeCell ref="O90:O91"/>
    <mergeCell ref="P90:P91"/>
    <mergeCell ref="Q92:Q93"/>
    <mergeCell ref="R92:T93"/>
    <mergeCell ref="B92:B93"/>
    <mergeCell ref="C92:C93"/>
    <mergeCell ref="D92:D93"/>
    <mergeCell ref="E92:E93"/>
    <mergeCell ref="N92:N93"/>
    <mergeCell ref="O92:O93"/>
    <mergeCell ref="P92:P93"/>
    <mergeCell ref="Q94:Q95"/>
    <mergeCell ref="R94:T95"/>
    <mergeCell ref="B94:B95"/>
    <mergeCell ref="C94:C95"/>
    <mergeCell ref="D94:D95"/>
    <mergeCell ref="E94:E95"/>
    <mergeCell ref="N94:N95"/>
    <mergeCell ref="O94:O95"/>
    <mergeCell ref="P94:P95"/>
    <mergeCell ref="Q96:Q97"/>
    <mergeCell ref="R96:T97"/>
    <mergeCell ref="B96:B97"/>
    <mergeCell ref="C96:C97"/>
    <mergeCell ref="D96:D97"/>
    <mergeCell ref="E96:E97"/>
    <mergeCell ref="N96:N97"/>
    <mergeCell ref="O96:O97"/>
    <mergeCell ref="P96:P97"/>
    <mergeCell ref="Q98:Q99"/>
    <mergeCell ref="R98:T99"/>
    <mergeCell ref="B98:B99"/>
    <mergeCell ref="C98:C99"/>
    <mergeCell ref="D98:D99"/>
    <mergeCell ref="E98:E99"/>
    <mergeCell ref="N98:N99"/>
    <mergeCell ref="O98:O99"/>
    <mergeCell ref="P98:P99"/>
    <mergeCell ref="Q100:Q101"/>
    <mergeCell ref="R100:T101"/>
    <mergeCell ref="B100:B101"/>
    <mergeCell ref="C100:C101"/>
    <mergeCell ref="D100:D101"/>
    <mergeCell ref="E100:E101"/>
    <mergeCell ref="N100:N101"/>
    <mergeCell ref="O100:O101"/>
    <mergeCell ref="P100:P101"/>
    <mergeCell ref="Q102:Q103"/>
    <mergeCell ref="R102:T103"/>
    <mergeCell ref="B102:B103"/>
    <mergeCell ref="C102:C103"/>
    <mergeCell ref="D102:D103"/>
    <mergeCell ref="E102:E103"/>
    <mergeCell ref="N102:N103"/>
    <mergeCell ref="O102:O103"/>
    <mergeCell ref="P102:P103"/>
    <mergeCell ref="Q104:Q105"/>
    <mergeCell ref="R104:T105"/>
    <mergeCell ref="B104:B105"/>
    <mergeCell ref="C104:C105"/>
    <mergeCell ref="D104:D105"/>
    <mergeCell ref="E104:E105"/>
    <mergeCell ref="N104:N105"/>
    <mergeCell ref="O104:O105"/>
    <mergeCell ref="P104:P105"/>
    <mergeCell ref="Q106:Q107"/>
    <mergeCell ref="R106:T107"/>
    <mergeCell ref="B106:B107"/>
    <mergeCell ref="C106:C107"/>
    <mergeCell ref="D106:D107"/>
    <mergeCell ref="E106:E107"/>
    <mergeCell ref="N106:N107"/>
    <mergeCell ref="O106:O107"/>
    <mergeCell ref="P106:P107"/>
    <mergeCell ref="Q108:Q109"/>
    <mergeCell ref="R108:T109"/>
    <mergeCell ref="B108:B109"/>
    <mergeCell ref="C108:C109"/>
    <mergeCell ref="D108:D109"/>
    <mergeCell ref="E108:E109"/>
    <mergeCell ref="N108:N109"/>
    <mergeCell ref="O108:O109"/>
    <mergeCell ref="P108:P109"/>
    <mergeCell ref="Q110:Q111"/>
    <mergeCell ref="R110:T111"/>
    <mergeCell ref="B110:B111"/>
    <mergeCell ref="C110:C111"/>
    <mergeCell ref="D110:D111"/>
    <mergeCell ref="E110:E111"/>
    <mergeCell ref="N110:N111"/>
    <mergeCell ref="O110:O111"/>
    <mergeCell ref="P110:P111"/>
    <mergeCell ref="Q112:Q113"/>
    <mergeCell ref="R112:T113"/>
    <mergeCell ref="B112:B113"/>
    <mergeCell ref="C112:C113"/>
    <mergeCell ref="D112:D113"/>
    <mergeCell ref="E112:E113"/>
    <mergeCell ref="N112:N113"/>
    <mergeCell ref="O112:O113"/>
    <mergeCell ref="P112:P113"/>
    <mergeCell ref="Q114:Q115"/>
    <mergeCell ref="R114:T115"/>
    <mergeCell ref="B114:B115"/>
    <mergeCell ref="C114:C115"/>
    <mergeCell ref="D114:D115"/>
    <mergeCell ref="E114:E115"/>
    <mergeCell ref="N114:N115"/>
    <mergeCell ref="O114:O115"/>
    <mergeCell ref="P114:P115"/>
    <mergeCell ref="Q116:Q117"/>
    <mergeCell ref="R116:T117"/>
    <mergeCell ref="B116:B117"/>
    <mergeCell ref="C116:C117"/>
    <mergeCell ref="D116:D117"/>
    <mergeCell ref="E116:E117"/>
    <mergeCell ref="N116:N117"/>
    <mergeCell ref="O116:O117"/>
    <mergeCell ref="P116:P117"/>
    <mergeCell ref="Q118:Q119"/>
    <mergeCell ref="R118:T119"/>
    <mergeCell ref="B118:B119"/>
    <mergeCell ref="C118:C119"/>
    <mergeCell ref="D118:D119"/>
    <mergeCell ref="E118:E119"/>
    <mergeCell ref="N118:N119"/>
    <mergeCell ref="O118:O119"/>
    <mergeCell ref="P118:P119"/>
    <mergeCell ref="Q120:Q121"/>
    <mergeCell ref="R120:T121"/>
    <mergeCell ref="B120:B121"/>
    <mergeCell ref="C120:C121"/>
    <mergeCell ref="D120:D121"/>
    <mergeCell ref="E120:E121"/>
    <mergeCell ref="N120:N121"/>
    <mergeCell ref="O120:O121"/>
    <mergeCell ref="P120:P121"/>
    <mergeCell ref="Q122:Q123"/>
    <mergeCell ref="R122:T123"/>
    <mergeCell ref="B122:B123"/>
    <mergeCell ref="C122:C123"/>
    <mergeCell ref="D122:D123"/>
    <mergeCell ref="E122:E123"/>
    <mergeCell ref="N122:N123"/>
    <mergeCell ref="O122:O123"/>
    <mergeCell ref="P122:P123"/>
    <mergeCell ref="Q124:Q125"/>
    <mergeCell ref="R124:T125"/>
    <mergeCell ref="B124:B125"/>
    <mergeCell ref="C124:C125"/>
    <mergeCell ref="D124:D125"/>
    <mergeCell ref="E124:E125"/>
    <mergeCell ref="N124:N125"/>
    <mergeCell ref="O124:O125"/>
    <mergeCell ref="P124:P125"/>
    <mergeCell ref="Q126:Q127"/>
    <mergeCell ref="R126:T127"/>
    <mergeCell ref="B126:B127"/>
    <mergeCell ref="C126:C127"/>
    <mergeCell ref="D126:D127"/>
    <mergeCell ref="E126:E127"/>
    <mergeCell ref="N126:N127"/>
    <mergeCell ref="O126:O127"/>
    <mergeCell ref="P126:P127"/>
    <mergeCell ref="Q128:Q129"/>
    <mergeCell ref="R128:T129"/>
    <mergeCell ref="B128:B129"/>
    <mergeCell ref="C128:C129"/>
    <mergeCell ref="D128:D129"/>
    <mergeCell ref="E128:E129"/>
    <mergeCell ref="N128:N129"/>
    <mergeCell ref="O128:O129"/>
    <mergeCell ref="P128:P129"/>
    <mergeCell ref="Q130:Q131"/>
    <mergeCell ref="R130:T131"/>
    <mergeCell ref="B130:B131"/>
    <mergeCell ref="C130:C131"/>
    <mergeCell ref="D130:D131"/>
    <mergeCell ref="E130:E131"/>
    <mergeCell ref="N130:N131"/>
    <mergeCell ref="O130:O131"/>
    <mergeCell ref="P130:P131"/>
    <mergeCell ref="Q132:Q133"/>
    <mergeCell ref="R132:T133"/>
    <mergeCell ref="B132:B133"/>
    <mergeCell ref="C132:C133"/>
    <mergeCell ref="D132:D133"/>
    <mergeCell ref="E132:E133"/>
    <mergeCell ref="N132:N133"/>
    <mergeCell ref="O132:O133"/>
    <mergeCell ref="P132:P133"/>
    <mergeCell ref="Q134:Q135"/>
    <mergeCell ref="R134:T135"/>
    <mergeCell ref="B134:B135"/>
    <mergeCell ref="C134:C135"/>
    <mergeCell ref="D134:D135"/>
    <mergeCell ref="E134:E135"/>
    <mergeCell ref="N134:N135"/>
    <mergeCell ref="O134:O135"/>
    <mergeCell ref="P134:P135"/>
    <mergeCell ref="Q136:Q137"/>
    <mergeCell ref="R136:T137"/>
    <mergeCell ref="B136:B137"/>
    <mergeCell ref="C136:C137"/>
    <mergeCell ref="D136:D137"/>
    <mergeCell ref="E136:E137"/>
    <mergeCell ref="N136:N137"/>
    <mergeCell ref="O136:O137"/>
    <mergeCell ref="P136:P137"/>
    <mergeCell ref="Q138:Q139"/>
    <mergeCell ref="R138:T139"/>
    <mergeCell ref="B138:B139"/>
    <mergeCell ref="C138:C139"/>
    <mergeCell ref="D138:D139"/>
    <mergeCell ref="E138:E139"/>
    <mergeCell ref="N138:N139"/>
    <mergeCell ref="O138:O139"/>
    <mergeCell ref="P138:P139"/>
    <mergeCell ref="Q140:Q141"/>
    <mergeCell ref="R140:T141"/>
    <mergeCell ref="B140:B141"/>
    <mergeCell ref="C140:C141"/>
    <mergeCell ref="D140:D141"/>
    <mergeCell ref="E140:E141"/>
    <mergeCell ref="N140:N141"/>
    <mergeCell ref="O140:O141"/>
    <mergeCell ref="P140:P141"/>
    <mergeCell ref="Q142:Q143"/>
    <mergeCell ref="R142:T143"/>
    <mergeCell ref="B142:B143"/>
    <mergeCell ref="C142:C143"/>
    <mergeCell ref="D142:D143"/>
    <mergeCell ref="E142:E143"/>
    <mergeCell ref="N142:N143"/>
    <mergeCell ref="O142:O143"/>
    <mergeCell ref="P142:P143"/>
    <mergeCell ref="Q144:Q145"/>
    <mergeCell ref="R144:T145"/>
    <mergeCell ref="B144:B145"/>
    <mergeCell ref="C144:C145"/>
    <mergeCell ref="D144:D145"/>
    <mergeCell ref="E144:E145"/>
    <mergeCell ref="N144:N145"/>
    <mergeCell ref="O144:O145"/>
    <mergeCell ref="P144:P145"/>
    <mergeCell ref="Q146:Q147"/>
    <mergeCell ref="R146:T147"/>
    <mergeCell ref="B146:B147"/>
    <mergeCell ref="C146:C147"/>
    <mergeCell ref="D146:D147"/>
    <mergeCell ref="E146:E147"/>
    <mergeCell ref="N146:N147"/>
    <mergeCell ref="O146:O147"/>
    <mergeCell ref="P146:P147"/>
    <mergeCell ref="Q148:Q149"/>
    <mergeCell ref="R148:T149"/>
    <mergeCell ref="B148:B149"/>
    <mergeCell ref="C148:C149"/>
    <mergeCell ref="D148:D149"/>
    <mergeCell ref="E148:E149"/>
    <mergeCell ref="N148:N149"/>
    <mergeCell ref="O148:O149"/>
    <mergeCell ref="P148:P149"/>
    <mergeCell ref="Q150:Q151"/>
    <mergeCell ref="R150:T151"/>
    <mergeCell ref="B150:B151"/>
    <mergeCell ref="C150:C151"/>
    <mergeCell ref="D150:D151"/>
    <mergeCell ref="E150:E151"/>
    <mergeCell ref="N150:N151"/>
    <mergeCell ref="O150:O151"/>
    <mergeCell ref="P150:P151"/>
    <mergeCell ref="Q152:Q153"/>
    <mergeCell ref="R152:T153"/>
    <mergeCell ref="B152:B153"/>
    <mergeCell ref="C152:C153"/>
    <mergeCell ref="D152:D153"/>
    <mergeCell ref="E152:E153"/>
    <mergeCell ref="N152:N153"/>
    <mergeCell ref="O152:O153"/>
    <mergeCell ref="P152:P153"/>
    <mergeCell ref="Q154:Q155"/>
    <mergeCell ref="R154:T155"/>
    <mergeCell ref="B154:B155"/>
    <mergeCell ref="C154:C155"/>
    <mergeCell ref="D154:D155"/>
    <mergeCell ref="E154:E155"/>
    <mergeCell ref="N154:N155"/>
    <mergeCell ref="O154:O155"/>
    <mergeCell ref="P154:P155"/>
    <mergeCell ref="Q156:Q157"/>
    <mergeCell ref="R156:T157"/>
    <mergeCell ref="B156:B157"/>
    <mergeCell ref="C156:C157"/>
    <mergeCell ref="D156:D157"/>
    <mergeCell ref="E156:E157"/>
    <mergeCell ref="N156:N157"/>
    <mergeCell ref="O156:O157"/>
    <mergeCell ref="P156:P157"/>
    <mergeCell ref="Q158:Q159"/>
    <mergeCell ref="R158:T159"/>
    <mergeCell ref="B158:B159"/>
    <mergeCell ref="C158:C159"/>
    <mergeCell ref="D158:D159"/>
    <mergeCell ref="E158:E159"/>
    <mergeCell ref="N158:N159"/>
    <mergeCell ref="O158:O159"/>
    <mergeCell ref="P158:P159"/>
    <mergeCell ref="Q160:Q161"/>
    <mergeCell ref="R160:T161"/>
    <mergeCell ref="B160:B161"/>
    <mergeCell ref="C160:C161"/>
    <mergeCell ref="D160:D161"/>
    <mergeCell ref="E160:E161"/>
    <mergeCell ref="N160:N161"/>
    <mergeCell ref="O160:O161"/>
    <mergeCell ref="P160:P161"/>
    <mergeCell ref="Q162:Q163"/>
    <mergeCell ref="R162:T163"/>
    <mergeCell ref="B162:B163"/>
    <mergeCell ref="C162:C163"/>
    <mergeCell ref="D162:D163"/>
    <mergeCell ref="E162:E163"/>
    <mergeCell ref="N162:N163"/>
    <mergeCell ref="O162:O163"/>
    <mergeCell ref="P162:P163"/>
    <mergeCell ref="Q164:Q165"/>
    <mergeCell ref="R164:T165"/>
    <mergeCell ref="B164:B165"/>
    <mergeCell ref="C164:C165"/>
    <mergeCell ref="D164:D165"/>
    <mergeCell ref="E164:E165"/>
    <mergeCell ref="N164:N165"/>
    <mergeCell ref="O164:O165"/>
    <mergeCell ref="P164:P165"/>
    <mergeCell ref="Q166:Q167"/>
    <mergeCell ref="R166:T167"/>
    <mergeCell ref="B166:B167"/>
    <mergeCell ref="C166:C167"/>
    <mergeCell ref="D166:D167"/>
    <mergeCell ref="E166:E167"/>
    <mergeCell ref="N166:N167"/>
    <mergeCell ref="O166:O167"/>
    <mergeCell ref="P166:P167"/>
    <mergeCell ref="Q168:Q169"/>
    <mergeCell ref="R168:T169"/>
    <mergeCell ref="B168:B169"/>
    <mergeCell ref="C168:C169"/>
    <mergeCell ref="D168:D169"/>
    <mergeCell ref="E168:E169"/>
    <mergeCell ref="N168:N169"/>
    <mergeCell ref="O168:O169"/>
    <mergeCell ref="P168:P169"/>
    <mergeCell ref="Q170:Q171"/>
    <mergeCell ref="R170:T171"/>
    <mergeCell ref="B170:B171"/>
    <mergeCell ref="C170:C171"/>
    <mergeCell ref="D170:D171"/>
    <mergeCell ref="E170:E171"/>
    <mergeCell ref="N170:N171"/>
    <mergeCell ref="O170:O171"/>
    <mergeCell ref="P170:P171"/>
    <mergeCell ref="Q172:Q173"/>
    <mergeCell ref="R172:T173"/>
    <mergeCell ref="B172:B173"/>
    <mergeCell ref="C172:C173"/>
    <mergeCell ref="D172:D173"/>
    <mergeCell ref="E172:E173"/>
    <mergeCell ref="N172:N173"/>
    <mergeCell ref="O172:O173"/>
    <mergeCell ref="P172:P173"/>
    <mergeCell ref="Q188:Q189"/>
    <mergeCell ref="R188:T189"/>
    <mergeCell ref="B188:B189"/>
    <mergeCell ref="C188:C189"/>
    <mergeCell ref="D188:D189"/>
    <mergeCell ref="E188:E189"/>
    <mergeCell ref="N188:N189"/>
    <mergeCell ref="O188:O189"/>
    <mergeCell ref="P188:P189"/>
    <mergeCell ref="Q190:Q191"/>
    <mergeCell ref="R190:T191"/>
    <mergeCell ref="B190:B191"/>
    <mergeCell ref="C190:C191"/>
    <mergeCell ref="D190:D191"/>
    <mergeCell ref="E190:E191"/>
    <mergeCell ref="N190:N191"/>
    <mergeCell ref="O190:O191"/>
    <mergeCell ref="P190:P191"/>
    <mergeCell ref="Q192:Q193"/>
    <mergeCell ref="R192:T193"/>
    <mergeCell ref="B192:B193"/>
    <mergeCell ref="C192:C193"/>
    <mergeCell ref="D192:D193"/>
    <mergeCell ref="E192:E193"/>
    <mergeCell ref="N192:N193"/>
    <mergeCell ref="O192:O193"/>
    <mergeCell ref="P192:P193"/>
    <mergeCell ref="Q194:Q195"/>
    <mergeCell ref="R194:T195"/>
    <mergeCell ref="B194:B195"/>
    <mergeCell ref="C194:C195"/>
    <mergeCell ref="D194:D195"/>
    <mergeCell ref="E194:E195"/>
    <mergeCell ref="N194:N195"/>
    <mergeCell ref="O194:O195"/>
    <mergeCell ref="P194:P195"/>
    <mergeCell ref="Q84:Q85"/>
    <mergeCell ref="R84:T85"/>
    <mergeCell ref="B84:B85"/>
    <mergeCell ref="C84:C85"/>
    <mergeCell ref="D84:D85"/>
    <mergeCell ref="E84:E85"/>
    <mergeCell ref="N84:N85"/>
    <mergeCell ref="O84:O85"/>
    <mergeCell ref="P84:P85"/>
    <mergeCell ref="Q86:Q87"/>
    <mergeCell ref="R86:T87"/>
    <mergeCell ref="B86:B87"/>
    <mergeCell ref="C86:C87"/>
    <mergeCell ref="D86:D87"/>
    <mergeCell ref="E86:E87"/>
    <mergeCell ref="N86:N87"/>
    <mergeCell ref="O86:O87"/>
    <mergeCell ref="P86:P87"/>
    <mergeCell ref="Q88:Q89"/>
    <mergeCell ref="R88:T89"/>
    <mergeCell ref="B88:B89"/>
    <mergeCell ref="C88:C89"/>
    <mergeCell ref="D88:D89"/>
    <mergeCell ref="E88:E89"/>
    <mergeCell ref="N88:N89"/>
    <mergeCell ref="O88:O89"/>
    <mergeCell ref="P88:P89"/>
    <mergeCell ref="Q196:Q197"/>
    <mergeCell ref="R196:T197"/>
    <mergeCell ref="B196:B197"/>
    <mergeCell ref="C196:C197"/>
    <mergeCell ref="D196:D197"/>
    <mergeCell ref="E196:E197"/>
    <mergeCell ref="N196:N197"/>
    <mergeCell ref="O196:O197"/>
    <mergeCell ref="P196:P197"/>
    <mergeCell ref="Q174:Q175"/>
    <mergeCell ref="R174:T175"/>
    <mergeCell ref="B174:B175"/>
    <mergeCell ref="C174:C175"/>
    <mergeCell ref="D174:D175"/>
    <mergeCell ref="E174:E175"/>
    <mergeCell ref="N174:N175"/>
    <mergeCell ref="O174:O175"/>
    <mergeCell ref="P174:P175"/>
    <mergeCell ref="Q176:Q177"/>
    <mergeCell ref="R176:T177"/>
    <mergeCell ref="B176:B177"/>
    <mergeCell ref="C176:C177"/>
    <mergeCell ref="D176:D177"/>
    <mergeCell ref="E176:E177"/>
    <mergeCell ref="N176:N177"/>
    <mergeCell ref="O176:O177"/>
    <mergeCell ref="P176:P177"/>
    <mergeCell ref="Q178:Q179"/>
    <mergeCell ref="R178:T179"/>
    <mergeCell ref="B178:B179"/>
    <mergeCell ref="C178:C179"/>
    <mergeCell ref="D178:D179"/>
    <mergeCell ref="E178:E179"/>
    <mergeCell ref="N178:N179"/>
    <mergeCell ref="O178:O179"/>
    <mergeCell ref="P178:P179"/>
    <mergeCell ref="Q180:Q181"/>
    <mergeCell ref="R180:T181"/>
    <mergeCell ref="B180:B181"/>
    <mergeCell ref="C180:C181"/>
    <mergeCell ref="D180:D181"/>
    <mergeCell ref="E180:E181"/>
    <mergeCell ref="N180:N181"/>
    <mergeCell ref="O180:O181"/>
    <mergeCell ref="P180:P181"/>
    <mergeCell ref="Q182:Q183"/>
    <mergeCell ref="R182:T183"/>
    <mergeCell ref="B182:B183"/>
    <mergeCell ref="C182:C183"/>
    <mergeCell ref="D182:D183"/>
    <mergeCell ref="E182:E183"/>
    <mergeCell ref="N182:N183"/>
    <mergeCell ref="O182:O183"/>
    <mergeCell ref="P182:P183"/>
    <mergeCell ref="Q184:Q185"/>
    <mergeCell ref="R184:T185"/>
    <mergeCell ref="B184:B185"/>
    <mergeCell ref="C184:C185"/>
    <mergeCell ref="D184:D185"/>
    <mergeCell ref="E184:E185"/>
    <mergeCell ref="N184:N185"/>
    <mergeCell ref="O184:O185"/>
    <mergeCell ref="P184:P185"/>
    <mergeCell ref="Q186:Q187"/>
    <mergeCell ref="R186:T187"/>
    <mergeCell ref="B186:B187"/>
    <mergeCell ref="C186:C187"/>
    <mergeCell ref="D186:D187"/>
    <mergeCell ref="E186:E187"/>
    <mergeCell ref="N186:N187"/>
    <mergeCell ref="O186:O187"/>
    <mergeCell ref="P186:P187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6.43"/>
    <col customWidth="1" min="3" max="6" width="14.43"/>
    <col customWidth="1" min="13" max="13" width="16.43"/>
  </cols>
  <sheetData>
    <row r="1" ht="15.75" customHeight="1">
      <c r="A1" s="126" t="s">
        <v>432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</row>
    <row r="2" ht="15.75" customHeight="1">
      <c r="A2" s="96" t="s">
        <v>87</v>
      </c>
      <c r="B2" s="96" t="s">
        <v>433</v>
      </c>
      <c r="C2" s="127" t="s">
        <v>89</v>
      </c>
      <c r="D2" s="128"/>
      <c r="E2" s="127" t="s">
        <v>434</v>
      </c>
      <c r="F2" s="127" t="s">
        <v>435</v>
      </c>
      <c r="G2" s="127" t="s">
        <v>436</v>
      </c>
      <c r="H2" s="129" t="s">
        <v>437</v>
      </c>
      <c r="I2" s="127" t="s">
        <v>434</v>
      </c>
      <c r="J2" s="127" t="s">
        <v>435</v>
      </c>
      <c r="K2" s="127" t="s">
        <v>436</v>
      </c>
      <c r="L2" s="129" t="s">
        <v>437</v>
      </c>
      <c r="M2" s="127" t="s">
        <v>438</v>
      </c>
      <c r="N2" s="128"/>
      <c r="O2" s="95" t="s">
        <v>15</v>
      </c>
      <c r="P2" s="96" t="s">
        <v>16</v>
      </c>
      <c r="Q2" s="130" t="s">
        <v>108</v>
      </c>
      <c r="R2" s="66"/>
      <c r="S2" s="131"/>
    </row>
    <row r="3" ht="15.75" customHeight="1">
      <c r="A3" s="121"/>
      <c r="B3" s="121"/>
      <c r="C3" s="132" t="s">
        <v>439</v>
      </c>
      <c r="D3" s="133" t="s">
        <v>108</v>
      </c>
      <c r="E3" s="134" t="s">
        <v>440</v>
      </c>
      <c r="F3" s="135"/>
      <c r="G3" s="135"/>
      <c r="H3" s="136"/>
      <c r="I3" s="134" t="s">
        <v>441</v>
      </c>
      <c r="J3" s="135"/>
      <c r="K3" s="135"/>
      <c r="L3" s="136"/>
      <c r="M3" s="132" t="s">
        <v>442</v>
      </c>
      <c r="N3" s="133" t="s">
        <v>443</v>
      </c>
      <c r="O3" s="137"/>
      <c r="P3" s="121"/>
      <c r="S3" s="121"/>
    </row>
    <row r="4" ht="15.75" customHeight="1">
      <c r="A4" s="136"/>
      <c r="B4" s="136"/>
      <c r="C4" s="138"/>
      <c r="D4" s="136"/>
      <c r="E4" s="134" t="s">
        <v>444</v>
      </c>
      <c r="F4" s="135"/>
      <c r="G4" s="135"/>
      <c r="H4" s="136"/>
      <c r="I4" s="134" t="s">
        <v>445</v>
      </c>
      <c r="J4" s="135"/>
      <c r="K4" s="135"/>
      <c r="L4" s="136"/>
      <c r="M4" s="138"/>
      <c r="N4" s="136"/>
      <c r="O4" s="139"/>
      <c r="P4" s="136"/>
      <c r="Q4" s="135"/>
      <c r="R4" s="135"/>
      <c r="S4" s="136"/>
      <c r="U4" s="13" t="s">
        <v>446</v>
      </c>
      <c r="V4" s="13" t="s">
        <v>447</v>
      </c>
      <c r="W4" s="13" t="s">
        <v>448</v>
      </c>
    </row>
    <row r="5" ht="15.75" customHeight="1">
      <c r="A5" s="103">
        <v>4.0</v>
      </c>
      <c r="B5" s="103"/>
      <c r="C5" s="103" t="s">
        <v>109</v>
      </c>
      <c r="D5" s="103" t="s">
        <v>110</v>
      </c>
      <c r="E5" s="13">
        <v>0.0</v>
      </c>
      <c r="F5" s="13">
        <v>2.0</v>
      </c>
      <c r="G5" s="13">
        <v>0.0</v>
      </c>
      <c r="H5" s="103">
        <v>0.0</v>
      </c>
      <c r="I5" s="13">
        <v>0.0</v>
      </c>
      <c r="J5" s="13">
        <v>0.0</v>
      </c>
      <c r="K5" s="13">
        <v>0.0</v>
      </c>
      <c r="L5" s="103">
        <v>0.0</v>
      </c>
      <c r="M5" s="103"/>
      <c r="N5" s="103"/>
      <c r="O5" s="103"/>
      <c r="P5" s="103"/>
      <c r="Q5" s="13" t="s">
        <v>111</v>
      </c>
      <c r="S5" s="121"/>
      <c r="U5" s="39">
        <f>SUM(E5:H5) * 2 + SUM(I5:L5) * 3</f>
        <v>4</v>
      </c>
      <c r="V5" s="39">
        <f>1-EXP(-(ROW(V5) - 4)/3)</f>
        <v>0.2834686894</v>
      </c>
      <c r="W5" s="39">
        <f>V5*U5</f>
        <v>1.133874758</v>
      </c>
    </row>
    <row r="6" ht="15.75" customHeight="1">
      <c r="A6" s="121"/>
      <c r="B6" s="121"/>
      <c r="C6" s="121"/>
      <c r="D6" s="121"/>
      <c r="E6" s="13">
        <v>0.0</v>
      </c>
      <c r="F6" s="13">
        <v>0.0</v>
      </c>
      <c r="G6" s="13">
        <v>0.0</v>
      </c>
      <c r="H6" s="103">
        <v>0.0</v>
      </c>
      <c r="I6" s="13">
        <v>0.0</v>
      </c>
      <c r="J6" s="13">
        <v>0.0</v>
      </c>
      <c r="K6" s="13">
        <v>0.0</v>
      </c>
      <c r="L6" s="103">
        <v>0.0</v>
      </c>
      <c r="M6" s="121"/>
      <c r="N6" s="121"/>
      <c r="O6" s="121"/>
      <c r="P6" s="121"/>
      <c r="S6" s="121"/>
    </row>
    <row r="7" ht="15.75" customHeight="1">
      <c r="A7" s="103">
        <v>8.0</v>
      </c>
      <c r="B7" s="103"/>
      <c r="C7" s="103"/>
      <c r="D7" s="103" t="s">
        <v>112</v>
      </c>
      <c r="E7" s="13">
        <v>0.0</v>
      </c>
      <c r="F7" s="13">
        <v>0.0</v>
      </c>
      <c r="G7" s="13">
        <v>0.0</v>
      </c>
      <c r="H7" s="103">
        <v>0.0</v>
      </c>
      <c r="I7" s="13">
        <v>0.0</v>
      </c>
      <c r="J7" s="13">
        <v>0.0</v>
      </c>
      <c r="K7" s="13">
        <v>0.0</v>
      </c>
      <c r="L7" s="103">
        <v>0.0</v>
      </c>
      <c r="M7" s="103"/>
      <c r="N7" s="103"/>
      <c r="O7" s="103"/>
      <c r="P7" s="103"/>
      <c r="Q7" s="13" t="s">
        <v>113</v>
      </c>
      <c r="S7" s="121"/>
      <c r="U7" s="39">
        <f>SUM(E7:H7) * 2 + SUM(I7:L7) * 3</f>
        <v>0</v>
      </c>
      <c r="V7" s="39">
        <f>1-EXP(-(ROW(V7) - 4)/3)</f>
        <v>0.6321205588</v>
      </c>
      <c r="W7" s="39">
        <f>V7*U7</f>
        <v>0</v>
      </c>
    </row>
    <row r="8" ht="15.75" customHeight="1">
      <c r="A8" s="121"/>
      <c r="B8" s="121"/>
      <c r="C8" s="121"/>
      <c r="D8" s="121"/>
      <c r="E8" s="13">
        <v>0.0</v>
      </c>
      <c r="F8" s="13">
        <v>0.0</v>
      </c>
      <c r="G8" s="13">
        <v>0.0</v>
      </c>
      <c r="H8" s="103">
        <v>0.0</v>
      </c>
      <c r="I8" s="13">
        <v>0.0</v>
      </c>
      <c r="J8" s="13">
        <v>0.0</v>
      </c>
      <c r="K8" s="13">
        <v>0.0</v>
      </c>
      <c r="L8" s="103">
        <v>0.0</v>
      </c>
      <c r="M8" s="121"/>
      <c r="N8" s="121"/>
      <c r="O8" s="121"/>
      <c r="P8" s="121"/>
      <c r="S8" s="121"/>
    </row>
    <row r="9" ht="15.75" customHeight="1">
      <c r="A9" s="103">
        <v>14.0</v>
      </c>
      <c r="B9" s="103"/>
      <c r="C9" s="103" t="s">
        <v>109</v>
      </c>
      <c r="D9" s="103" t="s">
        <v>114</v>
      </c>
      <c r="E9" s="13">
        <v>0.0</v>
      </c>
      <c r="F9" s="13">
        <v>0.0</v>
      </c>
      <c r="G9" s="13">
        <v>0.0</v>
      </c>
      <c r="H9" s="103">
        <v>0.0</v>
      </c>
      <c r="I9" s="13">
        <v>3.0</v>
      </c>
      <c r="J9" s="13">
        <v>0.0</v>
      </c>
      <c r="K9" s="13">
        <v>0.0</v>
      </c>
      <c r="L9" s="103">
        <v>0.0</v>
      </c>
      <c r="M9" s="103">
        <v>1.0</v>
      </c>
      <c r="N9" s="103">
        <v>5.0</v>
      </c>
      <c r="O9" s="103"/>
      <c r="P9" s="103">
        <v>3.0</v>
      </c>
      <c r="Q9" s="13" t="s">
        <v>115</v>
      </c>
      <c r="S9" s="121"/>
      <c r="U9" s="39">
        <f>SUM(E9:H9) * 2 + SUM(I9:L9) * 3</f>
        <v>9</v>
      </c>
      <c r="V9" s="39">
        <f>1-EXP(-(ROW(V9) - 4)/3)</f>
        <v>0.8111243972</v>
      </c>
      <c r="W9" s="39">
        <f>V9*U9</f>
        <v>7.300119574</v>
      </c>
    </row>
    <row r="10" ht="15.75" customHeight="1">
      <c r="A10" s="121"/>
      <c r="B10" s="121"/>
      <c r="C10" s="121"/>
      <c r="D10" s="121"/>
      <c r="E10" s="13">
        <v>0.0</v>
      </c>
      <c r="F10" s="13">
        <v>0.0</v>
      </c>
      <c r="G10" s="13">
        <v>0.0</v>
      </c>
      <c r="H10" s="103">
        <v>0.0</v>
      </c>
      <c r="I10" s="13">
        <v>0.0</v>
      </c>
      <c r="J10" s="13">
        <v>0.0</v>
      </c>
      <c r="K10" s="13">
        <v>0.0</v>
      </c>
      <c r="L10" s="103">
        <v>0.0</v>
      </c>
      <c r="M10" s="121"/>
      <c r="N10" s="121"/>
      <c r="O10" s="121"/>
      <c r="P10" s="121"/>
      <c r="S10" s="121"/>
    </row>
    <row r="11" ht="15.75" customHeight="1">
      <c r="A11" s="103">
        <v>22.0</v>
      </c>
      <c r="B11" s="103"/>
      <c r="C11" s="103" t="s">
        <v>116</v>
      </c>
      <c r="D11" s="103" t="s">
        <v>117</v>
      </c>
      <c r="E11" s="13">
        <v>0.0</v>
      </c>
      <c r="F11" s="13">
        <v>0.0</v>
      </c>
      <c r="G11" s="13">
        <v>0.0</v>
      </c>
      <c r="H11" s="103">
        <v>0.0</v>
      </c>
      <c r="I11" s="13">
        <v>2.0</v>
      </c>
      <c r="J11" s="13">
        <v>0.0</v>
      </c>
      <c r="K11" s="13">
        <v>0.0</v>
      </c>
      <c r="L11" s="103">
        <v>0.0</v>
      </c>
      <c r="M11" s="103">
        <v>1.0</v>
      </c>
      <c r="N11" s="103">
        <v>2.0</v>
      </c>
      <c r="O11" s="103"/>
      <c r="P11" s="103">
        <v>3.0</v>
      </c>
      <c r="Q11" s="13" t="s">
        <v>118</v>
      </c>
      <c r="S11" s="121"/>
      <c r="U11" s="39">
        <f>SUM(E11:H11) * 2 + SUM(I11:L11) * 3</f>
        <v>6</v>
      </c>
      <c r="V11" s="39">
        <f>1-EXP(-(ROW(V11) - 4)/3)</f>
        <v>0.9030280321</v>
      </c>
      <c r="W11" s="39">
        <f>V11*U11</f>
        <v>5.418168193</v>
      </c>
    </row>
    <row r="12" ht="15.75" customHeight="1">
      <c r="A12" s="121"/>
      <c r="B12" s="121"/>
      <c r="C12" s="121"/>
      <c r="D12" s="121"/>
      <c r="E12" s="13">
        <v>0.0</v>
      </c>
      <c r="F12" s="13">
        <v>2.0</v>
      </c>
      <c r="G12" s="13">
        <v>0.0</v>
      </c>
      <c r="H12" s="103">
        <v>0.0</v>
      </c>
      <c r="I12" s="13">
        <v>1.0</v>
      </c>
      <c r="J12" s="13">
        <v>0.0</v>
      </c>
      <c r="K12" s="13">
        <v>0.0</v>
      </c>
      <c r="L12" s="103">
        <v>0.0</v>
      </c>
      <c r="M12" s="121"/>
      <c r="N12" s="121"/>
      <c r="O12" s="121"/>
      <c r="P12" s="121"/>
      <c r="S12" s="121"/>
    </row>
    <row r="13" ht="15.75" customHeight="1">
      <c r="A13" s="103">
        <v>28.0</v>
      </c>
      <c r="B13" s="103"/>
      <c r="C13" s="103" t="s">
        <v>119</v>
      </c>
      <c r="D13" s="103" t="s">
        <v>120</v>
      </c>
      <c r="E13" s="13">
        <v>0.0</v>
      </c>
      <c r="F13" s="13">
        <v>0.0</v>
      </c>
      <c r="G13" s="13">
        <v>0.0</v>
      </c>
      <c r="H13" s="103">
        <v>0.0</v>
      </c>
      <c r="I13" s="13">
        <v>2.0</v>
      </c>
      <c r="J13" s="13">
        <v>0.0</v>
      </c>
      <c r="K13" s="13">
        <v>0.0</v>
      </c>
      <c r="L13" s="103">
        <v>0.0</v>
      </c>
      <c r="M13" s="103">
        <v>1.0</v>
      </c>
      <c r="N13" s="103"/>
      <c r="O13" s="103"/>
      <c r="P13" s="103">
        <v>5.0</v>
      </c>
      <c r="Q13" s="13" t="s">
        <v>121</v>
      </c>
      <c r="S13" s="121"/>
      <c r="U13" s="39">
        <f>SUM(E13:H13) * 2 + SUM(I13:L13) * 3</f>
        <v>6</v>
      </c>
      <c r="V13" s="39">
        <f>1-EXP(-(ROW(V13) - 4)/3)</f>
        <v>0.9502129316</v>
      </c>
      <c r="W13" s="39">
        <f>V13*U13</f>
        <v>5.70127759</v>
      </c>
    </row>
    <row r="14" ht="15.75" customHeight="1">
      <c r="A14" s="121"/>
      <c r="B14" s="121"/>
      <c r="C14" s="121"/>
      <c r="D14" s="121"/>
      <c r="E14" s="13">
        <v>0.0</v>
      </c>
      <c r="F14" s="13">
        <v>0.0</v>
      </c>
      <c r="G14" s="13">
        <v>0.0</v>
      </c>
      <c r="H14" s="103">
        <v>0.0</v>
      </c>
      <c r="I14" s="13">
        <v>0.0</v>
      </c>
      <c r="J14" s="13">
        <v>0.0</v>
      </c>
      <c r="K14" s="13">
        <v>0.0</v>
      </c>
      <c r="L14" s="103">
        <v>0.0</v>
      </c>
      <c r="M14" s="121"/>
      <c r="N14" s="121"/>
      <c r="O14" s="121"/>
      <c r="P14" s="121"/>
      <c r="S14" s="121"/>
    </row>
    <row r="15" ht="15.75" customHeight="1">
      <c r="A15" s="103">
        <v>35.0</v>
      </c>
      <c r="B15" s="103"/>
      <c r="C15" s="103"/>
      <c r="D15" s="103" t="s">
        <v>122</v>
      </c>
      <c r="E15" s="13">
        <v>1.0</v>
      </c>
      <c r="F15" s="13">
        <v>0.0</v>
      </c>
      <c r="G15" s="13">
        <v>0.0</v>
      </c>
      <c r="H15" s="103">
        <v>0.0</v>
      </c>
      <c r="I15" s="13">
        <v>0.0</v>
      </c>
      <c r="J15" s="13">
        <v>0.0</v>
      </c>
      <c r="K15" s="13">
        <v>0.0</v>
      </c>
      <c r="L15" s="103">
        <v>0.0</v>
      </c>
      <c r="M15" s="103">
        <v>1.0</v>
      </c>
      <c r="N15" s="103"/>
      <c r="O15" s="103"/>
      <c r="P15" s="103"/>
      <c r="Q15" s="13" t="s">
        <v>123</v>
      </c>
      <c r="S15" s="121"/>
      <c r="U15" s="39">
        <f>SUM(E15:H15) * 2 + SUM(I15:L15) * 3</f>
        <v>2</v>
      </c>
      <c r="V15" s="39">
        <f>1-EXP(-(ROW(V15) - 4)/3)</f>
        <v>0.9744384668</v>
      </c>
      <c r="W15" s="39">
        <f>V15*U15</f>
        <v>1.948876934</v>
      </c>
    </row>
    <row r="16" ht="15.75" customHeight="1">
      <c r="A16" s="121"/>
      <c r="B16" s="121"/>
      <c r="C16" s="121"/>
      <c r="D16" s="121"/>
      <c r="E16" s="13">
        <v>1.0</v>
      </c>
      <c r="F16" s="13">
        <v>0.0</v>
      </c>
      <c r="G16" s="13">
        <v>0.0</v>
      </c>
      <c r="H16" s="103">
        <v>0.0</v>
      </c>
      <c r="I16" s="13">
        <v>2.0</v>
      </c>
      <c r="J16" s="13">
        <v>0.0</v>
      </c>
      <c r="K16" s="13">
        <v>0.0</v>
      </c>
      <c r="L16" s="103">
        <v>0.0</v>
      </c>
      <c r="M16" s="121"/>
      <c r="N16" s="121"/>
      <c r="O16" s="121"/>
      <c r="P16" s="121"/>
      <c r="S16" s="121"/>
    </row>
    <row r="17" ht="15.75" customHeight="1">
      <c r="A17" s="103">
        <v>41.0</v>
      </c>
      <c r="B17" s="103"/>
      <c r="C17" s="103" t="s">
        <v>119</v>
      </c>
      <c r="D17" s="103" t="s">
        <v>124</v>
      </c>
      <c r="E17" s="13">
        <v>0.0</v>
      </c>
      <c r="F17" s="13">
        <v>0.0</v>
      </c>
      <c r="G17" s="13">
        <v>0.0</v>
      </c>
      <c r="H17" s="103">
        <v>0.0</v>
      </c>
      <c r="I17" s="13">
        <v>0.0</v>
      </c>
      <c r="J17" s="13">
        <v>0.0</v>
      </c>
      <c r="K17" s="13">
        <v>0.0</v>
      </c>
      <c r="L17" s="103">
        <v>0.0</v>
      </c>
      <c r="M17" s="103">
        <v>1.0</v>
      </c>
      <c r="N17" s="103">
        <v>1.0</v>
      </c>
      <c r="O17" s="103"/>
      <c r="P17" s="103">
        <v>2.0</v>
      </c>
      <c r="Q17" s="13"/>
      <c r="S17" s="121"/>
      <c r="U17" s="39">
        <f>SUM(E17:H17) * 2 + SUM(I17:L17) * 3</f>
        <v>0</v>
      </c>
      <c r="V17" s="39">
        <f>1-EXP(-(ROW(V17) - 4)/3)</f>
        <v>0.9868762713</v>
      </c>
      <c r="W17" s="39">
        <f>V17*U17</f>
        <v>0</v>
      </c>
    </row>
    <row r="18" ht="15.75" customHeight="1">
      <c r="A18" s="121"/>
      <c r="B18" s="121"/>
      <c r="C18" s="121"/>
      <c r="D18" s="121"/>
      <c r="E18" s="13">
        <v>0.0</v>
      </c>
      <c r="F18" s="13">
        <v>0.0</v>
      </c>
      <c r="G18" s="13">
        <v>0.0</v>
      </c>
      <c r="H18" s="103">
        <v>0.0</v>
      </c>
      <c r="I18" s="13">
        <v>0.0</v>
      </c>
      <c r="J18" s="13">
        <v>0.0</v>
      </c>
      <c r="K18" s="13">
        <v>0.0</v>
      </c>
      <c r="L18" s="103">
        <v>0.0</v>
      </c>
      <c r="M18" s="121"/>
      <c r="N18" s="121"/>
      <c r="O18" s="121"/>
      <c r="P18" s="121"/>
      <c r="S18" s="121"/>
    </row>
    <row r="19" ht="15.75" customHeight="1">
      <c r="A19" s="103">
        <v>45.0</v>
      </c>
      <c r="B19" s="103"/>
      <c r="C19" s="103" t="s">
        <v>119</v>
      </c>
      <c r="D19" s="103" t="s">
        <v>125</v>
      </c>
      <c r="E19" s="13">
        <v>0.0</v>
      </c>
      <c r="F19" s="13">
        <v>0.0</v>
      </c>
      <c r="G19" s="13">
        <v>0.0</v>
      </c>
      <c r="H19" s="103">
        <v>0.0</v>
      </c>
      <c r="I19" s="13">
        <v>0.0</v>
      </c>
      <c r="J19" s="13">
        <v>0.0</v>
      </c>
      <c r="K19" s="13">
        <v>0.0</v>
      </c>
      <c r="L19" s="103">
        <v>0.0</v>
      </c>
      <c r="M19" s="103">
        <v>1.0</v>
      </c>
      <c r="N19" s="103">
        <v>1.0</v>
      </c>
      <c r="O19" s="103"/>
      <c r="P19" s="103"/>
      <c r="Q19" s="13" t="s">
        <v>126</v>
      </c>
      <c r="S19" s="121"/>
      <c r="U19" s="39">
        <f>SUM(E19:H19) * 2 + SUM(I19:L19) * 3</f>
        <v>0</v>
      </c>
      <c r="V19" s="39">
        <f>1-EXP(-(ROW(V19) - 4)/3)</f>
        <v>0.993262053</v>
      </c>
      <c r="W19" s="39">
        <f>V19*U19</f>
        <v>0</v>
      </c>
    </row>
    <row r="20" ht="15.75" customHeight="1">
      <c r="A20" s="121"/>
      <c r="B20" s="121"/>
      <c r="C20" s="121"/>
      <c r="D20" s="121"/>
      <c r="E20" s="13">
        <v>0.0</v>
      </c>
      <c r="F20" s="13">
        <v>0.0</v>
      </c>
      <c r="G20" s="13">
        <v>0.0</v>
      </c>
      <c r="H20" s="103">
        <v>0.0</v>
      </c>
      <c r="I20" s="13">
        <v>0.0</v>
      </c>
      <c r="J20" s="13">
        <v>0.0</v>
      </c>
      <c r="K20" s="13">
        <v>0.0</v>
      </c>
      <c r="L20" s="103">
        <v>0.0</v>
      </c>
      <c r="M20" s="121"/>
      <c r="N20" s="121"/>
      <c r="O20" s="121"/>
      <c r="P20" s="121"/>
      <c r="S20" s="121"/>
    </row>
    <row r="21" ht="15.75" customHeight="1">
      <c r="A21" s="103">
        <v>52.0</v>
      </c>
      <c r="B21" s="103"/>
      <c r="C21" s="103"/>
      <c r="D21" s="103" t="s">
        <v>127</v>
      </c>
      <c r="E21" s="13">
        <v>0.0</v>
      </c>
      <c r="F21" s="13">
        <v>0.0</v>
      </c>
      <c r="G21" s="13">
        <v>0.0</v>
      </c>
      <c r="H21" s="103">
        <v>0.0</v>
      </c>
      <c r="I21" s="13">
        <v>0.0</v>
      </c>
      <c r="J21" s="13">
        <v>0.0</v>
      </c>
      <c r="K21" s="13">
        <v>0.0</v>
      </c>
      <c r="L21" s="103">
        <v>0.0</v>
      </c>
      <c r="M21" s="103">
        <v>1.0</v>
      </c>
      <c r="N21" s="103">
        <v>3.0</v>
      </c>
      <c r="O21" s="103"/>
      <c r="P21" s="103">
        <v>3.0</v>
      </c>
      <c r="Q21" s="13" t="s">
        <v>128</v>
      </c>
      <c r="S21" s="121"/>
      <c r="T21" s="13" t="s">
        <v>449</v>
      </c>
      <c r="U21">
        <f t="shared" ref="U21:W21" si="1">SUM(U5:U20)</f>
        <v>27</v>
      </c>
      <c r="V21">
        <f t="shared" si="1"/>
        <v>6.5345314</v>
      </c>
      <c r="W21">
        <f t="shared" si="1"/>
        <v>21.50231705</v>
      </c>
    </row>
    <row r="22" ht="15.75" customHeight="1">
      <c r="A22" s="121"/>
      <c r="B22" s="121"/>
      <c r="C22" s="121"/>
      <c r="D22" s="121"/>
      <c r="E22" s="13">
        <v>0.0</v>
      </c>
      <c r="F22" s="13">
        <v>0.0</v>
      </c>
      <c r="G22" s="13">
        <v>0.0</v>
      </c>
      <c r="H22" s="103">
        <v>0.0</v>
      </c>
      <c r="I22" s="13">
        <v>0.0</v>
      </c>
      <c r="J22" s="13">
        <v>0.0</v>
      </c>
      <c r="K22" s="13">
        <v>0.0</v>
      </c>
      <c r="L22" s="103">
        <v>0.0</v>
      </c>
      <c r="M22" s="121"/>
      <c r="N22" s="121"/>
      <c r="O22" s="121"/>
      <c r="P22" s="121"/>
      <c r="S22" s="121"/>
      <c r="U22">
        <f>U21/COUNT(U5:U20)</f>
        <v>3.375</v>
      </c>
      <c r="W22">
        <f>W21/V21</f>
        <v>3.29056756</v>
      </c>
    </row>
    <row r="23" ht="15.75" customHeight="1">
      <c r="A23" s="103">
        <v>62.0</v>
      </c>
      <c r="B23" s="103"/>
      <c r="C23" s="103" t="s">
        <v>109</v>
      </c>
      <c r="D23" s="103"/>
      <c r="E23" s="13">
        <v>0.0</v>
      </c>
      <c r="F23" s="13">
        <v>0.0</v>
      </c>
      <c r="G23" s="13">
        <v>0.0</v>
      </c>
      <c r="H23" s="103">
        <v>0.0</v>
      </c>
      <c r="I23" s="13">
        <v>0.0</v>
      </c>
      <c r="J23" s="13">
        <v>0.0</v>
      </c>
      <c r="K23" s="13">
        <v>0.0</v>
      </c>
      <c r="L23" s="103">
        <v>0.0</v>
      </c>
      <c r="M23" s="103">
        <v>1.0</v>
      </c>
      <c r="N23" s="103"/>
      <c r="O23" s="103"/>
      <c r="P23" s="103">
        <v>4.0</v>
      </c>
      <c r="Q23" s="13" t="s">
        <v>129</v>
      </c>
      <c r="S23" s="121"/>
    </row>
    <row r="24" ht="15.75" customHeight="1">
      <c r="A24" s="121"/>
      <c r="B24" s="121"/>
      <c r="C24" s="121"/>
      <c r="D24" s="121"/>
      <c r="E24" s="13">
        <v>0.0</v>
      </c>
      <c r="F24" s="13">
        <v>0.0</v>
      </c>
      <c r="G24" s="13">
        <v>0.0</v>
      </c>
      <c r="H24" s="103">
        <v>0.0</v>
      </c>
      <c r="I24" s="13">
        <v>0.0</v>
      </c>
      <c r="J24" s="13">
        <v>0.0</v>
      </c>
      <c r="K24" s="13">
        <v>0.0</v>
      </c>
      <c r="L24" s="103">
        <v>0.0</v>
      </c>
      <c r="M24" s="121"/>
      <c r="N24" s="121"/>
      <c r="O24" s="121"/>
      <c r="P24" s="121"/>
      <c r="S24" s="121"/>
    </row>
    <row r="25" ht="15.75" customHeight="1">
      <c r="A25" s="103">
        <v>67.0</v>
      </c>
      <c r="B25" s="103"/>
      <c r="C25" s="103" t="s">
        <v>109</v>
      </c>
      <c r="D25" s="103"/>
      <c r="E25" s="13">
        <v>0.0</v>
      </c>
      <c r="F25" s="13">
        <v>0.0</v>
      </c>
      <c r="G25" s="13">
        <v>0.0</v>
      </c>
      <c r="H25" s="103">
        <v>0.0</v>
      </c>
      <c r="I25" s="13">
        <v>4.0</v>
      </c>
      <c r="J25" s="13">
        <v>0.0</v>
      </c>
      <c r="K25" s="13">
        <v>0.0</v>
      </c>
      <c r="L25" s="103">
        <v>0.0</v>
      </c>
      <c r="M25" s="103">
        <v>1.0</v>
      </c>
      <c r="N25" s="103">
        <v>1.0</v>
      </c>
      <c r="O25" s="103"/>
      <c r="P25" s="103">
        <v>4.0</v>
      </c>
      <c r="Q25" s="13" t="s">
        <v>130</v>
      </c>
      <c r="S25" s="121"/>
    </row>
    <row r="26" ht="15.75" customHeight="1">
      <c r="A26" s="121"/>
      <c r="B26" s="121"/>
      <c r="C26" s="121"/>
      <c r="D26" s="121"/>
      <c r="E26" s="13">
        <v>0.0</v>
      </c>
      <c r="F26" s="13">
        <v>1.0</v>
      </c>
      <c r="G26" s="13">
        <v>0.0</v>
      </c>
      <c r="H26" s="103">
        <v>0.0</v>
      </c>
      <c r="I26" s="13">
        <v>0.0</v>
      </c>
      <c r="J26" s="13">
        <v>0.0</v>
      </c>
      <c r="K26" s="13">
        <v>0.0</v>
      </c>
      <c r="L26" s="103">
        <v>0.0</v>
      </c>
      <c r="M26" s="121"/>
      <c r="N26" s="121"/>
      <c r="O26" s="121"/>
      <c r="P26" s="121"/>
      <c r="S26" s="121"/>
    </row>
    <row r="27" ht="15.75" customHeight="1">
      <c r="A27" s="103"/>
      <c r="B27" s="103"/>
      <c r="C27" s="103"/>
      <c r="D27" s="103"/>
      <c r="E27" s="13"/>
      <c r="F27" s="13"/>
      <c r="G27" s="13"/>
      <c r="H27" s="103"/>
      <c r="I27" s="13"/>
      <c r="J27" s="13"/>
      <c r="K27" s="13"/>
      <c r="L27" s="103"/>
      <c r="M27" s="103"/>
      <c r="N27" s="103"/>
      <c r="O27" s="103"/>
      <c r="P27" s="103"/>
      <c r="Q27" s="13"/>
      <c r="S27" s="121"/>
    </row>
    <row r="28" ht="15.75" customHeight="1">
      <c r="A28" s="122"/>
      <c r="B28" s="122"/>
      <c r="C28" s="122"/>
      <c r="D28" s="122"/>
      <c r="E28" s="123"/>
      <c r="F28" s="123"/>
      <c r="G28" s="123"/>
      <c r="H28" s="124"/>
      <c r="I28" s="123"/>
      <c r="J28" s="123"/>
      <c r="K28" s="123"/>
      <c r="L28" s="124"/>
      <c r="M28" s="122"/>
      <c r="N28" s="122"/>
      <c r="O28" s="122"/>
      <c r="P28" s="122"/>
      <c r="Q28" s="52"/>
      <c r="R28" s="52"/>
      <c r="S28" s="122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ht="15.75" customHeight="1">
      <c r="A30" s="126" t="s">
        <v>450</v>
      </c>
      <c r="B30" s="123"/>
      <c r="C30" s="123"/>
      <c r="D30" s="123"/>
      <c r="E30" s="123"/>
      <c r="F30" s="123"/>
      <c r="G30" s="123"/>
      <c r="H30" s="123"/>
      <c r="I30" s="123"/>
      <c r="J30" s="123"/>
      <c r="K30" s="123"/>
      <c r="L30" s="123"/>
      <c r="M30" s="123"/>
      <c r="N30" s="123"/>
      <c r="O30" s="13"/>
      <c r="P30" s="13"/>
      <c r="Q30" s="13"/>
      <c r="R30" s="13"/>
      <c r="S30" s="13"/>
    </row>
    <row r="31" ht="15.75" customHeight="1">
      <c r="A31" s="140"/>
      <c r="B31" s="141" t="str">
        <f>SUM(B5:B28)/COUNTIF(B5:B28, "&lt;&gt;")</f>
        <v>#DIV/0!</v>
      </c>
      <c r="C31" s="13"/>
      <c r="D31" s="13"/>
      <c r="E31" s="141">
        <f t="array" ref="E31">SUM(IF(ISODD(ROW(E$5:E28)), E$5:E28, 0))/COUNTIF($A$5:$A$28, "&lt;&gt;")</f>
        <v>0.09090909091</v>
      </c>
      <c r="F31" s="141">
        <f t="array" ref="F31">SUM(IF(ISODD(ROW(F$5:F28)), F$5:F28, 0))/COUNTIF($A$5:$A$28, "&lt;&gt;")</f>
        <v>0.1818181818</v>
      </c>
      <c r="G31" s="141">
        <f t="array" ref="G31">SUM(IF(ISODD(ROW(G$5:G28)), G$5:G28, 0))/COUNTIF($A$5:$A$28, "&lt;&gt;")</f>
        <v>0</v>
      </c>
      <c r="H31" s="141">
        <f t="array" ref="H31">SUM(IF(ISODD(ROW(H$5:H28)), H$5:H28, 0))/COUNTIF($A$5:$A$28, "&lt;&gt;")</f>
        <v>0</v>
      </c>
      <c r="I31" s="141">
        <f t="array" ref="I31">SUM(IF(ISODD(ROW(I$5:I28)), I$5:I28, 0))/COUNTIF($A$5:$A$28, "&lt;&gt;")</f>
        <v>1</v>
      </c>
      <c r="J31" s="141">
        <f t="array" ref="J31">SUM(IF(ISODD(ROW(J$5:J28)), J$5:J28, 0))/COUNTIF($A$5:$A$28, "&lt;&gt;")</f>
        <v>0</v>
      </c>
      <c r="K31" s="141">
        <f t="array" ref="K31">SUM(IF(ISODD(ROW(K$5:K28)), K$5:K28, 0))/COUNTIF($A$5:$A$28, "&lt;&gt;")</f>
        <v>0</v>
      </c>
      <c r="L31" s="141">
        <f t="array" ref="L31">SUM(IF(ISODD(ROW(L$5:L28)), L$5:L28, 0))/COUNTIF($A$5:$A$28, "&lt;&gt;")</f>
        <v>0</v>
      </c>
      <c r="M31" s="141">
        <f>SUM(M5:M28)/COUNTIF($A$5:$A$28, "&lt;&gt;")</f>
        <v>0.8181818182</v>
      </c>
      <c r="N31" s="141">
        <f t="shared" ref="N31:P31" si="2">SUM(N5:N28)/COUNTIF(N5:N28, "&lt;&gt;")</f>
        <v>2.166666667</v>
      </c>
      <c r="O31" s="142" t="str">
        <f t="shared" si="2"/>
        <v>#DIV/0!</v>
      </c>
      <c r="P31" s="143">
        <f t="shared" si="2"/>
        <v>3.428571429</v>
      </c>
      <c r="Q31" s="13"/>
      <c r="R31" s="13"/>
      <c r="S31" s="13"/>
    </row>
    <row r="32" ht="15.75" customHeight="1">
      <c r="A32" s="144"/>
      <c r="B32" s="123"/>
      <c r="C32" s="123"/>
      <c r="D32" s="123"/>
      <c r="E32" s="145">
        <f t="array" ref="E32">SUM(IF(ISEVEN(ROW(E$6:E28)), E$6:E28, 0))/COUNTIF($A$5:$A$28, "&lt;&gt;")</f>
        <v>0.09090909091</v>
      </c>
      <c r="F32" s="145">
        <f t="array" ref="F32">SUM(IF(ISEVEN(ROW(F$6:F28)), F$6:F28, 0))/COUNTIF($A$5:$A$28, "&lt;&gt;")</f>
        <v>0.2727272727</v>
      </c>
      <c r="G32" s="145">
        <f t="array" ref="G32">SUM(IF(ISEVEN(ROW(G$6:G28)), G$6:G28, 0))/COUNTIF($A$5:$A$28, "&lt;&gt;")</f>
        <v>0</v>
      </c>
      <c r="H32" s="145">
        <f t="array" ref="H32">SUM(IF(ISEVEN(ROW(H$6:H28)), H$6:H28, 0))/COUNTIF($A$5:$A$28, "&lt;&gt;")</f>
        <v>0</v>
      </c>
      <c r="I32" s="141">
        <f t="array" ref="I32">SUM(IF(ISEVEN(ROW(I$6:I28)), I$6:I28, 0))/COUNTIF($A$5:$A$28, "&lt;&gt;")</f>
        <v>0.2727272727</v>
      </c>
      <c r="J32" s="145">
        <f t="array" ref="J32">SUM(IF(ISEVEN(ROW(J$6:J28)), J$6:J28, 0))/COUNTIF($A$5:$A$28, "&lt;&gt;")</f>
        <v>0</v>
      </c>
      <c r="K32" s="145">
        <f t="array" ref="K32">SUM(IF(ISEVEN(ROW(K$6:K28)), K$6:K28, 0))/COUNTIF($A$5:$A$28, "&lt;&gt;")</f>
        <v>0</v>
      </c>
      <c r="L32" s="145">
        <f t="array" ref="L32">SUM(IF(ISEVEN(ROW(L$6:L28)), L$6:L28, 0))/COUNTIF($A$5:$A$28, "&lt;&gt;")</f>
        <v>0</v>
      </c>
      <c r="M32" s="123"/>
      <c r="N32" s="123"/>
      <c r="O32" s="123"/>
      <c r="P32" s="124"/>
      <c r="Q32" s="13"/>
      <c r="R32" s="13"/>
      <c r="S32" s="13"/>
    </row>
    <row r="33" ht="15.75" customHeight="1">
      <c r="H33" s="13"/>
      <c r="I33" s="146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7">
    <mergeCell ref="E3:H3"/>
    <mergeCell ref="I3:L3"/>
    <mergeCell ref="E4:H4"/>
    <mergeCell ref="I4:L4"/>
    <mergeCell ref="A2:A4"/>
    <mergeCell ref="B2:B4"/>
    <mergeCell ref="C2:D2"/>
    <mergeCell ref="M2:N2"/>
    <mergeCell ref="O2:O4"/>
    <mergeCell ref="P2:P4"/>
    <mergeCell ref="Q2:S4"/>
    <mergeCell ref="U5:U6"/>
    <mergeCell ref="V5:V6"/>
    <mergeCell ref="W5:W6"/>
    <mergeCell ref="M3:M4"/>
    <mergeCell ref="N3:N4"/>
    <mergeCell ref="M5:M6"/>
    <mergeCell ref="N5:N6"/>
    <mergeCell ref="O5:O6"/>
    <mergeCell ref="P5:P6"/>
    <mergeCell ref="Q5:S6"/>
    <mergeCell ref="A7:A8"/>
    <mergeCell ref="A9:A10"/>
    <mergeCell ref="B9:B10"/>
    <mergeCell ref="C9:C10"/>
    <mergeCell ref="D9:D10"/>
    <mergeCell ref="V9:V10"/>
    <mergeCell ref="W9:W10"/>
    <mergeCell ref="N15:N16"/>
    <mergeCell ref="O15:O16"/>
    <mergeCell ref="P15:P16"/>
    <mergeCell ref="Q15:S16"/>
    <mergeCell ref="U15:U16"/>
    <mergeCell ref="V15:V16"/>
    <mergeCell ref="W15:W16"/>
    <mergeCell ref="M15:M16"/>
    <mergeCell ref="M17:M18"/>
    <mergeCell ref="N17:N18"/>
    <mergeCell ref="O17:O18"/>
    <mergeCell ref="P17:P18"/>
    <mergeCell ref="Q17:S18"/>
    <mergeCell ref="U17:U18"/>
    <mergeCell ref="P23:P24"/>
    <mergeCell ref="Q23:S24"/>
    <mergeCell ref="Q25:S26"/>
    <mergeCell ref="M19:M20"/>
    <mergeCell ref="M21:M22"/>
    <mergeCell ref="N21:N22"/>
    <mergeCell ref="O21:O22"/>
    <mergeCell ref="P21:P22"/>
    <mergeCell ref="Q21:S22"/>
    <mergeCell ref="M23:M24"/>
    <mergeCell ref="N27:N28"/>
    <mergeCell ref="O27:O28"/>
    <mergeCell ref="Q27:S28"/>
    <mergeCell ref="N23:N24"/>
    <mergeCell ref="O23:O24"/>
    <mergeCell ref="M25:M26"/>
    <mergeCell ref="N25:N26"/>
    <mergeCell ref="O25:O26"/>
    <mergeCell ref="P25:P26"/>
    <mergeCell ref="M27:M28"/>
    <mergeCell ref="P27:P28"/>
    <mergeCell ref="N7:N8"/>
    <mergeCell ref="O7:O8"/>
    <mergeCell ref="P7:P8"/>
    <mergeCell ref="Q7:S8"/>
    <mergeCell ref="U7:U8"/>
    <mergeCell ref="V7:V8"/>
    <mergeCell ref="W7:W8"/>
    <mergeCell ref="M7:M8"/>
    <mergeCell ref="M9:M10"/>
    <mergeCell ref="N9:N10"/>
    <mergeCell ref="O9:O10"/>
    <mergeCell ref="P9:P10"/>
    <mergeCell ref="Q9:S10"/>
    <mergeCell ref="U9:U10"/>
    <mergeCell ref="N11:N12"/>
    <mergeCell ref="O11:O12"/>
    <mergeCell ref="P11:P12"/>
    <mergeCell ref="Q11:S12"/>
    <mergeCell ref="U11:U12"/>
    <mergeCell ref="V11:V12"/>
    <mergeCell ref="W11:W12"/>
    <mergeCell ref="V13:V14"/>
    <mergeCell ref="W13:W14"/>
    <mergeCell ref="M11:M12"/>
    <mergeCell ref="M13:M14"/>
    <mergeCell ref="N13:N14"/>
    <mergeCell ref="O13:O14"/>
    <mergeCell ref="P13:P14"/>
    <mergeCell ref="Q13:S14"/>
    <mergeCell ref="U13:U14"/>
    <mergeCell ref="V17:V18"/>
    <mergeCell ref="W17:W18"/>
    <mergeCell ref="N19:N20"/>
    <mergeCell ref="O19:O20"/>
    <mergeCell ref="P19:P20"/>
    <mergeCell ref="Q19:S20"/>
    <mergeCell ref="U19:U20"/>
    <mergeCell ref="V19:V20"/>
    <mergeCell ref="W19:W20"/>
    <mergeCell ref="A19:A20"/>
    <mergeCell ref="B19:B20"/>
    <mergeCell ref="C19:C20"/>
    <mergeCell ref="D19:D20"/>
    <mergeCell ref="B21:B22"/>
    <mergeCell ref="C21:C22"/>
    <mergeCell ref="D21:D22"/>
    <mergeCell ref="A21:A22"/>
    <mergeCell ref="A23:A24"/>
    <mergeCell ref="B23:B24"/>
    <mergeCell ref="C23:C24"/>
    <mergeCell ref="D23:D24"/>
    <mergeCell ref="A25:A26"/>
    <mergeCell ref="B25:B26"/>
    <mergeCell ref="C3:C4"/>
    <mergeCell ref="D3:D4"/>
    <mergeCell ref="A5:A6"/>
    <mergeCell ref="B5:B6"/>
    <mergeCell ref="C5:C6"/>
    <mergeCell ref="D5:D6"/>
    <mergeCell ref="D7:D8"/>
    <mergeCell ref="B13:B14"/>
    <mergeCell ref="C13:C14"/>
    <mergeCell ref="B7:B8"/>
    <mergeCell ref="C7:C8"/>
    <mergeCell ref="A11:A12"/>
    <mergeCell ref="B11:B12"/>
    <mergeCell ref="C11:C12"/>
    <mergeCell ref="D11:D12"/>
    <mergeCell ref="D13:D14"/>
    <mergeCell ref="C17:C18"/>
    <mergeCell ref="D17:D18"/>
    <mergeCell ref="A13:A14"/>
    <mergeCell ref="A15:A16"/>
    <mergeCell ref="B15:B16"/>
    <mergeCell ref="C15:C16"/>
    <mergeCell ref="D15:D16"/>
    <mergeCell ref="A17:A18"/>
    <mergeCell ref="B17:B18"/>
    <mergeCell ref="C25:C26"/>
    <mergeCell ref="D25:D26"/>
    <mergeCell ref="A27:A28"/>
    <mergeCell ref="B27:B28"/>
    <mergeCell ref="C27:C28"/>
    <mergeCell ref="D27:D28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6.43"/>
    <col customWidth="1" min="3" max="6" width="14.43"/>
    <col customWidth="1" min="13" max="13" width="16.43"/>
  </cols>
  <sheetData>
    <row r="1" ht="15.75" customHeight="1">
      <c r="A1" s="126" t="s">
        <v>451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</row>
    <row r="2" ht="15.75" customHeight="1">
      <c r="A2" s="96" t="s">
        <v>87</v>
      </c>
      <c r="B2" s="96" t="s">
        <v>433</v>
      </c>
      <c r="C2" s="127" t="s">
        <v>89</v>
      </c>
      <c r="D2" s="128"/>
      <c r="E2" s="127" t="s">
        <v>434</v>
      </c>
      <c r="F2" s="127" t="s">
        <v>435</v>
      </c>
      <c r="G2" s="127" t="s">
        <v>436</v>
      </c>
      <c r="H2" s="129" t="s">
        <v>437</v>
      </c>
      <c r="I2" s="127" t="s">
        <v>434</v>
      </c>
      <c r="J2" s="127" t="s">
        <v>435</v>
      </c>
      <c r="K2" s="127" t="s">
        <v>436</v>
      </c>
      <c r="L2" s="129" t="s">
        <v>437</v>
      </c>
      <c r="M2" s="127" t="s">
        <v>438</v>
      </c>
      <c r="N2" s="128"/>
      <c r="O2" s="95" t="s">
        <v>15</v>
      </c>
      <c r="P2" s="96" t="s">
        <v>16</v>
      </c>
      <c r="Q2" s="130" t="s">
        <v>108</v>
      </c>
      <c r="R2" s="66"/>
      <c r="S2" s="131"/>
    </row>
    <row r="3" ht="15.75" customHeight="1">
      <c r="A3" s="121"/>
      <c r="B3" s="121"/>
      <c r="C3" s="132" t="s">
        <v>439</v>
      </c>
      <c r="D3" s="133" t="s">
        <v>108</v>
      </c>
      <c r="E3" s="134" t="s">
        <v>440</v>
      </c>
      <c r="F3" s="135"/>
      <c r="G3" s="135"/>
      <c r="H3" s="136"/>
      <c r="I3" s="134" t="s">
        <v>441</v>
      </c>
      <c r="J3" s="135"/>
      <c r="K3" s="135"/>
      <c r="L3" s="136"/>
      <c r="M3" s="132" t="s">
        <v>442</v>
      </c>
      <c r="N3" s="133" t="s">
        <v>443</v>
      </c>
      <c r="O3" s="137"/>
      <c r="P3" s="121"/>
      <c r="S3" s="121"/>
    </row>
    <row r="4" ht="15.75" customHeight="1">
      <c r="A4" s="136"/>
      <c r="B4" s="136"/>
      <c r="C4" s="138"/>
      <c r="D4" s="136"/>
      <c r="E4" s="134" t="s">
        <v>444</v>
      </c>
      <c r="F4" s="135"/>
      <c r="G4" s="135"/>
      <c r="H4" s="136"/>
      <c r="I4" s="134" t="s">
        <v>445</v>
      </c>
      <c r="J4" s="135"/>
      <c r="K4" s="135"/>
      <c r="L4" s="136"/>
      <c r="M4" s="138"/>
      <c r="N4" s="136"/>
      <c r="O4" s="139"/>
      <c r="P4" s="136"/>
      <c r="Q4" s="135"/>
      <c r="R4" s="135"/>
      <c r="S4" s="136"/>
      <c r="U4" s="13" t="s">
        <v>446</v>
      </c>
      <c r="V4" s="13" t="s">
        <v>447</v>
      </c>
      <c r="W4" s="13" t="s">
        <v>448</v>
      </c>
    </row>
    <row r="5" ht="15.75" customHeight="1">
      <c r="A5" s="103">
        <v>7.0</v>
      </c>
      <c r="B5" s="103"/>
      <c r="C5" s="103" t="s">
        <v>119</v>
      </c>
      <c r="D5" s="103" t="s">
        <v>131</v>
      </c>
      <c r="E5" s="13">
        <v>0.0</v>
      </c>
      <c r="F5" s="13">
        <v>1.0</v>
      </c>
      <c r="G5" s="13">
        <v>0.0</v>
      </c>
      <c r="H5" s="103">
        <v>0.0</v>
      </c>
      <c r="I5" s="13">
        <v>0.0</v>
      </c>
      <c r="J5" s="13">
        <v>0.0</v>
      </c>
      <c r="K5" s="13">
        <v>0.0</v>
      </c>
      <c r="L5" s="103">
        <v>0.0</v>
      </c>
      <c r="M5" s="103">
        <v>1.0</v>
      </c>
      <c r="N5" s="103">
        <v>10.0</v>
      </c>
      <c r="O5" s="103"/>
      <c r="P5" s="103">
        <v>3.0</v>
      </c>
      <c r="Q5" s="13" t="s">
        <v>132</v>
      </c>
      <c r="S5" s="121"/>
      <c r="U5" s="39">
        <f>SUM(E5:H5) * 2 + SUM(I5:L5) * 3</f>
        <v>2</v>
      </c>
      <c r="V5" s="39">
        <f>1-EXP(-(ROW(V5) - 4)/3)</f>
        <v>0.2834686894</v>
      </c>
      <c r="W5" s="39">
        <f>V5*U5</f>
        <v>0.5669373789</v>
      </c>
    </row>
    <row r="6" ht="15.75" customHeight="1">
      <c r="A6" s="121"/>
      <c r="B6" s="121"/>
      <c r="C6" s="121"/>
      <c r="D6" s="121"/>
      <c r="E6" s="13">
        <v>0.0</v>
      </c>
      <c r="F6" s="13">
        <v>0.0</v>
      </c>
      <c r="G6" s="13">
        <v>0.0</v>
      </c>
      <c r="H6" s="103">
        <v>0.0</v>
      </c>
      <c r="I6" s="13">
        <v>0.0</v>
      </c>
      <c r="J6" s="13">
        <v>0.0</v>
      </c>
      <c r="K6" s="13">
        <v>0.0</v>
      </c>
      <c r="L6" s="103">
        <v>0.0</v>
      </c>
      <c r="M6" s="121"/>
      <c r="N6" s="121"/>
      <c r="O6" s="121"/>
      <c r="P6" s="121"/>
      <c r="S6" s="121"/>
    </row>
    <row r="7" ht="15.75" customHeight="1">
      <c r="A7" s="103">
        <v>10.0</v>
      </c>
      <c r="B7" s="103"/>
      <c r="C7" s="103" t="s">
        <v>116</v>
      </c>
      <c r="D7" s="103" t="s">
        <v>133</v>
      </c>
      <c r="E7" s="13">
        <v>0.0</v>
      </c>
      <c r="F7" s="13">
        <v>0.0</v>
      </c>
      <c r="G7" s="13">
        <v>0.0</v>
      </c>
      <c r="H7" s="103">
        <v>0.0</v>
      </c>
      <c r="I7" s="13">
        <v>0.0</v>
      </c>
      <c r="J7" s="13">
        <v>0.0</v>
      </c>
      <c r="K7" s="13">
        <v>0.0</v>
      </c>
      <c r="L7" s="103">
        <v>0.0</v>
      </c>
      <c r="M7" s="103">
        <v>1.0</v>
      </c>
      <c r="N7" s="103">
        <v>2.0</v>
      </c>
      <c r="O7" s="103"/>
      <c r="P7" s="103">
        <v>3.0</v>
      </c>
      <c r="Q7" s="13" t="s">
        <v>134</v>
      </c>
      <c r="S7" s="121"/>
      <c r="U7" s="39">
        <f>SUM(E7:H7) * 2 + SUM(I7:L7) * 3</f>
        <v>0</v>
      </c>
      <c r="V7" s="39">
        <f>1-EXP(-(ROW(V7) - 4)/3)</f>
        <v>0.6321205588</v>
      </c>
      <c r="W7" s="39">
        <f>V7*U7</f>
        <v>0</v>
      </c>
    </row>
    <row r="8" ht="15.75" customHeight="1">
      <c r="A8" s="121"/>
      <c r="B8" s="121"/>
      <c r="C8" s="121"/>
      <c r="D8" s="121"/>
      <c r="E8" s="13">
        <v>1.0</v>
      </c>
      <c r="F8" s="13">
        <v>0.0</v>
      </c>
      <c r="G8" s="13">
        <v>0.0</v>
      </c>
      <c r="H8" s="103">
        <v>0.0</v>
      </c>
      <c r="I8" s="13">
        <v>0.0</v>
      </c>
      <c r="J8" s="13">
        <v>0.0</v>
      </c>
      <c r="K8" s="13">
        <v>0.0</v>
      </c>
      <c r="L8" s="103">
        <v>0.0</v>
      </c>
      <c r="M8" s="121"/>
      <c r="N8" s="121"/>
      <c r="O8" s="121"/>
      <c r="P8" s="121"/>
      <c r="S8" s="121"/>
    </row>
    <row r="9" ht="15.75" customHeight="1">
      <c r="A9" s="103">
        <v>16.0</v>
      </c>
      <c r="B9" s="103"/>
      <c r="C9" s="103" t="s">
        <v>116</v>
      </c>
      <c r="D9" s="103" t="s">
        <v>135</v>
      </c>
      <c r="E9" s="13">
        <v>0.0</v>
      </c>
      <c r="F9" s="13">
        <v>0.0</v>
      </c>
      <c r="G9" s="13">
        <v>0.0</v>
      </c>
      <c r="H9" s="103">
        <v>0.0</v>
      </c>
      <c r="I9" s="13">
        <v>0.0</v>
      </c>
      <c r="J9" s="13">
        <v>0.0</v>
      </c>
      <c r="K9" s="13">
        <v>0.0</v>
      </c>
      <c r="L9" s="103">
        <v>0.0</v>
      </c>
      <c r="M9" s="103">
        <v>1.0</v>
      </c>
      <c r="N9" s="103"/>
      <c r="O9" s="103"/>
      <c r="P9" s="103">
        <v>4.0</v>
      </c>
      <c r="Q9" s="13" t="s">
        <v>136</v>
      </c>
      <c r="S9" s="121"/>
      <c r="U9" s="39">
        <f>SUM(E9:H9) * 2 + SUM(I9:L9) * 3</f>
        <v>0</v>
      </c>
      <c r="V9" s="39">
        <f>1-EXP(-(ROW(V9) - 4)/3)</f>
        <v>0.8111243972</v>
      </c>
      <c r="W9" s="39">
        <f>V9*U9</f>
        <v>0</v>
      </c>
    </row>
    <row r="10" ht="15.75" customHeight="1">
      <c r="A10" s="121"/>
      <c r="B10" s="121"/>
      <c r="C10" s="121"/>
      <c r="D10" s="121"/>
      <c r="E10" s="13">
        <v>1.0</v>
      </c>
      <c r="F10" s="13">
        <v>0.0</v>
      </c>
      <c r="G10" s="13">
        <v>0.0</v>
      </c>
      <c r="H10" s="103">
        <v>0.0</v>
      </c>
      <c r="I10" s="13">
        <v>0.0</v>
      </c>
      <c r="J10" s="13">
        <v>0.0</v>
      </c>
      <c r="K10" s="13">
        <v>0.0</v>
      </c>
      <c r="L10" s="103">
        <v>0.0</v>
      </c>
      <c r="M10" s="121"/>
      <c r="N10" s="121"/>
      <c r="O10" s="121"/>
      <c r="P10" s="121"/>
      <c r="S10" s="121"/>
    </row>
    <row r="11" ht="15.75" customHeight="1">
      <c r="A11" s="103">
        <v>24.0</v>
      </c>
      <c r="B11" s="103"/>
      <c r="C11" s="103" t="s">
        <v>137</v>
      </c>
      <c r="D11" s="103" t="s">
        <v>138</v>
      </c>
      <c r="E11" s="13">
        <v>0.0</v>
      </c>
      <c r="F11" s="13">
        <v>0.0</v>
      </c>
      <c r="G11" s="13">
        <v>0.0</v>
      </c>
      <c r="H11" s="103">
        <v>0.0</v>
      </c>
      <c r="I11" s="13">
        <v>2.0</v>
      </c>
      <c r="J11" s="13">
        <v>0.0</v>
      </c>
      <c r="K11" s="13">
        <v>0.0</v>
      </c>
      <c r="L11" s="103">
        <v>0.0</v>
      </c>
      <c r="M11" s="103">
        <v>1.0</v>
      </c>
      <c r="N11" s="103">
        <v>1.0</v>
      </c>
      <c r="O11" s="103"/>
      <c r="P11" s="103">
        <v>3.0</v>
      </c>
      <c r="Q11" s="13"/>
      <c r="S11" s="121"/>
      <c r="U11" s="39">
        <f>SUM(E11:H11) * 2 + SUM(I11:L11) * 3</f>
        <v>6</v>
      </c>
      <c r="V11" s="39">
        <f>1-EXP(-(ROW(V11) - 4)/3)</f>
        <v>0.9030280321</v>
      </c>
      <c r="W11" s="39">
        <f>V11*U11</f>
        <v>5.418168193</v>
      </c>
    </row>
    <row r="12" ht="15.75" customHeight="1">
      <c r="A12" s="121"/>
      <c r="B12" s="121"/>
      <c r="C12" s="121"/>
      <c r="D12" s="121"/>
      <c r="E12" s="13">
        <v>2.0</v>
      </c>
      <c r="F12" s="13">
        <v>0.0</v>
      </c>
      <c r="G12" s="13">
        <v>0.0</v>
      </c>
      <c r="H12" s="103">
        <v>0.0</v>
      </c>
      <c r="I12" s="13">
        <v>1.0</v>
      </c>
      <c r="J12" s="13">
        <v>0.0</v>
      </c>
      <c r="K12" s="13">
        <v>0.0</v>
      </c>
      <c r="L12" s="103">
        <v>0.0</v>
      </c>
      <c r="M12" s="121"/>
      <c r="N12" s="121"/>
      <c r="O12" s="121"/>
      <c r="P12" s="121"/>
      <c r="S12" s="121"/>
    </row>
    <row r="13" ht="15.75" customHeight="1">
      <c r="A13" s="103" t="s">
        <v>452</v>
      </c>
      <c r="B13" s="103"/>
      <c r="C13" s="103" t="s">
        <v>137</v>
      </c>
      <c r="D13" s="103" t="s">
        <v>453</v>
      </c>
      <c r="E13" s="13">
        <v>0.0</v>
      </c>
      <c r="F13" s="13">
        <v>0.0</v>
      </c>
      <c r="G13" s="13">
        <v>0.0</v>
      </c>
      <c r="H13" s="103">
        <v>0.0</v>
      </c>
      <c r="I13" s="13">
        <v>1.0</v>
      </c>
      <c r="J13" s="13">
        <v>0.0</v>
      </c>
      <c r="K13" s="13">
        <v>0.0</v>
      </c>
      <c r="L13" s="103">
        <v>0.0</v>
      </c>
      <c r="M13" s="103">
        <v>1.0</v>
      </c>
      <c r="N13" s="103">
        <v>1.0</v>
      </c>
      <c r="O13" s="103"/>
      <c r="P13" s="103">
        <v>3.0</v>
      </c>
      <c r="Q13" s="13" t="s">
        <v>454</v>
      </c>
      <c r="S13" s="121"/>
      <c r="U13" s="39">
        <f>SUM(E13:H13) * 2 + SUM(I13:L13) * 3</f>
        <v>3</v>
      </c>
      <c r="V13" s="39">
        <f>1-EXP(-(ROW(V13) - 4)/3)</f>
        <v>0.9502129316</v>
      </c>
      <c r="W13" s="39">
        <f>V13*U13</f>
        <v>2.850638795</v>
      </c>
    </row>
    <row r="14" ht="15.75" customHeight="1">
      <c r="A14" s="121"/>
      <c r="B14" s="121"/>
      <c r="C14" s="121"/>
      <c r="D14" s="121"/>
      <c r="E14" s="13">
        <v>1.0</v>
      </c>
      <c r="F14" s="13">
        <v>0.0</v>
      </c>
      <c r="G14" s="13">
        <v>0.0</v>
      </c>
      <c r="H14" s="103">
        <v>0.0</v>
      </c>
      <c r="I14" s="13">
        <v>1.0</v>
      </c>
      <c r="J14" s="13">
        <v>0.0</v>
      </c>
      <c r="K14" s="13">
        <v>0.0</v>
      </c>
      <c r="L14" s="103">
        <v>0.0</v>
      </c>
      <c r="M14" s="121"/>
      <c r="N14" s="121"/>
      <c r="O14" s="121"/>
      <c r="P14" s="121"/>
      <c r="S14" s="121"/>
    </row>
    <row r="15" ht="15.75" customHeight="1">
      <c r="A15" s="103">
        <v>32.0</v>
      </c>
      <c r="B15" s="103"/>
      <c r="C15" s="103" t="s">
        <v>116</v>
      </c>
      <c r="D15" s="103" t="s">
        <v>139</v>
      </c>
      <c r="E15" s="13">
        <v>0.0</v>
      </c>
      <c r="F15" s="13">
        <v>0.0</v>
      </c>
      <c r="G15" s="13">
        <v>0.0</v>
      </c>
      <c r="H15" s="103">
        <v>0.0</v>
      </c>
      <c r="I15" s="13">
        <v>0.0</v>
      </c>
      <c r="J15" s="13">
        <v>0.0</v>
      </c>
      <c r="K15" s="13">
        <v>0.0</v>
      </c>
      <c r="L15" s="103">
        <v>0.0</v>
      </c>
      <c r="M15" s="103">
        <v>1.0</v>
      </c>
      <c r="N15" s="103">
        <v>5.0</v>
      </c>
      <c r="O15" s="103"/>
      <c r="P15" s="103">
        <v>4.0</v>
      </c>
      <c r="Q15" s="13" t="s">
        <v>140</v>
      </c>
      <c r="S15" s="121"/>
      <c r="U15" s="39">
        <f>SUM(E15:H15) * 2 + SUM(I15:L15) * 3</f>
        <v>0</v>
      </c>
      <c r="V15" s="39">
        <f>1-EXP(-(ROW(V15) - 4)/3)</f>
        <v>0.9744384668</v>
      </c>
      <c r="W15" s="39">
        <f>V15*U15</f>
        <v>0</v>
      </c>
    </row>
    <row r="16" ht="15.75" customHeight="1">
      <c r="A16" s="121"/>
      <c r="B16" s="121"/>
      <c r="C16" s="121"/>
      <c r="D16" s="121"/>
      <c r="E16" s="13">
        <v>0.0</v>
      </c>
      <c r="F16" s="13">
        <v>0.0</v>
      </c>
      <c r="G16" s="13">
        <v>0.0</v>
      </c>
      <c r="H16" s="103">
        <v>0.0</v>
      </c>
      <c r="I16" s="13">
        <v>0.0</v>
      </c>
      <c r="J16" s="13">
        <v>0.0</v>
      </c>
      <c r="K16" s="13">
        <v>0.0</v>
      </c>
      <c r="L16" s="103">
        <v>0.0</v>
      </c>
      <c r="M16" s="121"/>
      <c r="N16" s="121"/>
      <c r="O16" s="121"/>
      <c r="P16" s="121"/>
      <c r="S16" s="121"/>
    </row>
    <row r="17" ht="15.75" customHeight="1">
      <c r="A17" s="103">
        <v>37.0</v>
      </c>
      <c r="B17" s="103"/>
      <c r="C17" s="103" t="s">
        <v>116</v>
      </c>
      <c r="D17" s="103" t="s">
        <v>141</v>
      </c>
      <c r="E17" s="13">
        <v>0.0</v>
      </c>
      <c r="F17" s="13">
        <v>1.0</v>
      </c>
      <c r="G17" s="13">
        <v>0.0</v>
      </c>
      <c r="H17" s="103">
        <v>0.0</v>
      </c>
      <c r="I17" s="13">
        <v>2.0</v>
      </c>
      <c r="J17" s="13">
        <v>0.0</v>
      </c>
      <c r="K17" s="13">
        <v>0.0</v>
      </c>
      <c r="L17" s="103">
        <v>0.0</v>
      </c>
      <c r="M17" s="103">
        <v>1.0</v>
      </c>
      <c r="N17" s="103">
        <v>1.0</v>
      </c>
      <c r="O17" s="103"/>
      <c r="P17" s="103">
        <v>2.0</v>
      </c>
      <c r="Q17" s="13" t="s">
        <v>142</v>
      </c>
      <c r="S17" s="121"/>
      <c r="U17" s="39">
        <f>SUM(E17:H17) * 2 + SUM(I17:L17) * 3</f>
        <v>8</v>
      </c>
      <c r="V17" s="39">
        <f>1-EXP(-(ROW(V17) - 4)/3)</f>
        <v>0.9868762713</v>
      </c>
      <c r="W17" s="39">
        <f>V17*U17</f>
        <v>7.89501017</v>
      </c>
    </row>
    <row r="18" ht="15.75" customHeight="1">
      <c r="A18" s="121"/>
      <c r="B18" s="121"/>
      <c r="C18" s="121"/>
      <c r="D18" s="121"/>
      <c r="E18" s="13">
        <v>0.0</v>
      </c>
      <c r="F18" s="13">
        <v>0.0</v>
      </c>
      <c r="G18" s="13">
        <v>0.0</v>
      </c>
      <c r="H18" s="103">
        <v>0.0</v>
      </c>
      <c r="I18" s="13">
        <v>0.0</v>
      </c>
      <c r="J18" s="13">
        <v>0.0</v>
      </c>
      <c r="K18" s="13">
        <v>0.0</v>
      </c>
      <c r="L18" s="103">
        <v>0.0</v>
      </c>
      <c r="M18" s="121"/>
      <c r="N18" s="121"/>
      <c r="O18" s="121"/>
      <c r="P18" s="121"/>
      <c r="S18" s="121"/>
    </row>
    <row r="19" ht="15.75" customHeight="1">
      <c r="A19" s="103">
        <v>40.0</v>
      </c>
      <c r="B19" s="103"/>
      <c r="C19" s="103" t="s">
        <v>116</v>
      </c>
      <c r="D19" s="103" t="s">
        <v>143</v>
      </c>
      <c r="E19" s="13">
        <v>1.0</v>
      </c>
      <c r="F19" s="13">
        <v>0.0</v>
      </c>
      <c r="G19" s="13">
        <v>0.0</v>
      </c>
      <c r="H19" s="103">
        <v>0.0</v>
      </c>
      <c r="I19" s="13">
        <v>3.0</v>
      </c>
      <c r="J19" s="13">
        <v>0.0</v>
      </c>
      <c r="K19" s="13">
        <v>0.0</v>
      </c>
      <c r="L19" s="103">
        <v>0.0</v>
      </c>
      <c r="M19" s="103">
        <v>2.0</v>
      </c>
      <c r="N19" s="103">
        <v>13.0</v>
      </c>
      <c r="O19" s="103"/>
      <c r="P19" s="103">
        <v>3.0</v>
      </c>
      <c r="Q19" s="13" t="s">
        <v>144</v>
      </c>
      <c r="S19" s="121"/>
      <c r="U19" s="39">
        <f>SUM(E19:H19) * 2 + SUM(I19:L19) * 3</f>
        <v>11</v>
      </c>
      <c r="V19" s="39">
        <f>1-EXP(-(ROW(V19) - 4)/3)</f>
        <v>0.993262053</v>
      </c>
      <c r="W19" s="39">
        <f>V19*U19</f>
        <v>10.92588258</v>
      </c>
    </row>
    <row r="20" ht="15.75" customHeight="1">
      <c r="A20" s="121"/>
      <c r="B20" s="121"/>
      <c r="C20" s="121"/>
      <c r="D20" s="121"/>
      <c r="E20" s="13">
        <v>0.0</v>
      </c>
      <c r="F20" s="13">
        <v>0.0</v>
      </c>
      <c r="G20" s="13">
        <v>0.0</v>
      </c>
      <c r="H20" s="103">
        <v>0.0</v>
      </c>
      <c r="I20" s="13">
        <v>0.0</v>
      </c>
      <c r="J20" s="13">
        <v>0.0</v>
      </c>
      <c r="K20" s="13">
        <v>0.0</v>
      </c>
      <c r="L20" s="103">
        <v>0.0</v>
      </c>
      <c r="M20" s="121"/>
      <c r="N20" s="121"/>
      <c r="O20" s="121"/>
      <c r="P20" s="121"/>
      <c r="S20" s="121"/>
    </row>
    <row r="21" ht="15.75" customHeight="1">
      <c r="A21" s="103">
        <v>50.0</v>
      </c>
      <c r="B21" s="103"/>
      <c r="C21" s="103" t="s">
        <v>119</v>
      </c>
      <c r="D21" s="103" t="s">
        <v>145</v>
      </c>
      <c r="E21" s="13">
        <v>0.0</v>
      </c>
      <c r="F21" s="13">
        <v>1.0</v>
      </c>
      <c r="G21" s="13">
        <v>2.0</v>
      </c>
      <c r="H21" s="103">
        <v>0.0</v>
      </c>
      <c r="I21" s="13">
        <v>0.0</v>
      </c>
      <c r="J21" s="13">
        <v>0.0</v>
      </c>
      <c r="K21" s="13">
        <v>0.0</v>
      </c>
      <c r="L21" s="103">
        <v>0.0</v>
      </c>
      <c r="M21" s="103">
        <v>1.0</v>
      </c>
      <c r="N21" s="103">
        <v>10.0</v>
      </c>
      <c r="O21" s="103"/>
      <c r="P21" s="103">
        <v>5.0</v>
      </c>
      <c r="Q21" s="13" t="s">
        <v>146</v>
      </c>
      <c r="S21" s="121"/>
      <c r="T21" s="13" t="s">
        <v>449</v>
      </c>
      <c r="U21">
        <f t="shared" ref="U21:W21" si="1">SUM(U5:U20)</f>
        <v>30</v>
      </c>
      <c r="V21">
        <f t="shared" si="1"/>
        <v>6.5345314</v>
      </c>
      <c r="W21">
        <f t="shared" si="1"/>
        <v>27.65663712</v>
      </c>
    </row>
    <row r="22" ht="15.75" customHeight="1">
      <c r="A22" s="121"/>
      <c r="B22" s="121"/>
      <c r="C22" s="121"/>
      <c r="D22" s="121"/>
      <c r="E22" s="13">
        <v>0.0</v>
      </c>
      <c r="F22" s="13">
        <v>0.0</v>
      </c>
      <c r="G22" s="13">
        <v>0.0</v>
      </c>
      <c r="H22" s="103">
        <v>0.0</v>
      </c>
      <c r="I22" s="13">
        <v>0.0</v>
      </c>
      <c r="J22" s="13">
        <v>0.0</v>
      </c>
      <c r="K22" s="13">
        <v>0.0</v>
      </c>
      <c r="L22" s="103">
        <v>0.0</v>
      </c>
      <c r="M22" s="121"/>
      <c r="N22" s="121"/>
      <c r="O22" s="121"/>
      <c r="P22" s="121"/>
      <c r="S22" s="121"/>
      <c r="U22">
        <f>U21/COUNT(U5:U20)</f>
        <v>3.75</v>
      </c>
      <c r="W22">
        <f>W21/V21</f>
        <v>4.232382619</v>
      </c>
    </row>
    <row r="23" ht="15.75" customHeight="1">
      <c r="A23" s="103">
        <v>53.0</v>
      </c>
      <c r="B23" s="103"/>
      <c r="C23" s="103" t="s">
        <v>119</v>
      </c>
      <c r="D23" s="103" t="s">
        <v>147</v>
      </c>
      <c r="E23" s="13">
        <v>0.0</v>
      </c>
      <c r="F23" s="13">
        <v>0.0</v>
      </c>
      <c r="G23" s="13">
        <v>0.0</v>
      </c>
      <c r="H23" s="103">
        <v>0.0</v>
      </c>
      <c r="I23" s="13">
        <v>2.0</v>
      </c>
      <c r="J23" s="13">
        <v>0.0</v>
      </c>
      <c r="K23" s="13">
        <v>0.0</v>
      </c>
      <c r="L23" s="103">
        <v>0.0</v>
      </c>
      <c r="M23" s="103">
        <v>1.0</v>
      </c>
      <c r="N23" s="103">
        <v>1.0</v>
      </c>
      <c r="O23" s="103"/>
      <c r="P23" s="103">
        <v>4.0</v>
      </c>
      <c r="Q23" s="13" t="s">
        <v>148</v>
      </c>
      <c r="S23" s="121"/>
    </row>
    <row r="24" ht="15.75" customHeight="1">
      <c r="A24" s="121"/>
      <c r="B24" s="121"/>
      <c r="C24" s="121"/>
      <c r="D24" s="121"/>
      <c r="E24" s="13">
        <v>0.0</v>
      </c>
      <c r="F24" s="13">
        <v>0.0</v>
      </c>
      <c r="G24" s="13">
        <v>0.0</v>
      </c>
      <c r="H24" s="103">
        <v>0.0</v>
      </c>
      <c r="I24" s="13">
        <v>0.0</v>
      </c>
      <c r="J24" s="13">
        <v>0.0</v>
      </c>
      <c r="K24" s="13">
        <v>0.0</v>
      </c>
      <c r="L24" s="103">
        <v>0.0</v>
      </c>
      <c r="M24" s="121"/>
      <c r="N24" s="121"/>
      <c r="O24" s="121"/>
      <c r="P24" s="121"/>
      <c r="S24" s="121"/>
    </row>
    <row r="25" ht="15.75" customHeight="1">
      <c r="A25" s="103">
        <v>62.0</v>
      </c>
      <c r="B25" s="103"/>
      <c r="C25" s="103"/>
      <c r="D25" s="103"/>
      <c r="E25" s="13">
        <v>0.0</v>
      </c>
      <c r="F25" s="13">
        <v>0.0</v>
      </c>
      <c r="G25" s="13">
        <v>0.0</v>
      </c>
      <c r="H25" s="103">
        <v>0.0</v>
      </c>
      <c r="I25" s="13">
        <v>0.0</v>
      </c>
      <c r="J25" s="13">
        <v>0.0</v>
      </c>
      <c r="K25" s="13">
        <v>0.0</v>
      </c>
      <c r="L25" s="103">
        <v>0.0</v>
      </c>
      <c r="M25" s="103"/>
      <c r="N25" s="103"/>
      <c r="O25" s="103"/>
      <c r="P25" s="103">
        <v>1.0</v>
      </c>
      <c r="Q25" s="13" t="s">
        <v>149</v>
      </c>
      <c r="S25" s="121"/>
    </row>
    <row r="26" ht="15.75" customHeight="1">
      <c r="A26" s="121"/>
      <c r="B26" s="121"/>
      <c r="C26" s="121"/>
      <c r="D26" s="121"/>
      <c r="E26" s="13">
        <v>0.0</v>
      </c>
      <c r="F26" s="13">
        <v>0.0</v>
      </c>
      <c r="G26" s="13">
        <v>0.0</v>
      </c>
      <c r="H26" s="103">
        <v>0.0</v>
      </c>
      <c r="I26" s="13">
        <v>0.0</v>
      </c>
      <c r="J26" s="13">
        <v>0.0</v>
      </c>
      <c r="K26" s="13">
        <v>0.0</v>
      </c>
      <c r="L26" s="103">
        <v>0.0</v>
      </c>
      <c r="M26" s="121"/>
      <c r="N26" s="121"/>
      <c r="O26" s="121"/>
      <c r="P26" s="121"/>
      <c r="S26" s="121"/>
    </row>
    <row r="27" ht="15.75" customHeight="1">
      <c r="A27" s="103">
        <v>69.0</v>
      </c>
      <c r="B27" s="103"/>
      <c r="C27" s="103" t="s">
        <v>119</v>
      </c>
      <c r="D27" s="103" t="s">
        <v>455</v>
      </c>
      <c r="E27" s="13">
        <v>1.0</v>
      </c>
      <c r="F27" s="13">
        <v>0.0</v>
      </c>
      <c r="G27" s="13">
        <v>0.0</v>
      </c>
      <c r="H27" s="103">
        <v>0.0</v>
      </c>
      <c r="I27" s="13">
        <v>3.0</v>
      </c>
      <c r="J27" s="13">
        <v>2.0</v>
      </c>
      <c r="K27" s="13">
        <v>0.0</v>
      </c>
      <c r="L27" s="103">
        <v>0.0</v>
      </c>
      <c r="M27" s="103"/>
      <c r="N27" s="103"/>
      <c r="O27" s="103"/>
      <c r="P27" s="103">
        <v>3.0</v>
      </c>
      <c r="Q27" s="13" t="s">
        <v>456</v>
      </c>
      <c r="S27" s="121"/>
    </row>
    <row r="28" ht="15.75" customHeight="1">
      <c r="A28" s="122"/>
      <c r="B28" s="122"/>
      <c r="C28" s="122"/>
      <c r="D28" s="122"/>
      <c r="E28" s="123">
        <v>1.0</v>
      </c>
      <c r="F28" s="123">
        <v>0.0</v>
      </c>
      <c r="G28" s="123">
        <v>0.0</v>
      </c>
      <c r="H28" s="124">
        <v>0.0</v>
      </c>
      <c r="I28" s="123">
        <v>1.0</v>
      </c>
      <c r="J28" s="123">
        <v>0.0</v>
      </c>
      <c r="K28" s="123">
        <v>0.0</v>
      </c>
      <c r="L28" s="124">
        <v>0.0</v>
      </c>
      <c r="M28" s="122"/>
      <c r="N28" s="122"/>
      <c r="O28" s="122"/>
      <c r="P28" s="122"/>
      <c r="Q28" s="52"/>
      <c r="R28" s="52"/>
      <c r="S28" s="122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ht="15.75" customHeight="1">
      <c r="A30" s="126" t="s">
        <v>450</v>
      </c>
      <c r="B30" s="123"/>
      <c r="C30" s="123"/>
      <c r="D30" s="123"/>
      <c r="E30" s="123"/>
      <c r="F30" s="123"/>
      <c r="G30" s="123"/>
      <c r="H30" s="123"/>
      <c r="I30" s="123"/>
      <c r="J30" s="123"/>
      <c r="K30" s="123"/>
      <c r="L30" s="123"/>
      <c r="M30" s="123"/>
      <c r="N30" s="123"/>
      <c r="O30" s="13"/>
      <c r="P30" s="13"/>
      <c r="Q30" s="13"/>
      <c r="R30" s="13"/>
      <c r="S30" s="13"/>
    </row>
    <row r="31" ht="15.75" customHeight="1">
      <c r="A31" s="140"/>
      <c r="B31" s="141" t="str">
        <f>SUM(B5:B28)/COUNTIF(B5:B28, "&lt;&gt;")</f>
        <v>#DIV/0!</v>
      </c>
      <c r="C31" s="13"/>
      <c r="D31" s="13"/>
      <c r="E31" s="141">
        <f t="array" ref="E31">SUM(IF(ISODD(ROW(E$5:E28)), E$5:E28, 0))/COUNTIF($A$5:$A$28, "&lt;&gt;")</f>
        <v>0.1666666667</v>
      </c>
      <c r="F31" s="141">
        <f t="array" ref="F31">SUM(IF(ISODD(ROW(F$5:F28)), F$5:F28, 0))/COUNTIF($A$5:$A$28, "&lt;&gt;")</f>
        <v>0.25</v>
      </c>
      <c r="G31" s="141">
        <f t="array" ref="G31">SUM(IF(ISODD(ROW(G$5:G28)), G$5:G28, 0))/COUNTIF($A$5:$A$28, "&lt;&gt;")</f>
        <v>0.1666666667</v>
      </c>
      <c r="H31" s="141">
        <f t="array" ref="H31">SUM(IF(ISODD(ROW(H$5:H28)), H$5:H28, 0))/COUNTIF($A$5:$A$28, "&lt;&gt;")</f>
        <v>0</v>
      </c>
      <c r="I31" s="141">
        <f t="array" ref="I31">SUM(IF(ISODD(ROW(I$5:I28)), I$5:I28, 0))/COUNTIF($A$5:$A$28, "&lt;&gt;")</f>
        <v>1.083333333</v>
      </c>
      <c r="J31" s="141">
        <f t="array" ref="J31">SUM(IF(ISODD(ROW(J$5:J28)), J$5:J28, 0))/COUNTIF($A$5:$A$28, "&lt;&gt;")</f>
        <v>0.1666666667</v>
      </c>
      <c r="K31" s="141">
        <f t="array" ref="K31">SUM(IF(ISODD(ROW(K$5:K28)), K$5:K28, 0))/COUNTIF($A$5:$A$28, "&lt;&gt;")</f>
        <v>0</v>
      </c>
      <c r="L31" s="141">
        <f t="array" ref="L31">SUM(IF(ISODD(ROW(L$5:L28)), L$5:L28, 0))/COUNTIF($A$5:$A$28, "&lt;&gt;")</f>
        <v>0</v>
      </c>
      <c r="M31" s="141">
        <f>SUM(M5:M28)/COUNTIF($A$5:$A$28, "&lt;&gt;")</f>
        <v>0.9166666667</v>
      </c>
      <c r="N31" s="141">
        <f t="shared" ref="N31:P31" si="2">SUM(N5:N28)/COUNTIF(N5:N28, "&lt;&gt;")</f>
        <v>4.888888889</v>
      </c>
      <c r="O31" s="142" t="str">
        <f t="shared" si="2"/>
        <v>#DIV/0!</v>
      </c>
      <c r="P31" s="143">
        <f t="shared" si="2"/>
        <v>3.166666667</v>
      </c>
      <c r="Q31" s="13"/>
      <c r="R31" s="13"/>
      <c r="S31" s="13"/>
    </row>
    <row r="32" ht="15.75" customHeight="1">
      <c r="A32" s="144"/>
      <c r="B32" s="123"/>
      <c r="C32" s="123"/>
      <c r="D32" s="123"/>
      <c r="E32" s="145">
        <f t="array" ref="E32">SUM(IF(ISEVEN(ROW(E$6:E28)), E$6:E28, 0))/COUNTIF($A$5:$A$28, "&lt;&gt;")</f>
        <v>0.5</v>
      </c>
      <c r="F32" s="145">
        <f t="array" ref="F32">SUM(IF(ISEVEN(ROW(F$6:F28)), F$6:F28, 0))/COUNTIF($A$5:$A$28, "&lt;&gt;")</f>
        <v>0</v>
      </c>
      <c r="G32" s="145">
        <f t="array" ref="G32">SUM(IF(ISEVEN(ROW(G$6:G28)), G$6:G28, 0))/COUNTIF($A$5:$A$28, "&lt;&gt;")</f>
        <v>0</v>
      </c>
      <c r="H32" s="145">
        <f t="array" ref="H32">SUM(IF(ISEVEN(ROW(H$6:H28)), H$6:H28, 0))/COUNTIF($A$5:$A$28, "&lt;&gt;")</f>
        <v>0</v>
      </c>
      <c r="I32" s="141">
        <f t="array" ref="I32">SUM(IF(ISEVEN(ROW(I$6:I28)), I$6:I28, 0))/COUNTIF($A$5:$A$28, "&lt;&gt;")</f>
        <v>0.25</v>
      </c>
      <c r="J32" s="145">
        <f t="array" ref="J32">SUM(IF(ISEVEN(ROW(J$6:J28)), J$6:J28, 0))/COUNTIF($A$5:$A$28, "&lt;&gt;")</f>
        <v>0</v>
      </c>
      <c r="K32" s="145">
        <f t="array" ref="K32">SUM(IF(ISEVEN(ROW(K$6:K28)), K$6:K28, 0))/COUNTIF($A$5:$A$28, "&lt;&gt;")</f>
        <v>0</v>
      </c>
      <c r="L32" s="145">
        <f t="array" ref="L32">SUM(IF(ISEVEN(ROW(L$6:L28)), L$6:L28, 0))/COUNTIF($A$5:$A$28, "&lt;&gt;")</f>
        <v>0</v>
      </c>
      <c r="M32" s="123"/>
      <c r="N32" s="123"/>
      <c r="O32" s="123"/>
      <c r="P32" s="124"/>
      <c r="Q32" s="13"/>
      <c r="R32" s="13"/>
      <c r="S32" s="13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7">
    <mergeCell ref="E3:H3"/>
    <mergeCell ref="I3:L3"/>
    <mergeCell ref="E4:H4"/>
    <mergeCell ref="I4:L4"/>
    <mergeCell ref="A2:A4"/>
    <mergeCell ref="B2:B4"/>
    <mergeCell ref="C2:D2"/>
    <mergeCell ref="M2:N2"/>
    <mergeCell ref="O2:O4"/>
    <mergeCell ref="P2:P4"/>
    <mergeCell ref="Q2:S4"/>
    <mergeCell ref="U5:U6"/>
    <mergeCell ref="V5:V6"/>
    <mergeCell ref="W5:W6"/>
    <mergeCell ref="M3:M4"/>
    <mergeCell ref="N3:N4"/>
    <mergeCell ref="M5:M6"/>
    <mergeCell ref="N5:N6"/>
    <mergeCell ref="O5:O6"/>
    <mergeCell ref="P5:P6"/>
    <mergeCell ref="Q5:S6"/>
    <mergeCell ref="A7:A8"/>
    <mergeCell ref="A9:A10"/>
    <mergeCell ref="B9:B10"/>
    <mergeCell ref="C9:C10"/>
    <mergeCell ref="D9:D10"/>
    <mergeCell ref="V9:V10"/>
    <mergeCell ref="W9:W10"/>
    <mergeCell ref="N15:N16"/>
    <mergeCell ref="O15:O16"/>
    <mergeCell ref="P15:P16"/>
    <mergeCell ref="Q15:S16"/>
    <mergeCell ref="U15:U16"/>
    <mergeCell ref="V15:V16"/>
    <mergeCell ref="W15:W16"/>
    <mergeCell ref="M15:M16"/>
    <mergeCell ref="M17:M18"/>
    <mergeCell ref="N17:N18"/>
    <mergeCell ref="O17:O18"/>
    <mergeCell ref="P17:P18"/>
    <mergeCell ref="Q17:S18"/>
    <mergeCell ref="U17:U18"/>
    <mergeCell ref="P23:P24"/>
    <mergeCell ref="Q23:S24"/>
    <mergeCell ref="Q25:S26"/>
    <mergeCell ref="M19:M20"/>
    <mergeCell ref="M21:M22"/>
    <mergeCell ref="N21:N22"/>
    <mergeCell ref="O21:O22"/>
    <mergeCell ref="P21:P22"/>
    <mergeCell ref="Q21:S22"/>
    <mergeCell ref="M23:M24"/>
    <mergeCell ref="N27:N28"/>
    <mergeCell ref="O27:O28"/>
    <mergeCell ref="Q27:S28"/>
    <mergeCell ref="N23:N24"/>
    <mergeCell ref="O23:O24"/>
    <mergeCell ref="M25:M26"/>
    <mergeCell ref="N25:N26"/>
    <mergeCell ref="O25:O26"/>
    <mergeCell ref="P25:P26"/>
    <mergeCell ref="M27:M28"/>
    <mergeCell ref="P27:P28"/>
    <mergeCell ref="N7:N8"/>
    <mergeCell ref="O7:O8"/>
    <mergeCell ref="P7:P8"/>
    <mergeCell ref="Q7:S8"/>
    <mergeCell ref="U7:U8"/>
    <mergeCell ref="V7:V8"/>
    <mergeCell ref="W7:W8"/>
    <mergeCell ref="M7:M8"/>
    <mergeCell ref="M9:M10"/>
    <mergeCell ref="N9:N10"/>
    <mergeCell ref="O9:O10"/>
    <mergeCell ref="P9:P10"/>
    <mergeCell ref="Q9:S10"/>
    <mergeCell ref="U9:U10"/>
    <mergeCell ref="N11:N12"/>
    <mergeCell ref="O11:O12"/>
    <mergeCell ref="P11:P12"/>
    <mergeCell ref="Q11:S12"/>
    <mergeCell ref="U11:U12"/>
    <mergeCell ref="V11:V12"/>
    <mergeCell ref="W11:W12"/>
    <mergeCell ref="V13:V14"/>
    <mergeCell ref="W13:W14"/>
    <mergeCell ref="M11:M12"/>
    <mergeCell ref="M13:M14"/>
    <mergeCell ref="N13:N14"/>
    <mergeCell ref="O13:O14"/>
    <mergeCell ref="P13:P14"/>
    <mergeCell ref="Q13:S14"/>
    <mergeCell ref="U13:U14"/>
    <mergeCell ref="V17:V18"/>
    <mergeCell ref="W17:W18"/>
    <mergeCell ref="N19:N20"/>
    <mergeCell ref="O19:O20"/>
    <mergeCell ref="P19:P20"/>
    <mergeCell ref="Q19:S20"/>
    <mergeCell ref="U19:U20"/>
    <mergeCell ref="V19:V20"/>
    <mergeCell ref="W19:W20"/>
    <mergeCell ref="A19:A20"/>
    <mergeCell ref="B19:B20"/>
    <mergeCell ref="C19:C20"/>
    <mergeCell ref="D19:D20"/>
    <mergeCell ref="B21:B22"/>
    <mergeCell ref="C21:C22"/>
    <mergeCell ref="D21:D22"/>
    <mergeCell ref="A21:A22"/>
    <mergeCell ref="A23:A24"/>
    <mergeCell ref="B23:B24"/>
    <mergeCell ref="C23:C24"/>
    <mergeCell ref="D23:D24"/>
    <mergeCell ref="A25:A26"/>
    <mergeCell ref="B25:B26"/>
    <mergeCell ref="C3:C4"/>
    <mergeCell ref="D3:D4"/>
    <mergeCell ref="A5:A6"/>
    <mergeCell ref="B5:B6"/>
    <mergeCell ref="C5:C6"/>
    <mergeCell ref="D5:D6"/>
    <mergeCell ref="D7:D8"/>
    <mergeCell ref="B13:B14"/>
    <mergeCell ref="C13:C14"/>
    <mergeCell ref="B7:B8"/>
    <mergeCell ref="C7:C8"/>
    <mergeCell ref="A11:A12"/>
    <mergeCell ref="B11:B12"/>
    <mergeCell ref="C11:C12"/>
    <mergeCell ref="D11:D12"/>
    <mergeCell ref="D13:D14"/>
    <mergeCell ref="C17:C18"/>
    <mergeCell ref="D17:D18"/>
    <mergeCell ref="A13:A14"/>
    <mergeCell ref="A15:A16"/>
    <mergeCell ref="B15:B16"/>
    <mergeCell ref="C15:C16"/>
    <mergeCell ref="D15:D16"/>
    <mergeCell ref="A17:A18"/>
    <mergeCell ref="B17:B18"/>
    <mergeCell ref="C25:C26"/>
    <mergeCell ref="D25:D26"/>
    <mergeCell ref="A27:A28"/>
    <mergeCell ref="B27:B28"/>
    <mergeCell ref="C27:C28"/>
    <mergeCell ref="D27:D28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6.43"/>
    <col customWidth="1" min="3" max="6" width="14.43"/>
    <col customWidth="1" min="13" max="13" width="16.43"/>
  </cols>
  <sheetData>
    <row r="1" ht="15.75" customHeight="1">
      <c r="A1" s="126" t="s">
        <v>457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</row>
    <row r="2" ht="15.75" customHeight="1">
      <c r="A2" s="96" t="s">
        <v>87</v>
      </c>
      <c r="B2" s="96" t="s">
        <v>433</v>
      </c>
      <c r="C2" s="127" t="s">
        <v>89</v>
      </c>
      <c r="D2" s="128"/>
      <c r="E2" s="127" t="s">
        <v>434</v>
      </c>
      <c r="F2" s="127" t="s">
        <v>435</v>
      </c>
      <c r="G2" s="127" t="s">
        <v>436</v>
      </c>
      <c r="H2" s="129" t="s">
        <v>437</v>
      </c>
      <c r="I2" s="127" t="s">
        <v>434</v>
      </c>
      <c r="J2" s="127" t="s">
        <v>435</v>
      </c>
      <c r="K2" s="127" t="s">
        <v>436</v>
      </c>
      <c r="L2" s="129" t="s">
        <v>437</v>
      </c>
      <c r="M2" s="127" t="s">
        <v>438</v>
      </c>
      <c r="N2" s="128"/>
      <c r="O2" s="95" t="s">
        <v>15</v>
      </c>
      <c r="P2" s="96" t="s">
        <v>16</v>
      </c>
      <c r="Q2" s="130" t="s">
        <v>108</v>
      </c>
      <c r="R2" s="66"/>
      <c r="S2" s="131"/>
    </row>
    <row r="3" ht="15.75" customHeight="1">
      <c r="A3" s="121"/>
      <c r="B3" s="121"/>
      <c r="C3" s="132" t="s">
        <v>439</v>
      </c>
      <c r="D3" s="133" t="s">
        <v>108</v>
      </c>
      <c r="E3" s="134" t="s">
        <v>440</v>
      </c>
      <c r="F3" s="135"/>
      <c r="G3" s="135"/>
      <c r="H3" s="136"/>
      <c r="I3" s="134" t="s">
        <v>441</v>
      </c>
      <c r="J3" s="135"/>
      <c r="K3" s="135"/>
      <c r="L3" s="136"/>
      <c r="M3" s="132" t="s">
        <v>442</v>
      </c>
      <c r="N3" s="133" t="s">
        <v>443</v>
      </c>
      <c r="O3" s="137"/>
      <c r="P3" s="121"/>
      <c r="S3" s="121"/>
    </row>
    <row r="4" ht="15.75" customHeight="1">
      <c r="A4" s="136"/>
      <c r="B4" s="136"/>
      <c r="C4" s="138"/>
      <c r="D4" s="136"/>
      <c r="E4" s="134" t="s">
        <v>444</v>
      </c>
      <c r="F4" s="135"/>
      <c r="G4" s="135"/>
      <c r="H4" s="136"/>
      <c r="I4" s="134" t="s">
        <v>445</v>
      </c>
      <c r="J4" s="135"/>
      <c r="K4" s="135"/>
      <c r="L4" s="136"/>
      <c r="M4" s="138"/>
      <c r="N4" s="136"/>
      <c r="O4" s="139"/>
      <c r="P4" s="136"/>
      <c r="Q4" s="135"/>
      <c r="R4" s="135"/>
      <c r="S4" s="136"/>
      <c r="U4" s="13" t="s">
        <v>446</v>
      </c>
      <c r="V4" s="13" t="s">
        <v>447</v>
      </c>
      <c r="W4" s="13" t="s">
        <v>448</v>
      </c>
    </row>
    <row r="5" ht="15.75" customHeight="1">
      <c r="A5" s="103">
        <v>1.0</v>
      </c>
      <c r="B5" s="103"/>
      <c r="C5" s="103" t="s">
        <v>119</v>
      </c>
      <c r="D5" s="103" t="s">
        <v>150</v>
      </c>
      <c r="E5" s="13">
        <v>0.0</v>
      </c>
      <c r="F5" s="13">
        <v>1.0</v>
      </c>
      <c r="G5" s="13">
        <v>1.0</v>
      </c>
      <c r="H5" s="103">
        <v>1.0</v>
      </c>
      <c r="I5" s="13">
        <v>0.0</v>
      </c>
      <c r="J5" s="13">
        <v>0.0</v>
      </c>
      <c r="K5" s="13">
        <v>0.0</v>
      </c>
      <c r="L5" s="103">
        <v>0.0</v>
      </c>
      <c r="M5" s="103">
        <v>2.0</v>
      </c>
      <c r="N5" s="103">
        <v>5.0</v>
      </c>
      <c r="O5" s="103"/>
      <c r="P5" s="103">
        <v>4.0</v>
      </c>
      <c r="Q5" s="13" t="s">
        <v>151</v>
      </c>
      <c r="S5" s="121"/>
      <c r="U5" s="39">
        <f>SUM(E5:H5) * 2 + SUM(I5:L5) * 3</f>
        <v>6</v>
      </c>
      <c r="V5" s="39">
        <f>1-EXP(-(ROW(V5) - 4)/3)</f>
        <v>0.2834686894</v>
      </c>
      <c r="W5" s="39">
        <f>V5*U5</f>
        <v>1.700812137</v>
      </c>
    </row>
    <row r="6" ht="15.75" customHeight="1">
      <c r="A6" s="121"/>
      <c r="B6" s="121"/>
      <c r="C6" s="121"/>
      <c r="D6" s="121"/>
      <c r="E6" s="13">
        <v>0.0</v>
      </c>
      <c r="F6" s="13">
        <v>0.0</v>
      </c>
      <c r="G6" s="13">
        <v>0.0</v>
      </c>
      <c r="H6" s="103">
        <v>0.0</v>
      </c>
      <c r="I6" s="13">
        <v>0.0</v>
      </c>
      <c r="J6" s="13">
        <v>0.0</v>
      </c>
      <c r="K6" s="13">
        <v>0.0</v>
      </c>
      <c r="L6" s="103">
        <v>0.0</v>
      </c>
      <c r="M6" s="121"/>
      <c r="N6" s="121"/>
      <c r="O6" s="121"/>
      <c r="P6" s="121"/>
      <c r="S6" s="121"/>
    </row>
    <row r="7" ht="15.75" customHeight="1">
      <c r="A7" s="103">
        <v>11.0</v>
      </c>
      <c r="B7" s="103"/>
      <c r="C7" s="103"/>
      <c r="D7" s="103" t="s">
        <v>152</v>
      </c>
      <c r="E7" s="13">
        <v>0.0</v>
      </c>
      <c r="F7" s="13">
        <v>1.0</v>
      </c>
      <c r="G7" s="13">
        <v>0.0</v>
      </c>
      <c r="H7" s="103">
        <v>0.0</v>
      </c>
      <c r="I7" s="13">
        <v>0.0</v>
      </c>
      <c r="J7" s="13">
        <v>0.0</v>
      </c>
      <c r="K7" s="13">
        <v>0.0</v>
      </c>
      <c r="L7" s="103">
        <v>0.0</v>
      </c>
      <c r="M7" s="103">
        <v>2.0</v>
      </c>
      <c r="N7" s="103">
        <v>4.0</v>
      </c>
      <c r="O7" s="103"/>
      <c r="P7" s="103">
        <v>3.0</v>
      </c>
      <c r="Q7" s="13" t="s">
        <v>153</v>
      </c>
      <c r="S7" s="121"/>
      <c r="U7" s="39">
        <f>SUM(E7:H7) * 2 + SUM(I7:L7) * 3</f>
        <v>2</v>
      </c>
      <c r="V7" s="39">
        <f>1-EXP(-(ROW(V7) - 4)/3)</f>
        <v>0.6321205588</v>
      </c>
      <c r="W7" s="39">
        <f>V7*U7</f>
        <v>1.264241118</v>
      </c>
    </row>
    <row r="8" ht="15.75" customHeight="1">
      <c r="A8" s="121"/>
      <c r="B8" s="121"/>
      <c r="C8" s="121"/>
      <c r="D8" s="121"/>
      <c r="E8" s="13">
        <v>0.0</v>
      </c>
      <c r="F8" s="13">
        <v>1.0</v>
      </c>
      <c r="G8" s="13">
        <v>0.0</v>
      </c>
      <c r="H8" s="103">
        <v>0.0</v>
      </c>
      <c r="I8" s="13">
        <v>0.0</v>
      </c>
      <c r="J8" s="13">
        <v>0.0</v>
      </c>
      <c r="K8" s="13">
        <v>0.0</v>
      </c>
      <c r="L8" s="103">
        <v>0.0</v>
      </c>
      <c r="M8" s="121"/>
      <c r="N8" s="121"/>
      <c r="O8" s="121"/>
      <c r="P8" s="121"/>
      <c r="S8" s="121"/>
    </row>
    <row r="9" ht="15.75" customHeight="1">
      <c r="A9" s="103">
        <v>15.0</v>
      </c>
      <c r="B9" s="103"/>
      <c r="C9" s="103" t="s">
        <v>109</v>
      </c>
      <c r="D9" s="103" t="s">
        <v>154</v>
      </c>
      <c r="E9" s="13">
        <v>1.0</v>
      </c>
      <c r="F9" s="13">
        <v>0.0</v>
      </c>
      <c r="G9" s="13">
        <v>1.0</v>
      </c>
      <c r="H9" s="103">
        <v>0.0</v>
      </c>
      <c r="I9" s="13">
        <v>0.0</v>
      </c>
      <c r="J9" s="13">
        <v>0.0</v>
      </c>
      <c r="K9" s="13">
        <v>0.0</v>
      </c>
      <c r="L9" s="103">
        <v>0.0</v>
      </c>
      <c r="M9" s="103">
        <v>1.0</v>
      </c>
      <c r="N9" s="103"/>
      <c r="O9" s="103"/>
      <c r="P9" s="103">
        <v>4.0</v>
      </c>
      <c r="Q9" s="13"/>
      <c r="S9" s="121"/>
      <c r="U9" s="39">
        <f>SUM(E9:H9) * 2 + SUM(I9:L9) * 3</f>
        <v>4</v>
      </c>
      <c r="V9" s="39">
        <f>1-EXP(-(ROW(V9) - 4)/3)</f>
        <v>0.8111243972</v>
      </c>
      <c r="W9" s="39">
        <f>V9*U9</f>
        <v>3.244497589</v>
      </c>
    </row>
    <row r="10" ht="15.75" customHeight="1">
      <c r="A10" s="121"/>
      <c r="B10" s="121"/>
      <c r="C10" s="121"/>
      <c r="D10" s="121"/>
      <c r="E10" s="13">
        <v>0.0</v>
      </c>
      <c r="F10" s="13">
        <v>1.0</v>
      </c>
      <c r="G10" s="13">
        <v>0.0</v>
      </c>
      <c r="H10" s="103">
        <v>0.0</v>
      </c>
      <c r="I10" s="13">
        <v>0.0</v>
      </c>
      <c r="J10" s="13">
        <v>0.0</v>
      </c>
      <c r="K10" s="13">
        <v>0.0</v>
      </c>
      <c r="L10" s="103">
        <v>0.0</v>
      </c>
      <c r="M10" s="121"/>
      <c r="N10" s="121"/>
      <c r="O10" s="121"/>
      <c r="P10" s="121"/>
      <c r="S10" s="121"/>
    </row>
    <row r="11" ht="15.75" customHeight="1">
      <c r="A11" s="103">
        <v>24.0</v>
      </c>
      <c r="B11" s="103"/>
      <c r="C11" s="103"/>
      <c r="D11" s="103" t="s">
        <v>155</v>
      </c>
      <c r="E11" s="13">
        <v>0.0</v>
      </c>
      <c r="F11" s="13">
        <v>1.0</v>
      </c>
      <c r="G11" s="13">
        <v>0.0</v>
      </c>
      <c r="H11" s="103">
        <v>0.0</v>
      </c>
      <c r="I11" s="13">
        <v>0.0</v>
      </c>
      <c r="J11" s="13">
        <v>0.0</v>
      </c>
      <c r="K11" s="13">
        <v>0.0</v>
      </c>
      <c r="L11" s="103">
        <v>0.0</v>
      </c>
      <c r="M11" s="103">
        <v>2.0</v>
      </c>
      <c r="N11" s="103">
        <v>4.0</v>
      </c>
      <c r="O11" s="103"/>
      <c r="P11" s="103">
        <v>3.0</v>
      </c>
      <c r="Q11" s="13" t="s">
        <v>156</v>
      </c>
      <c r="S11" s="121"/>
      <c r="U11" s="39">
        <f>SUM(E11:H11) * 2 + SUM(I11:L11) * 3</f>
        <v>2</v>
      </c>
      <c r="V11" s="39">
        <f>1-EXP(-(ROW(V11) - 4)/3)</f>
        <v>0.9030280321</v>
      </c>
      <c r="W11" s="39">
        <f>V11*U11</f>
        <v>1.806056064</v>
      </c>
    </row>
    <row r="12" ht="15.75" customHeight="1">
      <c r="A12" s="121"/>
      <c r="B12" s="121"/>
      <c r="C12" s="121"/>
      <c r="D12" s="121"/>
      <c r="E12" s="13">
        <v>0.0</v>
      </c>
      <c r="F12" s="13">
        <v>0.0</v>
      </c>
      <c r="G12" s="13">
        <v>0.0</v>
      </c>
      <c r="H12" s="103">
        <v>0.0</v>
      </c>
      <c r="I12" s="13">
        <v>1.0</v>
      </c>
      <c r="J12" s="13">
        <v>0.0</v>
      </c>
      <c r="K12" s="13">
        <v>0.0</v>
      </c>
      <c r="L12" s="103">
        <v>0.0</v>
      </c>
      <c r="M12" s="121"/>
      <c r="N12" s="121"/>
      <c r="O12" s="121"/>
      <c r="P12" s="121"/>
      <c r="S12" s="121"/>
    </row>
    <row r="13" ht="15.75" customHeight="1">
      <c r="A13" s="103">
        <v>30.0</v>
      </c>
      <c r="B13" s="103"/>
      <c r="C13" s="103" t="s">
        <v>119</v>
      </c>
      <c r="D13" s="103" t="s">
        <v>157</v>
      </c>
      <c r="E13" s="13">
        <v>0.0</v>
      </c>
      <c r="F13" s="13">
        <v>1.0</v>
      </c>
      <c r="G13" s="13">
        <v>0.0</v>
      </c>
      <c r="H13" s="103">
        <v>0.0</v>
      </c>
      <c r="I13" s="13">
        <v>0.0</v>
      </c>
      <c r="J13" s="13">
        <v>0.0</v>
      </c>
      <c r="K13" s="13">
        <v>0.0</v>
      </c>
      <c r="L13" s="103">
        <v>0.0</v>
      </c>
      <c r="M13" s="103">
        <v>1.0</v>
      </c>
      <c r="N13" s="103">
        <v>1.0</v>
      </c>
      <c r="O13" s="103"/>
      <c r="P13" s="103"/>
      <c r="Q13" s="13" t="s">
        <v>158</v>
      </c>
      <c r="S13" s="121"/>
      <c r="U13" s="39">
        <f>SUM(E13:H13) * 2 + SUM(I13:L13) * 3</f>
        <v>2</v>
      </c>
      <c r="V13" s="39">
        <f>1-EXP(-(ROW(V13) - 4)/3)</f>
        <v>0.9502129316</v>
      </c>
      <c r="W13" s="39">
        <f>V13*U13</f>
        <v>1.900425863</v>
      </c>
    </row>
    <row r="14" ht="15.75" customHeight="1">
      <c r="A14" s="121"/>
      <c r="B14" s="121"/>
      <c r="C14" s="121"/>
      <c r="D14" s="121"/>
      <c r="E14" s="13">
        <v>1.0</v>
      </c>
      <c r="F14" s="13">
        <v>1.0</v>
      </c>
      <c r="G14" s="13">
        <v>0.0</v>
      </c>
      <c r="H14" s="103">
        <v>0.0</v>
      </c>
      <c r="I14" s="13">
        <v>0.0</v>
      </c>
      <c r="J14" s="13">
        <v>0.0</v>
      </c>
      <c r="K14" s="13">
        <v>0.0</v>
      </c>
      <c r="L14" s="103">
        <v>0.0</v>
      </c>
      <c r="M14" s="121"/>
      <c r="N14" s="121"/>
      <c r="O14" s="121"/>
      <c r="P14" s="121"/>
      <c r="S14" s="121"/>
    </row>
    <row r="15" ht="15.75" customHeight="1">
      <c r="A15" s="103">
        <v>35.0</v>
      </c>
      <c r="B15" s="103"/>
      <c r="C15" s="103"/>
      <c r="D15" s="103"/>
      <c r="E15" s="13">
        <v>0.0</v>
      </c>
      <c r="F15" s="13">
        <v>2.0</v>
      </c>
      <c r="G15" s="13">
        <v>0.0</v>
      </c>
      <c r="H15" s="103">
        <v>0.0</v>
      </c>
      <c r="I15" s="13">
        <v>0.0</v>
      </c>
      <c r="J15" s="13">
        <v>0.0</v>
      </c>
      <c r="K15" s="13">
        <v>0.0</v>
      </c>
      <c r="L15" s="103">
        <v>0.0</v>
      </c>
      <c r="M15" s="103">
        <v>1.0</v>
      </c>
      <c r="N15" s="103"/>
      <c r="O15" s="103"/>
      <c r="P15" s="103">
        <v>4.0</v>
      </c>
      <c r="Q15" s="13"/>
      <c r="S15" s="121"/>
      <c r="U15" s="39">
        <f>SUM(E15:H15) * 2 + SUM(I15:L15) * 3</f>
        <v>4</v>
      </c>
      <c r="V15" s="39">
        <f>1-EXP(-(ROW(V15) - 4)/3)</f>
        <v>0.9744384668</v>
      </c>
      <c r="W15" s="39">
        <f>V15*U15</f>
        <v>3.897753867</v>
      </c>
    </row>
    <row r="16" ht="15.75" customHeight="1">
      <c r="A16" s="121"/>
      <c r="B16" s="121"/>
      <c r="C16" s="121"/>
      <c r="D16" s="121"/>
      <c r="E16" s="13">
        <v>0.0</v>
      </c>
      <c r="F16" s="13">
        <v>0.0</v>
      </c>
      <c r="G16" s="13">
        <v>0.0</v>
      </c>
      <c r="H16" s="103">
        <v>0.0</v>
      </c>
      <c r="I16" s="13">
        <v>0.0</v>
      </c>
      <c r="J16" s="13">
        <v>0.0</v>
      </c>
      <c r="K16" s="13">
        <v>0.0</v>
      </c>
      <c r="L16" s="103">
        <v>0.0</v>
      </c>
      <c r="M16" s="121"/>
      <c r="N16" s="121"/>
      <c r="O16" s="121"/>
      <c r="P16" s="121"/>
      <c r="S16" s="121"/>
    </row>
    <row r="17" ht="15.75" customHeight="1">
      <c r="A17" s="103">
        <v>41.0</v>
      </c>
      <c r="B17" s="103"/>
      <c r="C17" s="103" t="s">
        <v>109</v>
      </c>
      <c r="D17" s="103" t="s">
        <v>159</v>
      </c>
      <c r="E17" s="13">
        <v>0.0</v>
      </c>
      <c r="F17" s="13">
        <v>2.0</v>
      </c>
      <c r="G17" s="13">
        <v>0.0</v>
      </c>
      <c r="H17" s="103">
        <v>0.0</v>
      </c>
      <c r="I17" s="13">
        <v>0.0</v>
      </c>
      <c r="J17" s="13">
        <v>2.0</v>
      </c>
      <c r="K17" s="13">
        <v>0.0</v>
      </c>
      <c r="L17" s="103">
        <v>0.0</v>
      </c>
      <c r="M17" s="103">
        <v>1.0</v>
      </c>
      <c r="N17" s="103">
        <v>5.0</v>
      </c>
      <c r="O17" s="103"/>
      <c r="P17" s="103">
        <v>3.0</v>
      </c>
      <c r="Q17" s="13" t="s">
        <v>160</v>
      </c>
      <c r="S17" s="121"/>
      <c r="U17" s="39">
        <f>SUM(E17:H17) * 2 + SUM(I17:L17) * 3</f>
        <v>10</v>
      </c>
      <c r="V17" s="39">
        <f>1-EXP(-(ROW(V17) - 4)/3)</f>
        <v>0.9868762713</v>
      </c>
      <c r="W17" s="39">
        <f>V17*U17</f>
        <v>9.868762713</v>
      </c>
    </row>
    <row r="18" ht="15.75" customHeight="1">
      <c r="A18" s="121"/>
      <c r="B18" s="121"/>
      <c r="C18" s="121"/>
      <c r="D18" s="121"/>
      <c r="E18" s="13">
        <v>0.0</v>
      </c>
      <c r="F18" s="13">
        <v>0.0</v>
      </c>
      <c r="G18" s="13">
        <v>0.0</v>
      </c>
      <c r="H18" s="103">
        <v>0.0</v>
      </c>
      <c r="I18" s="13">
        <v>0.0</v>
      </c>
      <c r="J18" s="13">
        <v>0.0</v>
      </c>
      <c r="K18" s="13">
        <v>0.0</v>
      </c>
      <c r="L18" s="103">
        <v>0.0</v>
      </c>
      <c r="M18" s="121"/>
      <c r="N18" s="121"/>
      <c r="O18" s="121"/>
      <c r="P18" s="121"/>
      <c r="S18" s="121"/>
    </row>
    <row r="19" ht="15.75" customHeight="1">
      <c r="A19" s="103">
        <v>49.0</v>
      </c>
      <c r="B19" s="103"/>
      <c r="C19" s="103" t="s">
        <v>119</v>
      </c>
      <c r="D19" s="103" t="s">
        <v>161</v>
      </c>
      <c r="E19" s="13">
        <v>0.0</v>
      </c>
      <c r="F19" s="13">
        <v>2.0</v>
      </c>
      <c r="G19" s="13">
        <v>0.0</v>
      </c>
      <c r="H19" s="103">
        <v>0.0</v>
      </c>
      <c r="I19" s="13">
        <v>0.0</v>
      </c>
      <c r="J19" s="13">
        <v>1.0</v>
      </c>
      <c r="K19" s="13">
        <v>0.0</v>
      </c>
      <c r="L19" s="103">
        <v>0.0</v>
      </c>
      <c r="M19" s="103">
        <v>1.0</v>
      </c>
      <c r="N19" s="103">
        <v>1.0</v>
      </c>
      <c r="O19" s="103"/>
      <c r="P19" s="103">
        <v>4.0</v>
      </c>
      <c r="Q19" s="13" t="s">
        <v>126</v>
      </c>
      <c r="S19" s="121"/>
      <c r="U19" s="39">
        <f>SUM(E19:H19) * 2 + SUM(I19:L19) * 3</f>
        <v>7</v>
      </c>
      <c r="V19" s="39">
        <f>1-EXP(-(ROW(V19) - 4)/3)</f>
        <v>0.993262053</v>
      </c>
      <c r="W19" s="39">
        <f>V19*U19</f>
        <v>6.952834371</v>
      </c>
    </row>
    <row r="20" ht="15.75" customHeight="1">
      <c r="A20" s="121"/>
      <c r="B20" s="121"/>
      <c r="C20" s="121"/>
      <c r="D20" s="121"/>
      <c r="E20" s="13">
        <v>1.0</v>
      </c>
      <c r="F20" s="13">
        <v>0.0</v>
      </c>
      <c r="G20" s="13">
        <v>0.0</v>
      </c>
      <c r="H20" s="103">
        <v>0.0</v>
      </c>
      <c r="I20" s="13">
        <v>0.0</v>
      </c>
      <c r="J20" s="13">
        <v>0.0</v>
      </c>
      <c r="K20" s="13">
        <v>0.0</v>
      </c>
      <c r="L20" s="103">
        <v>0.0</v>
      </c>
      <c r="M20" s="121"/>
      <c r="N20" s="121"/>
      <c r="O20" s="121"/>
      <c r="P20" s="121"/>
      <c r="S20" s="121"/>
    </row>
    <row r="21" ht="15.75" customHeight="1">
      <c r="A21" s="103">
        <v>56.0</v>
      </c>
      <c r="B21" s="103"/>
      <c r="C21" s="103"/>
      <c r="D21" s="103" t="s">
        <v>162</v>
      </c>
      <c r="E21" s="13">
        <v>0.0</v>
      </c>
      <c r="F21" s="13">
        <v>2.0</v>
      </c>
      <c r="G21" s="13">
        <v>0.0</v>
      </c>
      <c r="H21" s="103">
        <v>0.0</v>
      </c>
      <c r="I21" s="13">
        <v>0.0</v>
      </c>
      <c r="J21" s="13">
        <v>1.0</v>
      </c>
      <c r="K21" s="13">
        <v>0.0</v>
      </c>
      <c r="L21" s="103">
        <v>0.0</v>
      </c>
      <c r="M21" s="103">
        <v>2.0</v>
      </c>
      <c r="N21" s="103">
        <v>8.0</v>
      </c>
      <c r="O21" s="103"/>
      <c r="P21" s="103">
        <v>3.0</v>
      </c>
      <c r="Q21" s="13" t="s">
        <v>163</v>
      </c>
      <c r="S21" s="121"/>
      <c r="T21" s="13" t="s">
        <v>449</v>
      </c>
      <c r="U21">
        <f t="shared" ref="U21:W21" si="1">SUM(U5:U20)</f>
        <v>37</v>
      </c>
      <c r="V21">
        <f t="shared" si="1"/>
        <v>6.5345314</v>
      </c>
      <c r="W21">
        <f t="shared" si="1"/>
        <v>30.63538372</v>
      </c>
    </row>
    <row r="22" ht="15.75" customHeight="1">
      <c r="A22" s="121"/>
      <c r="B22" s="121"/>
      <c r="C22" s="121"/>
      <c r="D22" s="121"/>
      <c r="E22" s="13">
        <v>0.0</v>
      </c>
      <c r="F22" s="13">
        <v>1.0</v>
      </c>
      <c r="G22" s="13">
        <v>0.0</v>
      </c>
      <c r="H22" s="103">
        <v>0.0</v>
      </c>
      <c r="I22" s="13">
        <v>0.0</v>
      </c>
      <c r="J22" s="13">
        <v>0.0</v>
      </c>
      <c r="K22" s="13">
        <v>0.0</v>
      </c>
      <c r="L22" s="103">
        <v>0.0</v>
      </c>
      <c r="M22" s="121"/>
      <c r="N22" s="121"/>
      <c r="O22" s="121"/>
      <c r="P22" s="121"/>
      <c r="S22" s="121"/>
      <c r="U22">
        <f>U21/COUNT(U5:U20)</f>
        <v>4.625</v>
      </c>
      <c r="W22">
        <f>W21/V21</f>
        <v>4.688229629</v>
      </c>
    </row>
    <row r="23" ht="15.75" customHeight="1">
      <c r="A23" s="103">
        <v>61.0</v>
      </c>
      <c r="B23" s="103"/>
      <c r="C23" s="103" t="s">
        <v>137</v>
      </c>
      <c r="D23" s="103" t="s">
        <v>164</v>
      </c>
      <c r="E23" s="13">
        <v>0.0</v>
      </c>
      <c r="F23" s="13">
        <v>1.0</v>
      </c>
      <c r="G23" s="13">
        <v>0.0</v>
      </c>
      <c r="H23" s="103">
        <v>0.0</v>
      </c>
      <c r="I23" s="13">
        <v>1.0</v>
      </c>
      <c r="J23" s="13">
        <v>0.0</v>
      </c>
      <c r="K23" s="13">
        <v>0.0</v>
      </c>
      <c r="L23" s="103">
        <v>0.0</v>
      </c>
      <c r="M23" s="103">
        <v>2.0</v>
      </c>
      <c r="N23" s="103">
        <v>20.0</v>
      </c>
      <c r="O23" s="103"/>
      <c r="P23" s="103">
        <v>2.0</v>
      </c>
      <c r="Q23" s="13" t="s">
        <v>165</v>
      </c>
      <c r="S23" s="121"/>
    </row>
    <row r="24" ht="15.75" customHeight="1">
      <c r="A24" s="121"/>
      <c r="B24" s="121"/>
      <c r="C24" s="121"/>
      <c r="D24" s="121"/>
      <c r="E24" s="13">
        <v>1.0</v>
      </c>
      <c r="F24" s="13">
        <v>0.0</v>
      </c>
      <c r="G24" s="13">
        <v>0.0</v>
      </c>
      <c r="H24" s="103">
        <v>0.0</v>
      </c>
      <c r="I24" s="13">
        <v>2.0</v>
      </c>
      <c r="J24" s="13">
        <v>0.0</v>
      </c>
      <c r="K24" s="13">
        <v>0.0</v>
      </c>
      <c r="L24" s="103">
        <v>0.0</v>
      </c>
      <c r="M24" s="121"/>
      <c r="N24" s="121"/>
      <c r="O24" s="121"/>
      <c r="P24" s="121"/>
      <c r="S24" s="121"/>
    </row>
    <row r="25" ht="15.75" customHeight="1">
      <c r="A25" s="103">
        <v>65.0</v>
      </c>
      <c r="B25" s="103"/>
      <c r="C25" s="103" t="s">
        <v>166</v>
      </c>
      <c r="D25" s="103" t="s">
        <v>167</v>
      </c>
      <c r="E25" s="13">
        <v>0.0</v>
      </c>
      <c r="F25" s="13">
        <v>0.0</v>
      </c>
      <c r="G25" s="13">
        <v>0.0</v>
      </c>
      <c r="H25" s="103">
        <v>0.0</v>
      </c>
      <c r="I25" s="13">
        <v>1.0</v>
      </c>
      <c r="J25" s="13">
        <v>0.0</v>
      </c>
      <c r="K25" s="13">
        <v>0.0</v>
      </c>
      <c r="L25" s="103">
        <v>0.0</v>
      </c>
      <c r="M25" s="103">
        <v>2.0</v>
      </c>
      <c r="N25" s="103">
        <v>5.0</v>
      </c>
      <c r="O25" s="103"/>
      <c r="P25" s="103">
        <v>3.0</v>
      </c>
      <c r="Q25" s="13" t="s">
        <v>168</v>
      </c>
      <c r="S25" s="121"/>
    </row>
    <row r="26" ht="15.75" customHeight="1">
      <c r="A26" s="121"/>
      <c r="B26" s="121"/>
      <c r="C26" s="121"/>
      <c r="D26" s="121"/>
      <c r="E26" s="13">
        <v>0.0</v>
      </c>
      <c r="F26" s="13">
        <v>1.0</v>
      </c>
      <c r="G26" s="13">
        <v>0.0</v>
      </c>
      <c r="H26" s="103">
        <v>0.0</v>
      </c>
      <c r="I26" s="13">
        <v>0.0</v>
      </c>
      <c r="J26" s="13">
        <v>0.0</v>
      </c>
      <c r="K26" s="13">
        <v>0.0</v>
      </c>
      <c r="L26" s="103">
        <v>0.0</v>
      </c>
      <c r="M26" s="121"/>
      <c r="N26" s="121"/>
      <c r="O26" s="121"/>
      <c r="P26" s="121"/>
      <c r="S26" s="121"/>
    </row>
    <row r="27" ht="15.75" customHeight="1">
      <c r="A27" s="103"/>
      <c r="B27" s="103"/>
      <c r="C27" s="103"/>
      <c r="D27" s="103"/>
      <c r="E27" s="13"/>
      <c r="F27" s="13"/>
      <c r="G27" s="13"/>
      <c r="H27" s="103"/>
      <c r="I27" s="13"/>
      <c r="J27" s="13"/>
      <c r="K27" s="13"/>
      <c r="L27" s="103"/>
      <c r="M27" s="103"/>
      <c r="N27" s="103"/>
      <c r="O27" s="103"/>
      <c r="P27" s="103"/>
      <c r="Q27" s="13"/>
      <c r="S27" s="121"/>
    </row>
    <row r="28" ht="15.75" customHeight="1">
      <c r="A28" s="122"/>
      <c r="B28" s="122"/>
      <c r="C28" s="122"/>
      <c r="D28" s="122"/>
      <c r="E28" s="123"/>
      <c r="F28" s="123"/>
      <c r="G28" s="123"/>
      <c r="H28" s="124"/>
      <c r="I28" s="123"/>
      <c r="J28" s="123"/>
      <c r="K28" s="123"/>
      <c r="L28" s="124"/>
      <c r="M28" s="122"/>
      <c r="N28" s="122"/>
      <c r="O28" s="122"/>
      <c r="P28" s="122"/>
      <c r="Q28" s="52"/>
      <c r="R28" s="52"/>
      <c r="S28" s="122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ht="15.75" customHeight="1">
      <c r="A30" s="126" t="s">
        <v>450</v>
      </c>
      <c r="B30" s="123"/>
      <c r="C30" s="123"/>
      <c r="D30" s="123"/>
      <c r="E30" s="123"/>
      <c r="F30" s="123"/>
      <c r="G30" s="123"/>
      <c r="H30" s="123"/>
      <c r="I30" s="123"/>
      <c r="J30" s="123"/>
      <c r="K30" s="123"/>
      <c r="L30" s="123"/>
      <c r="M30" s="123"/>
      <c r="N30" s="123"/>
      <c r="O30" s="13"/>
      <c r="P30" s="13"/>
      <c r="Q30" s="13"/>
      <c r="R30" s="13"/>
      <c r="S30" s="13"/>
    </row>
    <row r="31" ht="15.75" customHeight="1">
      <c r="A31" s="140"/>
      <c r="B31" s="141" t="str">
        <f>SUM(B5:B28)/COUNTIF(B5:B28, "&lt;&gt;")</f>
        <v>#DIV/0!</v>
      </c>
      <c r="C31" s="13"/>
      <c r="D31" s="13"/>
      <c r="E31" s="141">
        <f t="array" ref="E31">SUM(IF(ISODD(ROW(E$5:E28)), E$5:E28, 0))/COUNTIF($A$5:$A$28, "&lt;&gt;")</f>
        <v>0.09090909091</v>
      </c>
      <c r="F31" s="141">
        <f t="array" ref="F31">SUM(IF(ISODD(ROW(F$5:F28)), F$5:F28, 0))/COUNTIF($A$5:$A$28, "&lt;&gt;")</f>
        <v>1.181818182</v>
      </c>
      <c r="G31" s="141">
        <f t="array" ref="G31">SUM(IF(ISODD(ROW(G$5:G28)), G$5:G28, 0))/COUNTIF($A$5:$A$28, "&lt;&gt;")</f>
        <v>0.1818181818</v>
      </c>
      <c r="H31" s="141">
        <f t="array" ref="H31">SUM(IF(ISODD(ROW(H$5:H28)), H$5:H28, 0))/COUNTIF($A$5:$A$28, "&lt;&gt;")</f>
        <v>0.09090909091</v>
      </c>
      <c r="I31" s="141">
        <f t="array" ref="I31">SUM(IF(ISODD(ROW(I$5:I28)), I$5:I28, 0))/COUNTIF($A$5:$A$28, "&lt;&gt;")</f>
        <v>0.1818181818</v>
      </c>
      <c r="J31" s="141">
        <f t="array" ref="J31">SUM(IF(ISODD(ROW(J$5:J28)), J$5:J28, 0))/COUNTIF($A$5:$A$28, "&lt;&gt;")</f>
        <v>0.3636363636</v>
      </c>
      <c r="K31" s="141">
        <f t="array" ref="K31">SUM(IF(ISODD(ROW(K$5:K28)), K$5:K28, 0))/COUNTIF($A$5:$A$28, "&lt;&gt;")</f>
        <v>0</v>
      </c>
      <c r="L31" s="141">
        <f t="array" ref="L31">SUM(IF(ISODD(ROW(L$5:L28)), L$5:L28, 0))/COUNTIF($A$5:$A$28, "&lt;&gt;")</f>
        <v>0</v>
      </c>
      <c r="M31" s="141">
        <f>SUM(M5:M28)/COUNTIF($A$5:$A$28, "&lt;&gt;")</f>
        <v>1.545454545</v>
      </c>
      <c r="N31" s="141">
        <f t="shared" ref="N31:P31" si="2">SUM(N5:N28)/COUNTIF(N5:N28, "&lt;&gt;")</f>
        <v>5.888888889</v>
      </c>
      <c r="O31" s="142" t="str">
        <f t="shared" si="2"/>
        <v>#DIV/0!</v>
      </c>
      <c r="P31" s="143">
        <f t="shared" si="2"/>
        <v>3.3</v>
      </c>
      <c r="Q31" s="13"/>
      <c r="R31" s="13"/>
      <c r="S31" s="13"/>
    </row>
    <row r="32" ht="15.75" customHeight="1">
      <c r="A32" s="144"/>
      <c r="B32" s="123"/>
      <c r="C32" s="123"/>
      <c r="D32" s="123"/>
      <c r="E32" s="145">
        <f t="array" ref="E32">SUM(IF(ISEVEN(ROW(E$6:E28)), E$6:E28, 0))/COUNTIF($A$5:$A$28, "&lt;&gt;")</f>
        <v>0.2727272727</v>
      </c>
      <c r="F32" s="145">
        <f t="array" ref="F32">SUM(IF(ISEVEN(ROW(F$6:F28)), F$6:F28, 0))/COUNTIF($A$5:$A$28, "&lt;&gt;")</f>
        <v>0.4545454545</v>
      </c>
      <c r="G32" s="145">
        <f t="array" ref="G32">SUM(IF(ISEVEN(ROW(G$6:G28)), G$6:G28, 0))/COUNTIF($A$5:$A$28, "&lt;&gt;")</f>
        <v>0</v>
      </c>
      <c r="H32" s="145">
        <f t="array" ref="H32">SUM(IF(ISEVEN(ROW(H$6:H28)), H$6:H28, 0))/COUNTIF($A$5:$A$28, "&lt;&gt;")</f>
        <v>0</v>
      </c>
      <c r="I32" s="141">
        <f t="array" ref="I32">SUM(IF(ISEVEN(ROW(I$6:I28)), I$6:I28, 0))/COUNTIF($A$5:$A$28, "&lt;&gt;")</f>
        <v>0.2727272727</v>
      </c>
      <c r="J32" s="145">
        <f t="array" ref="J32">SUM(IF(ISEVEN(ROW(J$6:J28)), J$6:J28, 0))/COUNTIF($A$5:$A$28, "&lt;&gt;")</f>
        <v>0</v>
      </c>
      <c r="K32" s="145">
        <f t="array" ref="K32">SUM(IF(ISEVEN(ROW(K$6:K28)), K$6:K28, 0))/COUNTIF($A$5:$A$28, "&lt;&gt;")</f>
        <v>0</v>
      </c>
      <c r="L32" s="145">
        <f t="array" ref="L32">SUM(IF(ISEVEN(ROW(L$6:L28)), L$6:L28, 0))/COUNTIF($A$5:$A$28, "&lt;&gt;")</f>
        <v>0</v>
      </c>
      <c r="M32" s="123"/>
      <c r="N32" s="123"/>
      <c r="O32" s="123"/>
      <c r="P32" s="124"/>
      <c r="Q32" s="13"/>
      <c r="R32" s="13"/>
      <c r="S32" s="13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7">
    <mergeCell ref="E3:H3"/>
    <mergeCell ref="I3:L3"/>
    <mergeCell ref="E4:H4"/>
    <mergeCell ref="I4:L4"/>
    <mergeCell ref="A2:A4"/>
    <mergeCell ref="B2:B4"/>
    <mergeCell ref="C2:D2"/>
    <mergeCell ref="M2:N2"/>
    <mergeCell ref="O2:O4"/>
    <mergeCell ref="P2:P4"/>
    <mergeCell ref="Q2:S4"/>
    <mergeCell ref="U5:U6"/>
    <mergeCell ref="V5:V6"/>
    <mergeCell ref="W5:W6"/>
    <mergeCell ref="M3:M4"/>
    <mergeCell ref="N3:N4"/>
    <mergeCell ref="M5:M6"/>
    <mergeCell ref="N5:N6"/>
    <mergeCell ref="O5:O6"/>
    <mergeCell ref="P5:P6"/>
    <mergeCell ref="Q5:S6"/>
    <mergeCell ref="A7:A8"/>
    <mergeCell ref="A9:A10"/>
    <mergeCell ref="B9:B10"/>
    <mergeCell ref="C9:C10"/>
    <mergeCell ref="D9:D10"/>
    <mergeCell ref="V9:V10"/>
    <mergeCell ref="W9:W10"/>
    <mergeCell ref="N15:N16"/>
    <mergeCell ref="O15:O16"/>
    <mergeCell ref="P15:P16"/>
    <mergeCell ref="Q15:S16"/>
    <mergeCell ref="U15:U16"/>
    <mergeCell ref="V15:V16"/>
    <mergeCell ref="W15:W16"/>
    <mergeCell ref="M15:M16"/>
    <mergeCell ref="M17:M18"/>
    <mergeCell ref="N17:N18"/>
    <mergeCell ref="O17:O18"/>
    <mergeCell ref="P17:P18"/>
    <mergeCell ref="Q17:S18"/>
    <mergeCell ref="U17:U18"/>
    <mergeCell ref="P23:P24"/>
    <mergeCell ref="Q23:S24"/>
    <mergeCell ref="Q25:S26"/>
    <mergeCell ref="M19:M20"/>
    <mergeCell ref="M21:M22"/>
    <mergeCell ref="N21:N22"/>
    <mergeCell ref="O21:O22"/>
    <mergeCell ref="P21:P22"/>
    <mergeCell ref="Q21:S22"/>
    <mergeCell ref="M23:M24"/>
    <mergeCell ref="N27:N28"/>
    <mergeCell ref="O27:O28"/>
    <mergeCell ref="Q27:S28"/>
    <mergeCell ref="N23:N24"/>
    <mergeCell ref="O23:O24"/>
    <mergeCell ref="M25:M26"/>
    <mergeCell ref="N25:N26"/>
    <mergeCell ref="O25:O26"/>
    <mergeCell ref="P25:P26"/>
    <mergeCell ref="M27:M28"/>
    <mergeCell ref="P27:P28"/>
    <mergeCell ref="N7:N8"/>
    <mergeCell ref="O7:O8"/>
    <mergeCell ref="P7:P8"/>
    <mergeCell ref="Q7:S8"/>
    <mergeCell ref="U7:U8"/>
    <mergeCell ref="V7:V8"/>
    <mergeCell ref="W7:W8"/>
    <mergeCell ref="M7:M8"/>
    <mergeCell ref="M9:M10"/>
    <mergeCell ref="N9:N10"/>
    <mergeCell ref="O9:O10"/>
    <mergeCell ref="P9:P10"/>
    <mergeCell ref="Q9:S10"/>
    <mergeCell ref="U9:U10"/>
    <mergeCell ref="N11:N12"/>
    <mergeCell ref="O11:O12"/>
    <mergeCell ref="P11:P12"/>
    <mergeCell ref="Q11:S12"/>
    <mergeCell ref="U11:U12"/>
    <mergeCell ref="V11:V12"/>
    <mergeCell ref="W11:W12"/>
    <mergeCell ref="V13:V14"/>
    <mergeCell ref="W13:W14"/>
    <mergeCell ref="M11:M12"/>
    <mergeCell ref="M13:M14"/>
    <mergeCell ref="N13:N14"/>
    <mergeCell ref="O13:O14"/>
    <mergeCell ref="P13:P14"/>
    <mergeCell ref="Q13:S14"/>
    <mergeCell ref="U13:U14"/>
    <mergeCell ref="V17:V18"/>
    <mergeCell ref="W17:W18"/>
    <mergeCell ref="N19:N20"/>
    <mergeCell ref="O19:O20"/>
    <mergeCell ref="P19:P20"/>
    <mergeCell ref="Q19:S20"/>
    <mergeCell ref="U19:U20"/>
    <mergeCell ref="V19:V20"/>
    <mergeCell ref="W19:W20"/>
    <mergeCell ref="A19:A20"/>
    <mergeCell ref="B19:B20"/>
    <mergeCell ref="C19:C20"/>
    <mergeCell ref="D19:D20"/>
    <mergeCell ref="B21:B22"/>
    <mergeCell ref="C21:C22"/>
    <mergeCell ref="D21:D22"/>
    <mergeCell ref="A21:A22"/>
    <mergeCell ref="A23:A24"/>
    <mergeCell ref="B23:B24"/>
    <mergeCell ref="C23:C24"/>
    <mergeCell ref="D23:D24"/>
    <mergeCell ref="A25:A26"/>
    <mergeCell ref="B25:B26"/>
    <mergeCell ref="C3:C4"/>
    <mergeCell ref="D3:D4"/>
    <mergeCell ref="A5:A6"/>
    <mergeCell ref="B5:B6"/>
    <mergeCell ref="C5:C6"/>
    <mergeCell ref="D5:D6"/>
    <mergeCell ref="D7:D8"/>
    <mergeCell ref="B13:B14"/>
    <mergeCell ref="C13:C14"/>
    <mergeCell ref="B7:B8"/>
    <mergeCell ref="C7:C8"/>
    <mergeCell ref="A11:A12"/>
    <mergeCell ref="B11:B12"/>
    <mergeCell ref="C11:C12"/>
    <mergeCell ref="D11:D12"/>
    <mergeCell ref="D13:D14"/>
    <mergeCell ref="C17:C18"/>
    <mergeCell ref="D17:D18"/>
    <mergeCell ref="A13:A14"/>
    <mergeCell ref="A15:A16"/>
    <mergeCell ref="B15:B16"/>
    <mergeCell ref="C15:C16"/>
    <mergeCell ref="D15:D16"/>
    <mergeCell ref="A17:A18"/>
    <mergeCell ref="B17:B18"/>
    <mergeCell ref="C25:C26"/>
    <mergeCell ref="D25:D26"/>
    <mergeCell ref="A27:A28"/>
    <mergeCell ref="B27:B28"/>
    <mergeCell ref="C27:C28"/>
    <mergeCell ref="D27:D28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6.43"/>
    <col customWidth="1" min="3" max="6" width="14.43"/>
    <col customWidth="1" min="13" max="13" width="16.43"/>
  </cols>
  <sheetData>
    <row r="1" ht="15.75" customHeight="1">
      <c r="A1" s="126" t="s">
        <v>458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</row>
    <row r="2" ht="15.75" customHeight="1">
      <c r="A2" s="96" t="s">
        <v>87</v>
      </c>
      <c r="B2" s="96" t="s">
        <v>433</v>
      </c>
      <c r="C2" s="127" t="s">
        <v>89</v>
      </c>
      <c r="D2" s="128"/>
      <c r="E2" s="127" t="s">
        <v>434</v>
      </c>
      <c r="F2" s="127" t="s">
        <v>435</v>
      </c>
      <c r="G2" s="127" t="s">
        <v>436</v>
      </c>
      <c r="H2" s="129" t="s">
        <v>437</v>
      </c>
      <c r="I2" s="127" t="s">
        <v>434</v>
      </c>
      <c r="J2" s="127" t="s">
        <v>435</v>
      </c>
      <c r="K2" s="127" t="s">
        <v>436</v>
      </c>
      <c r="L2" s="129" t="s">
        <v>437</v>
      </c>
      <c r="M2" s="127" t="s">
        <v>438</v>
      </c>
      <c r="N2" s="128"/>
      <c r="O2" s="95" t="s">
        <v>15</v>
      </c>
      <c r="P2" s="96" t="s">
        <v>16</v>
      </c>
      <c r="Q2" s="130" t="s">
        <v>108</v>
      </c>
      <c r="R2" s="66"/>
      <c r="S2" s="131"/>
    </row>
    <row r="3" ht="15.75" customHeight="1">
      <c r="A3" s="121"/>
      <c r="B3" s="121"/>
      <c r="C3" s="132" t="s">
        <v>439</v>
      </c>
      <c r="D3" s="133" t="s">
        <v>108</v>
      </c>
      <c r="E3" s="134" t="s">
        <v>440</v>
      </c>
      <c r="F3" s="135"/>
      <c r="G3" s="135"/>
      <c r="H3" s="136"/>
      <c r="I3" s="134" t="s">
        <v>441</v>
      </c>
      <c r="J3" s="135"/>
      <c r="K3" s="135"/>
      <c r="L3" s="136"/>
      <c r="M3" s="132" t="s">
        <v>442</v>
      </c>
      <c r="N3" s="133" t="s">
        <v>443</v>
      </c>
      <c r="O3" s="137"/>
      <c r="P3" s="121"/>
      <c r="S3" s="121"/>
    </row>
    <row r="4" ht="15.75" customHeight="1">
      <c r="A4" s="136"/>
      <c r="B4" s="136"/>
      <c r="C4" s="138"/>
      <c r="D4" s="136"/>
      <c r="E4" s="134" t="s">
        <v>444</v>
      </c>
      <c r="F4" s="135"/>
      <c r="G4" s="135"/>
      <c r="H4" s="136"/>
      <c r="I4" s="134" t="s">
        <v>445</v>
      </c>
      <c r="J4" s="135"/>
      <c r="K4" s="135"/>
      <c r="L4" s="136"/>
      <c r="M4" s="138"/>
      <c r="N4" s="136"/>
      <c r="O4" s="139"/>
      <c r="P4" s="136"/>
      <c r="Q4" s="135"/>
      <c r="R4" s="135"/>
      <c r="S4" s="136"/>
      <c r="U4" s="13" t="s">
        <v>446</v>
      </c>
      <c r="V4" s="13" t="s">
        <v>447</v>
      </c>
      <c r="W4" s="13" t="s">
        <v>448</v>
      </c>
    </row>
    <row r="5" ht="15.75" customHeight="1">
      <c r="A5" s="103">
        <v>3.0</v>
      </c>
      <c r="B5" s="103"/>
      <c r="C5" s="103"/>
      <c r="D5" s="103" t="s">
        <v>169</v>
      </c>
      <c r="E5" s="13">
        <v>0.0</v>
      </c>
      <c r="F5" s="13">
        <v>0.0</v>
      </c>
      <c r="G5" s="13">
        <v>0.0</v>
      </c>
      <c r="H5" s="103">
        <v>0.0</v>
      </c>
      <c r="I5" s="13">
        <v>0.0</v>
      </c>
      <c r="J5" s="13">
        <v>0.0</v>
      </c>
      <c r="K5" s="13">
        <v>0.0</v>
      </c>
      <c r="L5" s="103">
        <v>0.0</v>
      </c>
      <c r="M5" s="103"/>
      <c r="N5" s="103"/>
      <c r="O5" s="103"/>
      <c r="P5" s="103"/>
      <c r="Q5" s="13" t="s">
        <v>170</v>
      </c>
      <c r="S5" s="121"/>
      <c r="U5" s="39">
        <f>SUM(E5:H5) * 2 + SUM(I5:L5) * 3</f>
        <v>0</v>
      </c>
      <c r="V5" s="39">
        <f>1-EXP(-(ROW(V5) - 4)/3)</f>
        <v>0.2834686894</v>
      </c>
      <c r="W5" s="39">
        <f>V5*U5</f>
        <v>0</v>
      </c>
    </row>
    <row r="6" ht="15.75" customHeight="1">
      <c r="A6" s="121"/>
      <c r="B6" s="121"/>
      <c r="C6" s="121"/>
      <c r="D6" s="121"/>
      <c r="E6" s="13">
        <v>0.0</v>
      </c>
      <c r="F6" s="13">
        <v>0.0</v>
      </c>
      <c r="G6" s="13">
        <v>0.0</v>
      </c>
      <c r="H6" s="103">
        <v>0.0</v>
      </c>
      <c r="I6" s="13">
        <v>0.0</v>
      </c>
      <c r="J6" s="13">
        <v>0.0</v>
      </c>
      <c r="K6" s="13">
        <v>0.0</v>
      </c>
      <c r="L6" s="103">
        <v>0.0</v>
      </c>
      <c r="M6" s="121"/>
      <c r="N6" s="121"/>
      <c r="O6" s="121"/>
      <c r="P6" s="121"/>
      <c r="S6" s="121"/>
    </row>
    <row r="7" ht="15.75" customHeight="1">
      <c r="A7" s="103">
        <v>12.0</v>
      </c>
      <c r="B7" s="103"/>
      <c r="C7" s="103" t="s">
        <v>109</v>
      </c>
      <c r="D7" s="103" t="s">
        <v>171</v>
      </c>
      <c r="E7" s="13">
        <v>0.0</v>
      </c>
      <c r="F7" s="13">
        <v>0.0</v>
      </c>
      <c r="G7" s="13">
        <v>0.0</v>
      </c>
      <c r="H7" s="103">
        <v>0.0</v>
      </c>
      <c r="I7" s="13">
        <v>0.0</v>
      </c>
      <c r="J7" s="13">
        <v>0.0</v>
      </c>
      <c r="K7" s="13">
        <v>0.0</v>
      </c>
      <c r="L7" s="103">
        <v>0.0</v>
      </c>
      <c r="M7" s="103"/>
      <c r="N7" s="103"/>
      <c r="O7" s="103"/>
      <c r="P7" s="103"/>
      <c r="Q7" s="13" t="s">
        <v>172</v>
      </c>
      <c r="S7" s="121"/>
      <c r="U7" s="39">
        <f>SUM(E7:H7) * 2 + SUM(I7:L7) * 3</f>
        <v>0</v>
      </c>
      <c r="V7" s="39">
        <f>1-EXP(-(ROW(V7) - 4)/3)</f>
        <v>0.6321205588</v>
      </c>
      <c r="W7" s="39">
        <f>V7*U7</f>
        <v>0</v>
      </c>
    </row>
    <row r="8" ht="15.75" customHeight="1">
      <c r="A8" s="121"/>
      <c r="B8" s="121"/>
      <c r="C8" s="121"/>
      <c r="D8" s="121"/>
      <c r="E8" s="13">
        <v>0.0</v>
      </c>
      <c r="F8" s="13">
        <v>0.0</v>
      </c>
      <c r="G8" s="13">
        <v>0.0</v>
      </c>
      <c r="H8" s="103">
        <v>0.0</v>
      </c>
      <c r="I8" s="13">
        <v>0.0</v>
      </c>
      <c r="J8" s="13">
        <v>0.0</v>
      </c>
      <c r="K8" s="13">
        <v>0.0</v>
      </c>
      <c r="L8" s="103">
        <v>0.0</v>
      </c>
      <c r="M8" s="121"/>
      <c r="N8" s="121"/>
      <c r="O8" s="121"/>
      <c r="P8" s="121"/>
      <c r="S8" s="121"/>
    </row>
    <row r="9" ht="15.75" customHeight="1">
      <c r="A9" s="103">
        <v>18.0</v>
      </c>
      <c r="B9" s="103"/>
      <c r="C9" s="103" t="s">
        <v>116</v>
      </c>
      <c r="D9" s="103" t="s">
        <v>173</v>
      </c>
      <c r="E9" s="13">
        <v>0.0</v>
      </c>
      <c r="F9" s="13">
        <v>1.0</v>
      </c>
      <c r="G9" s="13">
        <v>0.0</v>
      </c>
      <c r="H9" s="103">
        <v>0.0</v>
      </c>
      <c r="I9" s="13">
        <v>0.0</v>
      </c>
      <c r="J9" s="13">
        <v>0.0</v>
      </c>
      <c r="K9" s="13">
        <v>0.0</v>
      </c>
      <c r="L9" s="103">
        <v>0.0</v>
      </c>
      <c r="M9" s="103">
        <v>1.0</v>
      </c>
      <c r="N9" s="103">
        <v>2.5</v>
      </c>
      <c r="O9" s="103"/>
      <c r="P9" s="103">
        <v>2.0</v>
      </c>
      <c r="Q9" s="13" t="s">
        <v>174</v>
      </c>
      <c r="S9" s="121"/>
      <c r="U9" s="39">
        <f>SUM(E9:H9) * 2 + SUM(I9:L9) * 3</f>
        <v>2</v>
      </c>
      <c r="V9" s="39">
        <f>1-EXP(-(ROW(V9) - 4)/3)</f>
        <v>0.8111243972</v>
      </c>
      <c r="W9" s="39">
        <f>V9*U9</f>
        <v>1.622248794</v>
      </c>
    </row>
    <row r="10" ht="15.75" customHeight="1">
      <c r="A10" s="121"/>
      <c r="B10" s="121"/>
      <c r="C10" s="121"/>
      <c r="D10" s="121"/>
      <c r="E10" s="13">
        <v>0.0</v>
      </c>
      <c r="F10" s="13">
        <v>1.0</v>
      </c>
      <c r="G10" s="13">
        <v>0.0</v>
      </c>
      <c r="H10" s="103">
        <v>0.0</v>
      </c>
      <c r="I10" s="13">
        <v>0.0</v>
      </c>
      <c r="J10" s="13">
        <v>1.0</v>
      </c>
      <c r="K10" s="13">
        <v>0.0</v>
      </c>
      <c r="L10" s="103">
        <v>0.0</v>
      </c>
      <c r="M10" s="121"/>
      <c r="N10" s="121"/>
      <c r="O10" s="121"/>
      <c r="P10" s="121"/>
      <c r="S10" s="121"/>
    </row>
    <row r="11" ht="15.75" customHeight="1">
      <c r="A11" s="103">
        <v>22.0</v>
      </c>
      <c r="B11" s="103"/>
      <c r="C11" s="103" t="s">
        <v>116</v>
      </c>
      <c r="D11" s="103" t="s">
        <v>175</v>
      </c>
      <c r="E11" s="13">
        <v>1.0</v>
      </c>
      <c r="F11" s="13">
        <v>0.0</v>
      </c>
      <c r="G11" s="13">
        <v>0.0</v>
      </c>
      <c r="H11" s="103">
        <v>0.0</v>
      </c>
      <c r="I11" s="13">
        <v>4.0</v>
      </c>
      <c r="J11" s="13">
        <v>0.0</v>
      </c>
      <c r="K11" s="13">
        <v>0.0</v>
      </c>
      <c r="L11" s="103">
        <v>0.0</v>
      </c>
      <c r="M11" s="103"/>
      <c r="N11" s="103"/>
      <c r="O11" s="103"/>
      <c r="P11" s="103">
        <v>3.0</v>
      </c>
      <c r="Q11" s="13" t="s">
        <v>176</v>
      </c>
      <c r="S11" s="121"/>
      <c r="U11" s="39">
        <f>SUM(E11:H11) * 2 + SUM(I11:L11) * 3</f>
        <v>14</v>
      </c>
      <c r="V11" s="39">
        <f>1-EXP(-(ROW(V11) - 4)/3)</f>
        <v>0.9030280321</v>
      </c>
      <c r="W11" s="39">
        <f>V11*U11</f>
        <v>12.64239245</v>
      </c>
    </row>
    <row r="12" ht="15.75" customHeight="1">
      <c r="A12" s="121"/>
      <c r="B12" s="121"/>
      <c r="C12" s="121"/>
      <c r="D12" s="121"/>
      <c r="E12" s="13">
        <v>0.0</v>
      </c>
      <c r="F12" s="13">
        <v>0.0</v>
      </c>
      <c r="G12" s="13">
        <v>0.0</v>
      </c>
      <c r="H12" s="103">
        <v>0.0</v>
      </c>
      <c r="I12" s="13">
        <v>1.0</v>
      </c>
      <c r="J12" s="13">
        <v>0.0</v>
      </c>
      <c r="K12" s="13">
        <v>0.0</v>
      </c>
      <c r="L12" s="103">
        <v>0.0</v>
      </c>
      <c r="M12" s="121"/>
      <c r="N12" s="121"/>
      <c r="O12" s="121"/>
      <c r="P12" s="121"/>
      <c r="S12" s="121"/>
    </row>
    <row r="13" ht="15.75" customHeight="1">
      <c r="A13" s="103">
        <v>32.0</v>
      </c>
      <c r="B13" s="103"/>
      <c r="C13" s="103"/>
      <c r="D13" s="103" t="s">
        <v>177</v>
      </c>
      <c r="E13" s="13">
        <v>0.0</v>
      </c>
      <c r="F13" s="13">
        <v>0.0</v>
      </c>
      <c r="G13" s="13">
        <v>0.0</v>
      </c>
      <c r="H13" s="103">
        <v>0.0</v>
      </c>
      <c r="I13" s="13">
        <v>3.0</v>
      </c>
      <c r="J13" s="13">
        <v>0.0</v>
      </c>
      <c r="K13" s="13">
        <v>0.0</v>
      </c>
      <c r="L13" s="103">
        <v>0.0</v>
      </c>
      <c r="M13" s="103">
        <v>1.0</v>
      </c>
      <c r="N13" s="103"/>
      <c r="O13" s="103"/>
      <c r="P13" s="103">
        <v>3.0</v>
      </c>
      <c r="Q13" s="13"/>
      <c r="S13" s="121"/>
      <c r="U13" s="39">
        <f>SUM(E13:H13) * 2 + SUM(I13:L13) * 3</f>
        <v>9</v>
      </c>
      <c r="V13" s="39">
        <f>1-EXP(-(ROW(V13) - 4)/3)</f>
        <v>0.9502129316</v>
      </c>
      <c r="W13" s="39">
        <f>V13*U13</f>
        <v>8.551916385</v>
      </c>
    </row>
    <row r="14" ht="15.75" customHeight="1">
      <c r="A14" s="121"/>
      <c r="B14" s="121"/>
      <c r="C14" s="121"/>
      <c r="D14" s="121"/>
      <c r="E14" s="13">
        <v>0.0</v>
      </c>
      <c r="F14" s="13">
        <v>0.0</v>
      </c>
      <c r="G14" s="13">
        <v>0.0</v>
      </c>
      <c r="H14" s="103">
        <v>0.0</v>
      </c>
      <c r="I14" s="13">
        <v>0.0</v>
      </c>
      <c r="J14" s="13">
        <v>0.0</v>
      </c>
      <c r="K14" s="13">
        <v>0.0</v>
      </c>
      <c r="L14" s="103">
        <v>0.0</v>
      </c>
      <c r="M14" s="121"/>
      <c r="N14" s="121"/>
      <c r="O14" s="121"/>
      <c r="P14" s="121"/>
      <c r="S14" s="121"/>
    </row>
    <row r="15" ht="15.75" customHeight="1">
      <c r="A15" s="103">
        <v>37.0</v>
      </c>
      <c r="B15" s="103"/>
      <c r="C15" s="103" t="s">
        <v>116</v>
      </c>
      <c r="D15" s="103" t="s">
        <v>178</v>
      </c>
      <c r="E15" s="13">
        <v>0.0</v>
      </c>
      <c r="F15" s="13">
        <v>0.0</v>
      </c>
      <c r="G15" s="13">
        <v>0.0</v>
      </c>
      <c r="H15" s="103">
        <v>0.0</v>
      </c>
      <c r="I15" s="13">
        <v>3.0</v>
      </c>
      <c r="J15" s="13">
        <v>0.0</v>
      </c>
      <c r="K15" s="13">
        <v>0.0</v>
      </c>
      <c r="L15" s="103">
        <v>0.0</v>
      </c>
      <c r="M15" s="103">
        <v>1.0</v>
      </c>
      <c r="N15" s="103"/>
      <c r="O15" s="103"/>
      <c r="P15" s="103">
        <v>3.0</v>
      </c>
      <c r="Q15" s="13"/>
      <c r="S15" s="121"/>
      <c r="U15" s="39">
        <f>SUM(E15:H15) * 2 + SUM(I15:L15) * 3</f>
        <v>9</v>
      </c>
      <c r="V15" s="39">
        <f>1-EXP(-(ROW(V15) - 4)/3)</f>
        <v>0.9744384668</v>
      </c>
      <c r="W15" s="39">
        <f>V15*U15</f>
        <v>8.769946201</v>
      </c>
    </row>
    <row r="16" ht="15.75" customHeight="1">
      <c r="A16" s="121"/>
      <c r="B16" s="121"/>
      <c r="C16" s="121"/>
      <c r="D16" s="121"/>
      <c r="E16" s="13">
        <v>0.0</v>
      </c>
      <c r="F16" s="13">
        <v>0.0</v>
      </c>
      <c r="G16" s="13">
        <v>0.0</v>
      </c>
      <c r="H16" s="103">
        <v>0.0</v>
      </c>
      <c r="I16" s="13">
        <v>1.0</v>
      </c>
      <c r="J16" s="13">
        <v>0.0</v>
      </c>
      <c r="K16" s="13">
        <v>0.0</v>
      </c>
      <c r="L16" s="103">
        <v>0.0</v>
      </c>
      <c r="M16" s="121"/>
      <c r="N16" s="121"/>
      <c r="O16" s="121"/>
      <c r="P16" s="121"/>
      <c r="S16" s="121"/>
    </row>
    <row r="17" ht="15.75" customHeight="1">
      <c r="A17" s="103">
        <v>43.0</v>
      </c>
      <c r="B17" s="103"/>
      <c r="C17" s="103" t="s">
        <v>119</v>
      </c>
      <c r="D17" s="103" t="s">
        <v>179</v>
      </c>
      <c r="E17" s="13">
        <v>0.0</v>
      </c>
      <c r="F17" s="13">
        <v>0.0</v>
      </c>
      <c r="G17" s="13">
        <v>0.0</v>
      </c>
      <c r="H17" s="103">
        <v>0.0</v>
      </c>
      <c r="I17" s="13">
        <v>3.0</v>
      </c>
      <c r="J17" s="13">
        <v>2.0</v>
      </c>
      <c r="K17" s="13">
        <v>0.0</v>
      </c>
      <c r="L17" s="103">
        <v>0.0</v>
      </c>
      <c r="M17" s="103">
        <v>1.0</v>
      </c>
      <c r="N17" s="103"/>
      <c r="O17" s="103"/>
      <c r="P17" s="103">
        <v>3.0</v>
      </c>
      <c r="Q17" s="13" t="s">
        <v>180</v>
      </c>
      <c r="S17" s="121"/>
      <c r="U17" s="39">
        <f>SUM(E17:H17) * 2 + SUM(I17:L17) * 3</f>
        <v>15</v>
      </c>
      <c r="V17" s="39">
        <f>1-EXP(-(ROW(V17) - 4)/3)</f>
        <v>0.9868762713</v>
      </c>
      <c r="W17" s="39">
        <f>V17*U17</f>
        <v>14.80314407</v>
      </c>
    </row>
    <row r="18" ht="15.75" customHeight="1">
      <c r="A18" s="121"/>
      <c r="B18" s="121"/>
      <c r="C18" s="121"/>
      <c r="D18" s="121"/>
      <c r="E18" s="13">
        <v>0.0</v>
      </c>
      <c r="F18" s="13">
        <v>0.0</v>
      </c>
      <c r="G18" s="13">
        <v>0.0</v>
      </c>
      <c r="H18" s="103">
        <v>0.0</v>
      </c>
      <c r="I18" s="13">
        <v>3.0</v>
      </c>
      <c r="J18" s="13">
        <v>1.0</v>
      </c>
      <c r="K18" s="13">
        <v>0.0</v>
      </c>
      <c r="L18" s="103">
        <v>0.0</v>
      </c>
      <c r="M18" s="121"/>
      <c r="N18" s="121"/>
      <c r="O18" s="121"/>
      <c r="P18" s="121"/>
      <c r="S18" s="121"/>
    </row>
    <row r="19" ht="15.75" customHeight="1">
      <c r="A19" s="103">
        <v>48.0</v>
      </c>
      <c r="B19" s="103"/>
      <c r="C19" s="103" t="s">
        <v>119</v>
      </c>
      <c r="D19" s="103" t="s">
        <v>181</v>
      </c>
      <c r="E19" s="13">
        <v>0.0</v>
      </c>
      <c r="F19" s="13">
        <v>0.0</v>
      </c>
      <c r="G19" s="13">
        <v>0.0</v>
      </c>
      <c r="H19" s="103">
        <v>0.0</v>
      </c>
      <c r="I19" s="13">
        <v>5.0</v>
      </c>
      <c r="J19" s="13">
        <v>0.0</v>
      </c>
      <c r="K19" s="13">
        <v>0.0</v>
      </c>
      <c r="L19" s="103">
        <v>0.0</v>
      </c>
      <c r="M19" s="103"/>
      <c r="N19" s="103"/>
      <c r="O19" s="103"/>
      <c r="P19" s="103">
        <v>5.0</v>
      </c>
      <c r="Q19" s="13"/>
      <c r="S19" s="121"/>
      <c r="U19" s="39">
        <f>SUM(E19:H19) * 2 + SUM(I19:L19) * 3</f>
        <v>15</v>
      </c>
      <c r="V19" s="39">
        <f>1-EXP(-(ROW(V19) - 4)/3)</f>
        <v>0.993262053</v>
      </c>
      <c r="W19" s="39">
        <f>V19*U19</f>
        <v>14.8989308</v>
      </c>
    </row>
    <row r="20" ht="15.75" customHeight="1">
      <c r="A20" s="121"/>
      <c r="B20" s="121"/>
      <c r="C20" s="121"/>
      <c r="D20" s="121"/>
      <c r="E20" s="13">
        <v>0.0</v>
      </c>
      <c r="F20" s="13">
        <v>0.0</v>
      </c>
      <c r="G20" s="13">
        <v>0.0</v>
      </c>
      <c r="H20" s="103">
        <v>0.0</v>
      </c>
      <c r="I20" s="13">
        <v>1.0</v>
      </c>
      <c r="J20" s="13">
        <v>0.0</v>
      </c>
      <c r="K20" s="13">
        <v>0.0</v>
      </c>
      <c r="L20" s="103">
        <v>0.0</v>
      </c>
      <c r="M20" s="121"/>
      <c r="N20" s="121"/>
      <c r="O20" s="121"/>
      <c r="P20" s="121"/>
      <c r="S20" s="121"/>
    </row>
    <row r="21" ht="15.75" customHeight="1">
      <c r="A21" s="103">
        <v>55.0</v>
      </c>
      <c r="B21" s="103"/>
      <c r="C21" s="103" t="s">
        <v>119</v>
      </c>
      <c r="D21" s="103" t="s">
        <v>182</v>
      </c>
      <c r="E21" s="13">
        <v>0.0</v>
      </c>
      <c r="F21" s="13">
        <v>0.0</v>
      </c>
      <c r="G21" s="13">
        <v>0.0</v>
      </c>
      <c r="H21" s="103">
        <v>0.0</v>
      </c>
      <c r="I21" s="13">
        <v>0.0</v>
      </c>
      <c r="J21" s="13">
        <v>0.0</v>
      </c>
      <c r="K21" s="13">
        <v>0.0</v>
      </c>
      <c r="L21" s="103">
        <v>0.0</v>
      </c>
      <c r="M21" s="103">
        <v>1.0</v>
      </c>
      <c r="N21" s="103">
        <v>1.0</v>
      </c>
      <c r="O21" s="103"/>
      <c r="P21" s="103">
        <v>2.0</v>
      </c>
      <c r="Q21" s="13" t="s">
        <v>183</v>
      </c>
      <c r="S21" s="121"/>
      <c r="T21" s="13" t="s">
        <v>449</v>
      </c>
      <c r="U21">
        <f t="shared" ref="U21:W21" si="1">SUM(U5:U20)</f>
        <v>64</v>
      </c>
      <c r="V21">
        <f t="shared" si="1"/>
        <v>6.5345314</v>
      </c>
      <c r="W21">
        <f t="shared" si="1"/>
        <v>61.28857869</v>
      </c>
    </row>
    <row r="22" ht="15.75" customHeight="1">
      <c r="A22" s="121"/>
      <c r="B22" s="121"/>
      <c r="C22" s="121"/>
      <c r="D22" s="121"/>
      <c r="E22" s="13">
        <v>0.0</v>
      </c>
      <c r="F22" s="13">
        <v>0.0</v>
      </c>
      <c r="G22" s="13">
        <v>0.0</v>
      </c>
      <c r="H22" s="103">
        <v>0.0</v>
      </c>
      <c r="I22" s="13">
        <v>1.0</v>
      </c>
      <c r="J22" s="13">
        <v>0.0</v>
      </c>
      <c r="K22" s="13">
        <v>0.0</v>
      </c>
      <c r="L22" s="103">
        <v>0.0</v>
      </c>
      <c r="M22" s="121"/>
      <c r="N22" s="121"/>
      <c r="O22" s="121"/>
      <c r="P22" s="121"/>
      <c r="S22" s="121"/>
      <c r="U22">
        <f>U21/COUNT(U5:U20)</f>
        <v>8</v>
      </c>
      <c r="W22">
        <f>W21/V21</f>
        <v>9.37918497</v>
      </c>
    </row>
    <row r="23" ht="15.75" customHeight="1">
      <c r="A23" s="103">
        <v>58.0</v>
      </c>
      <c r="B23" s="103"/>
      <c r="C23" s="103" t="s">
        <v>119</v>
      </c>
      <c r="D23" s="103" t="s">
        <v>184</v>
      </c>
      <c r="E23" s="13">
        <v>0.0</v>
      </c>
      <c r="F23" s="13">
        <v>0.0</v>
      </c>
      <c r="G23" s="13">
        <v>0.0</v>
      </c>
      <c r="H23" s="103">
        <v>0.0</v>
      </c>
      <c r="I23" s="13">
        <v>4.0</v>
      </c>
      <c r="J23" s="13">
        <v>0.0</v>
      </c>
      <c r="K23" s="13">
        <v>0.0</v>
      </c>
      <c r="L23" s="103">
        <v>0.0</v>
      </c>
      <c r="M23" s="103">
        <v>1.0</v>
      </c>
      <c r="N23" s="103">
        <v>2.0</v>
      </c>
      <c r="O23" s="103"/>
      <c r="P23" s="103">
        <v>4.0</v>
      </c>
      <c r="Q23" s="13" t="s">
        <v>185</v>
      </c>
      <c r="S23" s="121"/>
    </row>
    <row r="24" ht="15.75" customHeight="1">
      <c r="A24" s="121"/>
      <c r="B24" s="121"/>
      <c r="C24" s="121"/>
      <c r="D24" s="121"/>
      <c r="E24" s="13">
        <v>0.0</v>
      </c>
      <c r="F24" s="13">
        <v>0.0</v>
      </c>
      <c r="G24" s="13">
        <v>0.0</v>
      </c>
      <c r="H24" s="103">
        <v>0.0</v>
      </c>
      <c r="I24" s="13">
        <v>0.0</v>
      </c>
      <c r="J24" s="13">
        <v>0.0</v>
      </c>
      <c r="K24" s="13">
        <v>0.0</v>
      </c>
      <c r="L24" s="103">
        <v>0.0</v>
      </c>
      <c r="M24" s="121"/>
      <c r="N24" s="121"/>
      <c r="O24" s="121"/>
      <c r="P24" s="121"/>
      <c r="S24" s="121"/>
    </row>
    <row r="25" ht="15.75" customHeight="1">
      <c r="A25" s="103">
        <v>70.0</v>
      </c>
      <c r="B25" s="103"/>
      <c r="C25" s="103" t="s">
        <v>116</v>
      </c>
      <c r="D25" s="103" t="s">
        <v>186</v>
      </c>
      <c r="E25" s="13">
        <v>0.0</v>
      </c>
      <c r="F25" s="13">
        <v>2.0</v>
      </c>
      <c r="G25" s="13">
        <v>1.0</v>
      </c>
      <c r="H25" s="103">
        <v>0.0</v>
      </c>
      <c r="I25" s="13">
        <v>1.0</v>
      </c>
      <c r="J25" s="13">
        <v>1.0</v>
      </c>
      <c r="K25" s="13">
        <v>0.0</v>
      </c>
      <c r="L25" s="103">
        <v>0.0</v>
      </c>
      <c r="M25" s="103">
        <v>1.0</v>
      </c>
      <c r="N25" s="103">
        <v>1.0</v>
      </c>
      <c r="O25" s="103"/>
      <c r="P25" s="103">
        <v>4.0</v>
      </c>
      <c r="Q25" s="13" t="s">
        <v>187</v>
      </c>
      <c r="S25" s="121"/>
    </row>
    <row r="26" ht="15.75" customHeight="1">
      <c r="A26" s="121"/>
      <c r="B26" s="121"/>
      <c r="C26" s="121"/>
      <c r="D26" s="121"/>
      <c r="E26" s="13">
        <v>0.0</v>
      </c>
      <c r="F26" s="13">
        <v>1.0</v>
      </c>
      <c r="G26" s="13">
        <v>0.0</v>
      </c>
      <c r="H26" s="103">
        <v>0.0</v>
      </c>
      <c r="I26" s="13">
        <v>0.0</v>
      </c>
      <c r="J26" s="13">
        <v>0.0</v>
      </c>
      <c r="K26" s="13">
        <v>0.0</v>
      </c>
      <c r="L26" s="103">
        <v>0.0</v>
      </c>
      <c r="M26" s="121"/>
      <c r="N26" s="121"/>
      <c r="O26" s="121"/>
      <c r="P26" s="121"/>
      <c r="S26" s="121"/>
    </row>
    <row r="27" ht="15.75" customHeight="1">
      <c r="A27" s="103"/>
      <c r="B27" s="103"/>
      <c r="C27" s="103"/>
      <c r="D27" s="103"/>
      <c r="E27" s="13"/>
      <c r="F27" s="13"/>
      <c r="G27" s="13"/>
      <c r="H27" s="103"/>
      <c r="I27" s="13"/>
      <c r="J27" s="13"/>
      <c r="K27" s="13"/>
      <c r="L27" s="103"/>
      <c r="M27" s="103"/>
      <c r="N27" s="103"/>
      <c r="O27" s="103"/>
      <c r="P27" s="103"/>
      <c r="Q27" s="13"/>
      <c r="S27" s="121"/>
    </row>
    <row r="28" ht="15.75" customHeight="1">
      <c r="A28" s="122"/>
      <c r="B28" s="122"/>
      <c r="C28" s="122"/>
      <c r="D28" s="122"/>
      <c r="E28" s="123"/>
      <c r="F28" s="123"/>
      <c r="G28" s="123"/>
      <c r="H28" s="124"/>
      <c r="I28" s="123"/>
      <c r="J28" s="123"/>
      <c r="K28" s="123"/>
      <c r="L28" s="124"/>
      <c r="M28" s="122"/>
      <c r="N28" s="122"/>
      <c r="O28" s="122"/>
      <c r="P28" s="122"/>
      <c r="Q28" s="52"/>
      <c r="R28" s="52"/>
      <c r="S28" s="122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ht="15.75" customHeight="1">
      <c r="A30" s="126" t="s">
        <v>450</v>
      </c>
      <c r="B30" s="123"/>
      <c r="C30" s="123"/>
      <c r="D30" s="123"/>
      <c r="E30" s="123"/>
      <c r="F30" s="123"/>
      <c r="G30" s="123"/>
      <c r="H30" s="123"/>
      <c r="I30" s="123"/>
      <c r="J30" s="123"/>
      <c r="K30" s="123"/>
      <c r="L30" s="123"/>
      <c r="M30" s="123"/>
      <c r="N30" s="123"/>
      <c r="O30" s="13"/>
      <c r="P30" s="13"/>
      <c r="Q30" s="13"/>
      <c r="R30" s="13"/>
      <c r="S30" s="13"/>
    </row>
    <row r="31" ht="15.75" customHeight="1">
      <c r="A31" s="140"/>
      <c r="B31" s="141" t="str">
        <f>SUM(B5:B28)/COUNTIF(B5:B28, "&lt;&gt;")</f>
        <v>#DIV/0!</v>
      </c>
      <c r="C31" s="13"/>
      <c r="D31" s="13"/>
      <c r="E31" s="141">
        <f t="array" ref="E31">SUM(IF(ISODD(ROW(E$5:E28)), E$5:E28, 0))/COUNTIF($A$5:$A$28, "&lt;&gt;")</f>
        <v>0.09090909091</v>
      </c>
      <c r="F31" s="141">
        <f t="array" ref="F31">SUM(IF(ISODD(ROW(F$5:F28)), F$5:F28, 0))/COUNTIF($A$5:$A$28, "&lt;&gt;")</f>
        <v>0.2727272727</v>
      </c>
      <c r="G31" s="141">
        <f t="array" ref="G31">SUM(IF(ISODD(ROW(G$5:G28)), G$5:G28, 0))/COUNTIF($A$5:$A$28, "&lt;&gt;")</f>
        <v>0.09090909091</v>
      </c>
      <c r="H31" s="141">
        <f t="array" ref="H31">SUM(IF(ISODD(ROW(H$5:H28)), H$5:H28, 0))/COUNTIF($A$5:$A$28, "&lt;&gt;")</f>
        <v>0</v>
      </c>
      <c r="I31" s="141">
        <f t="array" ref="I31">SUM(IF(ISODD(ROW(I$5:I28)), I$5:I28, 0))/COUNTIF($A$5:$A$28, "&lt;&gt;")</f>
        <v>2.090909091</v>
      </c>
      <c r="J31" s="141">
        <f t="array" ref="J31">SUM(IF(ISODD(ROW(J$5:J28)), J$5:J28, 0))/COUNTIF($A$5:$A$28, "&lt;&gt;")</f>
        <v>0.2727272727</v>
      </c>
      <c r="K31" s="141">
        <f t="array" ref="K31">SUM(IF(ISODD(ROW(K$5:K28)), K$5:K28, 0))/COUNTIF($A$5:$A$28, "&lt;&gt;")</f>
        <v>0</v>
      </c>
      <c r="L31" s="141">
        <f t="array" ref="L31">SUM(IF(ISODD(ROW(L$5:L28)), L$5:L28, 0))/COUNTIF($A$5:$A$28, "&lt;&gt;")</f>
        <v>0</v>
      </c>
      <c r="M31" s="141">
        <f>SUM(M5:M28)/COUNTIF($A$5:$A$28, "&lt;&gt;")</f>
        <v>0.6363636364</v>
      </c>
      <c r="N31" s="141">
        <f t="shared" ref="N31:P31" si="2">SUM(N5:N28)/COUNTIF(N5:N28, "&lt;&gt;")</f>
        <v>1.625</v>
      </c>
      <c r="O31" s="142" t="str">
        <f t="shared" si="2"/>
        <v>#DIV/0!</v>
      </c>
      <c r="P31" s="143">
        <f t="shared" si="2"/>
        <v>3.222222222</v>
      </c>
      <c r="Q31" s="13"/>
      <c r="R31" s="13"/>
      <c r="S31" s="13"/>
    </row>
    <row r="32" ht="15.75" customHeight="1">
      <c r="A32" s="144"/>
      <c r="B32" s="123"/>
      <c r="C32" s="123"/>
      <c r="D32" s="123"/>
      <c r="E32" s="145">
        <f t="array" ref="E32">SUM(IF(ISEVEN(ROW(E$6:E28)), E$6:E28, 0))/COUNTIF($A$5:$A$28, "&lt;&gt;")</f>
        <v>0</v>
      </c>
      <c r="F32" s="145">
        <f t="array" ref="F32">SUM(IF(ISEVEN(ROW(F$6:F28)), F$6:F28, 0))/COUNTIF($A$5:$A$28, "&lt;&gt;")</f>
        <v>0.1818181818</v>
      </c>
      <c r="G32" s="145">
        <f t="array" ref="G32">SUM(IF(ISEVEN(ROW(G$6:G28)), G$6:G28, 0))/COUNTIF($A$5:$A$28, "&lt;&gt;")</f>
        <v>0</v>
      </c>
      <c r="H32" s="145">
        <f t="array" ref="H32">SUM(IF(ISEVEN(ROW(H$6:H28)), H$6:H28, 0))/COUNTIF($A$5:$A$28, "&lt;&gt;")</f>
        <v>0</v>
      </c>
      <c r="I32" s="141">
        <f t="array" ref="I32">SUM(IF(ISEVEN(ROW(I$6:I28)), I$6:I28, 0))/COUNTIF($A$5:$A$28, "&lt;&gt;")</f>
        <v>0.6363636364</v>
      </c>
      <c r="J32" s="145">
        <f t="array" ref="J32">SUM(IF(ISEVEN(ROW(J$6:J28)), J$6:J28, 0))/COUNTIF($A$5:$A$28, "&lt;&gt;")</f>
        <v>0.1818181818</v>
      </c>
      <c r="K32" s="145">
        <f t="array" ref="K32">SUM(IF(ISEVEN(ROW(K$6:K28)), K$6:K28, 0))/COUNTIF($A$5:$A$28, "&lt;&gt;")</f>
        <v>0</v>
      </c>
      <c r="L32" s="145">
        <f t="array" ref="L32">SUM(IF(ISEVEN(ROW(L$6:L28)), L$6:L28, 0))/COUNTIF($A$5:$A$28, "&lt;&gt;")</f>
        <v>0</v>
      </c>
      <c r="M32" s="123"/>
      <c r="N32" s="123"/>
      <c r="O32" s="123"/>
      <c r="P32" s="124"/>
      <c r="Q32" s="13"/>
      <c r="R32" s="13"/>
      <c r="S32" s="13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7">
    <mergeCell ref="E3:H3"/>
    <mergeCell ref="I3:L3"/>
    <mergeCell ref="E4:H4"/>
    <mergeCell ref="I4:L4"/>
    <mergeCell ref="A2:A4"/>
    <mergeCell ref="B2:B4"/>
    <mergeCell ref="C2:D2"/>
    <mergeCell ref="M2:N2"/>
    <mergeCell ref="O2:O4"/>
    <mergeCell ref="P2:P4"/>
    <mergeCell ref="Q2:S4"/>
    <mergeCell ref="U5:U6"/>
    <mergeCell ref="V5:V6"/>
    <mergeCell ref="W5:W6"/>
    <mergeCell ref="M3:M4"/>
    <mergeCell ref="N3:N4"/>
    <mergeCell ref="M5:M6"/>
    <mergeCell ref="N5:N6"/>
    <mergeCell ref="O5:O6"/>
    <mergeCell ref="P5:P6"/>
    <mergeCell ref="Q5:S6"/>
    <mergeCell ref="A7:A8"/>
    <mergeCell ref="A9:A10"/>
    <mergeCell ref="B9:B10"/>
    <mergeCell ref="C9:C10"/>
    <mergeCell ref="D9:D10"/>
    <mergeCell ref="V9:V10"/>
    <mergeCell ref="W9:W10"/>
    <mergeCell ref="N15:N16"/>
    <mergeCell ref="O15:O16"/>
    <mergeCell ref="P15:P16"/>
    <mergeCell ref="Q15:S16"/>
    <mergeCell ref="U15:U16"/>
    <mergeCell ref="V15:V16"/>
    <mergeCell ref="W15:W16"/>
    <mergeCell ref="M15:M16"/>
    <mergeCell ref="M17:M18"/>
    <mergeCell ref="N17:N18"/>
    <mergeCell ref="O17:O18"/>
    <mergeCell ref="P17:P18"/>
    <mergeCell ref="Q17:S18"/>
    <mergeCell ref="U17:U18"/>
    <mergeCell ref="P23:P24"/>
    <mergeCell ref="Q23:S24"/>
    <mergeCell ref="Q25:S26"/>
    <mergeCell ref="M19:M20"/>
    <mergeCell ref="M21:M22"/>
    <mergeCell ref="N21:N22"/>
    <mergeCell ref="O21:O22"/>
    <mergeCell ref="P21:P22"/>
    <mergeCell ref="Q21:S22"/>
    <mergeCell ref="M23:M24"/>
    <mergeCell ref="N27:N28"/>
    <mergeCell ref="O27:O28"/>
    <mergeCell ref="Q27:S28"/>
    <mergeCell ref="N23:N24"/>
    <mergeCell ref="O23:O24"/>
    <mergeCell ref="M25:M26"/>
    <mergeCell ref="N25:N26"/>
    <mergeCell ref="O25:O26"/>
    <mergeCell ref="P25:P26"/>
    <mergeCell ref="M27:M28"/>
    <mergeCell ref="P27:P28"/>
    <mergeCell ref="N7:N8"/>
    <mergeCell ref="O7:O8"/>
    <mergeCell ref="P7:P8"/>
    <mergeCell ref="Q7:S8"/>
    <mergeCell ref="U7:U8"/>
    <mergeCell ref="V7:V8"/>
    <mergeCell ref="W7:W8"/>
    <mergeCell ref="M7:M8"/>
    <mergeCell ref="M9:M10"/>
    <mergeCell ref="N9:N10"/>
    <mergeCell ref="O9:O10"/>
    <mergeCell ref="P9:P10"/>
    <mergeCell ref="Q9:S10"/>
    <mergeCell ref="U9:U10"/>
    <mergeCell ref="N11:N12"/>
    <mergeCell ref="O11:O12"/>
    <mergeCell ref="P11:P12"/>
    <mergeCell ref="Q11:S12"/>
    <mergeCell ref="U11:U12"/>
    <mergeCell ref="V11:V12"/>
    <mergeCell ref="W11:W12"/>
    <mergeCell ref="V13:V14"/>
    <mergeCell ref="W13:W14"/>
    <mergeCell ref="M11:M12"/>
    <mergeCell ref="M13:M14"/>
    <mergeCell ref="N13:N14"/>
    <mergeCell ref="O13:O14"/>
    <mergeCell ref="P13:P14"/>
    <mergeCell ref="Q13:S14"/>
    <mergeCell ref="U13:U14"/>
    <mergeCell ref="V17:V18"/>
    <mergeCell ref="W17:W18"/>
    <mergeCell ref="N19:N20"/>
    <mergeCell ref="O19:O20"/>
    <mergeCell ref="P19:P20"/>
    <mergeCell ref="Q19:S20"/>
    <mergeCell ref="U19:U20"/>
    <mergeCell ref="V19:V20"/>
    <mergeCell ref="W19:W20"/>
    <mergeCell ref="A19:A20"/>
    <mergeCell ref="B19:B20"/>
    <mergeCell ref="C19:C20"/>
    <mergeCell ref="D19:D20"/>
    <mergeCell ref="B21:B22"/>
    <mergeCell ref="C21:C22"/>
    <mergeCell ref="D21:D22"/>
    <mergeCell ref="A21:A22"/>
    <mergeCell ref="A23:A24"/>
    <mergeCell ref="B23:B24"/>
    <mergeCell ref="C23:C24"/>
    <mergeCell ref="D23:D24"/>
    <mergeCell ref="A25:A26"/>
    <mergeCell ref="B25:B26"/>
    <mergeCell ref="C3:C4"/>
    <mergeCell ref="D3:D4"/>
    <mergeCell ref="A5:A6"/>
    <mergeCell ref="B5:B6"/>
    <mergeCell ref="C5:C6"/>
    <mergeCell ref="D5:D6"/>
    <mergeCell ref="D7:D8"/>
    <mergeCell ref="B13:B14"/>
    <mergeCell ref="C13:C14"/>
    <mergeCell ref="B7:B8"/>
    <mergeCell ref="C7:C8"/>
    <mergeCell ref="A11:A12"/>
    <mergeCell ref="B11:B12"/>
    <mergeCell ref="C11:C12"/>
    <mergeCell ref="D11:D12"/>
    <mergeCell ref="D13:D14"/>
    <mergeCell ref="C17:C18"/>
    <mergeCell ref="D17:D18"/>
    <mergeCell ref="A13:A14"/>
    <mergeCell ref="A15:A16"/>
    <mergeCell ref="B15:B16"/>
    <mergeCell ref="C15:C16"/>
    <mergeCell ref="D15:D16"/>
    <mergeCell ref="A17:A18"/>
    <mergeCell ref="B17:B18"/>
    <mergeCell ref="C25:C26"/>
    <mergeCell ref="D25:D26"/>
    <mergeCell ref="A27:A28"/>
    <mergeCell ref="B27:B28"/>
    <mergeCell ref="C27:C28"/>
    <mergeCell ref="D27:D28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6.43"/>
    <col customWidth="1" min="3" max="6" width="14.43"/>
    <col customWidth="1" min="13" max="13" width="16.43"/>
  </cols>
  <sheetData>
    <row r="1" ht="15.75" customHeight="1">
      <c r="A1" s="126" t="s">
        <v>459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</row>
    <row r="2" ht="15.75" customHeight="1">
      <c r="A2" s="96" t="s">
        <v>87</v>
      </c>
      <c r="B2" s="96" t="s">
        <v>433</v>
      </c>
      <c r="C2" s="127" t="s">
        <v>89</v>
      </c>
      <c r="D2" s="128"/>
      <c r="E2" s="127" t="s">
        <v>434</v>
      </c>
      <c r="F2" s="127" t="s">
        <v>435</v>
      </c>
      <c r="G2" s="127" t="s">
        <v>436</v>
      </c>
      <c r="H2" s="129" t="s">
        <v>437</v>
      </c>
      <c r="I2" s="127" t="s">
        <v>434</v>
      </c>
      <c r="J2" s="127" t="s">
        <v>435</v>
      </c>
      <c r="K2" s="127" t="s">
        <v>436</v>
      </c>
      <c r="L2" s="129" t="s">
        <v>437</v>
      </c>
      <c r="M2" s="127" t="s">
        <v>438</v>
      </c>
      <c r="N2" s="128"/>
      <c r="O2" s="95" t="s">
        <v>15</v>
      </c>
      <c r="P2" s="96" t="s">
        <v>16</v>
      </c>
      <c r="Q2" s="130" t="s">
        <v>108</v>
      </c>
      <c r="R2" s="66"/>
      <c r="S2" s="131"/>
    </row>
    <row r="3" ht="15.75" customHeight="1">
      <c r="A3" s="121"/>
      <c r="B3" s="121"/>
      <c r="C3" s="132" t="s">
        <v>439</v>
      </c>
      <c r="D3" s="133" t="s">
        <v>108</v>
      </c>
      <c r="E3" s="134" t="s">
        <v>440</v>
      </c>
      <c r="F3" s="135"/>
      <c r="G3" s="135"/>
      <c r="H3" s="136"/>
      <c r="I3" s="134" t="s">
        <v>441</v>
      </c>
      <c r="J3" s="135"/>
      <c r="K3" s="135"/>
      <c r="L3" s="136"/>
      <c r="M3" s="132" t="s">
        <v>442</v>
      </c>
      <c r="N3" s="133" t="s">
        <v>443</v>
      </c>
      <c r="O3" s="137"/>
      <c r="P3" s="121"/>
      <c r="S3" s="121"/>
    </row>
    <row r="4" ht="15.75" customHeight="1">
      <c r="A4" s="136"/>
      <c r="B4" s="136"/>
      <c r="C4" s="138"/>
      <c r="D4" s="136"/>
      <c r="E4" s="134" t="s">
        <v>444</v>
      </c>
      <c r="F4" s="135"/>
      <c r="G4" s="135"/>
      <c r="H4" s="136"/>
      <c r="I4" s="134" t="s">
        <v>445</v>
      </c>
      <c r="J4" s="135"/>
      <c r="K4" s="135"/>
      <c r="L4" s="136"/>
      <c r="M4" s="138"/>
      <c r="N4" s="136"/>
      <c r="O4" s="139"/>
      <c r="P4" s="136"/>
      <c r="Q4" s="135"/>
      <c r="R4" s="135"/>
      <c r="S4" s="136"/>
      <c r="U4" s="13" t="s">
        <v>446</v>
      </c>
      <c r="V4" s="13" t="s">
        <v>447</v>
      </c>
      <c r="W4" s="13" t="s">
        <v>448</v>
      </c>
    </row>
    <row r="5" ht="15.75" customHeight="1">
      <c r="A5" s="103">
        <v>2.0</v>
      </c>
      <c r="B5" s="103"/>
      <c r="C5" s="103" t="s">
        <v>116</v>
      </c>
      <c r="D5" s="103" t="s">
        <v>188</v>
      </c>
      <c r="E5" s="13">
        <v>0.0</v>
      </c>
      <c r="F5" s="13">
        <v>0.0</v>
      </c>
      <c r="G5" s="13">
        <v>0.0</v>
      </c>
      <c r="H5" s="103">
        <v>0.0</v>
      </c>
      <c r="I5" s="13">
        <v>2.0</v>
      </c>
      <c r="J5" s="13">
        <v>0.0</v>
      </c>
      <c r="K5" s="13">
        <v>0.0</v>
      </c>
      <c r="L5" s="103">
        <v>0.0</v>
      </c>
      <c r="M5" s="103">
        <v>3.0</v>
      </c>
      <c r="N5" s="103">
        <v>5.0</v>
      </c>
      <c r="O5" s="103"/>
      <c r="P5" s="103">
        <v>3.0</v>
      </c>
      <c r="Q5" s="13" t="s">
        <v>189</v>
      </c>
      <c r="S5" s="121"/>
      <c r="U5" s="39">
        <f>SUM(E5:H5) * 2 + SUM(I5:L5) * 3</f>
        <v>6</v>
      </c>
      <c r="V5" s="39">
        <f>1-EXP(-(ROW(V5) - 4)/3)</f>
        <v>0.2834686894</v>
      </c>
      <c r="W5" s="39">
        <f>V5*U5</f>
        <v>1.700812137</v>
      </c>
    </row>
    <row r="6" ht="15.75" customHeight="1">
      <c r="A6" s="121"/>
      <c r="B6" s="121"/>
      <c r="C6" s="121"/>
      <c r="D6" s="121"/>
      <c r="E6" s="13">
        <v>1.0</v>
      </c>
      <c r="F6" s="13">
        <v>0.0</v>
      </c>
      <c r="G6" s="13">
        <v>0.0</v>
      </c>
      <c r="H6" s="103">
        <v>0.0</v>
      </c>
      <c r="I6" s="13">
        <v>1.0</v>
      </c>
      <c r="J6" s="13">
        <v>0.0</v>
      </c>
      <c r="K6" s="13">
        <v>0.0</v>
      </c>
      <c r="L6" s="103">
        <v>0.0</v>
      </c>
      <c r="M6" s="121"/>
      <c r="N6" s="121"/>
      <c r="O6" s="121"/>
      <c r="P6" s="121"/>
      <c r="S6" s="121"/>
    </row>
    <row r="7" ht="15.75" customHeight="1">
      <c r="A7" s="103">
        <v>9.0</v>
      </c>
      <c r="B7" s="103"/>
      <c r="C7" s="103" t="s">
        <v>119</v>
      </c>
      <c r="D7" s="103" t="s">
        <v>190</v>
      </c>
      <c r="E7" s="13">
        <v>0.0</v>
      </c>
      <c r="F7" s="13">
        <v>0.0</v>
      </c>
      <c r="G7" s="13">
        <v>0.0</v>
      </c>
      <c r="H7" s="103">
        <v>0.0</v>
      </c>
      <c r="I7" s="13">
        <v>4.0</v>
      </c>
      <c r="J7" s="13">
        <v>1.0</v>
      </c>
      <c r="K7" s="13">
        <v>0.0</v>
      </c>
      <c r="L7" s="103">
        <v>0.0</v>
      </c>
      <c r="M7" s="103">
        <v>3.0</v>
      </c>
      <c r="N7" s="103">
        <v>10.0</v>
      </c>
      <c r="O7" s="103"/>
      <c r="P7" s="103">
        <v>4.0</v>
      </c>
      <c r="Q7" s="13" t="s">
        <v>191</v>
      </c>
      <c r="S7" s="121"/>
      <c r="U7" s="39">
        <f>SUM(E7:H7) * 2 + SUM(I7:L7) * 3</f>
        <v>15</v>
      </c>
      <c r="V7" s="39">
        <f>1-EXP(-(ROW(V7) - 4)/3)</f>
        <v>0.6321205588</v>
      </c>
      <c r="W7" s="39">
        <f>V7*U7</f>
        <v>9.481808382</v>
      </c>
    </row>
    <row r="8" ht="15.75" customHeight="1">
      <c r="A8" s="121"/>
      <c r="B8" s="121"/>
      <c r="C8" s="121"/>
      <c r="D8" s="121"/>
      <c r="E8" s="13">
        <v>0.0</v>
      </c>
      <c r="F8" s="13">
        <v>0.0</v>
      </c>
      <c r="G8" s="13">
        <v>0.0</v>
      </c>
      <c r="H8" s="103">
        <v>0.0</v>
      </c>
      <c r="I8" s="13">
        <v>0.0</v>
      </c>
      <c r="J8" s="13">
        <v>0.0</v>
      </c>
      <c r="K8" s="13">
        <v>1.0</v>
      </c>
      <c r="L8" s="103">
        <v>0.0</v>
      </c>
      <c r="M8" s="121"/>
      <c r="N8" s="121"/>
      <c r="O8" s="121"/>
      <c r="P8" s="121"/>
      <c r="S8" s="121"/>
    </row>
    <row r="9" ht="15.75" customHeight="1">
      <c r="A9" s="103">
        <v>13.0</v>
      </c>
      <c r="B9" s="103"/>
      <c r="C9" s="103" t="s">
        <v>109</v>
      </c>
      <c r="D9" s="103" t="s">
        <v>192</v>
      </c>
      <c r="E9" s="13">
        <v>0.0</v>
      </c>
      <c r="F9" s="13">
        <v>0.0</v>
      </c>
      <c r="G9" s="13">
        <v>0.0</v>
      </c>
      <c r="H9" s="103">
        <v>0.0</v>
      </c>
      <c r="I9" s="13">
        <v>4.0</v>
      </c>
      <c r="J9" s="13">
        <v>0.0</v>
      </c>
      <c r="K9" s="13">
        <v>0.0</v>
      </c>
      <c r="L9" s="103">
        <v>0.0</v>
      </c>
      <c r="M9" s="103">
        <v>2.0</v>
      </c>
      <c r="N9" s="103">
        <v>20.0</v>
      </c>
      <c r="O9" s="103"/>
      <c r="P9" s="103">
        <v>4.0</v>
      </c>
      <c r="Q9" s="13" t="s">
        <v>193</v>
      </c>
      <c r="S9" s="121"/>
      <c r="U9" s="39">
        <f>SUM(E9:H9) * 2 + SUM(I9:L9) * 3</f>
        <v>12</v>
      </c>
      <c r="V9" s="39">
        <f>1-EXP(-(ROW(V9) - 4)/3)</f>
        <v>0.8111243972</v>
      </c>
      <c r="W9" s="39">
        <f>V9*U9</f>
        <v>9.733492766</v>
      </c>
    </row>
    <row r="10" ht="15.75" customHeight="1">
      <c r="A10" s="121"/>
      <c r="B10" s="121"/>
      <c r="C10" s="121"/>
      <c r="D10" s="121"/>
      <c r="E10" s="13">
        <v>1.0</v>
      </c>
      <c r="F10" s="13">
        <v>0.0</v>
      </c>
      <c r="G10" s="13">
        <v>0.0</v>
      </c>
      <c r="H10" s="103">
        <v>0.0</v>
      </c>
      <c r="I10" s="13">
        <v>0.0</v>
      </c>
      <c r="J10" s="13">
        <v>0.0</v>
      </c>
      <c r="K10" s="13">
        <v>0.0</v>
      </c>
      <c r="L10" s="103">
        <v>0.0</v>
      </c>
      <c r="M10" s="121"/>
      <c r="N10" s="121"/>
      <c r="O10" s="121"/>
      <c r="P10" s="121"/>
      <c r="S10" s="121"/>
    </row>
    <row r="11" ht="15.75" customHeight="1">
      <c r="A11" s="103">
        <v>21.0</v>
      </c>
      <c r="B11" s="103"/>
      <c r="C11" s="103" t="s">
        <v>116</v>
      </c>
      <c r="D11" s="103" t="s">
        <v>194</v>
      </c>
      <c r="E11" s="13">
        <v>0.0</v>
      </c>
      <c r="F11" s="13">
        <v>0.0</v>
      </c>
      <c r="G11" s="13">
        <v>0.0</v>
      </c>
      <c r="H11" s="103">
        <v>0.0</v>
      </c>
      <c r="I11" s="13">
        <v>4.0</v>
      </c>
      <c r="J11" s="13">
        <v>0.0</v>
      </c>
      <c r="K11" s="13">
        <v>0.0</v>
      </c>
      <c r="L11" s="103">
        <v>0.0</v>
      </c>
      <c r="M11" s="103">
        <v>3.0</v>
      </c>
      <c r="N11" s="103">
        <v>10.0</v>
      </c>
      <c r="O11" s="103"/>
      <c r="P11" s="103">
        <v>4.0</v>
      </c>
      <c r="Q11" s="13" t="s">
        <v>195</v>
      </c>
      <c r="S11" s="121"/>
      <c r="U11" s="39">
        <f>SUM(E11:H11) * 2 + SUM(I11:L11) * 3</f>
        <v>12</v>
      </c>
      <c r="V11" s="39">
        <f>1-EXP(-(ROW(V11) - 4)/3)</f>
        <v>0.9030280321</v>
      </c>
      <c r="W11" s="39">
        <f>V11*U11</f>
        <v>10.83633639</v>
      </c>
    </row>
    <row r="12" ht="15.75" customHeight="1">
      <c r="A12" s="121"/>
      <c r="B12" s="121"/>
      <c r="C12" s="121"/>
      <c r="D12" s="121"/>
      <c r="E12" s="13">
        <v>0.0</v>
      </c>
      <c r="F12" s="13">
        <v>0.0</v>
      </c>
      <c r="G12" s="13">
        <v>0.0</v>
      </c>
      <c r="H12" s="103">
        <v>0.0</v>
      </c>
      <c r="I12" s="13">
        <v>0.0</v>
      </c>
      <c r="J12" s="13">
        <v>0.0</v>
      </c>
      <c r="K12" s="13">
        <v>0.0</v>
      </c>
      <c r="L12" s="103">
        <v>0.0</v>
      </c>
      <c r="M12" s="121"/>
      <c r="N12" s="121"/>
      <c r="O12" s="121"/>
      <c r="P12" s="121"/>
      <c r="S12" s="121"/>
    </row>
    <row r="13" ht="15.75" customHeight="1">
      <c r="A13" s="103">
        <v>37.0</v>
      </c>
      <c r="B13" s="103"/>
      <c r="C13" s="103" t="s">
        <v>116</v>
      </c>
      <c r="D13" s="103" t="s">
        <v>196</v>
      </c>
      <c r="E13" s="13">
        <v>0.0</v>
      </c>
      <c r="F13" s="13">
        <v>0.0</v>
      </c>
      <c r="G13" s="13">
        <v>0.0</v>
      </c>
      <c r="H13" s="103">
        <v>0.0</v>
      </c>
      <c r="I13" s="13">
        <v>1.0</v>
      </c>
      <c r="J13" s="13">
        <v>0.0</v>
      </c>
      <c r="K13" s="13">
        <v>0.0</v>
      </c>
      <c r="L13" s="103">
        <v>0.0</v>
      </c>
      <c r="M13" s="103">
        <v>3.0</v>
      </c>
      <c r="N13" s="103">
        <v>10.0</v>
      </c>
      <c r="O13" s="103"/>
      <c r="P13" s="103">
        <v>1.0</v>
      </c>
      <c r="Q13" s="13" t="s">
        <v>197</v>
      </c>
      <c r="S13" s="121"/>
      <c r="U13" s="39">
        <f>SUM(E13:H13) * 2 + SUM(I13:L13) * 3</f>
        <v>3</v>
      </c>
      <c r="V13" s="39">
        <f>1-EXP(-(ROW(V13) - 4)/3)</f>
        <v>0.9502129316</v>
      </c>
      <c r="W13" s="39">
        <f>V13*U13</f>
        <v>2.850638795</v>
      </c>
    </row>
    <row r="14" ht="15.75" customHeight="1">
      <c r="A14" s="121"/>
      <c r="B14" s="121"/>
      <c r="C14" s="121"/>
      <c r="D14" s="121"/>
      <c r="E14" s="13">
        <v>1.0</v>
      </c>
      <c r="F14" s="13">
        <v>0.0</v>
      </c>
      <c r="G14" s="13">
        <v>0.0</v>
      </c>
      <c r="H14" s="103">
        <v>0.0</v>
      </c>
      <c r="I14" s="13">
        <v>1.0</v>
      </c>
      <c r="J14" s="13">
        <v>0.0</v>
      </c>
      <c r="K14" s="13">
        <v>0.0</v>
      </c>
      <c r="L14" s="103">
        <v>0.0</v>
      </c>
      <c r="M14" s="121"/>
      <c r="N14" s="121"/>
      <c r="O14" s="121"/>
      <c r="P14" s="121"/>
      <c r="S14" s="121"/>
    </row>
    <row r="15" ht="15.75" customHeight="1">
      <c r="A15" s="103">
        <v>40.0</v>
      </c>
      <c r="B15" s="103"/>
      <c r="C15" s="103" t="s">
        <v>119</v>
      </c>
      <c r="D15" s="103" t="s">
        <v>198</v>
      </c>
      <c r="E15" s="13">
        <v>1.0</v>
      </c>
      <c r="F15" s="13">
        <v>0.0</v>
      </c>
      <c r="G15" s="13">
        <v>0.0</v>
      </c>
      <c r="H15" s="103">
        <v>0.0</v>
      </c>
      <c r="I15" s="13">
        <v>3.0</v>
      </c>
      <c r="J15" s="13">
        <v>0.0</v>
      </c>
      <c r="K15" s="13">
        <v>0.0</v>
      </c>
      <c r="L15" s="103">
        <v>0.0</v>
      </c>
      <c r="M15" s="103">
        <v>3.0</v>
      </c>
      <c r="N15" s="103">
        <v>10.0</v>
      </c>
      <c r="O15" s="103"/>
      <c r="P15" s="103">
        <v>5.0</v>
      </c>
      <c r="Q15" s="13" t="s">
        <v>199</v>
      </c>
      <c r="S15" s="121"/>
      <c r="U15" s="39">
        <f>SUM(E15:H15) * 2 + SUM(I15:L15) * 3</f>
        <v>11</v>
      </c>
      <c r="V15" s="39">
        <f>1-EXP(-(ROW(V15) - 4)/3)</f>
        <v>0.9744384668</v>
      </c>
      <c r="W15" s="39">
        <f>V15*U15</f>
        <v>10.71882313</v>
      </c>
    </row>
    <row r="16" ht="15.75" customHeight="1">
      <c r="A16" s="121"/>
      <c r="B16" s="121"/>
      <c r="C16" s="121"/>
      <c r="D16" s="121"/>
      <c r="E16" s="13">
        <v>0.0</v>
      </c>
      <c r="F16" s="13">
        <v>0.0</v>
      </c>
      <c r="G16" s="13">
        <v>0.0</v>
      </c>
      <c r="H16" s="103">
        <v>0.0</v>
      </c>
      <c r="I16" s="13">
        <v>1.0</v>
      </c>
      <c r="J16" s="13">
        <v>0.0</v>
      </c>
      <c r="K16" s="13">
        <v>0.0</v>
      </c>
      <c r="L16" s="103">
        <v>0.0</v>
      </c>
      <c r="M16" s="121"/>
      <c r="N16" s="121"/>
      <c r="O16" s="121"/>
      <c r="P16" s="121"/>
      <c r="S16" s="121"/>
    </row>
    <row r="17" ht="15.75" customHeight="1">
      <c r="A17" s="103">
        <v>45.0</v>
      </c>
      <c r="B17" s="103"/>
      <c r="C17" s="103" t="s">
        <v>119</v>
      </c>
      <c r="D17" s="103" t="s">
        <v>200</v>
      </c>
      <c r="E17" s="13">
        <v>1.0</v>
      </c>
      <c r="F17" s="13">
        <v>0.0</v>
      </c>
      <c r="G17" s="13">
        <v>0.0</v>
      </c>
      <c r="H17" s="103">
        <v>0.0</v>
      </c>
      <c r="I17" s="13">
        <v>0.0</v>
      </c>
      <c r="J17" s="13">
        <v>0.0</v>
      </c>
      <c r="K17" s="13">
        <v>0.0</v>
      </c>
      <c r="L17" s="103">
        <v>0.0</v>
      </c>
      <c r="M17" s="103">
        <v>3.0</v>
      </c>
      <c r="N17" s="103">
        <v>1.0</v>
      </c>
      <c r="O17" s="103"/>
      <c r="P17" s="103">
        <v>5.0</v>
      </c>
      <c r="Q17" s="13" t="s">
        <v>201</v>
      </c>
      <c r="S17" s="121"/>
      <c r="U17" s="39">
        <f>SUM(E17:H17) * 2 + SUM(I17:L17) * 3</f>
        <v>2</v>
      </c>
      <c r="V17" s="39">
        <f>1-EXP(-(ROW(V17) - 4)/3)</f>
        <v>0.9868762713</v>
      </c>
      <c r="W17" s="39">
        <f>V17*U17</f>
        <v>1.973752543</v>
      </c>
    </row>
    <row r="18" ht="15.75" customHeight="1">
      <c r="A18" s="121"/>
      <c r="B18" s="121"/>
      <c r="C18" s="121"/>
      <c r="D18" s="121"/>
      <c r="E18" s="13">
        <v>0.0</v>
      </c>
      <c r="F18" s="13">
        <v>0.0</v>
      </c>
      <c r="G18" s="13">
        <v>0.0</v>
      </c>
      <c r="H18" s="103">
        <v>0.0</v>
      </c>
      <c r="I18" s="13">
        <v>0.0</v>
      </c>
      <c r="J18" s="13">
        <v>0.0</v>
      </c>
      <c r="K18" s="13">
        <v>0.0</v>
      </c>
      <c r="L18" s="103">
        <v>0.0</v>
      </c>
      <c r="M18" s="121"/>
      <c r="N18" s="121"/>
      <c r="O18" s="121"/>
      <c r="P18" s="121"/>
      <c r="S18" s="121"/>
    </row>
    <row r="19" ht="15.75" customHeight="1">
      <c r="A19" s="103">
        <v>51.0</v>
      </c>
      <c r="B19" s="103"/>
      <c r="C19" s="103" t="s">
        <v>119</v>
      </c>
      <c r="D19" s="103" t="s">
        <v>202</v>
      </c>
      <c r="E19" s="13">
        <v>0.0</v>
      </c>
      <c r="F19" s="13">
        <v>0.0</v>
      </c>
      <c r="G19" s="13">
        <v>0.0</v>
      </c>
      <c r="H19" s="103">
        <v>0.0</v>
      </c>
      <c r="I19" s="13">
        <v>2.0</v>
      </c>
      <c r="J19" s="13">
        <v>0.0</v>
      </c>
      <c r="K19" s="13">
        <v>0.0</v>
      </c>
      <c r="L19" s="103">
        <v>0.0</v>
      </c>
      <c r="M19" s="103">
        <v>3.0</v>
      </c>
      <c r="N19" s="103">
        <v>14.0</v>
      </c>
      <c r="O19" s="103"/>
      <c r="P19" s="103">
        <v>5.0</v>
      </c>
      <c r="Q19" s="13" t="s">
        <v>203</v>
      </c>
      <c r="S19" s="121"/>
      <c r="U19" s="39">
        <f>SUM(E19:H19) * 2 + SUM(I19:L19) * 3</f>
        <v>6</v>
      </c>
      <c r="V19" s="39">
        <f>1-EXP(-(ROW(V19) - 4)/3)</f>
        <v>0.993262053</v>
      </c>
      <c r="W19" s="39">
        <f>V19*U19</f>
        <v>5.959572318</v>
      </c>
    </row>
    <row r="20" ht="15.75" customHeight="1">
      <c r="A20" s="121"/>
      <c r="B20" s="121"/>
      <c r="C20" s="121"/>
      <c r="D20" s="121"/>
      <c r="E20" s="13">
        <v>0.0</v>
      </c>
      <c r="F20" s="13">
        <v>0.0</v>
      </c>
      <c r="G20" s="13">
        <v>0.0</v>
      </c>
      <c r="H20" s="103">
        <v>0.0</v>
      </c>
      <c r="I20" s="13">
        <v>0.0</v>
      </c>
      <c r="J20" s="13">
        <v>0.0</v>
      </c>
      <c r="K20" s="13">
        <v>0.0</v>
      </c>
      <c r="L20" s="103">
        <v>0.0</v>
      </c>
      <c r="M20" s="121"/>
      <c r="N20" s="121"/>
      <c r="O20" s="121"/>
      <c r="P20" s="121"/>
      <c r="S20" s="121"/>
    </row>
    <row r="21" ht="15.75" customHeight="1">
      <c r="A21" s="103">
        <v>60.0</v>
      </c>
      <c r="B21" s="103"/>
      <c r="C21" s="103"/>
      <c r="D21" s="103" t="s">
        <v>204</v>
      </c>
      <c r="E21" s="13">
        <v>1.0</v>
      </c>
      <c r="F21" s="13">
        <v>0.0</v>
      </c>
      <c r="G21" s="13">
        <v>0.0</v>
      </c>
      <c r="H21" s="103">
        <v>0.0</v>
      </c>
      <c r="I21" s="13">
        <v>2.0</v>
      </c>
      <c r="J21" s="13">
        <v>0.0</v>
      </c>
      <c r="K21" s="13">
        <v>0.0</v>
      </c>
      <c r="L21" s="103">
        <v>0.0</v>
      </c>
      <c r="M21" s="103">
        <v>3.0</v>
      </c>
      <c r="N21" s="103">
        <v>4.0</v>
      </c>
      <c r="O21" s="103"/>
      <c r="P21" s="103">
        <v>4.0</v>
      </c>
      <c r="Q21" s="13" t="s">
        <v>205</v>
      </c>
      <c r="S21" s="121"/>
      <c r="T21" s="13" t="s">
        <v>449</v>
      </c>
      <c r="U21">
        <f t="shared" ref="U21:W21" si="1">SUM(U5:U20)</f>
        <v>67</v>
      </c>
      <c r="V21">
        <f t="shared" si="1"/>
        <v>6.5345314</v>
      </c>
      <c r="W21">
        <f t="shared" si="1"/>
        <v>53.25523646</v>
      </c>
    </row>
    <row r="22" ht="15.75" customHeight="1">
      <c r="A22" s="121"/>
      <c r="B22" s="121"/>
      <c r="C22" s="121"/>
      <c r="D22" s="121"/>
      <c r="E22" s="13">
        <v>0.0</v>
      </c>
      <c r="F22" s="13">
        <v>0.0</v>
      </c>
      <c r="G22" s="13">
        <v>0.0</v>
      </c>
      <c r="H22" s="103">
        <v>0.0</v>
      </c>
      <c r="I22" s="13">
        <v>1.0</v>
      </c>
      <c r="J22" s="13">
        <v>0.0</v>
      </c>
      <c r="K22" s="13">
        <v>0.0</v>
      </c>
      <c r="L22" s="103">
        <v>0.0</v>
      </c>
      <c r="M22" s="121"/>
      <c r="N22" s="121"/>
      <c r="O22" s="121"/>
      <c r="P22" s="121"/>
      <c r="S22" s="121"/>
      <c r="U22">
        <f>U21/COUNT(U5:U20)</f>
        <v>8.375</v>
      </c>
      <c r="W22">
        <f>W21/V21</f>
        <v>8.149817209</v>
      </c>
    </row>
    <row r="23" ht="15.75" customHeight="1">
      <c r="A23" s="103">
        <v>65.0</v>
      </c>
      <c r="B23" s="103"/>
      <c r="C23" s="103" t="s">
        <v>119</v>
      </c>
      <c r="D23" s="103" t="s">
        <v>206</v>
      </c>
      <c r="E23" s="13">
        <v>0.0</v>
      </c>
      <c r="F23" s="13">
        <v>2.0</v>
      </c>
      <c r="G23" s="13">
        <v>0.0</v>
      </c>
      <c r="H23" s="103">
        <v>0.0</v>
      </c>
      <c r="I23" s="13">
        <v>2.0</v>
      </c>
      <c r="J23" s="13">
        <v>0.0</v>
      </c>
      <c r="K23" s="13">
        <v>0.0</v>
      </c>
      <c r="L23" s="103">
        <v>0.0</v>
      </c>
      <c r="M23" s="103">
        <v>1.0</v>
      </c>
      <c r="N23" s="103">
        <v>3.0</v>
      </c>
      <c r="O23" s="103"/>
      <c r="P23" s="103">
        <v>3.0</v>
      </c>
      <c r="Q23" s="13" t="s">
        <v>207</v>
      </c>
      <c r="S23" s="121"/>
    </row>
    <row r="24" ht="15.75" customHeight="1">
      <c r="A24" s="121"/>
      <c r="B24" s="121"/>
      <c r="C24" s="121"/>
      <c r="D24" s="121"/>
      <c r="E24" s="13">
        <v>1.0</v>
      </c>
      <c r="F24" s="13">
        <v>0.0</v>
      </c>
      <c r="G24" s="13">
        <v>0.0</v>
      </c>
      <c r="H24" s="103">
        <v>0.0</v>
      </c>
      <c r="I24" s="13">
        <v>0.0</v>
      </c>
      <c r="J24" s="13">
        <v>0.0</v>
      </c>
      <c r="K24" s="13">
        <v>0.0</v>
      </c>
      <c r="L24" s="103">
        <v>0.0</v>
      </c>
      <c r="M24" s="121"/>
      <c r="N24" s="121"/>
      <c r="O24" s="121"/>
      <c r="P24" s="121"/>
      <c r="S24" s="121"/>
    </row>
    <row r="25" ht="15.75" customHeight="1">
      <c r="A25" s="103"/>
      <c r="B25" s="103"/>
      <c r="C25" s="103"/>
      <c r="D25" s="103"/>
      <c r="E25" s="13"/>
      <c r="F25" s="13"/>
      <c r="G25" s="13"/>
      <c r="H25" s="103"/>
      <c r="I25" s="13"/>
      <c r="J25" s="13"/>
      <c r="K25" s="13"/>
      <c r="L25" s="103"/>
      <c r="M25" s="103"/>
      <c r="N25" s="103"/>
      <c r="O25" s="103"/>
      <c r="P25" s="103"/>
      <c r="Q25" s="13"/>
      <c r="S25" s="121"/>
    </row>
    <row r="26" ht="15.75" customHeight="1">
      <c r="A26" s="121"/>
      <c r="B26" s="121"/>
      <c r="C26" s="121"/>
      <c r="D26" s="121"/>
      <c r="E26" s="13"/>
      <c r="F26" s="13"/>
      <c r="G26" s="13"/>
      <c r="H26" s="103"/>
      <c r="I26" s="13"/>
      <c r="J26" s="13"/>
      <c r="K26" s="13"/>
      <c r="L26" s="103"/>
      <c r="M26" s="121"/>
      <c r="N26" s="121"/>
      <c r="O26" s="121"/>
      <c r="P26" s="121"/>
      <c r="S26" s="121"/>
    </row>
    <row r="27" ht="15.75" customHeight="1">
      <c r="A27" s="103"/>
      <c r="B27" s="103"/>
      <c r="C27" s="103"/>
      <c r="D27" s="103"/>
      <c r="E27" s="13"/>
      <c r="F27" s="13"/>
      <c r="G27" s="13"/>
      <c r="H27" s="103"/>
      <c r="I27" s="13"/>
      <c r="J27" s="13"/>
      <c r="K27" s="13"/>
      <c r="L27" s="103"/>
      <c r="M27" s="103"/>
      <c r="N27" s="103"/>
      <c r="O27" s="103"/>
      <c r="P27" s="103"/>
      <c r="Q27" s="13"/>
      <c r="S27" s="121"/>
    </row>
    <row r="28" ht="15.75" customHeight="1">
      <c r="A28" s="122"/>
      <c r="B28" s="122"/>
      <c r="C28" s="122"/>
      <c r="D28" s="122"/>
      <c r="E28" s="123"/>
      <c r="F28" s="123"/>
      <c r="G28" s="123"/>
      <c r="H28" s="124"/>
      <c r="I28" s="123"/>
      <c r="J28" s="123"/>
      <c r="K28" s="123"/>
      <c r="L28" s="124"/>
      <c r="M28" s="122"/>
      <c r="N28" s="122"/>
      <c r="O28" s="122"/>
      <c r="P28" s="122"/>
      <c r="Q28" s="52"/>
      <c r="R28" s="52"/>
      <c r="S28" s="122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ht="15.75" customHeight="1">
      <c r="A30" s="126" t="s">
        <v>450</v>
      </c>
      <c r="B30" s="123"/>
      <c r="C30" s="123"/>
      <c r="D30" s="123"/>
      <c r="E30" s="123"/>
      <c r="F30" s="123"/>
      <c r="G30" s="123"/>
      <c r="H30" s="123"/>
      <c r="I30" s="123"/>
      <c r="J30" s="123"/>
      <c r="K30" s="123"/>
      <c r="L30" s="123"/>
      <c r="M30" s="123"/>
      <c r="N30" s="123"/>
      <c r="O30" s="13"/>
      <c r="P30" s="13"/>
      <c r="Q30" s="13"/>
      <c r="R30" s="13"/>
      <c r="S30" s="13"/>
    </row>
    <row r="31" ht="15.75" customHeight="1">
      <c r="A31" s="140"/>
      <c r="B31" s="141" t="str">
        <f>SUM(B5:B28)/COUNTIF(B5:B28, "&lt;&gt;")</f>
        <v>#DIV/0!</v>
      </c>
      <c r="C31" s="13"/>
      <c r="D31" s="13"/>
      <c r="E31" s="141">
        <f t="array" ref="E31">SUM(IF(ISODD(ROW(E$5:E28)), E$5:E28, 0))/COUNTIF($A$5:$A$28, "&lt;&gt;")</f>
        <v>0.3</v>
      </c>
      <c r="F31" s="141">
        <f t="array" ref="F31">SUM(IF(ISODD(ROW(F$5:F28)), F$5:F28, 0))/COUNTIF($A$5:$A$28, "&lt;&gt;")</f>
        <v>0.2</v>
      </c>
      <c r="G31" s="141">
        <f t="array" ref="G31">SUM(IF(ISODD(ROW(G$5:G28)), G$5:G28, 0))/COUNTIF($A$5:$A$28, "&lt;&gt;")</f>
        <v>0</v>
      </c>
      <c r="H31" s="141">
        <f t="array" ref="H31">SUM(IF(ISODD(ROW(H$5:H28)), H$5:H28, 0))/COUNTIF($A$5:$A$28, "&lt;&gt;")</f>
        <v>0</v>
      </c>
      <c r="I31" s="141">
        <f t="array" ref="I31">SUM(IF(ISODD(ROW(I$5:I28)), I$5:I28, 0))/COUNTIF($A$5:$A$28, "&lt;&gt;")</f>
        <v>2.4</v>
      </c>
      <c r="J31" s="141">
        <f t="array" ref="J31">SUM(IF(ISODD(ROW(J$5:J28)), J$5:J28, 0))/COUNTIF($A$5:$A$28, "&lt;&gt;")</f>
        <v>0.1</v>
      </c>
      <c r="K31" s="141">
        <f t="array" ref="K31">SUM(IF(ISODD(ROW(K$5:K28)), K$5:K28, 0))/COUNTIF($A$5:$A$28, "&lt;&gt;")</f>
        <v>0</v>
      </c>
      <c r="L31" s="141">
        <f t="array" ref="L31">SUM(IF(ISODD(ROW(L$5:L28)), L$5:L28, 0))/COUNTIF($A$5:$A$28, "&lt;&gt;")</f>
        <v>0</v>
      </c>
      <c r="M31" s="141">
        <f>SUM(M5:M28)/COUNTIF($A$5:$A$28, "&lt;&gt;")</f>
        <v>2.7</v>
      </c>
      <c r="N31" s="141">
        <f t="shared" ref="N31:P31" si="2">SUM(N5:N28)/COUNTIF(N5:N28, "&lt;&gt;")</f>
        <v>8.7</v>
      </c>
      <c r="O31" s="142" t="str">
        <f t="shared" si="2"/>
        <v>#DIV/0!</v>
      </c>
      <c r="P31" s="143">
        <f t="shared" si="2"/>
        <v>3.8</v>
      </c>
      <c r="Q31" s="13"/>
      <c r="R31" s="13"/>
      <c r="S31" s="13"/>
    </row>
    <row r="32" ht="15.75" customHeight="1">
      <c r="A32" s="144"/>
      <c r="B32" s="123"/>
      <c r="C32" s="123"/>
      <c r="D32" s="123"/>
      <c r="E32" s="145">
        <f t="array" ref="E32">SUM(IF(ISEVEN(ROW(E$6:E28)), E$6:E28, 0))/COUNTIF($A$5:$A$28, "&lt;&gt;")</f>
        <v>0.4</v>
      </c>
      <c r="F32" s="145">
        <f t="array" ref="F32">SUM(IF(ISEVEN(ROW(F$6:F28)), F$6:F28, 0))/COUNTIF($A$5:$A$28, "&lt;&gt;")</f>
        <v>0</v>
      </c>
      <c r="G32" s="145">
        <f t="array" ref="G32">SUM(IF(ISEVEN(ROW(G$6:G28)), G$6:G28, 0))/COUNTIF($A$5:$A$28, "&lt;&gt;")</f>
        <v>0</v>
      </c>
      <c r="H32" s="145">
        <f t="array" ref="H32">SUM(IF(ISEVEN(ROW(H$6:H28)), H$6:H28, 0))/COUNTIF($A$5:$A$28, "&lt;&gt;")</f>
        <v>0</v>
      </c>
      <c r="I32" s="141">
        <f t="array" ref="I32">SUM(IF(ISEVEN(ROW(I$6:I28)), I$6:I28, 0))/COUNTIF($A$5:$A$28, "&lt;&gt;")</f>
        <v>0.4</v>
      </c>
      <c r="J32" s="145">
        <f t="array" ref="J32">SUM(IF(ISEVEN(ROW(J$6:J28)), J$6:J28, 0))/COUNTIF($A$5:$A$28, "&lt;&gt;")</f>
        <v>0</v>
      </c>
      <c r="K32" s="145">
        <f t="array" ref="K32">SUM(IF(ISEVEN(ROW(K$6:K28)), K$6:K28, 0))/COUNTIF($A$5:$A$28, "&lt;&gt;")</f>
        <v>0.1</v>
      </c>
      <c r="L32" s="145">
        <f t="array" ref="L32">SUM(IF(ISEVEN(ROW(L$6:L28)), L$6:L28, 0))/COUNTIF($A$5:$A$28, "&lt;&gt;")</f>
        <v>0</v>
      </c>
      <c r="M32" s="123"/>
      <c r="N32" s="123"/>
      <c r="O32" s="123"/>
      <c r="P32" s="124"/>
      <c r="Q32" s="13"/>
      <c r="R32" s="13"/>
      <c r="S32" s="13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7">
    <mergeCell ref="E3:H3"/>
    <mergeCell ref="I3:L3"/>
    <mergeCell ref="E4:H4"/>
    <mergeCell ref="I4:L4"/>
    <mergeCell ref="A2:A4"/>
    <mergeCell ref="B2:B4"/>
    <mergeCell ref="C2:D2"/>
    <mergeCell ref="M2:N2"/>
    <mergeCell ref="O2:O4"/>
    <mergeCell ref="P2:P4"/>
    <mergeCell ref="Q2:S4"/>
    <mergeCell ref="U5:U6"/>
    <mergeCell ref="V5:V6"/>
    <mergeCell ref="W5:W6"/>
    <mergeCell ref="M3:M4"/>
    <mergeCell ref="N3:N4"/>
    <mergeCell ref="M5:M6"/>
    <mergeCell ref="N5:N6"/>
    <mergeCell ref="O5:O6"/>
    <mergeCell ref="P5:P6"/>
    <mergeCell ref="Q5:S6"/>
    <mergeCell ref="A7:A8"/>
    <mergeCell ref="A9:A10"/>
    <mergeCell ref="B9:B10"/>
    <mergeCell ref="C9:C10"/>
    <mergeCell ref="D9:D10"/>
    <mergeCell ref="V9:V10"/>
    <mergeCell ref="W9:W10"/>
    <mergeCell ref="N15:N16"/>
    <mergeCell ref="O15:O16"/>
    <mergeCell ref="P15:P16"/>
    <mergeCell ref="Q15:S16"/>
    <mergeCell ref="U15:U16"/>
    <mergeCell ref="V15:V16"/>
    <mergeCell ref="W15:W16"/>
    <mergeCell ref="M15:M16"/>
    <mergeCell ref="M17:M18"/>
    <mergeCell ref="N17:N18"/>
    <mergeCell ref="O17:O18"/>
    <mergeCell ref="P17:P18"/>
    <mergeCell ref="Q17:S18"/>
    <mergeCell ref="U17:U18"/>
    <mergeCell ref="P23:P24"/>
    <mergeCell ref="Q23:S24"/>
    <mergeCell ref="Q25:S26"/>
    <mergeCell ref="M19:M20"/>
    <mergeCell ref="M21:M22"/>
    <mergeCell ref="N21:N22"/>
    <mergeCell ref="O21:O22"/>
    <mergeCell ref="P21:P22"/>
    <mergeCell ref="Q21:S22"/>
    <mergeCell ref="M23:M24"/>
    <mergeCell ref="N27:N28"/>
    <mergeCell ref="O27:O28"/>
    <mergeCell ref="Q27:S28"/>
    <mergeCell ref="N23:N24"/>
    <mergeCell ref="O23:O24"/>
    <mergeCell ref="M25:M26"/>
    <mergeCell ref="N25:N26"/>
    <mergeCell ref="O25:O26"/>
    <mergeCell ref="P25:P26"/>
    <mergeCell ref="M27:M28"/>
    <mergeCell ref="P27:P28"/>
    <mergeCell ref="N7:N8"/>
    <mergeCell ref="O7:O8"/>
    <mergeCell ref="P7:P8"/>
    <mergeCell ref="Q7:S8"/>
    <mergeCell ref="U7:U8"/>
    <mergeCell ref="V7:V8"/>
    <mergeCell ref="W7:W8"/>
    <mergeCell ref="M7:M8"/>
    <mergeCell ref="M9:M10"/>
    <mergeCell ref="N9:N10"/>
    <mergeCell ref="O9:O10"/>
    <mergeCell ref="P9:P10"/>
    <mergeCell ref="Q9:S10"/>
    <mergeCell ref="U9:U10"/>
    <mergeCell ref="N11:N12"/>
    <mergeCell ref="O11:O12"/>
    <mergeCell ref="P11:P12"/>
    <mergeCell ref="Q11:S12"/>
    <mergeCell ref="U11:U12"/>
    <mergeCell ref="V11:V12"/>
    <mergeCell ref="W11:W12"/>
    <mergeCell ref="V13:V14"/>
    <mergeCell ref="W13:W14"/>
    <mergeCell ref="M11:M12"/>
    <mergeCell ref="M13:M14"/>
    <mergeCell ref="N13:N14"/>
    <mergeCell ref="O13:O14"/>
    <mergeCell ref="P13:P14"/>
    <mergeCell ref="Q13:S14"/>
    <mergeCell ref="U13:U14"/>
    <mergeCell ref="V17:V18"/>
    <mergeCell ref="W17:W18"/>
    <mergeCell ref="N19:N20"/>
    <mergeCell ref="O19:O20"/>
    <mergeCell ref="P19:P20"/>
    <mergeCell ref="Q19:S20"/>
    <mergeCell ref="U19:U20"/>
    <mergeCell ref="V19:V20"/>
    <mergeCell ref="W19:W20"/>
    <mergeCell ref="A19:A20"/>
    <mergeCell ref="B19:B20"/>
    <mergeCell ref="C19:C20"/>
    <mergeCell ref="D19:D20"/>
    <mergeCell ref="B21:B22"/>
    <mergeCell ref="C21:C22"/>
    <mergeCell ref="D21:D22"/>
    <mergeCell ref="A21:A22"/>
    <mergeCell ref="A23:A24"/>
    <mergeCell ref="B23:B24"/>
    <mergeCell ref="C23:C24"/>
    <mergeCell ref="D23:D24"/>
    <mergeCell ref="A25:A26"/>
    <mergeCell ref="B25:B26"/>
    <mergeCell ref="C3:C4"/>
    <mergeCell ref="D3:D4"/>
    <mergeCell ref="A5:A6"/>
    <mergeCell ref="B5:B6"/>
    <mergeCell ref="C5:C6"/>
    <mergeCell ref="D5:D6"/>
    <mergeCell ref="D7:D8"/>
    <mergeCell ref="B13:B14"/>
    <mergeCell ref="C13:C14"/>
    <mergeCell ref="B7:B8"/>
    <mergeCell ref="C7:C8"/>
    <mergeCell ref="A11:A12"/>
    <mergeCell ref="B11:B12"/>
    <mergeCell ref="C11:C12"/>
    <mergeCell ref="D11:D12"/>
    <mergeCell ref="D13:D14"/>
    <mergeCell ref="C17:C18"/>
    <mergeCell ref="D17:D18"/>
    <mergeCell ref="A13:A14"/>
    <mergeCell ref="A15:A16"/>
    <mergeCell ref="B15:B16"/>
    <mergeCell ref="C15:C16"/>
    <mergeCell ref="D15:D16"/>
    <mergeCell ref="A17:A18"/>
    <mergeCell ref="B17:B18"/>
    <mergeCell ref="C25:C26"/>
    <mergeCell ref="D25:D26"/>
    <mergeCell ref="A27:A28"/>
    <mergeCell ref="B27:B28"/>
    <mergeCell ref="C27:C28"/>
    <mergeCell ref="D27:D28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6.43"/>
    <col customWidth="1" min="3" max="6" width="14.43"/>
    <col customWidth="1" min="13" max="13" width="16.43"/>
  </cols>
  <sheetData>
    <row r="1" ht="15.75" customHeight="1">
      <c r="A1" s="126" t="s">
        <v>460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T1" s="13"/>
      <c r="U1" s="13"/>
      <c r="V1" s="13"/>
      <c r="W1" s="13"/>
    </row>
    <row r="2" ht="15.75" customHeight="1">
      <c r="A2" s="96" t="s">
        <v>87</v>
      </c>
      <c r="B2" s="96" t="s">
        <v>433</v>
      </c>
      <c r="C2" s="127" t="s">
        <v>89</v>
      </c>
      <c r="D2" s="128"/>
      <c r="E2" s="127" t="s">
        <v>434</v>
      </c>
      <c r="F2" s="127" t="s">
        <v>435</v>
      </c>
      <c r="G2" s="127" t="s">
        <v>436</v>
      </c>
      <c r="H2" s="129" t="s">
        <v>437</v>
      </c>
      <c r="I2" s="127" t="s">
        <v>434</v>
      </c>
      <c r="J2" s="127" t="s">
        <v>435</v>
      </c>
      <c r="K2" s="127" t="s">
        <v>436</v>
      </c>
      <c r="L2" s="129" t="s">
        <v>437</v>
      </c>
      <c r="M2" s="127" t="s">
        <v>438</v>
      </c>
      <c r="N2" s="128"/>
      <c r="O2" s="95" t="s">
        <v>15</v>
      </c>
      <c r="P2" s="96" t="s">
        <v>16</v>
      </c>
      <c r="Q2" s="130" t="s">
        <v>108</v>
      </c>
      <c r="R2" s="66"/>
      <c r="S2" s="131"/>
      <c r="T2" s="140"/>
      <c r="U2" s="13"/>
      <c r="V2" s="13"/>
      <c r="W2" s="13"/>
    </row>
    <row r="3" ht="15.75" customHeight="1">
      <c r="A3" s="121"/>
      <c r="B3" s="121"/>
      <c r="C3" s="132" t="s">
        <v>439</v>
      </c>
      <c r="D3" s="133" t="s">
        <v>108</v>
      </c>
      <c r="E3" s="134" t="s">
        <v>440</v>
      </c>
      <c r="F3" s="135"/>
      <c r="G3" s="135"/>
      <c r="H3" s="136"/>
      <c r="I3" s="134" t="s">
        <v>441</v>
      </c>
      <c r="J3" s="135"/>
      <c r="K3" s="135"/>
      <c r="L3" s="136"/>
      <c r="M3" s="132" t="s">
        <v>442</v>
      </c>
      <c r="N3" s="133" t="s">
        <v>443</v>
      </c>
      <c r="O3" s="137"/>
      <c r="P3" s="121"/>
      <c r="S3" s="121"/>
      <c r="T3" s="140"/>
      <c r="U3" s="13"/>
      <c r="V3" s="13"/>
      <c r="W3" s="13"/>
    </row>
    <row r="4" ht="15.75" customHeight="1">
      <c r="A4" s="136"/>
      <c r="B4" s="136"/>
      <c r="C4" s="138"/>
      <c r="D4" s="136"/>
      <c r="E4" s="134" t="s">
        <v>444</v>
      </c>
      <c r="F4" s="135"/>
      <c r="G4" s="135"/>
      <c r="H4" s="136"/>
      <c r="I4" s="134" t="s">
        <v>445</v>
      </c>
      <c r="J4" s="135"/>
      <c r="K4" s="135"/>
      <c r="L4" s="136"/>
      <c r="M4" s="138"/>
      <c r="N4" s="136"/>
      <c r="O4" s="139"/>
      <c r="P4" s="136"/>
      <c r="Q4" s="135"/>
      <c r="R4" s="135"/>
      <c r="S4" s="136"/>
      <c r="T4" s="140"/>
      <c r="U4" s="13" t="s">
        <v>446</v>
      </c>
      <c r="V4" s="13" t="s">
        <v>447</v>
      </c>
      <c r="W4" s="13" t="s">
        <v>448</v>
      </c>
    </row>
    <row r="5" ht="15.75" customHeight="1">
      <c r="A5" s="103">
        <v>2.0</v>
      </c>
      <c r="B5" s="103"/>
      <c r="C5" s="103" t="s">
        <v>119</v>
      </c>
      <c r="D5" s="103" t="s">
        <v>208</v>
      </c>
      <c r="E5" s="13">
        <v>1.0</v>
      </c>
      <c r="F5" s="13">
        <v>0.0</v>
      </c>
      <c r="G5" s="13">
        <v>0.0</v>
      </c>
      <c r="H5" s="103">
        <v>0.0</v>
      </c>
      <c r="I5" s="13">
        <v>4.0</v>
      </c>
      <c r="J5" s="13">
        <v>0.0</v>
      </c>
      <c r="K5" s="13">
        <v>0.0</v>
      </c>
      <c r="L5" s="103">
        <v>0.0</v>
      </c>
      <c r="M5" s="103">
        <v>1.0</v>
      </c>
      <c r="N5" s="103">
        <v>6.0</v>
      </c>
      <c r="O5" s="103"/>
      <c r="P5" s="103">
        <v>2.0</v>
      </c>
      <c r="Q5" s="13" t="s">
        <v>209</v>
      </c>
      <c r="S5" s="121"/>
      <c r="T5" s="140"/>
      <c r="U5" s="147">
        <f>SUM(E5:H5) * 2 + SUM(I5:L5) * 3</f>
        <v>14</v>
      </c>
      <c r="V5" s="147">
        <f>1-EXP(-(ROW(V5) - 4)/3)</f>
        <v>0.2834686894</v>
      </c>
      <c r="W5" s="147">
        <f>V5*U5</f>
        <v>3.968561652</v>
      </c>
    </row>
    <row r="6" ht="15.75" customHeight="1">
      <c r="A6" s="121"/>
      <c r="B6" s="121"/>
      <c r="C6" s="121"/>
      <c r="D6" s="121"/>
      <c r="E6" s="13">
        <v>0.0</v>
      </c>
      <c r="F6" s="13">
        <v>0.0</v>
      </c>
      <c r="G6" s="13">
        <v>0.0</v>
      </c>
      <c r="H6" s="103">
        <v>0.0</v>
      </c>
      <c r="I6" s="13">
        <v>1.0</v>
      </c>
      <c r="J6" s="13">
        <v>0.0</v>
      </c>
      <c r="K6" s="13">
        <v>0.0</v>
      </c>
      <c r="L6" s="103">
        <v>0.0</v>
      </c>
      <c r="M6" s="121"/>
      <c r="N6" s="121"/>
      <c r="O6" s="121"/>
      <c r="P6" s="121"/>
      <c r="S6" s="121"/>
      <c r="T6" s="140"/>
    </row>
    <row r="7" ht="15.75" customHeight="1">
      <c r="A7" s="103">
        <v>8.0</v>
      </c>
      <c r="B7" s="103"/>
      <c r="C7" s="103" t="s">
        <v>119</v>
      </c>
      <c r="D7" s="103" t="s">
        <v>210</v>
      </c>
      <c r="E7" s="13">
        <v>0.0</v>
      </c>
      <c r="F7" s="13">
        <v>2.0</v>
      </c>
      <c r="G7" s="13">
        <v>0.0</v>
      </c>
      <c r="H7" s="103">
        <v>0.0</v>
      </c>
      <c r="I7" s="13">
        <v>0.0</v>
      </c>
      <c r="J7" s="13">
        <v>0.0</v>
      </c>
      <c r="K7" s="13">
        <v>0.0</v>
      </c>
      <c r="M7" s="103">
        <v>2.0</v>
      </c>
      <c r="N7" s="103">
        <v>8.0</v>
      </c>
      <c r="O7" s="103"/>
      <c r="P7" s="103">
        <v>4.0</v>
      </c>
      <c r="Q7" s="13" t="s">
        <v>211</v>
      </c>
      <c r="S7" s="121"/>
      <c r="T7" s="140"/>
      <c r="U7" s="147">
        <f>SUM(E7:H7) * 2 + SUM(I7:L7) * 3</f>
        <v>4</v>
      </c>
      <c r="V7" s="147">
        <f>1-EXP(-(ROW(V7) - 4)/3)</f>
        <v>0.6321205588</v>
      </c>
      <c r="W7" s="147">
        <f>V7*U7</f>
        <v>2.528482235</v>
      </c>
    </row>
    <row r="8" ht="15.75" customHeight="1">
      <c r="A8" s="121"/>
      <c r="B8" s="121"/>
      <c r="C8" s="121"/>
      <c r="D8" s="121"/>
      <c r="E8" s="13">
        <v>0.0</v>
      </c>
      <c r="F8" s="13">
        <v>0.0</v>
      </c>
      <c r="G8" s="13">
        <v>0.0</v>
      </c>
      <c r="H8" s="103">
        <v>0.0</v>
      </c>
      <c r="I8" s="13">
        <v>4.0</v>
      </c>
      <c r="J8" s="13">
        <v>0.0</v>
      </c>
      <c r="K8" s="13">
        <v>1.0</v>
      </c>
      <c r="L8" s="103">
        <v>0.0</v>
      </c>
      <c r="M8" s="121"/>
      <c r="N8" s="121"/>
      <c r="O8" s="121"/>
      <c r="P8" s="121"/>
      <c r="S8" s="121"/>
      <c r="T8" s="140"/>
    </row>
    <row r="9" ht="15.75" customHeight="1">
      <c r="A9" s="103">
        <v>15.0</v>
      </c>
      <c r="B9" s="103"/>
      <c r="C9" s="103" t="s">
        <v>116</v>
      </c>
      <c r="D9" s="103" t="s">
        <v>212</v>
      </c>
      <c r="E9" s="13">
        <v>0.0</v>
      </c>
      <c r="F9" s="13">
        <v>0.0</v>
      </c>
      <c r="G9" s="13">
        <v>0.0</v>
      </c>
      <c r="H9" s="103">
        <v>0.0</v>
      </c>
      <c r="I9" s="13">
        <v>5.0</v>
      </c>
      <c r="J9" s="13">
        <v>0.0</v>
      </c>
      <c r="K9" s="13">
        <v>0.0</v>
      </c>
      <c r="L9" s="103">
        <v>0.0</v>
      </c>
      <c r="M9" s="103">
        <v>1.0</v>
      </c>
      <c r="N9" s="103">
        <v>5.0</v>
      </c>
      <c r="O9" s="103"/>
      <c r="P9" s="103">
        <v>4.0</v>
      </c>
      <c r="Q9" s="13" t="s">
        <v>213</v>
      </c>
      <c r="S9" s="121"/>
      <c r="T9" s="140"/>
      <c r="U9" s="147">
        <f>SUM(E9:H9) * 2 + SUM(I9:L9) * 3</f>
        <v>15</v>
      </c>
      <c r="V9" s="147">
        <f>1-EXP(-(ROW(V9) - 4)/3)</f>
        <v>0.8111243972</v>
      </c>
      <c r="W9" s="147">
        <f>V9*U9</f>
        <v>12.16686596</v>
      </c>
    </row>
    <row r="10" ht="15.75" customHeight="1">
      <c r="A10" s="121"/>
      <c r="B10" s="121"/>
      <c r="C10" s="121"/>
      <c r="D10" s="121"/>
      <c r="E10" s="13">
        <v>1.0</v>
      </c>
      <c r="F10" s="13">
        <v>0.0</v>
      </c>
      <c r="G10" s="13">
        <v>0.0</v>
      </c>
      <c r="H10" s="103">
        <v>0.0</v>
      </c>
      <c r="I10" s="13">
        <v>1.0</v>
      </c>
      <c r="J10" s="13">
        <v>0.0</v>
      </c>
      <c r="K10" s="13">
        <v>0.0</v>
      </c>
      <c r="L10" s="103">
        <v>0.0</v>
      </c>
      <c r="M10" s="121"/>
      <c r="N10" s="121"/>
      <c r="O10" s="121"/>
      <c r="P10" s="121"/>
      <c r="S10" s="121"/>
      <c r="T10" s="140"/>
    </row>
    <row r="11" ht="15.75" customHeight="1">
      <c r="A11" s="103">
        <v>20.0</v>
      </c>
      <c r="B11" s="103"/>
      <c r="C11" s="103" t="s">
        <v>116</v>
      </c>
      <c r="D11" s="103" t="s">
        <v>214</v>
      </c>
      <c r="E11" s="13">
        <v>0.0</v>
      </c>
      <c r="F11" s="13">
        <v>0.0</v>
      </c>
      <c r="G11" s="13">
        <v>0.0</v>
      </c>
      <c r="H11" s="103">
        <v>0.0</v>
      </c>
      <c r="I11" s="13">
        <v>3.0</v>
      </c>
      <c r="J11" s="13">
        <v>0.0</v>
      </c>
      <c r="K11" s="13">
        <v>0.0</v>
      </c>
      <c r="L11" s="103">
        <v>0.0</v>
      </c>
      <c r="M11" s="103">
        <v>2.0</v>
      </c>
      <c r="N11" s="103">
        <v>4.0</v>
      </c>
      <c r="O11" s="103"/>
      <c r="P11" s="103">
        <v>4.0</v>
      </c>
      <c r="Q11" s="13" t="s">
        <v>215</v>
      </c>
      <c r="S11" s="121"/>
      <c r="T11" s="140"/>
      <c r="U11" s="147">
        <f>SUM(E11:H11) * 2 + SUM(I11:L11) * 3</f>
        <v>9</v>
      </c>
      <c r="V11" s="147">
        <f>1-EXP(-(ROW(V11) - 4)/3)</f>
        <v>0.9030280321</v>
      </c>
      <c r="W11" s="147">
        <f>V11*U11</f>
        <v>8.127252289</v>
      </c>
    </row>
    <row r="12" ht="15.75" customHeight="1">
      <c r="A12" s="121"/>
      <c r="B12" s="121"/>
      <c r="C12" s="121"/>
      <c r="D12" s="121"/>
      <c r="E12" s="13">
        <v>0.0</v>
      </c>
      <c r="F12" s="13">
        <v>0.0</v>
      </c>
      <c r="G12" s="13">
        <v>0.0</v>
      </c>
      <c r="H12" s="103">
        <v>0.0</v>
      </c>
      <c r="I12" s="13">
        <v>0.0</v>
      </c>
      <c r="J12" s="13">
        <v>0.0</v>
      </c>
      <c r="K12" s="13">
        <v>0.0</v>
      </c>
      <c r="L12" s="103">
        <v>0.0</v>
      </c>
      <c r="M12" s="121"/>
      <c r="N12" s="121"/>
      <c r="O12" s="121"/>
      <c r="P12" s="121"/>
      <c r="S12" s="121"/>
      <c r="T12" s="140"/>
    </row>
    <row r="13" ht="15.75" customHeight="1">
      <c r="A13" s="103">
        <v>28.0</v>
      </c>
      <c r="B13" s="103"/>
      <c r="C13" s="103" t="s">
        <v>116</v>
      </c>
      <c r="D13" s="103" t="s">
        <v>216</v>
      </c>
      <c r="E13" s="13">
        <v>0.0</v>
      </c>
      <c r="F13" s="13">
        <v>0.0</v>
      </c>
      <c r="G13" s="13">
        <v>0.0</v>
      </c>
      <c r="H13" s="103">
        <v>0.0</v>
      </c>
      <c r="I13" s="13">
        <v>3.0</v>
      </c>
      <c r="J13" s="13">
        <v>2.0</v>
      </c>
      <c r="K13" s="13">
        <v>0.0</v>
      </c>
      <c r="L13" s="103">
        <v>0.0</v>
      </c>
      <c r="M13" s="103">
        <v>1.0</v>
      </c>
      <c r="N13" s="103">
        <v>5.0</v>
      </c>
      <c r="O13" s="103"/>
      <c r="P13" s="103">
        <v>4.0</v>
      </c>
      <c r="Q13" s="13" t="s">
        <v>217</v>
      </c>
      <c r="S13" s="121"/>
      <c r="T13" s="140"/>
      <c r="U13" s="147">
        <f>SUM(E13:H13) * 2 + SUM(I13:L13) * 3</f>
        <v>15</v>
      </c>
      <c r="V13" s="147">
        <f>1-EXP(-(ROW(V13) - 4)/3)</f>
        <v>0.9502129316</v>
      </c>
      <c r="W13" s="147">
        <f>V13*U13</f>
        <v>14.25319397</v>
      </c>
    </row>
    <row r="14" ht="15.75" customHeight="1">
      <c r="A14" s="121"/>
      <c r="B14" s="121"/>
      <c r="C14" s="121"/>
      <c r="D14" s="121"/>
      <c r="E14" s="13">
        <v>0.0</v>
      </c>
      <c r="F14" s="13">
        <v>0.0</v>
      </c>
      <c r="G14" s="13">
        <v>0.0</v>
      </c>
      <c r="H14" s="103">
        <v>0.0</v>
      </c>
      <c r="I14" s="13">
        <v>1.0</v>
      </c>
      <c r="J14" s="13">
        <v>1.0</v>
      </c>
      <c r="K14" s="13">
        <v>0.0</v>
      </c>
      <c r="L14" s="103">
        <v>0.0</v>
      </c>
      <c r="M14" s="121"/>
      <c r="N14" s="121"/>
      <c r="O14" s="121"/>
      <c r="P14" s="121"/>
      <c r="S14" s="121"/>
      <c r="T14" s="140"/>
    </row>
    <row r="15" ht="15.75" customHeight="1">
      <c r="A15" s="103">
        <v>32.0</v>
      </c>
      <c r="B15" s="103"/>
      <c r="C15" s="103" t="s">
        <v>116</v>
      </c>
      <c r="D15" s="103" t="s">
        <v>218</v>
      </c>
      <c r="E15" s="13">
        <v>1.0</v>
      </c>
      <c r="F15" s="13">
        <v>1.0</v>
      </c>
      <c r="G15" s="13">
        <v>0.0</v>
      </c>
      <c r="H15" s="103">
        <v>0.0</v>
      </c>
      <c r="I15" s="13">
        <v>0.0</v>
      </c>
      <c r="J15" s="13">
        <v>0.0</v>
      </c>
      <c r="K15" s="13">
        <v>0.0</v>
      </c>
      <c r="L15" s="103">
        <v>0.0</v>
      </c>
      <c r="M15" s="103">
        <v>2.0</v>
      </c>
      <c r="N15" s="103">
        <v>15.0</v>
      </c>
      <c r="O15" s="103"/>
      <c r="P15" s="103">
        <v>2.0</v>
      </c>
      <c r="Q15" s="13" t="s">
        <v>219</v>
      </c>
      <c r="S15" s="121"/>
      <c r="T15" s="140"/>
      <c r="U15" s="147">
        <f>SUM(E15:H15) * 2 + SUM(I15:L15) * 3</f>
        <v>4</v>
      </c>
      <c r="V15" s="147">
        <f>1-EXP(-(ROW(V15) - 4)/3)</f>
        <v>0.9744384668</v>
      </c>
      <c r="W15" s="147">
        <f>V15*U15</f>
        <v>3.897753867</v>
      </c>
    </row>
    <row r="16" ht="15.75" customHeight="1">
      <c r="A16" s="121"/>
      <c r="B16" s="121"/>
      <c r="C16" s="121"/>
      <c r="D16" s="121"/>
      <c r="E16" s="13">
        <v>0.0</v>
      </c>
      <c r="F16" s="13">
        <v>0.0</v>
      </c>
      <c r="G16" s="13">
        <v>0.0</v>
      </c>
      <c r="H16" s="103">
        <v>0.0</v>
      </c>
      <c r="I16" s="13">
        <v>1.0</v>
      </c>
      <c r="J16" s="13">
        <v>0.0</v>
      </c>
      <c r="K16" s="13">
        <v>0.0</v>
      </c>
      <c r="L16" s="103">
        <v>0.0</v>
      </c>
      <c r="M16" s="121"/>
      <c r="N16" s="121"/>
      <c r="O16" s="121"/>
      <c r="P16" s="121"/>
      <c r="S16" s="121"/>
      <c r="T16" s="140"/>
    </row>
    <row r="17" ht="15.75" customHeight="1">
      <c r="A17" s="103">
        <v>44.0</v>
      </c>
      <c r="B17" s="103"/>
      <c r="C17" s="103" t="s">
        <v>119</v>
      </c>
      <c r="D17" s="103" t="s">
        <v>220</v>
      </c>
      <c r="E17" s="13">
        <v>1.0</v>
      </c>
      <c r="F17" s="13">
        <v>1.0</v>
      </c>
      <c r="G17" s="13">
        <v>0.0</v>
      </c>
      <c r="H17" s="103">
        <v>0.0</v>
      </c>
      <c r="I17" s="13">
        <v>3.0</v>
      </c>
      <c r="J17" s="13">
        <v>0.0</v>
      </c>
      <c r="K17" s="13">
        <v>0.0</v>
      </c>
      <c r="L17" s="103">
        <v>0.0</v>
      </c>
      <c r="M17" s="103">
        <v>2.0</v>
      </c>
      <c r="N17" s="103">
        <v>8.0</v>
      </c>
      <c r="O17" s="103"/>
      <c r="P17" s="103">
        <v>4.0</v>
      </c>
      <c r="Q17" s="13" t="s">
        <v>221</v>
      </c>
      <c r="S17" s="121"/>
      <c r="T17" s="140"/>
      <c r="U17" s="147">
        <f>SUM(E17:H17) * 2 + SUM(I17:L17) * 3</f>
        <v>13</v>
      </c>
      <c r="V17" s="147">
        <f>1-EXP(-(ROW(V17) - 4)/3)</f>
        <v>0.9868762713</v>
      </c>
      <c r="W17" s="147">
        <f>V17*U17</f>
        <v>12.82939153</v>
      </c>
    </row>
    <row r="18" ht="15.75" customHeight="1">
      <c r="A18" s="121"/>
      <c r="B18" s="121"/>
      <c r="C18" s="121"/>
      <c r="D18" s="121"/>
      <c r="E18" s="13">
        <v>0.0</v>
      </c>
      <c r="F18" s="13">
        <v>0.0</v>
      </c>
      <c r="G18" s="13">
        <v>0.0</v>
      </c>
      <c r="H18" s="103">
        <v>0.0</v>
      </c>
      <c r="I18" s="13">
        <v>1.0</v>
      </c>
      <c r="J18" s="13">
        <v>0.0</v>
      </c>
      <c r="K18" s="13">
        <v>0.0</v>
      </c>
      <c r="L18" s="103">
        <v>0.0</v>
      </c>
      <c r="M18" s="121"/>
      <c r="N18" s="121"/>
      <c r="O18" s="121"/>
      <c r="P18" s="121"/>
      <c r="S18" s="121"/>
      <c r="T18" s="140"/>
    </row>
    <row r="19" ht="15.75" customHeight="1">
      <c r="A19" s="103">
        <v>53.0</v>
      </c>
      <c r="B19" s="103"/>
      <c r="C19" s="103" t="s">
        <v>119</v>
      </c>
      <c r="D19" s="103" t="s">
        <v>222</v>
      </c>
      <c r="E19" s="13">
        <v>2.0</v>
      </c>
      <c r="F19" s="13">
        <v>1.0</v>
      </c>
      <c r="G19" s="13">
        <v>0.0</v>
      </c>
      <c r="H19" s="103">
        <v>0.0</v>
      </c>
      <c r="I19" s="13">
        <v>3.0</v>
      </c>
      <c r="J19" s="13">
        <v>0.0</v>
      </c>
      <c r="K19" s="13">
        <v>0.0</v>
      </c>
      <c r="L19" s="103">
        <v>0.0</v>
      </c>
      <c r="M19" s="103">
        <v>3.0</v>
      </c>
      <c r="N19" s="103">
        <v>7.0</v>
      </c>
      <c r="O19" s="103"/>
      <c r="P19" s="103">
        <v>4.0</v>
      </c>
      <c r="Q19" s="13" t="s">
        <v>223</v>
      </c>
      <c r="S19" s="121"/>
      <c r="T19" s="140"/>
      <c r="U19" s="147">
        <f>SUM(E19:H19) * 2 + SUM(I19:L19) * 3</f>
        <v>15</v>
      </c>
      <c r="V19" s="147">
        <f>1-EXP(-(ROW(V19) - 4)/3)</f>
        <v>0.993262053</v>
      </c>
      <c r="W19" s="147">
        <f>V19*U19</f>
        <v>14.8989308</v>
      </c>
    </row>
    <row r="20" ht="15.75" customHeight="1">
      <c r="A20" s="121"/>
      <c r="B20" s="121"/>
      <c r="C20" s="121"/>
      <c r="D20" s="121"/>
      <c r="E20" s="13">
        <v>0.0</v>
      </c>
      <c r="F20" s="13">
        <v>0.0</v>
      </c>
      <c r="G20" s="13">
        <v>0.0</v>
      </c>
      <c r="H20" s="103">
        <v>0.0</v>
      </c>
      <c r="I20" s="13">
        <v>0.0</v>
      </c>
      <c r="J20" s="13">
        <v>0.0</v>
      </c>
      <c r="K20" s="13">
        <v>0.0</v>
      </c>
      <c r="L20" s="103">
        <v>0.0</v>
      </c>
      <c r="M20" s="121"/>
      <c r="N20" s="121"/>
      <c r="O20" s="121"/>
      <c r="P20" s="121"/>
      <c r="S20" s="121"/>
      <c r="T20" s="140"/>
    </row>
    <row r="21" ht="15.75" customHeight="1">
      <c r="A21" s="103">
        <v>64.0</v>
      </c>
      <c r="B21" s="103"/>
      <c r="C21" s="103"/>
      <c r="D21" s="103" t="s">
        <v>224</v>
      </c>
      <c r="E21" s="13">
        <v>1.0</v>
      </c>
      <c r="F21" s="13">
        <v>1.0</v>
      </c>
      <c r="G21" s="13">
        <v>0.0</v>
      </c>
      <c r="H21" s="103">
        <v>0.0</v>
      </c>
      <c r="I21" s="13">
        <v>1.0</v>
      </c>
      <c r="J21" s="13">
        <v>3.0</v>
      </c>
      <c r="K21" s="13">
        <v>0.0</v>
      </c>
      <c r="L21" s="103">
        <v>0.0</v>
      </c>
      <c r="M21" s="103">
        <v>2.0</v>
      </c>
      <c r="N21" s="103">
        <v>5.0</v>
      </c>
      <c r="O21" s="103"/>
      <c r="P21" s="103">
        <v>4.0</v>
      </c>
      <c r="Q21" s="13" t="s">
        <v>225</v>
      </c>
      <c r="S21" s="121"/>
      <c r="T21" s="140" t="s">
        <v>449</v>
      </c>
      <c r="U21" s="147">
        <f t="shared" ref="U21:W21" si="1">SUM(U5:U20)</f>
        <v>89</v>
      </c>
      <c r="V21" s="147">
        <f t="shared" si="1"/>
        <v>6.5345314</v>
      </c>
      <c r="W21" s="147">
        <f t="shared" si="1"/>
        <v>72.6704323</v>
      </c>
    </row>
    <row r="22" ht="15.75" customHeight="1">
      <c r="A22" s="121"/>
      <c r="B22" s="121"/>
      <c r="C22" s="121"/>
      <c r="D22" s="121"/>
      <c r="E22" s="13">
        <v>0.0</v>
      </c>
      <c r="F22" s="13">
        <v>0.0</v>
      </c>
      <c r="G22" s="13">
        <v>0.0</v>
      </c>
      <c r="H22" s="103">
        <v>0.0</v>
      </c>
      <c r="I22" s="13">
        <v>2.0</v>
      </c>
      <c r="J22" s="13">
        <v>0.0</v>
      </c>
      <c r="K22" s="13">
        <v>0.0</v>
      </c>
      <c r="L22" s="103">
        <v>0.0</v>
      </c>
      <c r="M22" s="121"/>
      <c r="N22" s="121"/>
      <c r="O22" s="121"/>
      <c r="P22" s="121"/>
      <c r="S22" s="121"/>
      <c r="T22" s="140"/>
      <c r="U22" s="147">
        <f>U21/COUNT(U5:U20)</f>
        <v>11.125</v>
      </c>
      <c r="V22" s="13"/>
      <c r="W22" s="147">
        <f>W21/V21</f>
        <v>11.12098601</v>
      </c>
    </row>
    <row r="23" ht="15.75" customHeight="1">
      <c r="A23" s="103">
        <v>69.0</v>
      </c>
      <c r="B23" s="103"/>
      <c r="C23" s="103" t="s">
        <v>109</v>
      </c>
      <c r="D23" s="103" t="s">
        <v>226</v>
      </c>
      <c r="E23" s="13">
        <v>1.0</v>
      </c>
      <c r="F23" s="13">
        <v>0.0</v>
      </c>
      <c r="G23" s="13">
        <v>0.0</v>
      </c>
      <c r="H23" s="103">
        <v>0.0</v>
      </c>
      <c r="I23" s="13">
        <v>3.0</v>
      </c>
      <c r="J23" s="13">
        <v>0.0</v>
      </c>
      <c r="K23" s="13">
        <v>0.0</v>
      </c>
      <c r="L23" s="103">
        <v>0.0</v>
      </c>
      <c r="M23" s="103">
        <v>2.0</v>
      </c>
      <c r="N23" s="103"/>
      <c r="O23" s="103"/>
      <c r="P23" s="103">
        <v>5.0</v>
      </c>
      <c r="Q23" s="13" t="s">
        <v>227</v>
      </c>
      <c r="S23" s="121"/>
    </row>
    <row r="24" ht="15.75" customHeight="1">
      <c r="A24" s="121"/>
      <c r="B24" s="121"/>
      <c r="C24" s="121"/>
      <c r="D24" s="121"/>
      <c r="E24" s="13">
        <v>1.0</v>
      </c>
      <c r="F24" s="13">
        <v>0.0</v>
      </c>
      <c r="G24" s="13">
        <v>0.0</v>
      </c>
      <c r="H24" s="103">
        <v>0.0</v>
      </c>
      <c r="I24" s="13">
        <v>1.0</v>
      </c>
      <c r="J24" s="13">
        <v>0.0</v>
      </c>
      <c r="K24" s="13">
        <v>0.0</v>
      </c>
      <c r="L24" s="103">
        <v>0.0</v>
      </c>
      <c r="M24" s="121"/>
      <c r="N24" s="121"/>
      <c r="O24" s="121"/>
      <c r="P24" s="121"/>
      <c r="S24" s="121"/>
    </row>
    <row r="25" ht="15.75" customHeight="1">
      <c r="A25" s="103"/>
      <c r="B25" s="103"/>
      <c r="C25" s="103"/>
      <c r="D25" s="103"/>
      <c r="E25" s="13"/>
      <c r="F25" s="13"/>
      <c r="G25" s="13"/>
      <c r="H25" s="103"/>
      <c r="I25" s="13"/>
      <c r="J25" s="13"/>
      <c r="K25" s="13"/>
      <c r="L25" s="103"/>
      <c r="M25" s="103"/>
      <c r="N25" s="103"/>
      <c r="O25" s="103"/>
      <c r="P25" s="103"/>
      <c r="Q25" s="13"/>
      <c r="S25" s="121"/>
    </row>
    <row r="26" ht="15.75" customHeight="1">
      <c r="A26" s="121"/>
      <c r="B26" s="121"/>
      <c r="C26" s="121"/>
      <c r="D26" s="121"/>
      <c r="E26" s="13"/>
      <c r="F26" s="13"/>
      <c r="G26" s="13"/>
      <c r="H26" s="103"/>
      <c r="I26" s="13"/>
      <c r="J26" s="13"/>
      <c r="K26" s="13"/>
      <c r="L26" s="103"/>
      <c r="M26" s="121"/>
      <c r="N26" s="121"/>
      <c r="O26" s="121"/>
      <c r="P26" s="121"/>
      <c r="S26" s="121"/>
    </row>
    <row r="27" ht="15.75" customHeight="1">
      <c r="A27" s="103"/>
      <c r="B27" s="103"/>
      <c r="C27" s="103"/>
      <c r="D27" s="103"/>
      <c r="E27" s="13"/>
      <c r="F27" s="13"/>
      <c r="G27" s="13"/>
      <c r="H27" s="103"/>
      <c r="I27" s="13"/>
      <c r="J27" s="13"/>
      <c r="K27" s="13"/>
      <c r="L27" s="103"/>
      <c r="M27" s="103"/>
      <c r="N27" s="103"/>
      <c r="O27" s="103"/>
      <c r="P27" s="103"/>
      <c r="Q27" s="13"/>
      <c r="S27" s="121"/>
    </row>
    <row r="28" ht="15.75" customHeight="1">
      <c r="A28" s="122"/>
      <c r="B28" s="122"/>
      <c r="C28" s="122"/>
      <c r="D28" s="122"/>
      <c r="E28" s="123"/>
      <c r="F28" s="123"/>
      <c r="G28" s="123"/>
      <c r="H28" s="124"/>
      <c r="I28" s="123"/>
      <c r="J28" s="123"/>
      <c r="K28" s="123"/>
      <c r="L28" s="124"/>
      <c r="M28" s="122"/>
      <c r="N28" s="122"/>
      <c r="O28" s="122"/>
      <c r="P28" s="122"/>
      <c r="Q28" s="52"/>
      <c r="R28" s="52"/>
      <c r="S28" s="122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ht="15.75" customHeight="1">
      <c r="A30" s="126" t="s">
        <v>450</v>
      </c>
      <c r="B30" s="123"/>
      <c r="C30" s="123"/>
      <c r="D30" s="123"/>
      <c r="E30" s="123"/>
      <c r="F30" s="123"/>
      <c r="G30" s="123"/>
      <c r="H30" s="123"/>
      <c r="I30" s="123"/>
      <c r="J30" s="123"/>
      <c r="K30" s="123"/>
      <c r="L30" s="123"/>
      <c r="M30" s="123"/>
      <c r="N30" s="123"/>
      <c r="O30" s="13"/>
      <c r="P30" s="13"/>
      <c r="Q30" s="13"/>
      <c r="R30" s="13"/>
      <c r="S30" s="13"/>
    </row>
    <row r="31" ht="15.75" customHeight="1">
      <c r="A31" s="140"/>
      <c r="B31" s="141" t="str">
        <f>SUM(B5:B28)/COUNTIF(B5:B28, "&lt;&gt;")</f>
        <v>#DIV/0!</v>
      </c>
      <c r="C31" s="13"/>
      <c r="D31" s="13"/>
      <c r="E31" s="141">
        <f t="array" ref="E31">SUM(IF(ISODD(ROW(E$5:E28)), E$5:E28, 0))/COUNTIF($A$5:$A$28, "&lt;&gt;")</f>
        <v>0.7</v>
      </c>
      <c r="F31" s="141">
        <f t="array" ref="F31">SUM(IF(ISODD(ROW(F$5:F28)), F$5:F28, 0))/COUNTIF($A$5:$A$28, "&lt;&gt;")</f>
        <v>0.6</v>
      </c>
      <c r="G31" s="141">
        <f t="array" ref="G31">SUM(IF(ISODD(ROW(G$5:G28)), G$5:G28, 0))/COUNTIF($A$5:$A$28, "&lt;&gt;")</f>
        <v>0</v>
      </c>
      <c r="H31" s="141">
        <f t="array" ref="H31">SUM(IF(ISODD(ROW(H$5:H28)), H$5:H28, 0))/COUNTIF($A$5:$A$28, "&lt;&gt;")</f>
        <v>0</v>
      </c>
      <c r="I31" s="141">
        <f t="array" ref="I31">SUM(IF(ISODD(ROW(I$5:I28)), I$5:I28, 0))/COUNTIF($A$5:$A$28, "&lt;&gt;")</f>
        <v>2.5</v>
      </c>
      <c r="J31" s="141">
        <f t="array" ref="J31">SUM(IF(ISODD(ROW(J$5:J28)), J$5:J28, 0))/COUNTIF($A$5:$A$28, "&lt;&gt;")</f>
        <v>0.5</v>
      </c>
      <c r="K31" s="141">
        <f t="array" ref="K31">SUM(IF(ISODD(ROW(K$5:K28)), K$5:K28, 0))/COUNTIF($A$5:$A$28, "&lt;&gt;")</f>
        <v>0</v>
      </c>
      <c r="L31" s="141">
        <f t="array" ref="L31">SUM(IF(ISODD(ROW(L$5:L28)), L$5:L28, 0))/COUNTIF($A$5:$A$28, "&lt;&gt;")</f>
        <v>0</v>
      </c>
      <c r="M31" s="141">
        <f>SUM(M5:M28)/COUNTIF($A$5:$A$28, "&lt;&gt;")</f>
        <v>1.8</v>
      </c>
      <c r="N31" s="141">
        <f t="shared" ref="N31:P31" si="2">SUM(N5:N28)/COUNTIF(N5:N28, "&lt;&gt;")</f>
        <v>7</v>
      </c>
      <c r="O31" s="142" t="str">
        <f t="shared" si="2"/>
        <v>#DIV/0!</v>
      </c>
      <c r="P31" s="143">
        <f t="shared" si="2"/>
        <v>3.7</v>
      </c>
      <c r="Q31" s="13"/>
      <c r="R31" s="13"/>
      <c r="S31" s="13"/>
    </row>
    <row r="32" ht="15.75" customHeight="1">
      <c r="A32" s="144"/>
      <c r="B32" s="123"/>
      <c r="C32" s="123"/>
      <c r="D32" s="123"/>
      <c r="E32" s="145">
        <f t="array" ref="E32">SUM(IF(ISEVEN(ROW(E$6:E28)), E$6:E28, 0))/COUNTIF($A$5:$A$28, "&lt;&gt;")</f>
        <v>0.2</v>
      </c>
      <c r="F32" s="145">
        <f t="array" ref="F32">SUM(IF(ISEVEN(ROW(F$6:F28)), F$6:F28, 0))/COUNTIF($A$5:$A$28, "&lt;&gt;")</f>
        <v>0</v>
      </c>
      <c r="G32" s="145">
        <f t="array" ref="G32">SUM(IF(ISEVEN(ROW(G$6:G28)), G$6:G28, 0))/COUNTIF($A$5:$A$28, "&lt;&gt;")</f>
        <v>0</v>
      </c>
      <c r="H32" s="145">
        <f t="array" ref="H32">SUM(IF(ISEVEN(ROW(H$6:H28)), H$6:H28, 0))/COUNTIF($A$5:$A$28, "&lt;&gt;")</f>
        <v>0</v>
      </c>
      <c r="I32" s="141">
        <f t="array" ref="I32">SUM(IF(ISEVEN(ROW(I$6:I28)), I$6:I28, 0))/COUNTIF($A$5:$A$28, "&lt;&gt;")</f>
        <v>1.2</v>
      </c>
      <c r="J32" s="145">
        <f t="array" ref="J32">SUM(IF(ISEVEN(ROW(J$6:J28)), J$6:J28, 0))/COUNTIF($A$5:$A$28, "&lt;&gt;")</f>
        <v>0.1</v>
      </c>
      <c r="K32" s="145">
        <f t="array" ref="K32">SUM(IF(ISEVEN(ROW(K$6:K28)), K$6:K28, 0))/COUNTIF($A$5:$A$28, "&lt;&gt;")</f>
        <v>0.1</v>
      </c>
      <c r="L32" s="145">
        <f t="array" ref="L32">SUM(IF(ISEVEN(ROW(L$6:L28)), L$6:L28, 0))/COUNTIF($A$5:$A$28, "&lt;&gt;")</f>
        <v>0</v>
      </c>
      <c r="M32" s="123"/>
      <c r="N32" s="123"/>
      <c r="O32" s="123"/>
      <c r="P32" s="124"/>
      <c r="Q32" s="13"/>
      <c r="R32" s="13"/>
      <c r="S32" s="13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7">
    <mergeCell ref="E3:H3"/>
    <mergeCell ref="I3:L3"/>
    <mergeCell ref="E4:H4"/>
    <mergeCell ref="I4:L4"/>
    <mergeCell ref="A2:A4"/>
    <mergeCell ref="B2:B4"/>
    <mergeCell ref="C2:D2"/>
    <mergeCell ref="M2:N2"/>
    <mergeCell ref="O2:O4"/>
    <mergeCell ref="P2:P4"/>
    <mergeCell ref="Q2:S4"/>
    <mergeCell ref="U5:U6"/>
    <mergeCell ref="V5:V6"/>
    <mergeCell ref="W5:W6"/>
    <mergeCell ref="M3:M4"/>
    <mergeCell ref="N3:N4"/>
    <mergeCell ref="M5:M6"/>
    <mergeCell ref="N5:N6"/>
    <mergeCell ref="O5:O6"/>
    <mergeCell ref="P5:P6"/>
    <mergeCell ref="Q5:S6"/>
    <mergeCell ref="A7:A8"/>
    <mergeCell ref="A9:A10"/>
    <mergeCell ref="B9:B10"/>
    <mergeCell ref="C9:C10"/>
    <mergeCell ref="D9:D10"/>
    <mergeCell ref="V9:V10"/>
    <mergeCell ref="W9:W10"/>
    <mergeCell ref="N15:N16"/>
    <mergeCell ref="O15:O16"/>
    <mergeCell ref="P15:P16"/>
    <mergeCell ref="Q15:S16"/>
    <mergeCell ref="U15:U16"/>
    <mergeCell ref="V15:V16"/>
    <mergeCell ref="W15:W16"/>
    <mergeCell ref="M15:M16"/>
    <mergeCell ref="M17:M18"/>
    <mergeCell ref="N17:N18"/>
    <mergeCell ref="O17:O18"/>
    <mergeCell ref="P17:P18"/>
    <mergeCell ref="Q17:S18"/>
    <mergeCell ref="U17:U18"/>
    <mergeCell ref="P23:P24"/>
    <mergeCell ref="Q23:S24"/>
    <mergeCell ref="Q25:S26"/>
    <mergeCell ref="M19:M20"/>
    <mergeCell ref="M21:M22"/>
    <mergeCell ref="N21:N22"/>
    <mergeCell ref="O21:O22"/>
    <mergeCell ref="P21:P22"/>
    <mergeCell ref="Q21:S22"/>
    <mergeCell ref="M23:M24"/>
    <mergeCell ref="N27:N28"/>
    <mergeCell ref="O27:O28"/>
    <mergeCell ref="Q27:S28"/>
    <mergeCell ref="N23:N24"/>
    <mergeCell ref="O23:O24"/>
    <mergeCell ref="M25:M26"/>
    <mergeCell ref="N25:N26"/>
    <mergeCell ref="O25:O26"/>
    <mergeCell ref="P25:P26"/>
    <mergeCell ref="M27:M28"/>
    <mergeCell ref="P27:P28"/>
    <mergeCell ref="N7:N8"/>
    <mergeCell ref="O7:O8"/>
    <mergeCell ref="P7:P8"/>
    <mergeCell ref="Q7:S8"/>
    <mergeCell ref="U7:U8"/>
    <mergeCell ref="V7:V8"/>
    <mergeCell ref="W7:W8"/>
    <mergeCell ref="M7:M8"/>
    <mergeCell ref="M9:M10"/>
    <mergeCell ref="N9:N10"/>
    <mergeCell ref="O9:O10"/>
    <mergeCell ref="P9:P10"/>
    <mergeCell ref="Q9:S10"/>
    <mergeCell ref="U9:U10"/>
    <mergeCell ref="N11:N12"/>
    <mergeCell ref="O11:O12"/>
    <mergeCell ref="P11:P12"/>
    <mergeCell ref="Q11:S12"/>
    <mergeCell ref="U11:U12"/>
    <mergeCell ref="V11:V12"/>
    <mergeCell ref="W11:W12"/>
    <mergeCell ref="V13:V14"/>
    <mergeCell ref="W13:W14"/>
    <mergeCell ref="M11:M12"/>
    <mergeCell ref="M13:M14"/>
    <mergeCell ref="N13:N14"/>
    <mergeCell ref="O13:O14"/>
    <mergeCell ref="P13:P14"/>
    <mergeCell ref="Q13:S14"/>
    <mergeCell ref="U13:U14"/>
    <mergeCell ref="V17:V18"/>
    <mergeCell ref="W17:W18"/>
    <mergeCell ref="N19:N20"/>
    <mergeCell ref="O19:O20"/>
    <mergeCell ref="P19:P20"/>
    <mergeCell ref="Q19:S20"/>
    <mergeCell ref="U19:U20"/>
    <mergeCell ref="V19:V20"/>
    <mergeCell ref="W19:W20"/>
    <mergeCell ref="A19:A20"/>
    <mergeCell ref="B19:B20"/>
    <mergeCell ref="C19:C20"/>
    <mergeCell ref="D19:D20"/>
    <mergeCell ref="B21:B22"/>
    <mergeCell ref="C21:C22"/>
    <mergeCell ref="D21:D22"/>
    <mergeCell ref="A21:A22"/>
    <mergeCell ref="A23:A24"/>
    <mergeCell ref="B23:B24"/>
    <mergeCell ref="C23:C24"/>
    <mergeCell ref="D23:D24"/>
    <mergeCell ref="A25:A26"/>
    <mergeCell ref="B25:B26"/>
    <mergeCell ref="C3:C4"/>
    <mergeCell ref="D3:D4"/>
    <mergeCell ref="A5:A6"/>
    <mergeCell ref="B5:B6"/>
    <mergeCell ref="C5:C6"/>
    <mergeCell ref="D5:D6"/>
    <mergeCell ref="D7:D8"/>
    <mergeCell ref="B13:B14"/>
    <mergeCell ref="C13:C14"/>
    <mergeCell ref="B7:B8"/>
    <mergeCell ref="C7:C8"/>
    <mergeCell ref="A11:A12"/>
    <mergeCell ref="B11:B12"/>
    <mergeCell ref="C11:C12"/>
    <mergeCell ref="D11:D12"/>
    <mergeCell ref="D13:D14"/>
    <mergeCell ref="C17:C18"/>
    <mergeCell ref="D17:D18"/>
    <mergeCell ref="A13:A14"/>
    <mergeCell ref="A15:A16"/>
    <mergeCell ref="B15:B16"/>
    <mergeCell ref="C15:C16"/>
    <mergeCell ref="D15:D16"/>
    <mergeCell ref="A17:A18"/>
    <mergeCell ref="B17:B18"/>
    <mergeCell ref="C25:C26"/>
    <mergeCell ref="D25:D26"/>
    <mergeCell ref="A27:A28"/>
    <mergeCell ref="B27:B28"/>
    <mergeCell ref="C27:C28"/>
    <mergeCell ref="D27:D28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6.43"/>
    <col customWidth="1" min="3" max="6" width="14.43"/>
    <col customWidth="1" min="13" max="13" width="16.43"/>
  </cols>
  <sheetData>
    <row r="1" ht="15.75" customHeight="1">
      <c r="A1" s="126" t="s">
        <v>461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T1" s="13"/>
      <c r="U1" s="13"/>
      <c r="V1" s="13"/>
      <c r="W1" s="13"/>
    </row>
    <row r="2" ht="15.75" customHeight="1">
      <c r="A2" s="96" t="s">
        <v>87</v>
      </c>
      <c r="B2" s="96" t="s">
        <v>433</v>
      </c>
      <c r="C2" s="127" t="s">
        <v>89</v>
      </c>
      <c r="D2" s="128"/>
      <c r="E2" s="127" t="s">
        <v>434</v>
      </c>
      <c r="F2" s="127" t="s">
        <v>435</v>
      </c>
      <c r="G2" s="127" t="s">
        <v>436</v>
      </c>
      <c r="H2" s="129" t="s">
        <v>437</v>
      </c>
      <c r="I2" s="127" t="s">
        <v>434</v>
      </c>
      <c r="J2" s="127" t="s">
        <v>435</v>
      </c>
      <c r="K2" s="127" t="s">
        <v>436</v>
      </c>
      <c r="L2" s="129" t="s">
        <v>437</v>
      </c>
      <c r="M2" s="127" t="s">
        <v>438</v>
      </c>
      <c r="N2" s="128"/>
      <c r="O2" s="95" t="s">
        <v>15</v>
      </c>
      <c r="P2" s="96" t="s">
        <v>16</v>
      </c>
      <c r="Q2" s="130" t="s">
        <v>108</v>
      </c>
      <c r="R2" s="66"/>
      <c r="S2" s="131"/>
      <c r="T2" s="140"/>
      <c r="U2" s="13"/>
      <c r="V2" s="13"/>
      <c r="W2" s="13"/>
    </row>
    <row r="3" ht="15.75" customHeight="1">
      <c r="A3" s="121"/>
      <c r="B3" s="121"/>
      <c r="C3" s="132" t="s">
        <v>439</v>
      </c>
      <c r="D3" s="133" t="s">
        <v>108</v>
      </c>
      <c r="E3" s="134" t="s">
        <v>440</v>
      </c>
      <c r="F3" s="135"/>
      <c r="G3" s="135"/>
      <c r="H3" s="136"/>
      <c r="I3" s="134" t="s">
        <v>441</v>
      </c>
      <c r="J3" s="135"/>
      <c r="K3" s="135"/>
      <c r="L3" s="136"/>
      <c r="M3" s="132" t="s">
        <v>442</v>
      </c>
      <c r="N3" s="133" t="s">
        <v>443</v>
      </c>
      <c r="O3" s="137"/>
      <c r="P3" s="121"/>
      <c r="S3" s="121"/>
      <c r="T3" s="140"/>
      <c r="U3" s="13"/>
      <c r="V3" s="13"/>
      <c r="W3" s="13"/>
    </row>
    <row r="4" ht="15.75" customHeight="1">
      <c r="A4" s="136"/>
      <c r="B4" s="136"/>
      <c r="C4" s="138"/>
      <c r="D4" s="136"/>
      <c r="E4" s="134" t="s">
        <v>444</v>
      </c>
      <c r="F4" s="135"/>
      <c r="G4" s="135"/>
      <c r="H4" s="136"/>
      <c r="I4" s="134" t="s">
        <v>445</v>
      </c>
      <c r="J4" s="135"/>
      <c r="K4" s="135"/>
      <c r="L4" s="136"/>
      <c r="M4" s="138"/>
      <c r="N4" s="136"/>
      <c r="O4" s="139"/>
      <c r="P4" s="136"/>
      <c r="Q4" s="135"/>
      <c r="R4" s="135"/>
      <c r="S4" s="136"/>
      <c r="T4" s="140"/>
      <c r="U4" s="13" t="s">
        <v>446</v>
      </c>
      <c r="V4" s="13" t="s">
        <v>447</v>
      </c>
      <c r="W4" s="13" t="s">
        <v>448</v>
      </c>
    </row>
    <row r="5" ht="15.75" customHeight="1">
      <c r="A5" s="103">
        <v>1.0</v>
      </c>
      <c r="B5" s="103"/>
      <c r="C5" s="103" t="s">
        <v>109</v>
      </c>
      <c r="D5" s="103" t="s">
        <v>462</v>
      </c>
      <c r="E5" s="13">
        <v>0.0</v>
      </c>
      <c r="F5" s="13">
        <v>0.0</v>
      </c>
      <c r="G5" s="13">
        <v>0.0</v>
      </c>
      <c r="H5" s="103">
        <v>0.0</v>
      </c>
      <c r="I5" s="13">
        <v>0.0</v>
      </c>
      <c r="J5" s="13">
        <v>0.0</v>
      </c>
      <c r="K5" s="13">
        <v>0.0</v>
      </c>
      <c r="L5" s="103">
        <v>0.0</v>
      </c>
      <c r="M5" s="103"/>
      <c r="N5" s="103"/>
      <c r="O5" s="103"/>
      <c r="P5" s="103"/>
      <c r="Q5" s="13" t="s">
        <v>463</v>
      </c>
      <c r="S5" s="121"/>
      <c r="T5" s="140"/>
      <c r="U5" s="147">
        <f>SUM(E5:H5) * 2 + SUM(I5:L5) * 3</f>
        <v>0</v>
      </c>
      <c r="V5" s="147">
        <f>1-EXP(-(ROW(V5) - 4)/3)</f>
        <v>0.2834686894</v>
      </c>
      <c r="W5" s="147">
        <f>V5*U5</f>
        <v>0</v>
      </c>
    </row>
    <row r="6" ht="15.75" customHeight="1">
      <c r="A6" s="121"/>
      <c r="B6" s="121"/>
      <c r="C6" s="121"/>
      <c r="D6" s="121"/>
      <c r="E6" s="13">
        <v>0.0</v>
      </c>
      <c r="F6" s="13">
        <v>0.0</v>
      </c>
      <c r="G6" s="13">
        <v>0.0</v>
      </c>
      <c r="H6" s="103">
        <v>0.0</v>
      </c>
      <c r="I6" s="13">
        <v>0.0</v>
      </c>
      <c r="J6" s="13">
        <v>0.0</v>
      </c>
      <c r="K6" s="13">
        <v>0.0</v>
      </c>
      <c r="L6" s="103">
        <v>0.0</v>
      </c>
      <c r="M6" s="121"/>
      <c r="N6" s="121"/>
      <c r="O6" s="121"/>
      <c r="P6" s="121"/>
      <c r="S6" s="121"/>
      <c r="T6" s="140"/>
    </row>
    <row r="7" ht="15.75" customHeight="1">
      <c r="A7" s="103">
        <v>8.0</v>
      </c>
      <c r="B7" s="103"/>
      <c r="C7" s="103" t="s">
        <v>119</v>
      </c>
      <c r="D7" s="103" t="s">
        <v>228</v>
      </c>
      <c r="E7" s="13">
        <v>0.0</v>
      </c>
      <c r="F7" s="13">
        <v>0.0</v>
      </c>
      <c r="G7" s="13">
        <v>0.0</v>
      </c>
      <c r="H7" s="103">
        <v>0.0</v>
      </c>
      <c r="I7" s="13">
        <v>0.0</v>
      </c>
      <c r="J7" s="13">
        <v>0.0</v>
      </c>
      <c r="K7" s="13">
        <v>0.0</v>
      </c>
      <c r="L7" s="103">
        <v>0.0</v>
      </c>
      <c r="M7" s="103">
        <v>1.0</v>
      </c>
      <c r="N7" s="103">
        <v>1.0</v>
      </c>
      <c r="O7" s="103"/>
      <c r="P7" s="103">
        <v>3.0</v>
      </c>
      <c r="Q7" s="13" t="s">
        <v>229</v>
      </c>
      <c r="S7" s="121"/>
      <c r="T7" s="140"/>
      <c r="U7" s="147">
        <f>SUM(E7:H7) * 2 + SUM(I7:L7) * 3</f>
        <v>0</v>
      </c>
      <c r="V7" s="147">
        <f>1-EXP(-(ROW(V7) - 4)/3)</f>
        <v>0.6321205588</v>
      </c>
      <c r="W7" s="147">
        <f>V7*U7</f>
        <v>0</v>
      </c>
    </row>
    <row r="8" ht="15.75" customHeight="1">
      <c r="A8" s="121"/>
      <c r="B8" s="121"/>
      <c r="C8" s="121"/>
      <c r="D8" s="121"/>
      <c r="E8" s="13">
        <v>0.0</v>
      </c>
      <c r="F8" s="13">
        <v>0.0</v>
      </c>
      <c r="G8" s="13">
        <v>0.0</v>
      </c>
      <c r="H8" s="103">
        <v>0.0</v>
      </c>
      <c r="I8" s="13">
        <v>0.0</v>
      </c>
      <c r="J8" s="13">
        <v>0.0</v>
      </c>
      <c r="K8" s="13">
        <v>0.0</v>
      </c>
      <c r="L8" s="103">
        <v>0.0</v>
      </c>
      <c r="M8" s="121"/>
      <c r="N8" s="121"/>
      <c r="O8" s="121"/>
      <c r="P8" s="121"/>
      <c r="S8" s="121"/>
      <c r="T8" s="140"/>
    </row>
    <row r="9" ht="15.75" customHeight="1">
      <c r="A9" s="103">
        <v>14.0</v>
      </c>
      <c r="B9" s="103"/>
      <c r="C9" s="103" t="s">
        <v>166</v>
      </c>
      <c r="D9" s="103" t="s">
        <v>230</v>
      </c>
      <c r="E9" s="13">
        <v>0.0</v>
      </c>
      <c r="F9" s="13">
        <v>0.0</v>
      </c>
      <c r="G9" s="13">
        <v>0.0</v>
      </c>
      <c r="H9" s="103">
        <v>0.0</v>
      </c>
      <c r="I9" s="13">
        <v>0.0</v>
      </c>
      <c r="J9" s="13">
        <v>0.0</v>
      </c>
      <c r="K9" s="13">
        <v>0.0</v>
      </c>
      <c r="L9" s="103">
        <v>0.0</v>
      </c>
      <c r="M9" s="103">
        <v>1.0</v>
      </c>
      <c r="N9" s="103">
        <v>3.0</v>
      </c>
      <c r="O9" s="103"/>
      <c r="P9" s="103">
        <v>2.0</v>
      </c>
      <c r="Q9" s="13" t="s">
        <v>231</v>
      </c>
      <c r="S9" s="121"/>
      <c r="T9" s="140"/>
      <c r="U9" s="147">
        <f>SUM(E9:H9) * 2 + SUM(I9:L9) * 3</f>
        <v>0</v>
      </c>
      <c r="V9" s="147">
        <f>1-EXP(-(ROW(V9) - 4)/3)</f>
        <v>0.8111243972</v>
      </c>
      <c r="W9" s="147">
        <f>V9*U9</f>
        <v>0</v>
      </c>
    </row>
    <row r="10" ht="15.75" customHeight="1">
      <c r="A10" s="121"/>
      <c r="B10" s="121"/>
      <c r="C10" s="121"/>
      <c r="D10" s="121"/>
      <c r="E10" s="13">
        <v>0.0</v>
      </c>
      <c r="F10" s="13">
        <v>0.0</v>
      </c>
      <c r="G10" s="13">
        <v>0.0</v>
      </c>
      <c r="H10" s="103">
        <v>0.0</v>
      </c>
      <c r="I10" s="13">
        <v>0.0</v>
      </c>
      <c r="J10" s="13">
        <v>0.0</v>
      </c>
      <c r="K10" s="13">
        <v>0.0</v>
      </c>
      <c r="L10" s="103">
        <v>0.0</v>
      </c>
      <c r="M10" s="121"/>
      <c r="N10" s="121"/>
      <c r="O10" s="121"/>
      <c r="P10" s="121"/>
      <c r="S10" s="121"/>
      <c r="T10" s="140"/>
    </row>
    <row r="11" ht="15.75" customHeight="1">
      <c r="A11" s="103">
        <v>20.0</v>
      </c>
      <c r="B11" s="103"/>
      <c r="C11" s="103" t="s">
        <v>109</v>
      </c>
      <c r="D11" s="103"/>
      <c r="E11" s="13">
        <v>0.0</v>
      </c>
      <c r="F11" s="13">
        <v>0.0</v>
      </c>
      <c r="G11" s="13">
        <v>0.0</v>
      </c>
      <c r="H11" s="103">
        <v>0.0</v>
      </c>
      <c r="I11" s="13">
        <v>0.0</v>
      </c>
      <c r="J11" s="13">
        <v>0.0</v>
      </c>
      <c r="K11" s="13">
        <v>0.0</v>
      </c>
      <c r="L11" s="103">
        <v>0.0</v>
      </c>
      <c r="M11" s="103">
        <v>1.0</v>
      </c>
      <c r="N11" s="103"/>
      <c r="O11" s="103"/>
      <c r="P11" s="103">
        <v>2.0</v>
      </c>
      <c r="Q11" s="13"/>
      <c r="S11" s="121"/>
      <c r="T11" s="140"/>
      <c r="U11" s="147">
        <f>SUM(E11:H11) * 2 + SUM(I11:L11) * 3</f>
        <v>0</v>
      </c>
      <c r="V11" s="147">
        <f>1-EXP(-(ROW(V11) - 4)/3)</f>
        <v>0.9030280321</v>
      </c>
      <c r="W11" s="147">
        <f>V11*U11</f>
        <v>0</v>
      </c>
    </row>
    <row r="12" ht="15.75" customHeight="1">
      <c r="A12" s="121"/>
      <c r="B12" s="121"/>
      <c r="C12" s="121"/>
      <c r="D12" s="121"/>
      <c r="E12" s="13">
        <v>0.0</v>
      </c>
      <c r="F12" s="13">
        <v>0.0</v>
      </c>
      <c r="G12" s="13">
        <v>0.0</v>
      </c>
      <c r="H12" s="103">
        <v>0.0</v>
      </c>
      <c r="I12" s="13">
        <v>0.0</v>
      </c>
      <c r="J12" s="13">
        <v>0.0</v>
      </c>
      <c r="K12" s="13">
        <v>0.0</v>
      </c>
      <c r="L12" s="103">
        <v>0.0</v>
      </c>
      <c r="M12" s="121"/>
      <c r="N12" s="121"/>
      <c r="O12" s="121"/>
      <c r="P12" s="121"/>
      <c r="S12" s="121"/>
      <c r="T12" s="140"/>
    </row>
    <row r="13" ht="15.75" customHeight="1">
      <c r="A13" s="103">
        <v>26.0</v>
      </c>
      <c r="B13" s="103"/>
      <c r="C13" s="103"/>
      <c r="D13" s="103"/>
      <c r="E13" s="13"/>
      <c r="F13" s="13"/>
      <c r="G13" s="13"/>
      <c r="H13" s="103"/>
      <c r="I13" s="13"/>
      <c r="J13" s="13"/>
      <c r="K13" s="13"/>
      <c r="L13" s="103"/>
      <c r="M13" s="103"/>
      <c r="N13" s="103"/>
      <c r="O13" s="103"/>
      <c r="P13" s="103"/>
      <c r="Q13" s="13" t="s">
        <v>232</v>
      </c>
      <c r="S13" s="121"/>
      <c r="T13" s="140"/>
      <c r="U13" s="147">
        <f>SUM(E13:H13) * 2 + SUM(I13:L13) * 3</f>
        <v>0</v>
      </c>
      <c r="V13" s="147">
        <f>1-EXP(-(ROW(V13) - 4)/3)</f>
        <v>0.9502129316</v>
      </c>
      <c r="W13" s="147">
        <f>V13*U13</f>
        <v>0</v>
      </c>
    </row>
    <row r="14" ht="15.75" customHeight="1">
      <c r="A14" s="121"/>
      <c r="B14" s="121"/>
      <c r="C14" s="121"/>
      <c r="D14" s="121"/>
      <c r="E14" s="13"/>
      <c r="F14" s="13"/>
      <c r="G14" s="13"/>
      <c r="H14" s="103"/>
      <c r="I14" s="13"/>
      <c r="J14" s="13"/>
      <c r="K14" s="13"/>
      <c r="L14" s="103"/>
      <c r="M14" s="121"/>
      <c r="N14" s="121"/>
      <c r="O14" s="121"/>
      <c r="P14" s="121"/>
      <c r="S14" s="121"/>
      <c r="T14" s="140"/>
    </row>
    <row r="15" ht="15.75" customHeight="1">
      <c r="A15" s="103">
        <v>37.0</v>
      </c>
      <c r="B15" s="103"/>
      <c r="C15" s="103" t="s">
        <v>119</v>
      </c>
      <c r="D15" s="103"/>
      <c r="E15" s="13">
        <v>0.0</v>
      </c>
      <c r="F15" s="13">
        <v>0.0</v>
      </c>
      <c r="G15" s="13">
        <v>0.0</v>
      </c>
      <c r="H15" s="103">
        <v>0.0</v>
      </c>
      <c r="I15" s="13">
        <v>0.0</v>
      </c>
      <c r="J15" s="13">
        <v>0.0</v>
      </c>
      <c r="K15" s="13">
        <v>0.0</v>
      </c>
      <c r="L15" s="103">
        <v>0.0</v>
      </c>
      <c r="M15" s="103"/>
      <c r="N15" s="103"/>
      <c r="O15" s="103"/>
      <c r="P15" s="103">
        <v>2.0</v>
      </c>
      <c r="Q15" s="13" t="s">
        <v>233</v>
      </c>
      <c r="S15" s="121"/>
      <c r="T15" s="140"/>
      <c r="U15" s="147">
        <f>SUM(E15:H15) * 2 + SUM(I15:L15) * 3</f>
        <v>0</v>
      </c>
      <c r="V15" s="147">
        <f>1-EXP(-(ROW(V15) - 4)/3)</f>
        <v>0.9744384668</v>
      </c>
      <c r="W15" s="147">
        <f>V15*U15</f>
        <v>0</v>
      </c>
    </row>
    <row r="16" ht="15.75" customHeight="1">
      <c r="A16" s="121"/>
      <c r="B16" s="121"/>
      <c r="C16" s="121"/>
      <c r="D16" s="121"/>
      <c r="E16" s="13">
        <v>0.0</v>
      </c>
      <c r="F16" s="13">
        <v>0.0</v>
      </c>
      <c r="G16" s="13">
        <v>0.0</v>
      </c>
      <c r="H16" s="103">
        <v>0.0</v>
      </c>
      <c r="I16" s="13">
        <v>1.0</v>
      </c>
      <c r="J16" s="13">
        <v>0.0</v>
      </c>
      <c r="K16" s="13">
        <v>0.0</v>
      </c>
      <c r="L16" s="103">
        <v>0.0</v>
      </c>
      <c r="M16" s="121"/>
      <c r="N16" s="121"/>
      <c r="O16" s="121"/>
      <c r="P16" s="121"/>
      <c r="S16" s="121"/>
      <c r="T16" s="140"/>
    </row>
    <row r="17" ht="15.75" customHeight="1">
      <c r="A17" s="103">
        <v>40.0</v>
      </c>
      <c r="B17" s="103"/>
      <c r="C17" s="103"/>
      <c r="D17" s="103"/>
      <c r="E17" s="13">
        <v>0.0</v>
      </c>
      <c r="F17" s="13">
        <v>0.0</v>
      </c>
      <c r="G17" s="13">
        <v>0.0</v>
      </c>
      <c r="H17" s="103">
        <v>0.0</v>
      </c>
      <c r="I17" s="13">
        <v>0.0</v>
      </c>
      <c r="J17" s="13">
        <v>0.0</v>
      </c>
      <c r="K17" s="13">
        <v>0.0</v>
      </c>
      <c r="L17" s="103">
        <v>0.0</v>
      </c>
      <c r="M17" s="103"/>
      <c r="N17" s="103"/>
      <c r="O17" s="103"/>
      <c r="P17" s="103">
        <v>1.0</v>
      </c>
      <c r="Q17" s="13"/>
      <c r="S17" s="121"/>
      <c r="T17" s="140"/>
      <c r="U17" s="147">
        <f>SUM(E17:H17) * 2 + SUM(I17:L17) * 3</f>
        <v>0</v>
      </c>
      <c r="V17" s="147">
        <f>1-EXP(-(ROW(V17) - 4)/3)</f>
        <v>0.9868762713</v>
      </c>
      <c r="W17" s="147">
        <f>V17*U17</f>
        <v>0</v>
      </c>
    </row>
    <row r="18" ht="15.75" customHeight="1">
      <c r="A18" s="121"/>
      <c r="B18" s="121"/>
      <c r="C18" s="121"/>
      <c r="D18" s="121"/>
      <c r="E18" s="13">
        <v>0.0</v>
      </c>
      <c r="F18" s="13">
        <v>0.0</v>
      </c>
      <c r="G18" s="13">
        <v>0.0</v>
      </c>
      <c r="H18" s="103">
        <v>0.0</v>
      </c>
      <c r="I18" s="13">
        <v>0.0</v>
      </c>
      <c r="J18" s="13">
        <v>0.0</v>
      </c>
      <c r="K18" s="13">
        <v>0.0</v>
      </c>
      <c r="L18" s="103">
        <v>0.0</v>
      </c>
      <c r="M18" s="121"/>
      <c r="N18" s="121"/>
      <c r="O18" s="121"/>
      <c r="P18" s="121"/>
      <c r="S18" s="121"/>
      <c r="T18" s="140"/>
    </row>
    <row r="19" ht="15.75" customHeight="1">
      <c r="A19" s="103">
        <v>48.0</v>
      </c>
      <c r="B19" s="103"/>
      <c r="C19" s="103"/>
      <c r="D19" s="103" t="s">
        <v>234</v>
      </c>
      <c r="E19" s="13">
        <v>0.0</v>
      </c>
      <c r="F19" s="13">
        <v>0.0</v>
      </c>
      <c r="G19" s="13">
        <v>0.0</v>
      </c>
      <c r="H19" s="103">
        <v>0.0</v>
      </c>
      <c r="I19" s="13">
        <v>0.0</v>
      </c>
      <c r="J19" s="13">
        <v>0.0</v>
      </c>
      <c r="K19" s="13">
        <v>0.0</v>
      </c>
      <c r="L19" s="103">
        <v>0.0</v>
      </c>
      <c r="M19" s="103">
        <v>1.0</v>
      </c>
      <c r="N19" s="103"/>
      <c r="O19" s="103"/>
      <c r="P19" s="103">
        <v>2.0</v>
      </c>
      <c r="Q19" s="13" t="s">
        <v>235</v>
      </c>
      <c r="S19" s="121"/>
      <c r="T19" s="140"/>
      <c r="U19" s="147">
        <f>SUM(E19:H19) * 2 + SUM(I19:L19) * 3</f>
        <v>0</v>
      </c>
      <c r="V19" s="147">
        <f>1-EXP(-(ROW(V19) - 4)/3)</f>
        <v>0.993262053</v>
      </c>
      <c r="W19" s="147">
        <f>V19*U19</f>
        <v>0</v>
      </c>
    </row>
    <row r="20" ht="15.75" customHeight="1">
      <c r="A20" s="121"/>
      <c r="B20" s="121"/>
      <c r="C20" s="121"/>
      <c r="D20" s="121"/>
      <c r="E20" s="13">
        <v>0.0</v>
      </c>
      <c r="F20" s="13">
        <v>0.0</v>
      </c>
      <c r="G20" s="13">
        <v>0.0</v>
      </c>
      <c r="H20" s="103">
        <v>0.0</v>
      </c>
      <c r="I20" s="13">
        <v>1.0</v>
      </c>
      <c r="J20" s="13">
        <v>0.0</v>
      </c>
      <c r="K20" s="13">
        <v>0.0</v>
      </c>
      <c r="L20" s="103">
        <v>0.0</v>
      </c>
      <c r="M20" s="121"/>
      <c r="N20" s="121"/>
      <c r="O20" s="121"/>
      <c r="P20" s="121"/>
      <c r="S20" s="121"/>
      <c r="T20" s="140"/>
    </row>
    <row r="21" ht="15.75" customHeight="1">
      <c r="A21" s="103">
        <v>57.0</v>
      </c>
      <c r="B21" s="103"/>
      <c r="C21" s="103" t="s">
        <v>119</v>
      </c>
      <c r="D21" s="103" t="s">
        <v>236</v>
      </c>
      <c r="E21" s="13">
        <v>0.0</v>
      </c>
      <c r="F21" s="13">
        <v>0.0</v>
      </c>
      <c r="G21" s="13">
        <v>0.0</v>
      </c>
      <c r="H21" s="103">
        <v>0.0</v>
      </c>
      <c r="I21" s="13">
        <v>0.0</v>
      </c>
      <c r="J21" s="13">
        <v>1.0</v>
      </c>
      <c r="K21" s="13">
        <v>0.0</v>
      </c>
      <c r="L21" s="103">
        <v>0.0</v>
      </c>
      <c r="M21" s="103">
        <v>1.0</v>
      </c>
      <c r="N21" s="103">
        <v>5.0</v>
      </c>
      <c r="O21" s="103"/>
      <c r="P21" s="103">
        <v>3.0</v>
      </c>
      <c r="Q21" s="13" t="s">
        <v>237</v>
      </c>
      <c r="S21" s="121"/>
      <c r="T21" s="140" t="s">
        <v>449</v>
      </c>
      <c r="U21" s="147">
        <f t="shared" ref="U21:W21" si="1">SUM(U5:U20)</f>
        <v>0</v>
      </c>
      <c r="V21" s="147">
        <f t="shared" si="1"/>
        <v>6.5345314</v>
      </c>
      <c r="W21" s="147">
        <f t="shared" si="1"/>
        <v>0</v>
      </c>
    </row>
    <row r="22" ht="15.75" customHeight="1">
      <c r="A22" s="121"/>
      <c r="B22" s="121"/>
      <c r="C22" s="121"/>
      <c r="D22" s="121"/>
      <c r="E22" s="13">
        <v>0.0</v>
      </c>
      <c r="F22" s="13">
        <v>0.0</v>
      </c>
      <c r="G22" s="13">
        <v>0.0</v>
      </c>
      <c r="H22" s="103">
        <v>0.0</v>
      </c>
      <c r="I22" s="13">
        <v>0.0</v>
      </c>
      <c r="J22" s="13">
        <v>1.0</v>
      </c>
      <c r="K22" s="13">
        <v>0.0</v>
      </c>
      <c r="L22" s="103">
        <v>0.0</v>
      </c>
      <c r="M22" s="121"/>
      <c r="N22" s="121"/>
      <c r="O22" s="121"/>
      <c r="P22" s="121"/>
      <c r="S22" s="121"/>
      <c r="T22" s="140"/>
      <c r="U22" s="147">
        <f>U21/COUNT(U5:U20)</f>
        <v>0</v>
      </c>
      <c r="V22" s="13"/>
      <c r="W22" s="147">
        <f>W21/V21</f>
        <v>0</v>
      </c>
    </row>
    <row r="23" ht="15.75" customHeight="1">
      <c r="A23" s="103">
        <v>60.0</v>
      </c>
      <c r="B23" s="103"/>
      <c r="C23" s="103" t="s">
        <v>116</v>
      </c>
      <c r="D23" s="103" t="s">
        <v>238</v>
      </c>
      <c r="E23" s="13">
        <v>0.0</v>
      </c>
      <c r="F23" s="13">
        <v>0.0</v>
      </c>
      <c r="G23" s="13">
        <v>0.0</v>
      </c>
      <c r="H23" s="103">
        <v>0.0</v>
      </c>
      <c r="I23" s="13">
        <v>3.0</v>
      </c>
      <c r="J23" s="13">
        <v>0.0</v>
      </c>
      <c r="K23" s="13">
        <v>0.0</v>
      </c>
      <c r="L23" s="103">
        <v>0.0</v>
      </c>
      <c r="M23" s="103">
        <v>1.0</v>
      </c>
      <c r="N23" s="103">
        <v>1.0</v>
      </c>
      <c r="O23" s="103"/>
      <c r="P23" s="103">
        <v>4.0</v>
      </c>
      <c r="Q23" s="13" t="s">
        <v>239</v>
      </c>
      <c r="S23" s="121"/>
    </row>
    <row r="24" ht="15.75" customHeight="1">
      <c r="A24" s="121"/>
      <c r="B24" s="121"/>
      <c r="C24" s="121"/>
      <c r="D24" s="121"/>
      <c r="E24" s="13">
        <v>0.0</v>
      </c>
      <c r="F24" s="13">
        <v>0.0</v>
      </c>
      <c r="G24" s="13">
        <v>0.0</v>
      </c>
      <c r="H24" s="103">
        <v>0.0</v>
      </c>
      <c r="I24" s="13">
        <v>0.0</v>
      </c>
      <c r="J24" s="13">
        <v>0.0</v>
      </c>
      <c r="K24" s="13">
        <v>0.0</v>
      </c>
      <c r="L24" s="103">
        <v>0.0</v>
      </c>
      <c r="M24" s="121"/>
      <c r="N24" s="121"/>
      <c r="O24" s="121"/>
      <c r="P24" s="121"/>
      <c r="S24" s="121"/>
    </row>
    <row r="25" ht="15.75" customHeight="1">
      <c r="A25" s="103">
        <v>68.0</v>
      </c>
      <c r="B25" s="103"/>
      <c r="C25" s="103" t="s">
        <v>116</v>
      </c>
      <c r="D25" s="103" t="s">
        <v>240</v>
      </c>
      <c r="E25" s="13">
        <v>0.0</v>
      </c>
      <c r="F25" s="13">
        <v>0.0</v>
      </c>
      <c r="G25" s="13">
        <v>0.0</v>
      </c>
      <c r="H25" s="103">
        <v>0.0</v>
      </c>
      <c r="I25" s="13">
        <v>2.0</v>
      </c>
      <c r="J25" s="13">
        <v>0.0</v>
      </c>
      <c r="K25" s="13">
        <v>0.0</v>
      </c>
      <c r="L25" s="103">
        <v>0.0</v>
      </c>
      <c r="M25" s="103">
        <v>1.0</v>
      </c>
      <c r="N25" s="103">
        <v>2.0</v>
      </c>
      <c r="O25" s="103"/>
      <c r="P25" s="103">
        <v>3.0</v>
      </c>
      <c r="Q25" s="13"/>
      <c r="S25" s="121"/>
    </row>
    <row r="26" ht="15.75" customHeight="1">
      <c r="A26" s="121"/>
      <c r="B26" s="121"/>
      <c r="C26" s="121"/>
      <c r="D26" s="121"/>
      <c r="E26" s="13">
        <v>0.0</v>
      </c>
      <c r="F26" s="13">
        <v>0.0</v>
      </c>
      <c r="G26" s="13">
        <v>0.0</v>
      </c>
      <c r="H26" s="103">
        <v>0.0</v>
      </c>
      <c r="I26" s="13">
        <v>2.0</v>
      </c>
      <c r="J26" s="13">
        <v>0.0</v>
      </c>
      <c r="K26" s="13">
        <v>0.0</v>
      </c>
      <c r="L26" s="103">
        <v>0.0</v>
      </c>
      <c r="M26" s="121"/>
      <c r="N26" s="121"/>
      <c r="O26" s="121"/>
      <c r="P26" s="121"/>
      <c r="S26" s="121"/>
    </row>
    <row r="27" ht="15.75" customHeight="1">
      <c r="A27" s="103"/>
      <c r="B27" s="103"/>
      <c r="C27" s="103"/>
      <c r="D27" s="103"/>
      <c r="E27" s="13"/>
      <c r="F27" s="13"/>
      <c r="G27" s="13"/>
      <c r="H27" s="103"/>
      <c r="I27" s="13"/>
      <c r="J27" s="13"/>
      <c r="K27" s="13"/>
      <c r="L27" s="103"/>
      <c r="M27" s="103"/>
      <c r="N27" s="103"/>
      <c r="O27" s="103"/>
      <c r="P27" s="103"/>
      <c r="Q27" s="13"/>
      <c r="S27" s="121"/>
    </row>
    <row r="28" ht="15.75" customHeight="1">
      <c r="A28" s="122"/>
      <c r="B28" s="122"/>
      <c r="C28" s="122"/>
      <c r="D28" s="122"/>
      <c r="E28" s="123"/>
      <c r="F28" s="123"/>
      <c r="G28" s="123"/>
      <c r="H28" s="124"/>
      <c r="I28" s="123"/>
      <c r="J28" s="123"/>
      <c r="K28" s="123"/>
      <c r="L28" s="124"/>
      <c r="M28" s="122"/>
      <c r="N28" s="122"/>
      <c r="O28" s="122"/>
      <c r="P28" s="122"/>
      <c r="Q28" s="52"/>
      <c r="R28" s="52"/>
      <c r="S28" s="122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ht="15.75" customHeight="1">
      <c r="A30" s="126" t="s">
        <v>450</v>
      </c>
      <c r="B30" s="123"/>
      <c r="C30" s="123"/>
      <c r="D30" s="123"/>
      <c r="E30" s="123"/>
      <c r="F30" s="123"/>
      <c r="G30" s="123"/>
      <c r="H30" s="123"/>
      <c r="I30" s="123"/>
      <c r="J30" s="123"/>
      <c r="K30" s="123"/>
      <c r="L30" s="123"/>
      <c r="M30" s="123"/>
      <c r="N30" s="123"/>
      <c r="O30" s="13"/>
      <c r="P30" s="13"/>
      <c r="Q30" s="13"/>
      <c r="R30" s="13"/>
      <c r="S30" s="13"/>
    </row>
    <row r="31" ht="15.75" customHeight="1">
      <c r="A31" s="140"/>
      <c r="B31" s="141" t="str">
        <f>SUM(B5:B28)/COUNTIF(B5:B28, "&lt;&gt;")</f>
        <v>#DIV/0!</v>
      </c>
      <c r="C31" s="13"/>
      <c r="D31" s="13"/>
      <c r="E31" s="141">
        <f t="array" ref="E31">SUM(IF(ISODD(ROW(E$5:E28)), E$5:E28, 0))/COUNTIF($A$5:$A$28, "&lt;&gt;")</f>
        <v>0</v>
      </c>
      <c r="F31" s="141">
        <f t="array" ref="F31">SUM(IF(ISODD(ROW(F$5:F28)), F$5:F28, 0))/COUNTIF($A$5:$A$28, "&lt;&gt;")</f>
        <v>0</v>
      </c>
      <c r="G31" s="141">
        <f t="array" ref="G31">SUM(IF(ISODD(ROW(G$5:G28)), G$5:G28, 0))/COUNTIF($A$5:$A$28, "&lt;&gt;")</f>
        <v>0</v>
      </c>
      <c r="H31" s="141">
        <f t="array" ref="H31">SUM(IF(ISODD(ROW(H$5:H28)), H$5:H28, 0))/COUNTIF($A$5:$A$28, "&lt;&gt;")</f>
        <v>0</v>
      </c>
      <c r="I31" s="141">
        <f t="array" ref="I31">SUM(IF(ISODD(ROW(I$5:I28)), I$5:I28, 0))/COUNTIF($A$5:$A$28, "&lt;&gt;")</f>
        <v>0.4545454545</v>
      </c>
      <c r="J31" s="141">
        <f t="array" ref="J31">SUM(IF(ISODD(ROW(J$5:J28)), J$5:J28, 0))/COUNTIF($A$5:$A$28, "&lt;&gt;")</f>
        <v>0.09090909091</v>
      </c>
      <c r="K31" s="141">
        <f t="array" ref="K31">SUM(IF(ISODD(ROW(K$5:K28)), K$5:K28, 0))/COUNTIF($A$5:$A$28, "&lt;&gt;")</f>
        <v>0</v>
      </c>
      <c r="L31" s="141">
        <f t="array" ref="L31">SUM(IF(ISODD(ROW(L$5:L28)), L$5:L28, 0))/COUNTIF($A$5:$A$28, "&lt;&gt;")</f>
        <v>0</v>
      </c>
      <c r="M31" s="141">
        <f>SUM(M5:M28)/COUNTIF($A$5:$A$28, "&lt;&gt;")</f>
        <v>0.6363636364</v>
      </c>
      <c r="N31" s="141">
        <f t="shared" ref="N31:P31" si="2">SUM(N5:N28)/COUNTIF(N5:N28, "&lt;&gt;")</f>
        <v>2.4</v>
      </c>
      <c r="O31" s="142" t="str">
        <f t="shared" si="2"/>
        <v>#DIV/0!</v>
      </c>
      <c r="P31" s="143">
        <f t="shared" si="2"/>
        <v>2.444444444</v>
      </c>
      <c r="Q31" s="13"/>
      <c r="R31" s="13"/>
      <c r="S31" s="13"/>
    </row>
    <row r="32" ht="15.75" customHeight="1">
      <c r="A32" s="144"/>
      <c r="B32" s="123"/>
      <c r="C32" s="123"/>
      <c r="D32" s="123"/>
      <c r="E32" s="145">
        <f t="array" ref="E32">SUM(IF(ISEVEN(ROW(E$6:E28)), E$6:E28, 0))/COUNTIF($A$5:$A$28, "&lt;&gt;")</f>
        <v>0</v>
      </c>
      <c r="F32" s="145">
        <f t="array" ref="F32">SUM(IF(ISEVEN(ROW(F$6:F28)), F$6:F28, 0))/COUNTIF($A$5:$A$28, "&lt;&gt;")</f>
        <v>0</v>
      </c>
      <c r="G32" s="145">
        <f t="array" ref="G32">SUM(IF(ISEVEN(ROW(G$6:G28)), G$6:G28, 0))/COUNTIF($A$5:$A$28, "&lt;&gt;")</f>
        <v>0</v>
      </c>
      <c r="H32" s="145">
        <f t="array" ref="H32">SUM(IF(ISEVEN(ROW(H$6:H28)), H$6:H28, 0))/COUNTIF($A$5:$A$28, "&lt;&gt;")</f>
        <v>0</v>
      </c>
      <c r="I32" s="141">
        <f t="array" ref="I32">SUM(IF(ISEVEN(ROW(I$6:I28)), I$6:I28, 0))/COUNTIF($A$5:$A$28, "&lt;&gt;")</f>
        <v>0.3636363636</v>
      </c>
      <c r="J32" s="145">
        <f t="array" ref="J32">SUM(IF(ISEVEN(ROW(J$6:J28)), J$6:J28, 0))/COUNTIF($A$5:$A$28, "&lt;&gt;")</f>
        <v>0.09090909091</v>
      </c>
      <c r="K32" s="145">
        <f t="array" ref="K32">SUM(IF(ISEVEN(ROW(K$6:K28)), K$6:K28, 0))/COUNTIF($A$5:$A$28, "&lt;&gt;")</f>
        <v>0</v>
      </c>
      <c r="L32" s="145">
        <f t="array" ref="L32">SUM(IF(ISEVEN(ROW(L$6:L28)), L$6:L28, 0))/COUNTIF($A$5:$A$28, "&lt;&gt;")</f>
        <v>0</v>
      </c>
      <c r="M32" s="123"/>
      <c r="N32" s="123"/>
      <c r="O32" s="123"/>
      <c r="P32" s="124"/>
      <c r="Q32" s="13"/>
      <c r="R32" s="13"/>
      <c r="S32" s="13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7">
    <mergeCell ref="E3:H3"/>
    <mergeCell ref="I3:L3"/>
    <mergeCell ref="E4:H4"/>
    <mergeCell ref="I4:L4"/>
    <mergeCell ref="A2:A4"/>
    <mergeCell ref="B2:B4"/>
    <mergeCell ref="C2:D2"/>
    <mergeCell ref="M2:N2"/>
    <mergeCell ref="O2:O4"/>
    <mergeCell ref="P2:P4"/>
    <mergeCell ref="Q2:S4"/>
    <mergeCell ref="U5:U6"/>
    <mergeCell ref="V5:V6"/>
    <mergeCell ref="W5:W6"/>
    <mergeCell ref="M3:M4"/>
    <mergeCell ref="N3:N4"/>
    <mergeCell ref="M5:M6"/>
    <mergeCell ref="N5:N6"/>
    <mergeCell ref="O5:O6"/>
    <mergeCell ref="P5:P6"/>
    <mergeCell ref="Q5:S6"/>
    <mergeCell ref="A7:A8"/>
    <mergeCell ref="A9:A10"/>
    <mergeCell ref="B9:B10"/>
    <mergeCell ref="C9:C10"/>
    <mergeCell ref="D9:D10"/>
    <mergeCell ref="V9:V10"/>
    <mergeCell ref="W9:W10"/>
    <mergeCell ref="N15:N16"/>
    <mergeCell ref="O15:O16"/>
    <mergeCell ref="P15:P16"/>
    <mergeCell ref="Q15:S16"/>
    <mergeCell ref="U15:U16"/>
    <mergeCell ref="V15:V16"/>
    <mergeCell ref="W15:W16"/>
    <mergeCell ref="M15:M16"/>
    <mergeCell ref="M17:M18"/>
    <mergeCell ref="N17:N18"/>
    <mergeCell ref="O17:O18"/>
    <mergeCell ref="P17:P18"/>
    <mergeCell ref="Q17:S18"/>
    <mergeCell ref="U17:U18"/>
    <mergeCell ref="P23:P24"/>
    <mergeCell ref="Q23:S24"/>
    <mergeCell ref="Q25:S26"/>
    <mergeCell ref="M19:M20"/>
    <mergeCell ref="M21:M22"/>
    <mergeCell ref="N21:N22"/>
    <mergeCell ref="O21:O22"/>
    <mergeCell ref="P21:P22"/>
    <mergeCell ref="Q21:S22"/>
    <mergeCell ref="M23:M24"/>
    <mergeCell ref="N27:N28"/>
    <mergeCell ref="O27:O28"/>
    <mergeCell ref="Q27:S28"/>
    <mergeCell ref="N23:N24"/>
    <mergeCell ref="O23:O24"/>
    <mergeCell ref="M25:M26"/>
    <mergeCell ref="N25:N26"/>
    <mergeCell ref="O25:O26"/>
    <mergeCell ref="P25:P26"/>
    <mergeCell ref="M27:M28"/>
    <mergeCell ref="P27:P28"/>
    <mergeCell ref="N7:N8"/>
    <mergeCell ref="O7:O8"/>
    <mergeCell ref="P7:P8"/>
    <mergeCell ref="Q7:S8"/>
    <mergeCell ref="U7:U8"/>
    <mergeCell ref="V7:V8"/>
    <mergeCell ref="W7:W8"/>
    <mergeCell ref="M7:M8"/>
    <mergeCell ref="M9:M10"/>
    <mergeCell ref="N9:N10"/>
    <mergeCell ref="O9:O10"/>
    <mergeCell ref="P9:P10"/>
    <mergeCell ref="Q9:S10"/>
    <mergeCell ref="U9:U10"/>
    <mergeCell ref="N11:N12"/>
    <mergeCell ref="O11:O12"/>
    <mergeCell ref="P11:P12"/>
    <mergeCell ref="Q11:S12"/>
    <mergeCell ref="U11:U12"/>
    <mergeCell ref="V11:V12"/>
    <mergeCell ref="W11:W12"/>
    <mergeCell ref="V13:V14"/>
    <mergeCell ref="W13:W14"/>
    <mergeCell ref="M11:M12"/>
    <mergeCell ref="M13:M14"/>
    <mergeCell ref="N13:N14"/>
    <mergeCell ref="O13:O14"/>
    <mergeCell ref="P13:P14"/>
    <mergeCell ref="Q13:S14"/>
    <mergeCell ref="U13:U14"/>
    <mergeCell ref="V17:V18"/>
    <mergeCell ref="W17:W18"/>
    <mergeCell ref="N19:N20"/>
    <mergeCell ref="O19:O20"/>
    <mergeCell ref="P19:P20"/>
    <mergeCell ref="Q19:S20"/>
    <mergeCell ref="U19:U20"/>
    <mergeCell ref="V19:V20"/>
    <mergeCell ref="W19:W20"/>
    <mergeCell ref="A19:A20"/>
    <mergeCell ref="B19:B20"/>
    <mergeCell ref="C19:C20"/>
    <mergeCell ref="D19:D20"/>
    <mergeCell ref="B21:B22"/>
    <mergeCell ref="C21:C22"/>
    <mergeCell ref="D21:D22"/>
    <mergeCell ref="A21:A22"/>
    <mergeCell ref="A23:A24"/>
    <mergeCell ref="B23:B24"/>
    <mergeCell ref="C23:C24"/>
    <mergeCell ref="D23:D24"/>
    <mergeCell ref="A25:A26"/>
    <mergeCell ref="B25:B26"/>
    <mergeCell ref="C3:C4"/>
    <mergeCell ref="D3:D4"/>
    <mergeCell ref="A5:A6"/>
    <mergeCell ref="B5:B6"/>
    <mergeCell ref="C5:C6"/>
    <mergeCell ref="D5:D6"/>
    <mergeCell ref="D7:D8"/>
    <mergeCell ref="B13:B14"/>
    <mergeCell ref="C13:C14"/>
    <mergeCell ref="B7:B8"/>
    <mergeCell ref="C7:C8"/>
    <mergeCell ref="A11:A12"/>
    <mergeCell ref="B11:B12"/>
    <mergeCell ref="C11:C12"/>
    <mergeCell ref="D11:D12"/>
    <mergeCell ref="D13:D14"/>
    <mergeCell ref="C17:C18"/>
    <mergeCell ref="D17:D18"/>
    <mergeCell ref="A13:A14"/>
    <mergeCell ref="A15:A16"/>
    <mergeCell ref="B15:B16"/>
    <mergeCell ref="C15:C16"/>
    <mergeCell ref="D15:D16"/>
    <mergeCell ref="A17:A18"/>
    <mergeCell ref="B17:B18"/>
    <mergeCell ref="C25:C26"/>
    <mergeCell ref="D25:D26"/>
    <mergeCell ref="A27:A28"/>
    <mergeCell ref="B27:B28"/>
    <mergeCell ref="C27:C28"/>
    <mergeCell ref="D27:D28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6.43"/>
    <col customWidth="1" min="3" max="6" width="14.43"/>
    <col customWidth="1" min="13" max="13" width="16.43"/>
  </cols>
  <sheetData>
    <row r="1" ht="15.75" customHeight="1">
      <c r="A1" s="126" t="s">
        <v>464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T1" s="13"/>
      <c r="U1" s="13"/>
      <c r="V1" s="13"/>
      <c r="W1" s="13"/>
    </row>
    <row r="2" ht="15.75" customHeight="1">
      <c r="A2" s="96" t="s">
        <v>87</v>
      </c>
      <c r="B2" s="96" t="s">
        <v>433</v>
      </c>
      <c r="C2" s="127" t="s">
        <v>89</v>
      </c>
      <c r="D2" s="128"/>
      <c r="E2" s="127" t="s">
        <v>434</v>
      </c>
      <c r="F2" s="127" t="s">
        <v>435</v>
      </c>
      <c r="G2" s="127" t="s">
        <v>436</v>
      </c>
      <c r="H2" s="129" t="s">
        <v>437</v>
      </c>
      <c r="I2" s="127" t="s">
        <v>434</v>
      </c>
      <c r="J2" s="127" t="s">
        <v>435</v>
      </c>
      <c r="K2" s="127" t="s">
        <v>436</v>
      </c>
      <c r="L2" s="129" t="s">
        <v>437</v>
      </c>
      <c r="M2" s="127" t="s">
        <v>438</v>
      </c>
      <c r="N2" s="128"/>
      <c r="O2" s="95" t="s">
        <v>15</v>
      </c>
      <c r="P2" s="96" t="s">
        <v>16</v>
      </c>
      <c r="Q2" s="130" t="s">
        <v>108</v>
      </c>
      <c r="R2" s="66"/>
      <c r="S2" s="131"/>
      <c r="T2" s="140"/>
      <c r="U2" s="13"/>
      <c r="V2" s="13"/>
      <c r="W2" s="13"/>
    </row>
    <row r="3" ht="15.75" customHeight="1">
      <c r="A3" s="121"/>
      <c r="B3" s="121"/>
      <c r="C3" s="132" t="s">
        <v>439</v>
      </c>
      <c r="D3" s="133" t="s">
        <v>108</v>
      </c>
      <c r="E3" s="134" t="s">
        <v>440</v>
      </c>
      <c r="F3" s="135"/>
      <c r="G3" s="135"/>
      <c r="H3" s="136"/>
      <c r="I3" s="134" t="s">
        <v>441</v>
      </c>
      <c r="J3" s="135"/>
      <c r="K3" s="135"/>
      <c r="L3" s="136"/>
      <c r="M3" s="132" t="s">
        <v>442</v>
      </c>
      <c r="N3" s="133" t="s">
        <v>443</v>
      </c>
      <c r="O3" s="137"/>
      <c r="P3" s="121"/>
      <c r="S3" s="121"/>
      <c r="T3" s="140"/>
      <c r="U3" s="13"/>
      <c r="V3" s="13"/>
      <c r="W3" s="13"/>
    </row>
    <row r="4" ht="15.75" customHeight="1">
      <c r="A4" s="136"/>
      <c r="B4" s="136"/>
      <c r="C4" s="138"/>
      <c r="D4" s="136"/>
      <c r="E4" s="134" t="s">
        <v>444</v>
      </c>
      <c r="F4" s="135"/>
      <c r="G4" s="135"/>
      <c r="H4" s="136"/>
      <c r="I4" s="134" t="s">
        <v>445</v>
      </c>
      <c r="J4" s="135"/>
      <c r="K4" s="135"/>
      <c r="L4" s="136"/>
      <c r="M4" s="138"/>
      <c r="N4" s="136"/>
      <c r="O4" s="139"/>
      <c r="P4" s="136"/>
      <c r="Q4" s="135"/>
      <c r="R4" s="135"/>
      <c r="S4" s="136"/>
      <c r="T4" s="140"/>
      <c r="U4" s="13" t="s">
        <v>446</v>
      </c>
      <c r="V4" s="13" t="s">
        <v>447</v>
      </c>
      <c r="W4" s="13" t="s">
        <v>448</v>
      </c>
    </row>
    <row r="5" ht="15.75" customHeight="1">
      <c r="T5" s="140"/>
      <c r="U5" s="147">
        <f>SUM(modifiedteamdata!F75:I75) * 2 + SUM(modifiedteamdata!N75:Q75) * 3</f>
        <v>0</v>
      </c>
      <c r="V5" s="147">
        <f>1-EXP(-(ROW(V5) - 4)/3)</f>
        <v>0.2834686894</v>
      </c>
      <c r="W5" s="147">
        <f>V5*U5</f>
        <v>0</v>
      </c>
    </row>
    <row r="6" ht="15.75" customHeight="1">
      <c r="T6" s="140"/>
    </row>
    <row r="7" ht="15.75" customHeight="1">
      <c r="T7" s="140"/>
      <c r="U7" s="147">
        <f>SUM(modifiedteamdata!F76:I76) * 2 + SUM(modifiedteamdata!N76:Q76) * 3</f>
        <v>3</v>
      </c>
      <c r="V7" s="147">
        <f>1-EXP(-(ROW(V7) - 4)/3)</f>
        <v>0.6321205588</v>
      </c>
      <c r="W7" s="147">
        <f>V7*U7</f>
        <v>1.896361676</v>
      </c>
    </row>
    <row r="8" ht="15.75" customHeight="1">
      <c r="T8" s="140"/>
    </row>
    <row r="9" ht="15.75" customHeight="1">
      <c r="T9" s="140"/>
      <c r="U9" s="147">
        <f>SUM(modifiedteamdata!F77:I77) * 2 + SUM(modifiedteamdata!N77:Q77) * 3</f>
        <v>0</v>
      </c>
      <c r="V9" s="147">
        <f>1-EXP(-(ROW(V9) - 4)/3)</f>
        <v>0.8111243972</v>
      </c>
      <c r="W9" s="147">
        <f>V9*U9</f>
        <v>0</v>
      </c>
    </row>
    <row r="10" ht="15.75" customHeight="1">
      <c r="T10" s="140"/>
    </row>
    <row r="11" ht="15.75" customHeight="1">
      <c r="T11" s="140"/>
      <c r="U11" s="147">
        <f>SUM(modifiedteamdata!F78:I78) * 2 + SUM(modifiedteamdata!N78:Q78) * 3</f>
        <v>0</v>
      </c>
      <c r="V11" s="147">
        <f>1-EXP(-(ROW(V11) - 4)/3)</f>
        <v>0.9030280321</v>
      </c>
      <c r="W11" s="147">
        <f>V11*U11</f>
        <v>0</v>
      </c>
    </row>
    <row r="12" ht="15.75" customHeight="1">
      <c r="T12" s="140"/>
    </row>
    <row r="13" ht="15.75" customHeight="1">
      <c r="T13" s="140"/>
      <c r="U13" s="147">
        <f>SUM(modifiedteamdata!F79:I79) * 2 + SUM(modifiedteamdata!N79:Q79) * 3</f>
        <v>0</v>
      </c>
      <c r="V13" s="147">
        <f>1-EXP(-(ROW(V13) - 4)/3)</f>
        <v>0.9502129316</v>
      </c>
      <c r="W13" s="147">
        <f>V13*U13</f>
        <v>0</v>
      </c>
    </row>
    <row r="14" ht="15.75" customHeight="1">
      <c r="T14" s="140"/>
    </row>
    <row r="15" ht="15.75" customHeight="1">
      <c r="T15" s="140"/>
      <c r="U15" s="147">
        <f>SUM(modifiedteamdata!F80:I80) * 2 + SUM(modifiedteamdata!N80:Q80) * 3</f>
        <v>2</v>
      </c>
      <c r="V15" s="147">
        <f>1-EXP(-(ROW(V15) - 4)/3)</f>
        <v>0.9744384668</v>
      </c>
      <c r="W15" s="147">
        <f>V15*U15</f>
        <v>1.948876934</v>
      </c>
    </row>
    <row r="16" ht="15.75" customHeight="1">
      <c r="T16" s="140"/>
    </row>
    <row r="17" ht="15.75" customHeight="1">
      <c r="T17" s="140"/>
      <c r="U17" s="147">
        <f>SUM(modifiedteamdata!F81:I81) * 2 + SUM(modifiedteamdata!N81:Q81) * 3</f>
        <v>0</v>
      </c>
      <c r="V17" s="147">
        <f>1-EXP(-(ROW(V17) - 4)/3)</f>
        <v>0.9868762713</v>
      </c>
      <c r="W17" s="147">
        <f>V17*U17</f>
        <v>0</v>
      </c>
    </row>
    <row r="18" ht="15.75" customHeight="1">
      <c r="T18" s="140"/>
    </row>
    <row r="19" ht="15.75" customHeight="1">
      <c r="T19" s="140"/>
      <c r="U19" s="147">
        <f>SUM(modifiedteamdata!F82:I82) * 2 + SUM(modifiedteamdata!N82:Q82) * 3</f>
        <v>2</v>
      </c>
      <c r="V19" s="147">
        <f>1-EXP(-(ROW(V19) - 4)/3)</f>
        <v>0.993262053</v>
      </c>
      <c r="W19" s="147">
        <f>V19*U19</f>
        <v>1.986524106</v>
      </c>
    </row>
    <row r="20" ht="15.75" customHeight="1">
      <c r="T20" s="140"/>
    </row>
    <row r="21" ht="15.75" customHeight="1">
      <c r="T21" s="140" t="s">
        <v>449</v>
      </c>
      <c r="U21" s="147">
        <f t="shared" ref="U21:W21" si="1">SUM(U5:U20)</f>
        <v>7</v>
      </c>
      <c r="V21" s="147">
        <f t="shared" si="1"/>
        <v>6.5345314</v>
      </c>
      <c r="W21" s="147">
        <f t="shared" si="1"/>
        <v>5.831762716</v>
      </c>
    </row>
    <row r="22" ht="15.75" customHeight="1">
      <c r="T22" s="140"/>
      <c r="U22" s="147">
        <f>U21/COUNT(U5:U20)</f>
        <v>0.875</v>
      </c>
      <c r="V22" s="13"/>
      <c r="W22" s="147">
        <f>W21/V21</f>
        <v>0.8924530864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ht="15.75" customHeight="1">
      <c r="A30" s="126" t="s">
        <v>450</v>
      </c>
      <c r="B30" s="123"/>
      <c r="C30" s="123"/>
      <c r="D30" s="123"/>
      <c r="E30" s="123"/>
      <c r="F30" s="123"/>
      <c r="G30" s="123"/>
      <c r="H30" s="123"/>
      <c r="I30" s="123"/>
      <c r="J30" s="123"/>
      <c r="K30" s="123"/>
      <c r="L30" s="123"/>
      <c r="M30" s="123"/>
      <c r="N30" s="123"/>
      <c r="O30" s="13"/>
      <c r="P30" s="13"/>
      <c r="Q30" s="13"/>
      <c r="R30" s="13"/>
      <c r="S30" s="13"/>
    </row>
    <row r="31" ht="15.75" customHeight="1">
      <c r="A31" s="140"/>
      <c r="B31" s="141" t="str">
        <f>SUM(modifiedteamdata!C75:C86)/COUNTIF(modifiedteamdata!C75:C86, "&lt;&gt;")</f>
        <v>#DIV/0!</v>
      </c>
      <c r="C31" s="13"/>
      <c r="D31" s="13"/>
      <c r="E31" s="141">
        <f t="array" ref="E31">SUM(IF(ISODD(ROW(modifiedteamdata!F$75:F86)), modifiedteamdata!F$75:F86, 0))/COUNTIF(modifiedteamdata!$B$75:$B$86, "&lt;&gt;")</f>
        <v>0</v>
      </c>
      <c r="F31" s="141">
        <f t="array" ref="F31">SUM(IF(ISODD(ROW(modifiedteamdata!G$75:G86)), modifiedteamdata!G$75:G86, 0))/COUNTIF(modifiedteamdata!$B$75:$B$86, "&lt;&gt;")</f>
        <v>0.08333333333</v>
      </c>
      <c r="G31" s="141">
        <f t="array" ref="G31">SUM(IF(ISODD(ROW(modifiedteamdata!H$75:H86)), modifiedteamdata!H$75:H86, 0))/COUNTIF(modifiedteamdata!$B$75:$B$86, "&lt;&gt;")</f>
        <v>0.08333333333</v>
      </c>
      <c r="H31" s="141">
        <f t="array" ref="H31">SUM(IF(ISODD(ROW(modifiedteamdata!I$75:I86)), modifiedteamdata!I$75:I86, 0))/COUNTIF(modifiedteamdata!$B$75:$B$86, "&lt;&gt;")</f>
        <v>0</v>
      </c>
      <c r="I31" s="141">
        <f t="array" ref="I31">SUM(IF(ISODD(ROW(modifiedteamdata!N$75:N86)), modifiedteamdata!N$75:N86, 0))/COUNTIF(modifiedteamdata!$B$75:$B$86, "&lt;&gt;")</f>
        <v>0</v>
      </c>
      <c r="J31" s="141">
        <f t="array" ref="J31">SUM(IF(ISODD(ROW(modifiedteamdata!O$75:O86)), modifiedteamdata!O$75:O86, 0))/COUNTIF(modifiedteamdata!$B$75:$B$86, "&lt;&gt;")</f>
        <v>0</v>
      </c>
      <c r="K31" s="141">
        <f t="array" ref="K31">SUM(IF(ISODD(ROW(modifiedteamdata!P$75:P86)), modifiedteamdata!P$75:P86, 0))/COUNTIF(modifiedteamdata!$B$75:$B$86, "&lt;&gt;")</f>
        <v>0</v>
      </c>
      <c r="L31" s="141">
        <f t="array" ref="L31">SUM(IF(ISODD(ROW(modifiedteamdata!Q$75:Q86)), modifiedteamdata!Q$75:Q86, 0))/COUNTIF(modifiedteamdata!$B$75:$B$86, "&lt;&gt;")</f>
        <v>0</v>
      </c>
      <c r="M31" s="141">
        <f>SUM(modifiedteamdata!V75:V86)/COUNTIF(modifiedteamdata!$B$75:$B$86, "&lt;&gt;")</f>
        <v>0.8333333333</v>
      </c>
      <c r="N31" s="141">
        <f>SUM(modifiedteamdata!W75:W86)/COUNTIF(modifiedteamdata!W75:W86, "&lt;&gt;")</f>
        <v>6.25</v>
      </c>
      <c r="O31" s="142" t="str">
        <f>SUM(modifiedteamdata!X75:X86)/COUNTIF(modifiedteamdata!X75:X86, "&lt;&gt;")</f>
        <v>#DIV/0!</v>
      </c>
      <c r="P31" s="143">
        <f>SUM(modifiedteamdata!Y75:Y86)/COUNTIF(modifiedteamdata!Y75:Y86, "&lt;&gt;")</f>
        <v>2.666666667</v>
      </c>
      <c r="Q31" s="13"/>
      <c r="R31" s="13"/>
      <c r="S31" s="13"/>
    </row>
    <row r="32" ht="15.75" customHeight="1">
      <c r="A32" s="144"/>
      <c r="B32" s="123"/>
      <c r="C32" s="123"/>
      <c r="D32" s="123"/>
      <c r="E32" s="145">
        <f t="array" ref="E32">SUM(IF(ISEVEN(ROW(modifiedteamdata!F$76:F86)), modifiedteamdata!F$76:F86, 0))/COUNTIF(modifiedteamdata!$B$75:$B$86, "&lt;&gt;")</f>
        <v>0.08333333333</v>
      </c>
      <c r="F32" s="145">
        <f t="array" ref="F32">SUM(IF(ISEVEN(ROW(modifiedteamdata!G$76:G86)), modifiedteamdata!G$76:G86, 0))/COUNTIF(modifiedteamdata!$B$75:$B$86, "&lt;&gt;")</f>
        <v>0.1666666667</v>
      </c>
      <c r="G32" s="145">
        <f t="array" ref="G32">SUM(IF(ISEVEN(ROW(modifiedteamdata!H$76:H86)), modifiedteamdata!H$76:H86, 0))/COUNTIF(modifiedteamdata!$B$75:$B$86, "&lt;&gt;")</f>
        <v>0</v>
      </c>
      <c r="H32" s="145">
        <f t="array" ref="H32">SUM(IF(ISEVEN(ROW(modifiedteamdata!I$76:I86)), modifiedteamdata!I$76:I86, 0))/COUNTIF(modifiedteamdata!$B$75:$B$86, "&lt;&gt;")</f>
        <v>0</v>
      </c>
      <c r="I32" s="141">
        <f t="array" ref="I32">SUM(IF(ISEVEN(ROW(modifiedteamdata!N$76:N86)), modifiedteamdata!N$76:N86, 0))/COUNTIF(modifiedteamdata!$B$75:$B$86, "&lt;&gt;")</f>
        <v>0</v>
      </c>
      <c r="J32" s="145">
        <f t="array" ref="J32">SUM(IF(ISEVEN(ROW(modifiedteamdata!O$76:O86)), modifiedteamdata!O$76:O86, 0))/COUNTIF(modifiedteamdata!$B$75:$B$86, "&lt;&gt;")</f>
        <v>0</v>
      </c>
      <c r="K32" s="145">
        <f t="array" ref="K32">SUM(IF(ISEVEN(ROW(modifiedteamdata!P$76:P86)), modifiedteamdata!P$76:P86, 0))/COUNTIF(modifiedteamdata!$B$75:$B$86, "&lt;&gt;")</f>
        <v>0</v>
      </c>
      <c r="L32" s="145">
        <f t="array" ref="L32">SUM(IF(ISEVEN(ROW(modifiedteamdata!Q$76:Q86)), modifiedteamdata!Q$76:Q86, 0))/COUNTIF(modifiedteamdata!$B$75:$B$86, "&lt;&gt;")</f>
        <v>0.08333333333</v>
      </c>
      <c r="M32" s="123"/>
      <c r="N32" s="123"/>
      <c r="O32" s="123"/>
      <c r="P32" s="124"/>
      <c r="Q32" s="13"/>
      <c r="R32" s="13"/>
      <c r="S32" s="13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9">
    <mergeCell ref="V17:V18"/>
    <mergeCell ref="W17:W18"/>
    <mergeCell ref="U13:U14"/>
    <mergeCell ref="V13:V14"/>
    <mergeCell ref="W13:W14"/>
    <mergeCell ref="U15:U16"/>
    <mergeCell ref="V15:V16"/>
    <mergeCell ref="W15:W16"/>
    <mergeCell ref="U17:U18"/>
    <mergeCell ref="C3:C4"/>
    <mergeCell ref="D3:D4"/>
    <mergeCell ref="E3:H3"/>
    <mergeCell ref="I3:L3"/>
    <mergeCell ref="E4:H4"/>
    <mergeCell ref="I4:L4"/>
    <mergeCell ref="A2:A4"/>
    <mergeCell ref="B2:B4"/>
    <mergeCell ref="C2:D2"/>
    <mergeCell ref="M2:N2"/>
    <mergeCell ref="O2:O4"/>
    <mergeCell ref="P2:P4"/>
    <mergeCell ref="Q2:S4"/>
    <mergeCell ref="M3:M4"/>
    <mergeCell ref="N3:N4"/>
    <mergeCell ref="U5:U6"/>
    <mergeCell ref="V5:V6"/>
    <mergeCell ref="W5:W6"/>
    <mergeCell ref="V7:V8"/>
    <mergeCell ref="W7:W8"/>
    <mergeCell ref="U7:U8"/>
    <mergeCell ref="U9:U10"/>
    <mergeCell ref="V9:V10"/>
    <mergeCell ref="W9:W10"/>
    <mergeCell ref="U11:U12"/>
    <mergeCell ref="V11:V12"/>
    <mergeCell ref="W11:W12"/>
    <mergeCell ref="U19:U20"/>
    <mergeCell ref="V19:V20"/>
    <mergeCell ref="W19:W20"/>
  </mergeCells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6.43"/>
    <col customWidth="1" min="3" max="6" width="14.43"/>
    <col customWidth="1" min="13" max="13" width="16.43"/>
  </cols>
  <sheetData>
    <row r="1" ht="15.75" customHeight="1">
      <c r="A1" s="126" t="s">
        <v>465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T1" s="13"/>
      <c r="U1" s="13"/>
      <c r="V1" s="13"/>
      <c r="W1" s="13"/>
    </row>
    <row r="2" ht="15.75" customHeight="1">
      <c r="A2" s="96" t="s">
        <v>87</v>
      </c>
      <c r="B2" s="96" t="s">
        <v>433</v>
      </c>
      <c r="C2" s="127" t="s">
        <v>89</v>
      </c>
      <c r="D2" s="128"/>
      <c r="E2" s="127" t="s">
        <v>434</v>
      </c>
      <c r="F2" s="127" t="s">
        <v>435</v>
      </c>
      <c r="G2" s="127" t="s">
        <v>436</v>
      </c>
      <c r="H2" s="129" t="s">
        <v>437</v>
      </c>
      <c r="I2" s="127" t="s">
        <v>434</v>
      </c>
      <c r="J2" s="127" t="s">
        <v>435</v>
      </c>
      <c r="K2" s="127" t="s">
        <v>436</v>
      </c>
      <c r="L2" s="129" t="s">
        <v>437</v>
      </c>
      <c r="M2" s="127" t="s">
        <v>438</v>
      </c>
      <c r="N2" s="128"/>
      <c r="O2" s="95" t="s">
        <v>15</v>
      </c>
      <c r="P2" s="96" t="s">
        <v>16</v>
      </c>
      <c r="Q2" s="130" t="s">
        <v>108</v>
      </c>
      <c r="R2" s="66"/>
      <c r="S2" s="131"/>
      <c r="T2" s="140"/>
      <c r="U2" s="13"/>
      <c r="V2" s="13"/>
      <c r="W2" s="13"/>
    </row>
    <row r="3" ht="15.75" customHeight="1">
      <c r="A3" s="121"/>
      <c r="B3" s="121"/>
      <c r="C3" s="132" t="s">
        <v>439</v>
      </c>
      <c r="D3" s="133" t="s">
        <v>108</v>
      </c>
      <c r="E3" s="134" t="s">
        <v>440</v>
      </c>
      <c r="F3" s="135"/>
      <c r="G3" s="135"/>
      <c r="H3" s="136"/>
      <c r="I3" s="134" t="s">
        <v>441</v>
      </c>
      <c r="J3" s="135"/>
      <c r="K3" s="135"/>
      <c r="L3" s="136"/>
      <c r="M3" s="132" t="s">
        <v>442</v>
      </c>
      <c r="N3" s="133" t="s">
        <v>443</v>
      </c>
      <c r="O3" s="137"/>
      <c r="P3" s="121"/>
      <c r="S3" s="121"/>
      <c r="T3" s="140"/>
      <c r="U3" s="13"/>
      <c r="V3" s="13"/>
      <c r="W3" s="13"/>
    </row>
    <row r="4" ht="15.75" customHeight="1">
      <c r="A4" s="136"/>
      <c r="B4" s="136"/>
      <c r="C4" s="138"/>
      <c r="D4" s="136"/>
      <c r="E4" s="134" t="s">
        <v>444</v>
      </c>
      <c r="F4" s="135"/>
      <c r="G4" s="135"/>
      <c r="H4" s="136"/>
      <c r="I4" s="134" t="s">
        <v>445</v>
      </c>
      <c r="J4" s="135"/>
      <c r="K4" s="135"/>
      <c r="L4" s="136"/>
      <c r="M4" s="138"/>
      <c r="N4" s="136"/>
      <c r="O4" s="139"/>
      <c r="P4" s="136"/>
      <c r="Q4" s="135"/>
      <c r="R4" s="135"/>
      <c r="S4" s="136"/>
      <c r="T4" s="140"/>
      <c r="U4" s="13" t="s">
        <v>446</v>
      </c>
      <c r="V4" s="13" t="s">
        <v>447</v>
      </c>
      <c r="W4" s="13" t="s">
        <v>448</v>
      </c>
    </row>
    <row r="5" ht="15.75" customHeight="1">
      <c r="A5" s="103">
        <v>5.0</v>
      </c>
      <c r="B5" s="103"/>
      <c r="C5" s="103"/>
      <c r="D5" s="103" t="s">
        <v>256</v>
      </c>
      <c r="E5" s="13">
        <v>0.0</v>
      </c>
      <c r="F5" s="13">
        <v>0.0</v>
      </c>
      <c r="G5" s="13">
        <v>0.0</v>
      </c>
      <c r="H5" s="103">
        <v>0.0</v>
      </c>
      <c r="I5" s="13">
        <v>0.0</v>
      </c>
      <c r="J5" s="13">
        <v>0.0</v>
      </c>
      <c r="K5" s="13">
        <v>0.0</v>
      </c>
      <c r="L5" s="103">
        <v>0.0</v>
      </c>
      <c r="M5" s="103"/>
      <c r="N5" s="103"/>
      <c r="O5" s="103"/>
      <c r="P5" s="103">
        <v>2.0</v>
      </c>
      <c r="Q5" s="13"/>
      <c r="S5" s="121"/>
      <c r="T5" s="140"/>
      <c r="U5" s="147">
        <f>SUM(E5:H5) * 2 + SUM(I5:L5) * 3</f>
        <v>0</v>
      </c>
      <c r="V5" s="147">
        <f>1-EXP(-(ROW(V5) - 4)/3)</f>
        <v>0.2834686894</v>
      </c>
      <c r="W5" s="147">
        <f>V5*U5</f>
        <v>0</v>
      </c>
    </row>
    <row r="6" ht="15.75" customHeight="1">
      <c r="A6" s="121"/>
      <c r="B6" s="121"/>
      <c r="C6" s="121"/>
      <c r="D6" s="121"/>
      <c r="E6" s="13">
        <v>3.0</v>
      </c>
      <c r="F6" s="13">
        <v>0.0</v>
      </c>
      <c r="G6" s="13">
        <v>0.0</v>
      </c>
      <c r="H6" s="103">
        <v>0.0</v>
      </c>
      <c r="I6" s="13">
        <v>0.0</v>
      </c>
      <c r="J6" s="13">
        <v>0.0</v>
      </c>
      <c r="K6" s="13">
        <v>0.0</v>
      </c>
      <c r="L6" s="103">
        <v>0.0</v>
      </c>
      <c r="M6" s="121"/>
      <c r="N6" s="121"/>
      <c r="O6" s="121"/>
      <c r="P6" s="121"/>
      <c r="S6" s="121"/>
      <c r="T6" s="140"/>
    </row>
    <row r="7" ht="15.75" customHeight="1">
      <c r="A7" s="103">
        <v>12.0</v>
      </c>
      <c r="B7" s="103"/>
      <c r="C7" s="103" t="s">
        <v>166</v>
      </c>
      <c r="D7" s="103"/>
      <c r="E7" s="13">
        <v>0.0</v>
      </c>
      <c r="F7" s="13">
        <v>1.0</v>
      </c>
      <c r="G7" s="13">
        <v>1.0</v>
      </c>
      <c r="H7" s="103">
        <v>0.0</v>
      </c>
      <c r="I7" s="13">
        <v>0.0</v>
      </c>
      <c r="J7" s="13">
        <v>0.0</v>
      </c>
      <c r="K7" s="13">
        <v>0.0</v>
      </c>
      <c r="L7" s="103">
        <v>0.0</v>
      </c>
      <c r="M7" s="103">
        <v>1.0</v>
      </c>
      <c r="N7" s="103"/>
      <c r="O7" s="103"/>
      <c r="P7" s="103">
        <v>3.0</v>
      </c>
      <c r="Q7" s="13" t="s">
        <v>257</v>
      </c>
      <c r="S7" s="121"/>
      <c r="T7" s="140"/>
      <c r="U7" s="147">
        <f>SUM(E7:H7) * 2 + SUM(I7:L7) * 3</f>
        <v>4</v>
      </c>
      <c r="V7" s="147">
        <f>1-EXP(-(ROW(V7) - 4)/3)</f>
        <v>0.6321205588</v>
      </c>
      <c r="W7" s="147">
        <f>V7*U7</f>
        <v>2.528482235</v>
      </c>
    </row>
    <row r="8" ht="15.75" customHeight="1">
      <c r="A8" s="121"/>
      <c r="B8" s="121"/>
      <c r="C8" s="121"/>
      <c r="D8" s="121"/>
      <c r="E8" s="13">
        <v>0.0</v>
      </c>
      <c r="F8" s="13">
        <v>0.0</v>
      </c>
      <c r="G8" s="13">
        <v>0.0</v>
      </c>
      <c r="H8" s="103">
        <v>0.0</v>
      </c>
      <c r="I8" s="13">
        <v>0.0</v>
      </c>
      <c r="J8" s="13">
        <v>0.0</v>
      </c>
      <c r="K8" s="13">
        <v>1.0</v>
      </c>
      <c r="L8" s="103">
        <v>0.0</v>
      </c>
      <c r="M8" s="121"/>
      <c r="N8" s="121"/>
      <c r="O8" s="121"/>
      <c r="P8" s="121"/>
      <c r="S8" s="121"/>
      <c r="T8" s="140"/>
    </row>
    <row r="9" ht="15.75" customHeight="1">
      <c r="A9" s="103">
        <v>16.0</v>
      </c>
      <c r="B9" s="103"/>
      <c r="C9" s="103" t="s">
        <v>109</v>
      </c>
      <c r="D9" s="103" t="s">
        <v>258</v>
      </c>
      <c r="E9" s="13">
        <v>0.0</v>
      </c>
      <c r="F9" s="13">
        <v>0.0</v>
      </c>
      <c r="G9" s="13">
        <v>0.0</v>
      </c>
      <c r="H9" s="103">
        <v>0.0</v>
      </c>
      <c r="I9" s="13">
        <v>0.0</v>
      </c>
      <c r="J9" s="13">
        <v>0.0</v>
      </c>
      <c r="K9" s="13">
        <v>0.0</v>
      </c>
      <c r="L9" s="103">
        <v>0.0</v>
      </c>
      <c r="M9" s="103">
        <v>3.0</v>
      </c>
      <c r="N9" s="103">
        <v>20.0</v>
      </c>
      <c r="O9" s="103"/>
      <c r="P9" s="103">
        <v>4.0</v>
      </c>
      <c r="Q9" s="13" t="s">
        <v>259</v>
      </c>
      <c r="S9" s="121"/>
      <c r="T9" s="140"/>
      <c r="U9" s="147">
        <f>SUM(E9:H9) * 2 + SUM(I9:L9) * 3</f>
        <v>0</v>
      </c>
      <c r="V9" s="147">
        <f>1-EXP(-(ROW(V9) - 4)/3)</f>
        <v>0.8111243972</v>
      </c>
      <c r="W9" s="147">
        <f>V9*U9</f>
        <v>0</v>
      </c>
    </row>
    <row r="10" ht="15.75" customHeight="1">
      <c r="A10" s="121"/>
      <c r="B10" s="121"/>
      <c r="C10" s="121"/>
      <c r="D10" s="121"/>
      <c r="E10" s="13">
        <v>2.0</v>
      </c>
      <c r="F10" s="13">
        <v>0.0</v>
      </c>
      <c r="G10" s="13">
        <v>0.0</v>
      </c>
      <c r="H10" s="103">
        <v>0.0</v>
      </c>
      <c r="I10" s="13">
        <v>0.0</v>
      </c>
      <c r="J10" s="13">
        <v>0.0</v>
      </c>
      <c r="K10" s="13">
        <v>0.0</v>
      </c>
      <c r="L10" s="103">
        <v>0.0</v>
      </c>
      <c r="M10" s="121"/>
      <c r="N10" s="121"/>
      <c r="O10" s="121"/>
      <c r="P10" s="121"/>
      <c r="S10" s="121"/>
      <c r="T10" s="140"/>
    </row>
    <row r="11" ht="15.75" customHeight="1">
      <c r="A11" s="103">
        <v>20.0</v>
      </c>
      <c r="B11" s="103"/>
      <c r="C11" s="103"/>
      <c r="D11" s="103" t="s">
        <v>260</v>
      </c>
      <c r="E11" s="13">
        <v>0.0</v>
      </c>
      <c r="F11" s="13">
        <v>0.0</v>
      </c>
      <c r="G11" s="13">
        <v>0.0</v>
      </c>
      <c r="H11" s="103">
        <v>0.0</v>
      </c>
      <c r="I11" s="13">
        <v>0.0</v>
      </c>
      <c r="J11" s="13">
        <v>0.0</v>
      </c>
      <c r="K11" s="13">
        <v>0.0</v>
      </c>
      <c r="L11" s="103">
        <v>0.0</v>
      </c>
      <c r="M11" s="103"/>
      <c r="N11" s="103"/>
      <c r="O11" s="103"/>
      <c r="P11" s="103">
        <v>2.0</v>
      </c>
      <c r="Q11" s="13"/>
      <c r="S11" s="121"/>
      <c r="T11" s="140"/>
      <c r="U11" s="147">
        <f>SUM(E11:H11) * 2 + SUM(I11:L11) * 3</f>
        <v>0</v>
      </c>
      <c r="V11" s="147">
        <f>1-EXP(-(ROW(V11) - 4)/3)</f>
        <v>0.9030280321</v>
      </c>
      <c r="W11" s="147">
        <f>V11*U11</f>
        <v>0</v>
      </c>
    </row>
    <row r="12" ht="15.75" customHeight="1">
      <c r="A12" s="121"/>
      <c r="B12" s="121"/>
      <c r="C12" s="121"/>
      <c r="D12" s="121"/>
      <c r="E12" s="13">
        <v>0.0</v>
      </c>
      <c r="F12" s="13">
        <v>1.0</v>
      </c>
      <c r="G12" s="13">
        <v>0.0</v>
      </c>
      <c r="H12" s="103">
        <v>0.0</v>
      </c>
      <c r="I12" s="13">
        <v>0.0</v>
      </c>
      <c r="J12" s="13">
        <v>0.0</v>
      </c>
      <c r="K12" s="13">
        <v>0.0</v>
      </c>
      <c r="L12" s="103">
        <v>0.0</v>
      </c>
      <c r="M12" s="121"/>
      <c r="N12" s="121"/>
      <c r="O12" s="121"/>
      <c r="P12" s="121"/>
      <c r="S12" s="121"/>
      <c r="T12" s="140"/>
    </row>
    <row r="13" ht="15.75" customHeight="1">
      <c r="A13" s="103">
        <v>26.0</v>
      </c>
      <c r="B13" s="103"/>
      <c r="C13" s="103" t="s">
        <v>119</v>
      </c>
      <c r="D13" s="103" t="s">
        <v>261</v>
      </c>
      <c r="E13" s="13">
        <v>0.0</v>
      </c>
      <c r="F13" s="13">
        <v>0.0</v>
      </c>
      <c r="G13" s="13">
        <v>0.0</v>
      </c>
      <c r="H13" s="103">
        <v>0.0</v>
      </c>
      <c r="I13" s="13">
        <v>0.0</v>
      </c>
      <c r="J13" s="13">
        <v>0.0</v>
      </c>
      <c r="K13" s="13">
        <v>0.0</v>
      </c>
      <c r="L13" s="103">
        <v>0.0</v>
      </c>
      <c r="M13" s="103"/>
      <c r="N13" s="103"/>
      <c r="O13" s="103"/>
      <c r="P13" s="103">
        <v>4.0</v>
      </c>
      <c r="Q13" s="13" t="s">
        <v>262</v>
      </c>
      <c r="S13" s="121"/>
      <c r="T13" s="140"/>
      <c r="U13" s="147">
        <f>SUM(E13:H13) * 2 + SUM(I13:L13) * 3</f>
        <v>0</v>
      </c>
      <c r="V13" s="147">
        <f>1-EXP(-(ROW(V13) - 4)/3)</f>
        <v>0.9502129316</v>
      </c>
      <c r="W13" s="147">
        <f>V13*U13</f>
        <v>0</v>
      </c>
    </row>
    <row r="14" ht="15.75" customHeight="1">
      <c r="A14" s="121"/>
      <c r="B14" s="121"/>
      <c r="C14" s="121"/>
      <c r="D14" s="121"/>
      <c r="E14" s="13">
        <v>0.0</v>
      </c>
      <c r="F14" s="13">
        <v>0.0</v>
      </c>
      <c r="G14" s="13">
        <v>1.0</v>
      </c>
      <c r="H14" s="103">
        <v>0.0</v>
      </c>
      <c r="I14" s="13">
        <v>0.0</v>
      </c>
      <c r="J14" s="13">
        <v>0.0</v>
      </c>
      <c r="K14" s="13">
        <v>0.0</v>
      </c>
      <c r="L14" s="103">
        <v>0.0</v>
      </c>
      <c r="M14" s="121"/>
      <c r="N14" s="121"/>
      <c r="O14" s="121"/>
      <c r="P14" s="121"/>
      <c r="S14" s="121"/>
      <c r="T14" s="140"/>
    </row>
    <row r="15" ht="15.75" customHeight="1">
      <c r="A15" s="103">
        <v>32.0</v>
      </c>
      <c r="B15" s="103"/>
      <c r="C15" s="103" t="s">
        <v>119</v>
      </c>
      <c r="D15" s="103" t="s">
        <v>263</v>
      </c>
      <c r="E15" s="13">
        <v>0.0</v>
      </c>
      <c r="F15" s="13">
        <v>0.0</v>
      </c>
      <c r="G15" s="13">
        <v>0.0</v>
      </c>
      <c r="H15" s="103">
        <v>0.0</v>
      </c>
      <c r="I15" s="13">
        <v>3.0</v>
      </c>
      <c r="J15" s="13">
        <v>0.0</v>
      </c>
      <c r="K15" s="13">
        <v>0.0</v>
      </c>
      <c r="L15" s="103">
        <v>0.0</v>
      </c>
      <c r="M15" s="103">
        <v>3.0</v>
      </c>
      <c r="N15" s="103">
        <v>10.0</v>
      </c>
      <c r="O15" s="103"/>
      <c r="P15" s="103">
        <v>4.0</v>
      </c>
      <c r="Q15" s="13" t="s">
        <v>264</v>
      </c>
      <c r="S15" s="121"/>
      <c r="T15" s="140"/>
      <c r="U15" s="147">
        <f>SUM(E15:H15) * 2 + SUM(I15:L15) * 3</f>
        <v>9</v>
      </c>
      <c r="V15" s="147">
        <f>1-EXP(-(ROW(V15) - 4)/3)</f>
        <v>0.9744384668</v>
      </c>
      <c r="W15" s="147">
        <f>V15*U15</f>
        <v>8.769946201</v>
      </c>
    </row>
    <row r="16" ht="15.75" customHeight="1">
      <c r="A16" s="121"/>
      <c r="B16" s="121"/>
      <c r="C16" s="121"/>
      <c r="D16" s="121"/>
      <c r="E16" s="13">
        <v>0.0</v>
      </c>
      <c r="F16" s="13">
        <v>0.0</v>
      </c>
      <c r="G16" s="13">
        <v>0.0</v>
      </c>
      <c r="H16" s="103">
        <v>0.0</v>
      </c>
      <c r="I16" s="13">
        <v>0.0</v>
      </c>
      <c r="J16" s="13">
        <v>0.0</v>
      </c>
      <c r="K16" s="13">
        <v>0.0</v>
      </c>
      <c r="L16" s="103">
        <v>0.0</v>
      </c>
      <c r="M16" s="121"/>
      <c r="N16" s="121"/>
      <c r="O16" s="121"/>
      <c r="P16" s="121"/>
      <c r="S16" s="121"/>
      <c r="T16" s="140"/>
    </row>
    <row r="17" ht="15.75" customHeight="1">
      <c r="A17" s="103">
        <v>36.0</v>
      </c>
      <c r="B17" s="103"/>
      <c r="C17" s="103" t="s">
        <v>116</v>
      </c>
      <c r="D17" s="103" t="s">
        <v>265</v>
      </c>
      <c r="E17" s="13">
        <v>0.0</v>
      </c>
      <c r="F17" s="13">
        <v>0.0</v>
      </c>
      <c r="G17" s="13">
        <v>0.0</v>
      </c>
      <c r="H17" s="103">
        <v>0.0</v>
      </c>
      <c r="I17" s="13">
        <v>1.0</v>
      </c>
      <c r="J17" s="13">
        <v>1.0</v>
      </c>
      <c r="K17" s="13">
        <v>1.0</v>
      </c>
      <c r="L17" s="103">
        <v>0.0</v>
      </c>
      <c r="M17" s="103"/>
      <c r="N17" s="103"/>
      <c r="O17" s="103"/>
      <c r="P17" s="103">
        <v>2.0</v>
      </c>
      <c r="Q17" s="13" t="s">
        <v>266</v>
      </c>
      <c r="S17" s="121"/>
      <c r="T17" s="140"/>
      <c r="U17" s="147">
        <f>SUM(E17:H17) * 2 + SUM(I17:L17) * 3</f>
        <v>9</v>
      </c>
      <c r="V17" s="147">
        <f>1-EXP(-(ROW(V17) - 4)/3)</f>
        <v>0.9868762713</v>
      </c>
      <c r="W17" s="147">
        <f>V17*U17</f>
        <v>8.881886441</v>
      </c>
    </row>
    <row r="18" ht="15.75" customHeight="1">
      <c r="A18" s="121"/>
      <c r="B18" s="121"/>
      <c r="C18" s="121"/>
      <c r="D18" s="121"/>
      <c r="E18" s="13">
        <v>0.0</v>
      </c>
      <c r="F18" s="13">
        <v>0.0</v>
      </c>
      <c r="G18" s="13">
        <v>0.0</v>
      </c>
      <c r="H18" s="103">
        <v>0.0</v>
      </c>
      <c r="I18" s="13">
        <v>1.0</v>
      </c>
      <c r="J18" s="13">
        <v>1.0</v>
      </c>
      <c r="K18" s="13">
        <v>0.0</v>
      </c>
      <c r="L18" s="103">
        <v>0.0</v>
      </c>
      <c r="M18" s="121"/>
      <c r="N18" s="121"/>
      <c r="O18" s="121"/>
      <c r="P18" s="121"/>
      <c r="S18" s="121"/>
      <c r="T18" s="140"/>
    </row>
    <row r="19" ht="15.75" customHeight="1">
      <c r="A19" s="103">
        <v>47.0</v>
      </c>
      <c r="B19" s="103"/>
      <c r="C19" s="103" t="s">
        <v>119</v>
      </c>
      <c r="D19" s="103" t="s">
        <v>267</v>
      </c>
      <c r="E19" s="13">
        <v>0.0</v>
      </c>
      <c r="F19" s="13">
        <v>0.0</v>
      </c>
      <c r="G19" s="13">
        <v>0.0</v>
      </c>
      <c r="H19" s="103">
        <v>0.0</v>
      </c>
      <c r="I19" s="13">
        <v>5.0</v>
      </c>
      <c r="J19" s="13">
        <v>0.0</v>
      </c>
      <c r="K19" s="13">
        <v>0.0</v>
      </c>
      <c r="L19" s="103">
        <v>0.0</v>
      </c>
      <c r="M19" s="103">
        <v>3.0</v>
      </c>
      <c r="N19" s="103">
        <v>21.0</v>
      </c>
      <c r="O19" s="103"/>
      <c r="P19" s="103">
        <v>4.0</v>
      </c>
      <c r="Q19" s="13"/>
      <c r="S19" s="121"/>
      <c r="T19" s="140"/>
      <c r="U19" s="147">
        <f>SUM(E19:H19) * 2 + SUM(I19:L19) * 3</f>
        <v>15</v>
      </c>
      <c r="V19" s="147">
        <f>1-EXP(-(ROW(V19) - 4)/3)</f>
        <v>0.993262053</v>
      </c>
      <c r="W19" s="147">
        <f>V19*U19</f>
        <v>14.8989308</v>
      </c>
    </row>
    <row r="20" ht="15.75" customHeight="1">
      <c r="A20" s="121"/>
      <c r="B20" s="121"/>
      <c r="C20" s="121"/>
      <c r="D20" s="121"/>
      <c r="E20" s="13">
        <v>0.0</v>
      </c>
      <c r="F20" s="13">
        <v>0.0</v>
      </c>
      <c r="G20" s="13">
        <v>0.0</v>
      </c>
      <c r="H20" s="103">
        <v>0.0</v>
      </c>
      <c r="I20" s="13">
        <v>0.0</v>
      </c>
      <c r="J20" s="13">
        <v>0.0</v>
      </c>
      <c r="K20" s="13">
        <v>0.0</v>
      </c>
      <c r="L20" s="103">
        <v>0.0</v>
      </c>
      <c r="M20" s="121"/>
      <c r="N20" s="121"/>
      <c r="O20" s="121"/>
      <c r="P20" s="121"/>
      <c r="S20" s="121"/>
      <c r="T20" s="140"/>
    </row>
    <row r="21" ht="15.75" customHeight="1">
      <c r="A21" s="103">
        <v>52.0</v>
      </c>
      <c r="B21" s="103"/>
      <c r="C21" s="103" t="s">
        <v>119</v>
      </c>
      <c r="D21" s="103" t="s">
        <v>268</v>
      </c>
      <c r="E21" s="13">
        <v>0.0</v>
      </c>
      <c r="F21" s="13">
        <v>0.0</v>
      </c>
      <c r="G21" s="13">
        <v>0.0</v>
      </c>
      <c r="H21" s="103">
        <v>0.0</v>
      </c>
      <c r="I21" s="13">
        <v>4.0</v>
      </c>
      <c r="J21" s="13">
        <v>0.0</v>
      </c>
      <c r="K21" s="13">
        <v>0.0</v>
      </c>
      <c r="L21" s="103">
        <v>0.0</v>
      </c>
      <c r="M21" s="103">
        <v>3.0</v>
      </c>
      <c r="N21" s="103">
        <v>20.0</v>
      </c>
      <c r="O21" s="103"/>
      <c r="P21" s="103">
        <v>5.0</v>
      </c>
      <c r="Q21" s="13" t="s">
        <v>269</v>
      </c>
      <c r="S21" s="121"/>
      <c r="T21" s="140" t="s">
        <v>449</v>
      </c>
      <c r="U21" s="147">
        <f t="shared" ref="U21:W21" si="1">SUM(U5:U20)</f>
        <v>37</v>
      </c>
      <c r="V21" s="147">
        <f t="shared" si="1"/>
        <v>6.5345314</v>
      </c>
      <c r="W21" s="147">
        <f t="shared" si="1"/>
        <v>35.07924567</v>
      </c>
    </row>
    <row r="22" ht="15.75" customHeight="1">
      <c r="A22" s="121"/>
      <c r="B22" s="121"/>
      <c r="C22" s="121"/>
      <c r="D22" s="121"/>
      <c r="E22" s="13">
        <v>0.0</v>
      </c>
      <c r="F22" s="13">
        <v>0.0</v>
      </c>
      <c r="G22" s="13">
        <v>0.0</v>
      </c>
      <c r="H22" s="103">
        <v>0.0</v>
      </c>
      <c r="I22" s="13">
        <v>1.0</v>
      </c>
      <c r="J22" s="13">
        <v>0.0</v>
      </c>
      <c r="K22" s="13">
        <v>0.0</v>
      </c>
      <c r="L22" s="103">
        <v>0.0</v>
      </c>
      <c r="M22" s="121"/>
      <c r="N22" s="121"/>
      <c r="O22" s="121"/>
      <c r="P22" s="121"/>
      <c r="S22" s="121"/>
      <c r="T22" s="140"/>
      <c r="U22" s="147">
        <f>U21/COUNT(U5:U20)</f>
        <v>4.625</v>
      </c>
      <c r="V22" s="13"/>
      <c r="W22" s="147">
        <f>W21/V21</f>
        <v>5.368287873</v>
      </c>
    </row>
    <row r="23" ht="15.75" customHeight="1">
      <c r="A23" s="103">
        <v>62.0</v>
      </c>
      <c r="B23" s="103"/>
      <c r="C23" s="103" t="s">
        <v>166</v>
      </c>
      <c r="D23" s="103"/>
      <c r="E23" s="13">
        <v>0.0</v>
      </c>
      <c r="F23" s="13">
        <v>0.0</v>
      </c>
      <c r="G23" s="13">
        <v>0.0</v>
      </c>
      <c r="H23" s="103">
        <v>0.0</v>
      </c>
      <c r="I23" s="13">
        <v>5.0</v>
      </c>
      <c r="J23" s="13">
        <v>0.0</v>
      </c>
      <c r="K23" s="13">
        <v>0.0</v>
      </c>
      <c r="L23" s="103">
        <v>0.0</v>
      </c>
      <c r="M23" s="103">
        <v>3.0</v>
      </c>
      <c r="N23" s="103">
        <v>10.0</v>
      </c>
      <c r="O23" s="103"/>
      <c r="P23" s="103">
        <v>4.0</v>
      </c>
      <c r="Q23" s="13" t="s">
        <v>270</v>
      </c>
      <c r="S23" s="121"/>
    </row>
    <row r="24" ht="15.75" customHeight="1">
      <c r="A24" s="121"/>
      <c r="B24" s="121"/>
      <c r="C24" s="121"/>
      <c r="D24" s="121"/>
      <c r="E24" s="13">
        <v>0.0</v>
      </c>
      <c r="F24" s="13">
        <v>0.0</v>
      </c>
      <c r="G24" s="13">
        <v>0.0</v>
      </c>
      <c r="H24" s="103">
        <v>0.0</v>
      </c>
      <c r="I24" s="13">
        <v>0.0</v>
      </c>
      <c r="J24" s="13">
        <v>0.0</v>
      </c>
      <c r="K24" s="13">
        <v>0.0</v>
      </c>
      <c r="L24" s="103">
        <v>0.0</v>
      </c>
      <c r="M24" s="121"/>
      <c r="N24" s="121"/>
      <c r="O24" s="121"/>
      <c r="P24" s="121"/>
      <c r="S24" s="121"/>
    </row>
    <row r="25" ht="15.75" customHeight="1">
      <c r="A25" s="103">
        <v>65.0</v>
      </c>
      <c r="B25" s="103"/>
      <c r="C25" s="103" t="s">
        <v>166</v>
      </c>
      <c r="D25" s="103"/>
      <c r="E25" s="13">
        <v>0.0</v>
      </c>
      <c r="F25" s="13">
        <v>0.0</v>
      </c>
      <c r="G25" s="13">
        <v>0.0</v>
      </c>
      <c r="H25" s="103">
        <v>0.0</v>
      </c>
      <c r="I25" s="13">
        <v>3.0</v>
      </c>
      <c r="J25" s="13">
        <v>0.0</v>
      </c>
      <c r="K25" s="13">
        <v>0.0</v>
      </c>
      <c r="L25" s="103">
        <v>0.0</v>
      </c>
      <c r="M25" s="103">
        <v>3.0</v>
      </c>
      <c r="N25" s="103">
        <v>30.0</v>
      </c>
      <c r="O25" s="103"/>
      <c r="P25" s="103">
        <v>4.0</v>
      </c>
      <c r="Q25" s="13" t="s">
        <v>271</v>
      </c>
      <c r="S25" s="121"/>
    </row>
    <row r="26" ht="15.75" customHeight="1">
      <c r="A26" s="121"/>
      <c r="B26" s="121"/>
      <c r="C26" s="121"/>
      <c r="D26" s="121"/>
      <c r="E26" s="13">
        <v>0.0</v>
      </c>
      <c r="F26" s="13">
        <v>0.0</v>
      </c>
      <c r="G26" s="13">
        <v>0.0</v>
      </c>
      <c r="H26" s="103">
        <v>0.0</v>
      </c>
      <c r="I26" s="13">
        <v>0.0</v>
      </c>
      <c r="J26" s="13">
        <v>0.0</v>
      </c>
      <c r="K26" s="13">
        <v>0.0</v>
      </c>
      <c r="L26" s="103">
        <v>0.0</v>
      </c>
      <c r="M26" s="121"/>
      <c r="N26" s="121"/>
      <c r="O26" s="121"/>
      <c r="P26" s="121"/>
      <c r="S26" s="121"/>
    </row>
    <row r="27" ht="15.75" customHeight="1">
      <c r="A27" s="103"/>
      <c r="B27" s="103"/>
      <c r="C27" s="103"/>
      <c r="D27" s="103"/>
      <c r="E27" s="13"/>
      <c r="F27" s="13"/>
      <c r="G27" s="13"/>
      <c r="H27" s="103"/>
      <c r="I27" s="13"/>
      <c r="J27" s="13"/>
      <c r="K27" s="13"/>
      <c r="L27" s="103"/>
      <c r="M27" s="103"/>
      <c r="N27" s="103"/>
      <c r="O27" s="103"/>
      <c r="P27" s="103"/>
      <c r="Q27" s="13"/>
      <c r="S27" s="121"/>
    </row>
    <row r="28" ht="15.75" customHeight="1">
      <c r="A28" s="122"/>
      <c r="B28" s="122"/>
      <c r="C28" s="122"/>
      <c r="D28" s="122"/>
      <c r="E28" s="123"/>
      <c r="F28" s="123"/>
      <c r="G28" s="123"/>
      <c r="H28" s="124"/>
      <c r="I28" s="123"/>
      <c r="J28" s="123"/>
      <c r="K28" s="123"/>
      <c r="L28" s="124"/>
      <c r="M28" s="122"/>
      <c r="N28" s="122"/>
      <c r="O28" s="122"/>
      <c r="P28" s="122"/>
      <c r="Q28" s="52"/>
      <c r="R28" s="52"/>
      <c r="S28" s="122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ht="15.75" customHeight="1">
      <c r="A30" s="126" t="s">
        <v>450</v>
      </c>
      <c r="B30" s="123"/>
      <c r="C30" s="123"/>
      <c r="D30" s="123"/>
      <c r="E30" s="123"/>
      <c r="F30" s="123"/>
      <c r="G30" s="123"/>
      <c r="H30" s="123"/>
      <c r="I30" s="123"/>
      <c r="J30" s="123"/>
      <c r="K30" s="123"/>
      <c r="L30" s="123"/>
      <c r="M30" s="123"/>
      <c r="N30" s="123"/>
      <c r="O30" s="13"/>
      <c r="P30" s="13"/>
      <c r="Q30" s="13"/>
      <c r="R30" s="13"/>
      <c r="S30" s="13"/>
    </row>
    <row r="31" ht="15.75" customHeight="1">
      <c r="A31" s="140"/>
      <c r="B31" s="141" t="str">
        <f>SUM(B5:B28)/COUNTIF(B5:B28, "&lt;&gt;")</f>
        <v>#DIV/0!</v>
      </c>
      <c r="C31" s="13"/>
      <c r="D31" s="13"/>
      <c r="E31" s="141">
        <f t="array" ref="E31">SUM(IF(ISODD(ROW(E$5:E28)), E$5:E28, 0))/COUNTIF($A$5:$A$28, "&lt;&gt;")</f>
        <v>0</v>
      </c>
      <c r="F31" s="141">
        <f t="array" ref="F31">SUM(IF(ISODD(ROW(F$5:F28)), F$5:F28, 0))/COUNTIF($A$5:$A$28, "&lt;&gt;")</f>
        <v>0.09090909091</v>
      </c>
      <c r="G31" s="141">
        <f t="array" ref="G31">SUM(IF(ISODD(ROW(G$5:G28)), G$5:G28, 0))/COUNTIF($A$5:$A$28, "&lt;&gt;")</f>
        <v>0.09090909091</v>
      </c>
      <c r="H31" s="141">
        <f t="array" ref="H31">SUM(IF(ISODD(ROW(H$5:H28)), H$5:H28, 0))/COUNTIF($A$5:$A$28, "&lt;&gt;")</f>
        <v>0</v>
      </c>
      <c r="I31" s="141">
        <f t="array" ref="I31">SUM(IF(ISODD(ROW(I$5:I28)), I$5:I28, 0))/COUNTIF($A$5:$A$28, "&lt;&gt;")</f>
        <v>1.909090909</v>
      </c>
      <c r="J31" s="141">
        <f t="array" ref="J31">SUM(IF(ISODD(ROW(J$5:J28)), J$5:J28, 0))/COUNTIF($A$5:$A$28, "&lt;&gt;")</f>
        <v>0.09090909091</v>
      </c>
      <c r="K31" s="141">
        <f t="array" ref="K31">SUM(IF(ISODD(ROW(K$5:K28)), K$5:K28, 0))/COUNTIF($A$5:$A$28, "&lt;&gt;")</f>
        <v>0.09090909091</v>
      </c>
      <c r="L31" s="141">
        <f t="array" ref="L31">SUM(IF(ISODD(ROW(L$5:L28)), L$5:L28, 0))/COUNTIF($A$5:$A$28, "&lt;&gt;")</f>
        <v>0</v>
      </c>
      <c r="M31" s="141">
        <f>SUM(M5:M28)/COUNTIF($A$5:$A$28, "&lt;&gt;")</f>
        <v>1.727272727</v>
      </c>
      <c r="N31" s="141">
        <f t="shared" ref="N31:P31" si="2">SUM(N5:N28)/COUNTIF(N5:N28, "&lt;&gt;")</f>
        <v>18.5</v>
      </c>
      <c r="O31" s="142" t="str">
        <f t="shared" si="2"/>
        <v>#DIV/0!</v>
      </c>
      <c r="P31" s="143">
        <f t="shared" si="2"/>
        <v>3.454545455</v>
      </c>
      <c r="Q31" s="13"/>
      <c r="R31" s="13"/>
      <c r="S31" s="13"/>
    </row>
    <row r="32" ht="15.75" customHeight="1">
      <c r="A32" s="144"/>
      <c r="B32" s="123"/>
      <c r="C32" s="123"/>
      <c r="D32" s="123"/>
      <c r="E32" s="145">
        <f t="array" ref="E32">SUM(IF(ISEVEN(ROW(E$6:E28)), E$6:E28, 0))/COUNTIF($A$5:$A$28, "&lt;&gt;")</f>
        <v>0.4545454545</v>
      </c>
      <c r="F32" s="145">
        <f t="array" ref="F32">SUM(IF(ISEVEN(ROW(F$6:F28)), F$6:F28, 0))/COUNTIF($A$5:$A$28, "&lt;&gt;")</f>
        <v>0.09090909091</v>
      </c>
      <c r="G32" s="145">
        <f t="array" ref="G32">SUM(IF(ISEVEN(ROW(G$6:G28)), G$6:G28, 0))/COUNTIF($A$5:$A$28, "&lt;&gt;")</f>
        <v>0.09090909091</v>
      </c>
      <c r="H32" s="145">
        <f t="array" ref="H32">SUM(IF(ISEVEN(ROW(H$6:H28)), H$6:H28, 0))/COUNTIF($A$5:$A$28, "&lt;&gt;")</f>
        <v>0</v>
      </c>
      <c r="I32" s="141">
        <f t="array" ref="I32">SUM(IF(ISEVEN(ROW(I$6:I28)), I$6:I28, 0))/COUNTIF($A$5:$A$28, "&lt;&gt;")</f>
        <v>0.1818181818</v>
      </c>
      <c r="J32" s="145">
        <f t="array" ref="J32">SUM(IF(ISEVEN(ROW(J$6:J28)), J$6:J28, 0))/COUNTIF($A$5:$A$28, "&lt;&gt;")</f>
        <v>0.09090909091</v>
      </c>
      <c r="K32" s="145">
        <f t="array" ref="K32">SUM(IF(ISEVEN(ROW(K$6:K28)), K$6:K28, 0))/COUNTIF($A$5:$A$28, "&lt;&gt;")</f>
        <v>0.09090909091</v>
      </c>
      <c r="L32" s="145">
        <f t="array" ref="L32">SUM(IF(ISEVEN(ROW(L$6:L28)), L$6:L28, 0))/COUNTIF($A$5:$A$28, "&lt;&gt;")</f>
        <v>0</v>
      </c>
      <c r="M32" s="123"/>
      <c r="N32" s="123"/>
      <c r="O32" s="123"/>
      <c r="P32" s="124"/>
      <c r="Q32" s="13"/>
      <c r="R32" s="13"/>
      <c r="S32" s="13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7">
    <mergeCell ref="E3:H3"/>
    <mergeCell ref="I3:L3"/>
    <mergeCell ref="E4:H4"/>
    <mergeCell ref="I4:L4"/>
    <mergeCell ref="A2:A4"/>
    <mergeCell ref="B2:B4"/>
    <mergeCell ref="C2:D2"/>
    <mergeCell ref="M2:N2"/>
    <mergeCell ref="O2:O4"/>
    <mergeCell ref="P2:P4"/>
    <mergeCell ref="Q2:S4"/>
    <mergeCell ref="U5:U6"/>
    <mergeCell ref="V5:V6"/>
    <mergeCell ref="W5:W6"/>
    <mergeCell ref="M3:M4"/>
    <mergeCell ref="N3:N4"/>
    <mergeCell ref="M5:M6"/>
    <mergeCell ref="N5:N6"/>
    <mergeCell ref="O5:O6"/>
    <mergeCell ref="P5:P6"/>
    <mergeCell ref="Q5:S6"/>
    <mergeCell ref="A7:A8"/>
    <mergeCell ref="A9:A10"/>
    <mergeCell ref="B9:B10"/>
    <mergeCell ref="C9:C10"/>
    <mergeCell ref="D9:D10"/>
    <mergeCell ref="V9:V10"/>
    <mergeCell ref="W9:W10"/>
    <mergeCell ref="N15:N16"/>
    <mergeCell ref="O15:O16"/>
    <mergeCell ref="P15:P16"/>
    <mergeCell ref="Q15:S16"/>
    <mergeCell ref="U15:U16"/>
    <mergeCell ref="V15:V16"/>
    <mergeCell ref="W15:W16"/>
    <mergeCell ref="M15:M16"/>
    <mergeCell ref="M17:M18"/>
    <mergeCell ref="N17:N18"/>
    <mergeCell ref="O17:O18"/>
    <mergeCell ref="P17:P18"/>
    <mergeCell ref="Q17:S18"/>
    <mergeCell ref="U17:U18"/>
    <mergeCell ref="P23:P24"/>
    <mergeCell ref="Q23:S24"/>
    <mergeCell ref="Q25:S26"/>
    <mergeCell ref="M19:M20"/>
    <mergeCell ref="M21:M22"/>
    <mergeCell ref="N21:N22"/>
    <mergeCell ref="O21:O22"/>
    <mergeCell ref="P21:P22"/>
    <mergeCell ref="Q21:S22"/>
    <mergeCell ref="M23:M24"/>
    <mergeCell ref="N27:N28"/>
    <mergeCell ref="O27:O28"/>
    <mergeCell ref="Q27:S28"/>
    <mergeCell ref="N23:N24"/>
    <mergeCell ref="O23:O24"/>
    <mergeCell ref="M25:M26"/>
    <mergeCell ref="N25:N26"/>
    <mergeCell ref="O25:O26"/>
    <mergeCell ref="P25:P26"/>
    <mergeCell ref="M27:M28"/>
    <mergeCell ref="P27:P28"/>
    <mergeCell ref="N7:N8"/>
    <mergeCell ref="O7:O8"/>
    <mergeCell ref="P7:P8"/>
    <mergeCell ref="Q7:S8"/>
    <mergeCell ref="U7:U8"/>
    <mergeCell ref="V7:V8"/>
    <mergeCell ref="W7:W8"/>
    <mergeCell ref="M7:M8"/>
    <mergeCell ref="M9:M10"/>
    <mergeCell ref="N9:N10"/>
    <mergeCell ref="O9:O10"/>
    <mergeCell ref="P9:P10"/>
    <mergeCell ref="Q9:S10"/>
    <mergeCell ref="U9:U10"/>
    <mergeCell ref="N11:N12"/>
    <mergeCell ref="O11:O12"/>
    <mergeCell ref="P11:P12"/>
    <mergeCell ref="Q11:S12"/>
    <mergeCell ref="U11:U12"/>
    <mergeCell ref="V11:V12"/>
    <mergeCell ref="W11:W12"/>
    <mergeCell ref="V13:V14"/>
    <mergeCell ref="W13:W14"/>
    <mergeCell ref="M11:M12"/>
    <mergeCell ref="M13:M14"/>
    <mergeCell ref="N13:N14"/>
    <mergeCell ref="O13:O14"/>
    <mergeCell ref="P13:P14"/>
    <mergeCell ref="Q13:S14"/>
    <mergeCell ref="U13:U14"/>
    <mergeCell ref="V17:V18"/>
    <mergeCell ref="W17:W18"/>
    <mergeCell ref="N19:N20"/>
    <mergeCell ref="O19:O20"/>
    <mergeCell ref="P19:P20"/>
    <mergeCell ref="Q19:S20"/>
    <mergeCell ref="U19:U20"/>
    <mergeCell ref="V19:V20"/>
    <mergeCell ref="W19:W20"/>
    <mergeCell ref="A19:A20"/>
    <mergeCell ref="B19:B20"/>
    <mergeCell ref="C19:C20"/>
    <mergeCell ref="D19:D20"/>
    <mergeCell ref="B21:B22"/>
    <mergeCell ref="C21:C22"/>
    <mergeCell ref="D21:D22"/>
    <mergeCell ref="A21:A22"/>
    <mergeCell ref="A23:A24"/>
    <mergeCell ref="B23:B24"/>
    <mergeCell ref="C23:C24"/>
    <mergeCell ref="D23:D24"/>
    <mergeCell ref="A25:A26"/>
    <mergeCell ref="B25:B26"/>
    <mergeCell ref="C3:C4"/>
    <mergeCell ref="D3:D4"/>
    <mergeCell ref="A5:A6"/>
    <mergeCell ref="B5:B6"/>
    <mergeCell ref="C5:C6"/>
    <mergeCell ref="D5:D6"/>
    <mergeCell ref="D7:D8"/>
    <mergeCell ref="B13:B14"/>
    <mergeCell ref="C13:C14"/>
    <mergeCell ref="B7:B8"/>
    <mergeCell ref="C7:C8"/>
    <mergeCell ref="A11:A12"/>
    <mergeCell ref="B11:B12"/>
    <mergeCell ref="C11:C12"/>
    <mergeCell ref="D11:D12"/>
    <mergeCell ref="D13:D14"/>
    <mergeCell ref="C17:C18"/>
    <mergeCell ref="D17:D18"/>
    <mergeCell ref="A13:A14"/>
    <mergeCell ref="A15:A16"/>
    <mergeCell ref="B15:B16"/>
    <mergeCell ref="C15:C16"/>
    <mergeCell ref="D15:D16"/>
    <mergeCell ref="A17:A18"/>
    <mergeCell ref="B17:B18"/>
    <mergeCell ref="C25:C26"/>
    <mergeCell ref="D25:D26"/>
    <mergeCell ref="A27:A28"/>
    <mergeCell ref="B27:B28"/>
    <mergeCell ref="C27:C28"/>
    <mergeCell ref="D27:D28"/>
  </mergeCells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6.43"/>
    <col customWidth="1" min="3" max="6" width="14.43"/>
    <col customWidth="1" min="13" max="13" width="16.43"/>
  </cols>
  <sheetData>
    <row r="1" ht="15.75" customHeight="1">
      <c r="A1" s="126" t="s">
        <v>466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T1" s="13"/>
      <c r="U1" s="13"/>
      <c r="V1" s="13"/>
      <c r="W1" s="13"/>
    </row>
    <row r="2" ht="15.75" customHeight="1">
      <c r="A2" s="96" t="s">
        <v>87</v>
      </c>
      <c r="B2" s="96" t="s">
        <v>433</v>
      </c>
      <c r="C2" s="127" t="s">
        <v>89</v>
      </c>
      <c r="D2" s="128"/>
      <c r="E2" s="127" t="s">
        <v>434</v>
      </c>
      <c r="F2" s="127" t="s">
        <v>435</v>
      </c>
      <c r="G2" s="127" t="s">
        <v>436</v>
      </c>
      <c r="H2" s="129" t="s">
        <v>437</v>
      </c>
      <c r="I2" s="127" t="s">
        <v>434</v>
      </c>
      <c r="J2" s="127" t="s">
        <v>435</v>
      </c>
      <c r="K2" s="127" t="s">
        <v>436</v>
      </c>
      <c r="L2" s="129" t="s">
        <v>437</v>
      </c>
      <c r="M2" s="127" t="s">
        <v>438</v>
      </c>
      <c r="N2" s="128"/>
      <c r="O2" s="95" t="s">
        <v>15</v>
      </c>
      <c r="P2" s="96" t="s">
        <v>16</v>
      </c>
      <c r="Q2" s="130" t="s">
        <v>108</v>
      </c>
      <c r="R2" s="66"/>
      <c r="S2" s="131"/>
      <c r="T2" s="140"/>
      <c r="U2" s="13"/>
      <c r="V2" s="13"/>
      <c r="W2" s="13"/>
    </row>
    <row r="3" ht="15.75" customHeight="1">
      <c r="A3" s="121"/>
      <c r="B3" s="121"/>
      <c r="C3" s="132" t="s">
        <v>439</v>
      </c>
      <c r="D3" s="133" t="s">
        <v>108</v>
      </c>
      <c r="E3" s="134" t="s">
        <v>440</v>
      </c>
      <c r="F3" s="135"/>
      <c r="G3" s="135"/>
      <c r="H3" s="136"/>
      <c r="I3" s="134" t="s">
        <v>441</v>
      </c>
      <c r="J3" s="135"/>
      <c r="K3" s="135"/>
      <c r="L3" s="136"/>
      <c r="M3" s="132" t="s">
        <v>442</v>
      </c>
      <c r="N3" s="133" t="s">
        <v>443</v>
      </c>
      <c r="O3" s="137"/>
      <c r="P3" s="121"/>
      <c r="S3" s="121"/>
      <c r="T3" s="140"/>
      <c r="U3" s="13"/>
      <c r="V3" s="13"/>
      <c r="W3" s="13"/>
    </row>
    <row r="4" ht="15.75" customHeight="1">
      <c r="A4" s="136"/>
      <c r="B4" s="136"/>
      <c r="C4" s="138"/>
      <c r="D4" s="136"/>
      <c r="E4" s="134" t="s">
        <v>444</v>
      </c>
      <c r="F4" s="135"/>
      <c r="G4" s="135"/>
      <c r="H4" s="136"/>
      <c r="I4" s="134" t="s">
        <v>445</v>
      </c>
      <c r="J4" s="135"/>
      <c r="K4" s="135"/>
      <c r="L4" s="136"/>
      <c r="M4" s="138"/>
      <c r="N4" s="136"/>
      <c r="O4" s="139"/>
      <c r="P4" s="136"/>
      <c r="Q4" s="135"/>
      <c r="R4" s="135"/>
      <c r="S4" s="136"/>
      <c r="T4" s="140"/>
      <c r="U4" s="13" t="s">
        <v>446</v>
      </c>
      <c r="V4" s="13" t="s">
        <v>447</v>
      </c>
      <c r="W4" s="13" t="s">
        <v>448</v>
      </c>
    </row>
    <row r="5" ht="15.75" customHeight="1">
      <c r="A5" s="103">
        <v>4.0</v>
      </c>
      <c r="B5" s="103"/>
      <c r="C5" s="103" t="s">
        <v>109</v>
      </c>
      <c r="D5" s="103" t="s">
        <v>272</v>
      </c>
      <c r="E5" s="13">
        <v>0.0</v>
      </c>
      <c r="F5" s="13">
        <v>0.0</v>
      </c>
      <c r="G5" s="13">
        <v>0.0</v>
      </c>
      <c r="H5" s="103">
        <v>0.0</v>
      </c>
      <c r="I5" s="13">
        <v>0.0</v>
      </c>
      <c r="J5" s="13">
        <v>0.0</v>
      </c>
      <c r="K5" s="13">
        <v>0.0</v>
      </c>
      <c r="L5" s="103">
        <v>0.0</v>
      </c>
      <c r="M5" s="103"/>
      <c r="N5" s="103"/>
      <c r="O5" s="103"/>
      <c r="P5" s="103">
        <v>1.0</v>
      </c>
      <c r="Q5" s="13" t="s">
        <v>273</v>
      </c>
      <c r="S5" s="121"/>
      <c r="T5" s="140"/>
      <c r="U5" s="147">
        <f>SUM(E5:H5) * 2 + SUM(I5:L5) * 3</f>
        <v>0</v>
      </c>
      <c r="V5" s="147">
        <f>1-EXP(-(ROW(V5) - 4)/3)</f>
        <v>0.2834686894</v>
      </c>
      <c r="W5" s="147">
        <f>V5*U5</f>
        <v>0</v>
      </c>
    </row>
    <row r="6" ht="15.75" customHeight="1">
      <c r="A6" s="121"/>
      <c r="B6" s="121"/>
      <c r="C6" s="121"/>
      <c r="D6" s="121"/>
      <c r="E6" s="13">
        <v>0.0</v>
      </c>
      <c r="F6" s="13">
        <v>0.0</v>
      </c>
      <c r="G6" s="13">
        <v>0.0</v>
      </c>
      <c r="H6" s="103">
        <v>0.0</v>
      </c>
      <c r="I6" s="13">
        <v>0.0</v>
      </c>
      <c r="J6" s="13">
        <v>0.0</v>
      </c>
      <c r="K6" s="13">
        <v>0.0</v>
      </c>
      <c r="L6" s="103">
        <v>0.0</v>
      </c>
      <c r="M6" s="121"/>
      <c r="N6" s="121"/>
      <c r="O6" s="121"/>
      <c r="P6" s="121"/>
      <c r="S6" s="121"/>
      <c r="T6" s="140"/>
    </row>
    <row r="7" ht="15.75" customHeight="1">
      <c r="A7" s="103">
        <v>7.0</v>
      </c>
      <c r="B7" s="103"/>
      <c r="C7" s="103"/>
      <c r="D7" s="103" t="s">
        <v>274</v>
      </c>
      <c r="E7" s="13">
        <v>0.0</v>
      </c>
      <c r="F7" s="13">
        <v>0.0</v>
      </c>
      <c r="G7" s="13">
        <v>0.0</v>
      </c>
      <c r="H7" s="103">
        <v>0.0</v>
      </c>
      <c r="I7" s="13">
        <v>0.0</v>
      </c>
      <c r="J7" s="13">
        <v>0.0</v>
      </c>
      <c r="K7" s="13">
        <v>0.0</v>
      </c>
      <c r="L7" s="103">
        <v>0.0</v>
      </c>
      <c r="M7" s="103"/>
      <c r="N7" s="103"/>
      <c r="O7" s="103"/>
      <c r="P7" s="103">
        <v>3.0</v>
      </c>
      <c r="Q7" s="13" t="s">
        <v>275</v>
      </c>
      <c r="S7" s="121"/>
      <c r="T7" s="140"/>
      <c r="U7" s="147">
        <f>SUM(E7:H7) * 2 + SUM(I7:L7) * 3</f>
        <v>0</v>
      </c>
      <c r="V7" s="147">
        <f>1-EXP(-(ROW(V7) - 4)/3)</f>
        <v>0.6321205588</v>
      </c>
      <c r="W7" s="147">
        <f>V7*U7</f>
        <v>0</v>
      </c>
    </row>
    <row r="8" ht="15.75" customHeight="1">
      <c r="A8" s="121"/>
      <c r="B8" s="121"/>
      <c r="C8" s="121"/>
      <c r="D8" s="121"/>
      <c r="E8" s="13">
        <v>0.0</v>
      </c>
      <c r="F8" s="13">
        <v>0.0</v>
      </c>
      <c r="G8" s="13">
        <v>0.0</v>
      </c>
      <c r="H8" s="103">
        <v>0.0</v>
      </c>
      <c r="I8" s="13">
        <v>0.0</v>
      </c>
      <c r="J8" s="13">
        <v>0.0</v>
      </c>
      <c r="K8" s="13">
        <v>0.0</v>
      </c>
      <c r="L8" s="103">
        <v>0.0</v>
      </c>
      <c r="M8" s="121"/>
      <c r="N8" s="121"/>
      <c r="O8" s="121"/>
      <c r="P8" s="121"/>
      <c r="S8" s="121"/>
      <c r="T8" s="140"/>
    </row>
    <row r="9" ht="15.75" customHeight="1">
      <c r="A9" s="103">
        <v>14.0</v>
      </c>
      <c r="B9" s="103"/>
      <c r="C9" s="103" t="s">
        <v>109</v>
      </c>
      <c r="D9" s="103" t="s">
        <v>276</v>
      </c>
      <c r="E9" s="13">
        <v>0.0</v>
      </c>
      <c r="F9" s="13">
        <v>0.0</v>
      </c>
      <c r="G9" s="13">
        <v>0.0</v>
      </c>
      <c r="H9" s="103">
        <v>0.0</v>
      </c>
      <c r="I9" s="13">
        <v>0.0</v>
      </c>
      <c r="J9" s="13">
        <v>0.0</v>
      </c>
      <c r="K9" s="13">
        <v>0.0</v>
      </c>
      <c r="L9" s="103">
        <v>0.0</v>
      </c>
      <c r="M9" s="103"/>
      <c r="N9" s="103"/>
      <c r="O9" s="103"/>
      <c r="P9" s="103">
        <v>1.0</v>
      </c>
      <c r="Q9" s="13" t="s">
        <v>277</v>
      </c>
      <c r="S9" s="121"/>
      <c r="T9" s="140"/>
      <c r="U9" s="147">
        <f>SUM(E9:H9) * 2 + SUM(I9:L9) * 3</f>
        <v>0</v>
      </c>
      <c r="V9" s="147">
        <f>1-EXP(-(ROW(V9) - 4)/3)</f>
        <v>0.8111243972</v>
      </c>
      <c r="W9" s="147">
        <f>V9*U9</f>
        <v>0</v>
      </c>
    </row>
    <row r="10" ht="15.75" customHeight="1">
      <c r="A10" s="121"/>
      <c r="B10" s="121"/>
      <c r="C10" s="121"/>
      <c r="D10" s="121"/>
      <c r="E10" s="13">
        <v>0.0</v>
      </c>
      <c r="F10" s="13">
        <v>0.0</v>
      </c>
      <c r="G10" s="13">
        <v>0.0</v>
      </c>
      <c r="H10" s="103">
        <v>0.0</v>
      </c>
      <c r="I10" s="13">
        <v>0.0</v>
      </c>
      <c r="J10" s="13">
        <v>0.0</v>
      </c>
      <c r="K10" s="13">
        <v>0.0</v>
      </c>
      <c r="L10" s="103">
        <v>0.0</v>
      </c>
      <c r="M10" s="121"/>
      <c r="N10" s="121"/>
      <c r="O10" s="121"/>
      <c r="P10" s="121"/>
      <c r="S10" s="121"/>
      <c r="T10" s="140"/>
    </row>
    <row r="11" ht="15.75" customHeight="1">
      <c r="A11" s="103">
        <v>24.0</v>
      </c>
      <c r="B11" s="103"/>
      <c r="C11" s="103" t="s">
        <v>278</v>
      </c>
      <c r="D11" s="103" t="s">
        <v>279</v>
      </c>
      <c r="E11" s="13">
        <v>0.0</v>
      </c>
      <c r="F11" s="13">
        <v>0.0</v>
      </c>
      <c r="G11" s="13">
        <v>0.0</v>
      </c>
      <c r="H11" s="103">
        <v>0.0</v>
      </c>
      <c r="I11" s="13">
        <v>0.0</v>
      </c>
      <c r="J11" s="13">
        <v>0.0</v>
      </c>
      <c r="K11" s="13">
        <v>0.0</v>
      </c>
      <c r="L11" s="103">
        <v>0.0</v>
      </c>
      <c r="M11" s="103">
        <v>1.0</v>
      </c>
      <c r="N11" s="103">
        <v>2.0</v>
      </c>
      <c r="O11" s="103"/>
      <c r="P11" s="103">
        <v>5.0</v>
      </c>
      <c r="Q11" s="13" t="s">
        <v>280</v>
      </c>
      <c r="S11" s="121"/>
      <c r="T11" s="140"/>
      <c r="U11" s="147">
        <f>SUM(E11:H11) * 2 + SUM(I11:L11) * 3</f>
        <v>0</v>
      </c>
      <c r="V11" s="147">
        <f>1-EXP(-(ROW(V11) - 4)/3)</f>
        <v>0.9030280321</v>
      </c>
      <c r="W11" s="147">
        <f>V11*U11</f>
        <v>0</v>
      </c>
    </row>
    <row r="12" ht="15.75" customHeight="1">
      <c r="A12" s="121"/>
      <c r="B12" s="121"/>
      <c r="C12" s="121"/>
      <c r="D12" s="121"/>
      <c r="E12" s="13">
        <v>0.0</v>
      </c>
      <c r="F12" s="13">
        <v>0.0</v>
      </c>
      <c r="G12" s="13">
        <v>0.0</v>
      </c>
      <c r="H12" s="103">
        <v>0.0</v>
      </c>
      <c r="I12" s="13">
        <v>0.0</v>
      </c>
      <c r="J12" s="13">
        <v>0.0</v>
      </c>
      <c r="K12" s="13">
        <v>0.0</v>
      </c>
      <c r="L12" s="103">
        <v>0.0</v>
      </c>
      <c r="M12" s="121"/>
      <c r="N12" s="121"/>
      <c r="O12" s="121"/>
      <c r="P12" s="121"/>
      <c r="S12" s="121"/>
      <c r="T12" s="140"/>
    </row>
    <row r="13" ht="15.75" customHeight="1">
      <c r="A13" s="103">
        <v>27.0</v>
      </c>
      <c r="B13" s="103"/>
      <c r="C13" s="103" t="s">
        <v>109</v>
      </c>
      <c r="D13" s="103" t="s">
        <v>281</v>
      </c>
      <c r="E13" s="13">
        <v>0.0</v>
      </c>
      <c r="F13" s="13">
        <v>0.0</v>
      </c>
      <c r="G13" s="13">
        <v>0.0</v>
      </c>
      <c r="H13" s="103">
        <v>0.0</v>
      </c>
      <c r="I13" s="13">
        <v>0.0</v>
      </c>
      <c r="J13" s="13">
        <v>0.0</v>
      </c>
      <c r="K13" s="13">
        <v>0.0</v>
      </c>
      <c r="L13" s="103">
        <v>0.0</v>
      </c>
      <c r="M13" s="103">
        <v>1.0</v>
      </c>
      <c r="N13" s="103">
        <v>10.0</v>
      </c>
      <c r="O13" s="103"/>
      <c r="P13" s="103">
        <v>3.0</v>
      </c>
      <c r="Q13" s="13" t="s">
        <v>282</v>
      </c>
      <c r="S13" s="121"/>
      <c r="T13" s="140"/>
      <c r="U13" s="147">
        <f>SUM(E13:H13) * 2 + SUM(I13:L13) * 3</f>
        <v>0</v>
      </c>
      <c r="V13" s="147">
        <f>1-EXP(-(ROW(V13) - 4)/3)</f>
        <v>0.9502129316</v>
      </c>
      <c r="W13" s="147">
        <f>V13*U13</f>
        <v>0</v>
      </c>
    </row>
    <row r="14" ht="15.75" customHeight="1">
      <c r="A14" s="121"/>
      <c r="B14" s="121"/>
      <c r="C14" s="121"/>
      <c r="D14" s="121"/>
      <c r="E14" s="13">
        <v>0.0</v>
      </c>
      <c r="F14" s="13">
        <v>0.0</v>
      </c>
      <c r="G14" s="13">
        <v>0.0</v>
      </c>
      <c r="H14" s="103">
        <v>0.0</v>
      </c>
      <c r="I14" s="13">
        <v>0.0</v>
      </c>
      <c r="J14" s="13">
        <v>0.0</v>
      </c>
      <c r="K14" s="13">
        <v>0.0</v>
      </c>
      <c r="L14" s="103">
        <v>0.0</v>
      </c>
      <c r="M14" s="121"/>
      <c r="N14" s="121"/>
      <c r="O14" s="121"/>
      <c r="P14" s="121"/>
      <c r="S14" s="121"/>
      <c r="T14" s="140"/>
    </row>
    <row r="15" ht="15.75" customHeight="1">
      <c r="A15" s="103">
        <v>33.0</v>
      </c>
      <c r="B15" s="103"/>
      <c r="C15" s="103" t="s">
        <v>116</v>
      </c>
      <c r="D15" s="103"/>
      <c r="E15" s="13">
        <v>0.0</v>
      </c>
      <c r="F15" s="13">
        <v>0.0</v>
      </c>
      <c r="G15" s="13">
        <v>0.0</v>
      </c>
      <c r="H15" s="103">
        <v>0.0</v>
      </c>
      <c r="I15" s="13">
        <v>0.0</v>
      </c>
      <c r="J15" s="13">
        <v>0.0</v>
      </c>
      <c r="K15" s="13">
        <v>0.0</v>
      </c>
      <c r="L15" s="103">
        <v>0.0</v>
      </c>
      <c r="M15" s="103"/>
      <c r="N15" s="103"/>
      <c r="O15" s="103"/>
      <c r="P15" s="103">
        <v>3.0</v>
      </c>
      <c r="Q15" s="13" t="s">
        <v>283</v>
      </c>
      <c r="S15" s="121"/>
      <c r="T15" s="140"/>
      <c r="U15" s="147">
        <f>SUM(E15:H15) * 2 + SUM(I15:L15) * 3</f>
        <v>0</v>
      </c>
      <c r="V15" s="147">
        <f>1-EXP(-(ROW(V15) - 4)/3)</f>
        <v>0.9744384668</v>
      </c>
      <c r="W15" s="147">
        <f>V15*U15</f>
        <v>0</v>
      </c>
    </row>
    <row r="16" ht="15.75" customHeight="1">
      <c r="A16" s="121"/>
      <c r="B16" s="121"/>
      <c r="C16" s="121"/>
      <c r="D16" s="121"/>
      <c r="E16" s="13">
        <v>0.0</v>
      </c>
      <c r="F16" s="13">
        <v>0.0</v>
      </c>
      <c r="G16" s="13">
        <v>0.0</v>
      </c>
      <c r="H16" s="103">
        <v>0.0</v>
      </c>
      <c r="I16" s="13">
        <v>0.0</v>
      </c>
      <c r="J16" s="13">
        <v>0.0</v>
      </c>
      <c r="K16" s="13">
        <v>0.0</v>
      </c>
      <c r="L16" s="103">
        <v>0.0</v>
      </c>
      <c r="M16" s="121"/>
      <c r="N16" s="121"/>
      <c r="O16" s="121"/>
      <c r="P16" s="121"/>
      <c r="S16" s="121"/>
      <c r="T16" s="140"/>
    </row>
    <row r="17" ht="15.75" customHeight="1">
      <c r="A17" s="103">
        <v>44.0</v>
      </c>
      <c r="B17" s="103"/>
      <c r="C17" s="103" t="s">
        <v>119</v>
      </c>
      <c r="D17" s="103" t="s">
        <v>284</v>
      </c>
      <c r="E17" s="13">
        <v>0.0</v>
      </c>
      <c r="F17" s="13">
        <v>0.0</v>
      </c>
      <c r="G17" s="13">
        <v>0.0</v>
      </c>
      <c r="H17" s="103">
        <v>0.0</v>
      </c>
      <c r="I17" s="13">
        <v>0.0</v>
      </c>
      <c r="J17" s="13">
        <v>0.0</v>
      </c>
      <c r="K17" s="13">
        <v>0.0</v>
      </c>
      <c r="L17" s="103">
        <v>0.0</v>
      </c>
      <c r="M17" s="103">
        <v>1.0</v>
      </c>
      <c r="N17" s="103">
        <v>1.0</v>
      </c>
      <c r="O17" s="103"/>
      <c r="P17" s="103">
        <v>3.0</v>
      </c>
      <c r="Q17" s="13" t="s">
        <v>285</v>
      </c>
      <c r="S17" s="121"/>
      <c r="T17" s="140"/>
      <c r="U17" s="147">
        <f>SUM(E17:H17) * 2 + SUM(I17:L17) * 3</f>
        <v>0</v>
      </c>
      <c r="V17" s="147">
        <f>1-EXP(-(ROW(V17) - 4)/3)</f>
        <v>0.9868762713</v>
      </c>
      <c r="W17" s="147">
        <f>V17*U17</f>
        <v>0</v>
      </c>
    </row>
    <row r="18" ht="15.75" customHeight="1">
      <c r="A18" s="121"/>
      <c r="B18" s="121"/>
      <c r="C18" s="121"/>
      <c r="D18" s="121"/>
      <c r="E18" s="13">
        <v>0.0</v>
      </c>
      <c r="F18" s="13">
        <v>0.0</v>
      </c>
      <c r="G18" s="13">
        <v>0.0</v>
      </c>
      <c r="H18" s="103">
        <v>0.0</v>
      </c>
      <c r="I18" s="13">
        <v>0.0</v>
      </c>
      <c r="J18" s="13">
        <v>0.0</v>
      </c>
      <c r="K18" s="13">
        <v>0.0</v>
      </c>
      <c r="L18" s="103">
        <v>0.0</v>
      </c>
      <c r="M18" s="121"/>
      <c r="N18" s="121"/>
      <c r="O18" s="121"/>
      <c r="P18" s="121"/>
      <c r="S18" s="121"/>
      <c r="T18" s="140"/>
    </row>
    <row r="19" ht="15.75" customHeight="1">
      <c r="A19" s="103">
        <v>48.0</v>
      </c>
      <c r="B19" s="103"/>
      <c r="C19" s="103"/>
      <c r="D19" s="103" t="s">
        <v>286</v>
      </c>
      <c r="E19" s="13">
        <v>0.0</v>
      </c>
      <c r="F19" s="13">
        <v>0.0</v>
      </c>
      <c r="G19" s="13">
        <v>0.0</v>
      </c>
      <c r="H19" s="103">
        <v>0.0</v>
      </c>
      <c r="I19" s="13">
        <v>0.0</v>
      </c>
      <c r="J19" s="13">
        <v>0.0</v>
      </c>
      <c r="K19" s="13">
        <v>0.0</v>
      </c>
      <c r="L19" s="103">
        <v>0.0</v>
      </c>
      <c r="M19" s="103">
        <v>1.0</v>
      </c>
      <c r="N19" s="103">
        <v>2.0</v>
      </c>
      <c r="O19" s="103"/>
      <c r="P19" s="103">
        <v>3.0</v>
      </c>
      <c r="Q19" s="13" t="s">
        <v>287</v>
      </c>
      <c r="S19" s="121"/>
      <c r="T19" s="140"/>
      <c r="U19" s="147">
        <f>SUM(E19:H19) * 2 + SUM(I19:L19) * 3</f>
        <v>0</v>
      </c>
      <c r="V19" s="147">
        <f>1-EXP(-(ROW(V19) - 4)/3)</f>
        <v>0.993262053</v>
      </c>
      <c r="W19" s="147">
        <f>V19*U19</f>
        <v>0</v>
      </c>
    </row>
    <row r="20" ht="15.75" customHeight="1">
      <c r="A20" s="121"/>
      <c r="B20" s="121"/>
      <c r="C20" s="121"/>
      <c r="D20" s="121"/>
      <c r="E20" s="13">
        <v>0.0</v>
      </c>
      <c r="F20" s="13">
        <v>0.0</v>
      </c>
      <c r="G20" s="13">
        <v>0.0</v>
      </c>
      <c r="H20" s="103">
        <v>0.0</v>
      </c>
      <c r="I20" s="13">
        <v>0.0</v>
      </c>
      <c r="J20" s="13">
        <v>0.0</v>
      </c>
      <c r="K20" s="13">
        <v>0.0</v>
      </c>
      <c r="L20" s="103">
        <v>0.0</v>
      </c>
      <c r="M20" s="121"/>
      <c r="N20" s="121"/>
      <c r="O20" s="121"/>
      <c r="P20" s="121"/>
      <c r="S20" s="121"/>
      <c r="T20" s="140"/>
    </row>
    <row r="21" ht="15.75" customHeight="1">
      <c r="A21" s="103">
        <v>51.0</v>
      </c>
      <c r="B21" s="103"/>
      <c r="C21" s="103" t="s">
        <v>119</v>
      </c>
      <c r="D21" s="103" t="s">
        <v>288</v>
      </c>
      <c r="E21" s="13">
        <v>0.0</v>
      </c>
      <c r="F21" s="13">
        <v>0.0</v>
      </c>
      <c r="G21" s="13">
        <v>0.0</v>
      </c>
      <c r="H21" s="103">
        <v>0.0</v>
      </c>
      <c r="I21" s="13">
        <v>0.0</v>
      </c>
      <c r="J21" s="13">
        <v>0.0</v>
      </c>
      <c r="K21" s="13">
        <v>0.0</v>
      </c>
      <c r="L21" s="103">
        <v>0.0</v>
      </c>
      <c r="M21" s="103">
        <v>2.0</v>
      </c>
      <c r="N21" s="103">
        <v>3.0</v>
      </c>
      <c r="O21" s="103"/>
      <c r="P21" s="103">
        <v>2.0</v>
      </c>
      <c r="Q21" s="13" t="s">
        <v>289</v>
      </c>
      <c r="S21" s="121"/>
      <c r="T21" s="140" t="s">
        <v>449</v>
      </c>
      <c r="U21" s="147">
        <f t="shared" ref="U21:W21" si="1">SUM(U5:U20)</f>
        <v>0</v>
      </c>
      <c r="V21" s="147">
        <f t="shared" si="1"/>
        <v>6.5345314</v>
      </c>
      <c r="W21" s="147">
        <f t="shared" si="1"/>
        <v>0</v>
      </c>
    </row>
    <row r="22" ht="15.75" customHeight="1">
      <c r="A22" s="121"/>
      <c r="B22" s="121"/>
      <c r="C22" s="121"/>
      <c r="D22" s="121"/>
      <c r="E22" s="13">
        <v>0.0</v>
      </c>
      <c r="F22" s="13">
        <v>0.0</v>
      </c>
      <c r="G22" s="13">
        <v>0.0</v>
      </c>
      <c r="H22" s="103">
        <v>0.0</v>
      </c>
      <c r="I22" s="13">
        <v>0.0</v>
      </c>
      <c r="J22" s="13">
        <v>0.0</v>
      </c>
      <c r="K22" s="13">
        <v>0.0</v>
      </c>
      <c r="L22" s="103">
        <v>0.0</v>
      </c>
      <c r="M22" s="121"/>
      <c r="N22" s="121"/>
      <c r="O22" s="121"/>
      <c r="P22" s="121"/>
      <c r="S22" s="121"/>
      <c r="T22" s="140"/>
      <c r="U22" s="147">
        <f>U21/COUNT(U5:U20)</f>
        <v>0</v>
      </c>
      <c r="V22" s="13"/>
      <c r="W22" s="147">
        <f>W21/V21</f>
        <v>0</v>
      </c>
    </row>
    <row r="23" ht="15.75" customHeight="1">
      <c r="A23" s="103">
        <v>58.0</v>
      </c>
      <c r="B23" s="103"/>
      <c r="C23" s="103" t="s">
        <v>119</v>
      </c>
      <c r="D23" s="103" t="s">
        <v>290</v>
      </c>
      <c r="E23" s="13">
        <v>0.0</v>
      </c>
      <c r="F23" s="13">
        <v>0.0</v>
      </c>
      <c r="G23" s="13">
        <v>0.0</v>
      </c>
      <c r="H23" s="103">
        <v>0.0</v>
      </c>
      <c r="I23" s="13">
        <v>0.0</v>
      </c>
      <c r="J23" s="13">
        <v>0.0</v>
      </c>
      <c r="K23" s="13">
        <v>0.0</v>
      </c>
      <c r="L23" s="103">
        <v>0.0</v>
      </c>
      <c r="M23" s="103"/>
      <c r="N23" s="103"/>
      <c r="O23" s="103"/>
      <c r="P23" s="103">
        <v>4.0</v>
      </c>
      <c r="Q23" s="13" t="s">
        <v>291</v>
      </c>
      <c r="S23" s="121"/>
    </row>
    <row r="24" ht="15.75" customHeight="1">
      <c r="A24" s="121"/>
      <c r="B24" s="121"/>
      <c r="C24" s="121"/>
      <c r="D24" s="121"/>
      <c r="E24" s="13">
        <v>0.0</v>
      </c>
      <c r="F24" s="13">
        <v>0.0</v>
      </c>
      <c r="G24" s="13">
        <v>0.0</v>
      </c>
      <c r="H24" s="103">
        <v>0.0</v>
      </c>
      <c r="I24" s="13">
        <v>0.0</v>
      </c>
      <c r="J24" s="13">
        <v>0.0</v>
      </c>
      <c r="K24" s="13">
        <v>0.0</v>
      </c>
      <c r="L24" s="103">
        <v>0.0</v>
      </c>
      <c r="M24" s="121"/>
      <c r="N24" s="121"/>
      <c r="O24" s="121"/>
      <c r="P24" s="121"/>
      <c r="S24" s="121"/>
    </row>
    <row r="25" ht="15.75" customHeight="1">
      <c r="A25" s="103">
        <v>69.0</v>
      </c>
      <c r="B25" s="103"/>
      <c r="C25" s="103"/>
      <c r="D25" s="103" t="s">
        <v>292</v>
      </c>
      <c r="E25" s="13">
        <v>0.0</v>
      </c>
      <c r="F25" s="13">
        <v>0.0</v>
      </c>
      <c r="G25" s="13">
        <v>0.0</v>
      </c>
      <c r="H25" s="103">
        <v>0.0</v>
      </c>
      <c r="I25" s="13">
        <v>0.0</v>
      </c>
      <c r="J25" s="13">
        <v>0.0</v>
      </c>
      <c r="K25" s="13">
        <v>0.0</v>
      </c>
      <c r="L25" s="103">
        <v>0.0</v>
      </c>
      <c r="M25" s="103">
        <v>3.0</v>
      </c>
      <c r="N25" s="103">
        <v>30.0</v>
      </c>
      <c r="O25" s="103"/>
      <c r="P25" s="103">
        <v>3.0</v>
      </c>
      <c r="Q25" s="13" t="s">
        <v>293</v>
      </c>
      <c r="S25" s="121"/>
    </row>
    <row r="26" ht="15.75" customHeight="1">
      <c r="A26" s="121"/>
      <c r="B26" s="121"/>
      <c r="C26" s="121"/>
      <c r="D26" s="121"/>
      <c r="E26" s="13">
        <v>0.0</v>
      </c>
      <c r="F26" s="13">
        <v>0.0</v>
      </c>
      <c r="G26" s="13">
        <v>0.0</v>
      </c>
      <c r="H26" s="103">
        <v>0.0</v>
      </c>
      <c r="I26" s="13">
        <v>0.0</v>
      </c>
      <c r="J26" s="13">
        <v>0.0</v>
      </c>
      <c r="K26" s="13">
        <v>0.0</v>
      </c>
      <c r="L26" s="103">
        <v>0.0</v>
      </c>
      <c r="M26" s="121"/>
      <c r="N26" s="121"/>
      <c r="O26" s="121"/>
      <c r="P26" s="121"/>
      <c r="S26" s="121"/>
    </row>
    <row r="27" ht="15.75" customHeight="1">
      <c r="A27" s="103"/>
      <c r="B27" s="103"/>
      <c r="C27" s="103"/>
      <c r="D27" s="103"/>
      <c r="E27" s="13"/>
      <c r="F27" s="13"/>
      <c r="G27" s="13"/>
      <c r="H27" s="103"/>
      <c r="I27" s="13"/>
      <c r="J27" s="13"/>
      <c r="K27" s="13"/>
      <c r="L27" s="103"/>
      <c r="M27" s="103"/>
      <c r="N27" s="103"/>
      <c r="O27" s="103"/>
      <c r="P27" s="103"/>
      <c r="Q27" s="13"/>
      <c r="S27" s="121"/>
    </row>
    <row r="28" ht="15.75" customHeight="1">
      <c r="A28" s="122"/>
      <c r="B28" s="122"/>
      <c r="C28" s="122"/>
      <c r="D28" s="122"/>
      <c r="E28" s="123"/>
      <c r="F28" s="123"/>
      <c r="G28" s="123"/>
      <c r="H28" s="124"/>
      <c r="I28" s="123"/>
      <c r="J28" s="123"/>
      <c r="K28" s="123"/>
      <c r="L28" s="124"/>
      <c r="M28" s="122"/>
      <c r="N28" s="122"/>
      <c r="O28" s="122"/>
      <c r="P28" s="122"/>
      <c r="Q28" s="52"/>
      <c r="R28" s="52"/>
      <c r="S28" s="122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ht="15.75" customHeight="1">
      <c r="A30" s="126" t="s">
        <v>450</v>
      </c>
      <c r="B30" s="123"/>
      <c r="C30" s="123"/>
      <c r="D30" s="123"/>
      <c r="E30" s="123"/>
      <c r="F30" s="123"/>
      <c r="G30" s="123"/>
      <c r="H30" s="123"/>
      <c r="I30" s="123"/>
      <c r="J30" s="123"/>
      <c r="K30" s="123"/>
      <c r="L30" s="123"/>
      <c r="M30" s="123"/>
      <c r="N30" s="123"/>
      <c r="O30" s="13"/>
      <c r="P30" s="13"/>
      <c r="Q30" s="13"/>
      <c r="R30" s="13"/>
      <c r="S30" s="13"/>
    </row>
    <row r="31" ht="15.75" customHeight="1">
      <c r="A31" s="140"/>
      <c r="B31" s="141" t="str">
        <f>SUM(B5:B28)/COUNTIF(B5:B28, "&lt;&gt;")</f>
        <v>#DIV/0!</v>
      </c>
      <c r="C31" s="13"/>
      <c r="D31" s="13"/>
      <c r="E31" s="141">
        <f t="array" ref="E31">SUM(IF(ISODD(ROW(E$5:E28)), E$5:E28, 0))/COUNTIF($A$5:$A$28, "&lt;&gt;")</f>
        <v>0</v>
      </c>
      <c r="F31" s="141">
        <f t="array" ref="F31">SUM(IF(ISODD(ROW(F$5:F28)), F$5:F28, 0))/COUNTIF($A$5:$A$28, "&lt;&gt;")</f>
        <v>0</v>
      </c>
      <c r="G31" s="141">
        <f t="array" ref="G31">SUM(IF(ISODD(ROW(G$5:G28)), G$5:G28, 0))/COUNTIF($A$5:$A$28, "&lt;&gt;")</f>
        <v>0</v>
      </c>
      <c r="H31" s="141">
        <f t="array" ref="H31">SUM(IF(ISODD(ROW(H$5:H28)), H$5:H28, 0))/COUNTIF($A$5:$A$28, "&lt;&gt;")</f>
        <v>0</v>
      </c>
      <c r="I31" s="141">
        <f t="array" ref="I31">SUM(IF(ISODD(ROW(I$5:I28)), I$5:I28, 0))/COUNTIF($A$5:$A$28, "&lt;&gt;")</f>
        <v>0</v>
      </c>
      <c r="J31" s="141">
        <f t="array" ref="J31">SUM(IF(ISODD(ROW(J$5:J28)), J$5:J28, 0))/COUNTIF($A$5:$A$28, "&lt;&gt;")</f>
        <v>0</v>
      </c>
      <c r="K31" s="141">
        <f t="array" ref="K31">SUM(IF(ISODD(ROW(K$5:K28)), K$5:K28, 0))/COUNTIF($A$5:$A$28, "&lt;&gt;")</f>
        <v>0</v>
      </c>
      <c r="L31" s="141">
        <f t="array" ref="L31">SUM(IF(ISODD(ROW(L$5:L28)), L$5:L28, 0))/COUNTIF($A$5:$A$28, "&lt;&gt;")</f>
        <v>0</v>
      </c>
      <c r="M31" s="141">
        <f>SUM(M5:M28)/COUNTIF($A$5:$A$28, "&lt;&gt;")</f>
        <v>0.8181818182</v>
      </c>
      <c r="N31" s="141">
        <f t="shared" ref="N31:P31" si="2">SUM(N5:N28)/COUNTIF(N5:N28, "&lt;&gt;")</f>
        <v>8</v>
      </c>
      <c r="O31" s="142" t="str">
        <f t="shared" si="2"/>
        <v>#DIV/0!</v>
      </c>
      <c r="P31" s="143">
        <f t="shared" si="2"/>
        <v>2.818181818</v>
      </c>
      <c r="Q31" s="13"/>
      <c r="R31" s="13"/>
      <c r="S31" s="13"/>
    </row>
    <row r="32" ht="15.75" customHeight="1">
      <c r="A32" s="144"/>
      <c r="B32" s="123"/>
      <c r="C32" s="123"/>
      <c r="D32" s="123"/>
      <c r="E32" s="145">
        <f t="array" ref="E32">SUM(IF(ISEVEN(ROW(E$6:E28)), E$6:E28, 0))/COUNTIF($A$5:$A$28, "&lt;&gt;")</f>
        <v>0</v>
      </c>
      <c r="F32" s="145">
        <f t="array" ref="F32">SUM(IF(ISEVEN(ROW(F$6:F28)), F$6:F28, 0))/COUNTIF($A$5:$A$28, "&lt;&gt;")</f>
        <v>0</v>
      </c>
      <c r="G32" s="145">
        <f t="array" ref="G32">SUM(IF(ISEVEN(ROW(G$6:G28)), G$6:G28, 0))/COUNTIF($A$5:$A$28, "&lt;&gt;")</f>
        <v>0</v>
      </c>
      <c r="H32" s="145">
        <f t="array" ref="H32">SUM(IF(ISEVEN(ROW(H$6:H28)), H$6:H28, 0))/COUNTIF($A$5:$A$28, "&lt;&gt;")</f>
        <v>0</v>
      </c>
      <c r="I32" s="141">
        <f t="array" ref="I32">SUM(IF(ISEVEN(ROW(I$6:I28)), I$6:I28, 0))/COUNTIF($A$5:$A$28, "&lt;&gt;")</f>
        <v>0</v>
      </c>
      <c r="J32" s="145">
        <f t="array" ref="J32">SUM(IF(ISEVEN(ROW(J$6:J28)), J$6:J28, 0))/COUNTIF($A$5:$A$28, "&lt;&gt;")</f>
        <v>0</v>
      </c>
      <c r="K32" s="145">
        <f t="array" ref="K32">SUM(IF(ISEVEN(ROW(K$6:K28)), K$6:K28, 0))/COUNTIF($A$5:$A$28, "&lt;&gt;")</f>
        <v>0</v>
      </c>
      <c r="L32" s="145">
        <f t="array" ref="L32">SUM(IF(ISEVEN(ROW(L$6:L28)), L$6:L28, 0))/COUNTIF($A$5:$A$28, "&lt;&gt;")</f>
        <v>0</v>
      </c>
      <c r="M32" s="123"/>
      <c r="N32" s="123"/>
      <c r="O32" s="123"/>
      <c r="P32" s="124"/>
      <c r="Q32" s="13"/>
      <c r="R32" s="13"/>
      <c r="S32" s="13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7">
    <mergeCell ref="E3:H3"/>
    <mergeCell ref="I3:L3"/>
    <mergeCell ref="E4:H4"/>
    <mergeCell ref="I4:L4"/>
    <mergeCell ref="A2:A4"/>
    <mergeCell ref="B2:B4"/>
    <mergeCell ref="C2:D2"/>
    <mergeCell ref="M2:N2"/>
    <mergeCell ref="O2:O4"/>
    <mergeCell ref="P2:P4"/>
    <mergeCell ref="Q2:S4"/>
    <mergeCell ref="U5:U6"/>
    <mergeCell ref="V5:V6"/>
    <mergeCell ref="W5:W6"/>
    <mergeCell ref="M3:M4"/>
    <mergeCell ref="N3:N4"/>
    <mergeCell ref="M5:M6"/>
    <mergeCell ref="N5:N6"/>
    <mergeCell ref="O5:O6"/>
    <mergeCell ref="P5:P6"/>
    <mergeCell ref="Q5:S6"/>
    <mergeCell ref="A7:A8"/>
    <mergeCell ref="A9:A10"/>
    <mergeCell ref="B9:B10"/>
    <mergeCell ref="C9:C10"/>
    <mergeCell ref="D9:D10"/>
    <mergeCell ref="V9:V10"/>
    <mergeCell ref="W9:W10"/>
    <mergeCell ref="N15:N16"/>
    <mergeCell ref="O15:O16"/>
    <mergeCell ref="P15:P16"/>
    <mergeCell ref="Q15:S16"/>
    <mergeCell ref="U15:U16"/>
    <mergeCell ref="V15:V16"/>
    <mergeCell ref="W15:W16"/>
    <mergeCell ref="M15:M16"/>
    <mergeCell ref="M17:M18"/>
    <mergeCell ref="N17:N18"/>
    <mergeCell ref="O17:O18"/>
    <mergeCell ref="P17:P18"/>
    <mergeCell ref="Q17:S18"/>
    <mergeCell ref="U17:U18"/>
    <mergeCell ref="P23:P24"/>
    <mergeCell ref="Q23:S24"/>
    <mergeCell ref="Q25:S26"/>
    <mergeCell ref="M19:M20"/>
    <mergeCell ref="M21:M22"/>
    <mergeCell ref="N21:N22"/>
    <mergeCell ref="O21:O22"/>
    <mergeCell ref="P21:P22"/>
    <mergeCell ref="Q21:S22"/>
    <mergeCell ref="M23:M24"/>
    <mergeCell ref="N27:N28"/>
    <mergeCell ref="O27:O28"/>
    <mergeCell ref="Q27:S28"/>
    <mergeCell ref="N23:N24"/>
    <mergeCell ref="O23:O24"/>
    <mergeCell ref="M25:M26"/>
    <mergeCell ref="N25:N26"/>
    <mergeCell ref="O25:O26"/>
    <mergeCell ref="P25:P26"/>
    <mergeCell ref="M27:M28"/>
    <mergeCell ref="P27:P28"/>
    <mergeCell ref="N7:N8"/>
    <mergeCell ref="O7:O8"/>
    <mergeCell ref="P7:P8"/>
    <mergeCell ref="Q7:S8"/>
    <mergeCell ref="U7:U8"/>
    <mergeCell ref="V7:V8"/>
    <mergeCell ref="W7:W8"/>
    <mergeCell ref="M7:M8"/>
    <mergeCell ref="M9:M10"/>
    <mergeCell ref="N9:N10"/>
    <mergeCell ref="O9:O10"/>
    <mergeCell ref="P9:P10"/>
    <mergeCell ref="Q9:S10"/>
    <mergeCell ref="U9:U10"/>
    <mergeCell ref="N11:N12"/>
    <mergeCell ref="O11:O12"/>
    <mergeCell ref="P11:P12"/>
    <mergeCell ref="Q11:S12"/>
    <mergeCell ref="U11:U12"/>
    <mergeCell ref="V11:V12"/>
    <mergeCell ref="W11:W12"/>
    <mergeCell ref="V13:V14"/>
    <mergeCell ref="W13:W14"/>
    <mergeCell ref="M11:M12"/>
    <mergeCell ref="M13:M14"/>
    <mergeCell ref="N13:N14"/>
    <mergeCell ref="O13:O14"/>
    <mergeCell ref="P13:P14"/>
    <mergeCell ref="Q13:S14"/>
    <mergeCell ref="U13:U14"/>
    <mergeCell ref="V17:V18"/>
    <mergeCell ref="W17:W18"/>
    <mergeCell ref="N19:N20"/>
    <mergeCell ref="O19:O20"/>
    <mergeCell ref="P19:P20"/>
    <mergeCell ref="Q19:S20"/>
    <mergeCell ref="U19:U20"/>
    <mergeCell ref="V19:V20"/>
    <mergeCell ref="W19:W20"/>
    <mergeCell ref="A19:A20"/>
    <mergeCell ref="B19:B20"/>
    <mergeCell ref="C19:C20"/>
    <mergeCell ref="D19:D20"/>
    <mergeCell ref="B21:B22"/>
    <mergeCell ref="C21:C22"/>
    <mergeCell ref="D21:D22"/>
    <mergeCell ref="A21:A22"/>
    <mergeCell ref="A23:A24"/>
    <mergeCell ref="B23:B24"/>
    <mergeCell ref="C23:C24"/>
    <mergeCell ref="D23:D24"/>
    <mergeCell ref="A25:A26"/>
    <mergeCell ref="B25:B26"/>
    <mergeCell ref="C3:C4"/>
    <mergeCell ref="D3:D4"/>
    <mergeCell ref="A5:A6"/>
    <mergeCell ref="B5:B6"/>
    <mergeCell ref="C5:C6"/>
    <mergeCell ref="D5:D6"/>
    <mergeCell ref="D7:D8"/>
    <mergeCell ref="B13:B14"/>
    <mergeCell ref="C13:C14"/>
    <mergeCell ref="B7:B8"/>
    <mergeCell ref="C7:C8"/>
    <mergeCell ref="A11:A12"/>
    <mergeCell ref="B11:B12"/>
    <mergeCell ref="C11:C12"/>
    <mergeCell ref="D11:D12"/>
    <mergeCell ref="D13:D14"/>
    <mergeCell ref="C17:C18"/>
    <mergeCell ref="D17:D18"/>
    <mergeCell ref="A13:A14"/>
    <mergeCell ref="A15:A16"/>
    <mergeCell ref="B15:B16"/>
    <mergeCell ref="C15:C16"/>
    <mergeCell ref="D15:D16"/>
    <mergeCell ref="A17:A18"/>
    <mergeCell ref="B17:B18"/>
    <mergeCell ref="C25:C26"/>
    <mergeCell ref="D25:D26"/>
    <mergeCell ref="A27:A28"/>
    <mergeCell ref="B27:B28"/>
    <mergeCell ref="C27:C28"/>
    <mergeCell ref="D27:D28"/>
  </mergeCells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6.43"/>
    <col customWidth="1" min="3" max="6" width="14.43"/>
    <col customWidth="1" min="13" max="13" width="16.43"/>
  </cols>
  <sheetData>
    <row r="1" ht="15.75" customHeight="1">
      <c r="A1" s="126" t="s">
        <v>467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T1" s="13"/>
      <c r="U1" s="13"/>
      <c r="V1" s="13"/>
      <c r="W1" s="13"/>
    </row>
    <row r="2" ht="15.75" customHeight="1">
      <c r="A2" s="96" t="s">
        <v>87</v>
      </c>
      <c r="B2" s="96" t="s">
        <v>433</v>
      </c>
      <c r="C2" s="127" t="s">
        <v>89</v>
      </c>
      <c r="D2" s="128"/>
      <c r="E2" s="127" t="s">
        <v>434</v>
      </c>
      <c r="F2" s="127" t="s">
        <v>435</v>
      </c>
      <c r="G2" s="127" t="s">
        <v>436</v>
      </c>
      <c r="H2" s="129" t="s">
        <v>437</v>
      </c>
      <c r="I2" s="127" t="s">
        <v>434</v>
      </c>
      <c r="J2" s="127" t="s">
        <v>435</v>
      </c>
      <c r="K2" s="127" t="s">
        <v>436</v>
      </c>
      <c r="L2" s="129" t="s">
        <v>437</v>
      </c>
      <c r="M2" s="127" t="s">
        <v>438</v>
      </c>
      <c r="N2" s="128"/>
      <c r="O2" s="95" t="s">
        <v>15</v>
      </c>
      <c r="P2" s="96" t="s">
        <v>16</v>
      </c>
      <c r="Q2" s="130" t="s">
        <v>108</v>
      </c>
      <c r="R2" s="66"/>
      <c r="S2" s="131"/>
      <c r="T2" s="140"/>
      <c r="U2" s="13"/>
      <c r="V2" s="13"/>
      <c r="W2" s="13"/>
    </row>
    <row r="3" ht="15.75" customHeight="1">
      <c r="A3" s="121"/>
      <c r="B3" s="121"/>
      <c r="C3" s="132" t="s">
        <v>439</v>
      </c>
      <c r="D3" s="133" t="s">
        <v>108</v>
      </c>
      <c r="E3" s="134" t="s">
        <v>440</v>
      </c>
      <c r="F3" s="135"/>
      <c r="G3" s="135"/>
      <c r="H3" s="136"/>
      <c r="I3" s="134" t="s">
        <v>441</v>
      </c>
      <c r="J3" s="135"/>
      <c r="K3" s="135"/>
      <c r="L3" s="136"/>
      <c r="M3" s="132" t="s">
        <v>442</v>
      </c>
      <c r="N3" s="133" t="s">
        <v>443</v>
      </c>
      <c r="O3" s="137"/>
      <c r="P3" s="121"/>
      <c r="S3" s="121"/>
      <c r="T3" s="140"/>
      <c r="U3" s="13"/>
      <c r="V3" s="13"/>
      <c r="W3" s="13"/>
    </row>
    <row r="4" ht="15.75" customHeight="1">
      <c r="A4" s="136"/>
      <c r="B4" s="136"/>
      <c r="C4" s="138"/>
      <c r="D4" s="136"/>
      <c r="E4" s="134" t="s">
        <v>444</v>
      </c>
      <c r="F4" s="135"/>
      <c r="G4" s="135"/>
      <c r="H4" s="136"/>
      <c r="I4" s="134" t="s">
        <v>445</v>
      </c>
      <c r="J4" s="135"/>
      <c r="K4" s="135"/>
      <c r="L4" s="136"/>
      <c r="M4" s="138"/>
      <c r="N4" s="136"/>
      <c r="O4" s="139"/>
      <c r="P4" s="136"/>
      <c r="Q4" s="135"/>
      <c r="R4" s="135"/>
      <c r="S4" s="136"/>
      <c r="T4" s="140"/>
      <c r="U4" s="13" t="s">
        <v>446</v>
      </c>
      <c r="V4" s="13" t="s">
        <v>447</v>
      </c>
      <c r="W4" s="13" t="s">
        <v>448</v>
      </c>
    </row>
    <row r="5" ht="15.75" customHeight="1">
      <c r="A5" s="103">
        <v>2.0</v>
      </c>
      <c r="B5" s="103"/>
      <c r="C5" s="103" t="s">
        <v>119</v>
      </c>
      <c r="D5" s="103" t="s">
        <v>294</v>
      </c>
      <c r="E5" s="13">
        <v>0.0</v>
      </c>
      <c r="F5" s="13">
        <v>0.0</v>
      </c>
      <c r="G5" s="13">
        <v>2.0</v>
      </c>
      <c r="H5" s="103">
        <v>2.0</v>
      </c>
      <c r="I5" s="13">
        <v>0.0</v>
      </c>
      <c r="J5" s="13">
        <v>0.0</v>
      </c>
      <c r="K5" s="13">
        <v>2.0</v>
      </c>
      <c r="L5" s="103">
        <v>2.0</v>
      </c>
      <c r="M5" s="103">
        <v>2.0</v>
      </c>
      <c r="N5" s="103">
        <v>5.0</v>
      </c>
      <c r="O5" s="103"/>
      <c r="P5" s="103">
        <v>5.0</v>
      </c>
      <c r="Q5" s="13" t="s">
        <v>295</v>
      </c>
      <c r="S5" s="121"/>
      <c r="T5" s="140"/>
      <c r="U5" s="147">
        <f>SUM(E5:H5) * 2 + SUM(I5:L5) * 3</f>
        <v>20</v>
      </c>
      <c r="V5" s="147">
        <f>1-EXP(-(ROW(V5) - 4)/3)</f>
        <v>0.2834686894</v>
      </c>
      <c r="W5" s="147">
        <f>V5*U5</f>
        <v>5.669373789</v>
      </c>
    </row>
    <row r="6" ht="15.75" customHeight="1">
      <c r="A6" s="121"/>
      <c r="B6" s="121"/>
      <c r="C6" s="121"/>
      <c r="D6" s="121"/>
      <c r="E6" s="13">
        <v>0.0</v>
      </c>
      <c r="F6" s="13">
        <v>0.0</v>
      </c>
      <c r="G6" s="13">
        <v>0.0</v>
      </c>
      <c r="H6" s="103">
        <v>0.0</v>
      </c>
      <c r="I6" s="13">
        <v>0.0</v>
      </c>
      <c r="J6" s="13">
        <v>0.0</v>
      </c>
      <c r="K6" s="13">
        <v>0.0</v>
      </c>
      <c r="L6" s="103">
        <v>0.0</v>
      </c>
      <c r="M6" s="121"/>
      <c r="N6" s="121"/>
      <c r="O6" s="121"/>
      <c r="P6" s="121"/>
      <c r="S6" s="121"/>
      <c r="T6" s="140"/>
    </row>
    <row r="7" ht="15.75" customHeight="1">
      <c r="A7" s="103">
        <v>11.0</v>
      </c>
      <c r="B7" s="103"/>
      <c r="C7" s="103" t="s">
        <v>119</v>
      </c>
      <c r="D7" s="103" t="s">
        <v>296</v>
      </c>
      <c r="E7" s="13">
        <v>0.0</v>
      </c>
      <c r="F7" s="13">
        <v>0.0</v>
      </c>
      <c r="G7" s="13">
        <v>2.0</v>
      </c>
      <c r="H7" s="103">
        <v>2.0</v>
      </c>
      <c r="I7" s="13">
        <v>0.0</v>
      </c>
      <c r="J7" s="13">
        <v>0.0</v>
      </c>
      <c r="K7" s="13">
        <v>1.0</v>
      </c>
      <c r="L7" s="103">
        <v>2.0</v>
      </c>
      <c r="M7" s="103">
        <v>1.0</v>
      </c>
      <c r="N7" s="103">
        <v>7.0</v>
      </c>
      <c r="O7" s="103"/>
      <c r="P7" s="103">
        <v>5.0</v>
      </c>
      <c r="Q7" s="13" t="s">
        <v>297</v>
      </c>
      <c r="S7" s="121"/>
      <c r="T7" s="140"/>
      <c r="U7" s="147">
        <f>SUM(E7:H7) * 2 + SUM(I7:L7) * 3</f>
        <v>17</v>
      </c>
      <c r="V7" s="147">
        <f>1-EXP(-(ROW(V7) - 4)/3)</f>
        <v>0.6321205588</v>
      </c>
      <c r="W7" s="147">
        <f>V7*U7</f>
        <v>10.7460495</v>
      </c>
    </row>
    <row r="8" ht="15.75" customHeight="1">
      <c r="A8" s="121"/>
      <c r="B8" s="121"/>
      <c r="C8" s="121"/>
      <c r="D8" s="121"/>
      <c r="E8" s="13">
        <v>0.0</v>
      </c>
      <c r="F8" s="13">
        <v>0.0</v>
      </c>
      <c r="G8" s="13">
        <v>0.0</v>
      </c>
      <c r="H8" s="103">
        <v>0.0</v>
      </c>
      <c r="I8" s="13">
        <v>0.0</v>
      </c>
      <c r="J8" s="13">
        <v>0.0</v>
      </c>
      <c r="K8" s="13">
        <v>0.0</v>
      </c>
      <c r="L8" s="103">
        <v>0.0</v>
      </c>
      <c r="M8" s="121"/>
      <c r="N8" s="121"/>
      <c r="O8" s="121"/>
      <c r="P8" s="121"/>
      <c r="S8" s="121"/>
      <c r="T8" s="140"/>
    </row>
    <row r="9" ht="15.75" customHeight="1">
      <c r="A9" s="103">
        <v>19.0</v>
      </c>
      <c r="B9" s="103"/>
      <c r="C9" s="103" t="s">
        <v>298</v>
      </c>
      <c r="D9" s="103" t="s">
        <v>299</v>
      </c>
      <c r="E9" s="13">
        <v>0.0</v>
      </c>
      <c r="F9" s="13">
        <v>1.0</v>
      </c>
      <c r="G9" s="13">
        <v>1.0</v>
      </c>
      <c r="H9" s="103">
        <v>2.0</v>
      </c>
      <c r="I9" s="13">
        <v>0.0</v>
      </c>
      <c r="J9" s="13">
        <v>0.0</v>
      </c>
      <c r="K9" s="13">
        <v>0.0</v>
      </c>
      <c r="L9" s="103">
        <v>1.0</v>
      </c>
      <c r="M9" s="103">
        <v>2.0</v>
      </c>
      <c r="N9" s="103"/>
      <c r="O9" s="103"/>
      <c r="P9" s="103">
        <v>4.0</v>
      </c>
      <c r="Q9" s="13" t="s">
        <v>300</v>
      </c>
      <c r="S9" s="121"/>
      <c r="T9" s="140"/>
      <c r="U9" s="147">
        <f>SUM(E9:H9) * 2 + SUM(I9:L9) * 3</f>
        <v>11</v>
      </c>
      <c r="V9" s="147">
        <f>1-EXP(-(ROW(V9) - 4)/3)</f>
        <v>0.8111243972</v>
      </c>
      <c r="W9" s="147">
        <f>V9*U9</f>
        <v>8.922368369</v>
      </c>
    </row>
    <row r="10" ht="15.75" customHeight="1">
      <c r="A10" s="121"/>
      <c r="B10" s="121"/>
      <c r="C10" s="121"/>
      <c r="D10" s="121"/>
      <c r="E10" s="13">
        <v>0.0</v>
      </c>
      <c r="F10" s="13">
        <v>0.0</v>
      </c>
      <c r="G10" s="13">
        <v>0.0</v>
      </c>
      <c r="H10" s="103">
        <v>0.0</v>
      </c>
      <c r="I10" s="13">
        <v>0.0</v>
      </c>
      <c r="J10" s="13">
        <v>0.0</v>
      </c>
      <c r="K10" s="13">
        <v>0.0</v>
      </c>
      <c r="L10" s="103">
        <v>1.0</v>
      </c>
      <c r="M10" s="121"/>
      <c r="N10" s="121"/>
      <c r="O10" s="121"/>
      <c r="P10" s="121"/>
      <c r="S10" s="121"/>
      <c r="T10" s="140"/>
    </row>
    <row r="11" ht="15.75" customHeight="1">
      <c r="A11" s="103">
        <v>22.0</v>
      </c>
      <c r="B11" s="103"/>
      <c r="C11" s="103" t="s">
        <v>137</v>
      </c>
      <c r="D11" s="103" t="s">
        <v>301</v>
      </c>
      <c r="E11" s="13">
        <v>0.0</v>
      </c>
      <c r="F11" s="13">
        <v>1.0</v>
      </c>
      <c r="G11" s="13">
        <v>1.0</v>
      </c>
      <c r="H11" s="103">
        <v>2.0</v>
      </c>
      <c r="I11" s="13">
        <v>0.0</v>
      </c>
      <c r="J11" s="13">
        <v>0.0</v>
      </c>
      <c r="K11" s="13">
        <v>0.0</v>
      </c>
      <c r="L11" s="103">
        <v>1.0</v>
      </c>
      <c r="M11" s="103">
        <v>2.0</v>
      </c>
      <c r="N11" s="103">
        <v>3.0</v>
      </c>
      <c r="O11" s="103"/>
      <c r="P11" s="103">
        <v>5.0</v>
      </c>
      <c r="Q11" s="13" t="s">
        <v>302</v>
      </c>
      <c r="S11" s="121"/>
      <c r="T11" s="140"/>
      <c r="U11" s="147">
        <f>SUM(E11:H11) * 2 + SUM(I11:L11) * 3</f>
        <v>11</v>
      </c>
      <c r="V11" s="147">
        <f>1-EXP(-(ROW(V11) - 4)/3)</f>
        <v>0.9030280321</v>
      </c>
      <c r="W11" s="147">
        <f>V11*U11</f>
        <v>9.933308353</v>
      </c>
    </row>
    <row r="12" ht="15.75" customHeight="1">
      <c r="A12" s="121"/>
      <c r="B12" s="121"/>
      <c r="C12" s="121"/>
      <c r="D12" s="121"/>
      <c r="E12" s="13">
        <v>0.0</v>
      </c>
      <c r="F12" s="13">
        <v>0.0</v>
      </c>
      <c r="G12" s="13">
        <v>0.0</v>
      </c>
      <c r="H12" s="103">
        <v>0.0</v>
      </c>
      <c r="I12" s="13">
        <v>0.0</v>
      </c>
      <c r="J12" s="13">
        <v>0.0</v>
      </c>
      <c r="K12" s="13">
        <v>0.0</v>
      </c>
      <c r="L12" s="103">
        <v>0.0</v>
      </c>
      <c r="M12" s="121"/>
      <c r="N12" s="121"/>
      <c r="O12" s="121"/>
      <c r="P12" s="121"/>
      <c r="S12" s="121"/>
      <c r="T12" s="140"/>
    </row>
    <row r="13" ht="15.75" customHeight="1">
      <c r="A13" s="103">
        <v>28.0</v>
      </c>
      <c r="B13" s="103"/>
      <c r="C13" s="103" t="s">
        <v>119</v>
      </c>
      <c r="D13" s="103" t="s">
        <v>303</v>
      </c>
      <c r="E13" s="13">
        <v>0.0</v>
      </c>
      <c r="F13" s="13">
        <v>0.0</v>
      </c>
      <c r="G13" s="13">
        <v>1.0</v>
      </c>
      <c r="H13" s="103">
        <v>2.0</v>
      </c>
      <c r="I13" s="13">
        <v>0.0</v>
      </c>
      <c r="J13" s="13">
        <v>0.0</v>
      </c>
      <c r="K13" s="13">
        <v>2.0</v>
      </c>
      <c r="L13" s="103">
        <v>1.0</v>
      </c>
      <c r="M13" s="103"/>
      <c r="N13" s="103"/>
      <c r="O13" s="103"/>
      <c r="P13" s="103">
        <v>4.0</v>
      </c>
      <c r="Q13" s="13" t="s">
        <v>304</v>
      </c>
      <c r="S13" s="121"/>
      <c r="T13" s="140"/>
      <c r="U13" s="147">
        <f>SUM(E13:H13) * 2 + SUM(I13:L13) * 3</f>
        <v>15</v>
      </c>
      <c r="V13" s="147">
        <f>1-EXP(-(ROW(V13) - 4)/3)</f>
        <v>0.9502129316</v>
      </c>
      <c r="W13" s="147">
        <f>V13*U13</f>
        <v>14.25319397</v>
      </c>
    </row>
    <row r="14" ht="15.75" customHeight="1">
      <c r="A14" s="121"/>
      <c r="B14" s="121"/>
      <c r="C14" s="121"/>
      <c r="D14" s="121"/>
      <c r="E14" s="13">
        <v>0.0</v>
      </c>
      <c r="F14" s="13">
        <v>0.0</v>
      </c>
      <c r="G14" s="13">
        <v>0.0</v>
      </c>
      <c r="H14" s="103">
        <v>0.0</v>
      </c>
      <c r="I14" s="13">
        <v>1.0</v>
      </c>
      <c r="J14" s="13">
        <v>0.0</v>
      </c>
      <c r="K14" s="13">
        <v>0.0</v>
      </c>
      <c r="L14" s="103">
        <v>0.0</v>
      </c>
      <c r="M14" s="121"/>
      <c r="N14" s="121"/>
      <c r="O14" s="121"/>
      <c r="P14" s="121"/>
      <c r="S14" s="121"/>
      <c r="T14" s="140"/>
    </row>
    <row r="15" ht="15.75" customHeight="1">
      <c r="A15" s="103">
        <v>36.0</v>
      </c>
      <c r="B15" s="103"/>
      <c r="C15" s="103"/>
      <c r="D15" s="103" t="s">
        <v>305</v>
      </c>
      <c r="E15" s="13">
        <v>0.0</v>
      </c>
      <c r="F15" s="13">
        <v>2.0</v>
      </c>
      <c r="G15" s="13">
        <v>2.0</v>
      </c>
      <c r="H15" s="103">
        <v>2.0</v>
      </c>
      <c r="I15" s="13">
        <v>0.0</v>
      </c>
      <c r="J15" s="13">
        <v>0.0</v>
      </c>
      <c r="K15" s="13">
        <v>0.0</v>
      </c>
      <c r="L15" s="103">
        <v>0.0</v>
      </c>
      <c r="M15" s="103"/>
      <c r="N15" s="103"/>
      <c r="O15" s="103"/>
      <c r="P15" s="103">
        <v>3.0</v>
      </c>
      <c r="Q15" s="13"/>
      <c r="S15" s="121"/>
      <c r="T15" s="140"/>
      <c r="U15" s="147">
        <f>SUM(E15:H15) * 2 + SUM(I15:L15) * 3</f>
        <v>12</v>
      </c>
      <c r="V15" s="147">
        <f>1-EXP(-(ROW(V15) - 4)/3)</f>
        <v>0.9744384668</v>
      </c>
      <c r="W15" s="147">
        <f>V15*U15</f>
        <v>11.6932616</v>
      </c>
    </row>
    <row r="16" ht="15.75" customHeight="1">
      <c r="A16" s="121"/>
      <c r="B16" s="121"/>
      <c r="C16" s="121"/>
      <c r="D16" s="121"/>
      <c r="E16" s="13">
        <v>1.0</v>
      </c>
      <c r="F16" s="13">
        <v>0.0</v>
      </c>
      <c r="G16" s="13">
        <v>0.0</v>
      </c>
      <c r="H16" s="103">
        <v>0.0</v>
      </c>
      <c r="I16" s="13">
        <v>0.0</v>
      </c>
      <c r="J16" s="13">
        <v>0.0</v>
      </c>
      <c r="K16" s="13">
        <v>0.0</v>
      </c>
      <c r="L16" s="103">
        <v>0.0</v>
      </c>
      <c r="M16" s="121"/>
      <c r="N16" s="121"/>
      <c r="O16" s="121"/>
      <c r="P16" s="121"/>
      <c r="S16" s="121"/>
      <c r="T16" s="140"/>
    </row>
    <row r="17" ht="15.75" customHeight="1">
      <c r="A17" s="103">
        <v>42.0</v>
      </c>
      <c r="B17" s="103"/>
      <c r="C17" s="103" t="s">
        <v>116</v>
      </c>
      <c r="D17" s="103" t="s">
        <v>306</v>
      </c>
      <c r="E17" s="13">
        <v>0.0</v>
      </c>
      <c r="F17" s="13">
        <v>2.0</v>
      </c>
      <c r="G17" s="13">
        <v>2.0</v>
      </c>
      <c r="H17" s="103">
        <v>2.0</v>
      </c>
      <c r="I17" s="13">
        <v>0.0</v>
      </c>
      <c r="J17" s="13">
        <v>0.0</v>
      </c>
      <c r="K17" s="13">
        <v>0.0</v>
      </c>
      <c r="L17" s="103">
        <v>0.0</v>
      </c>
      <c r="M17" s="103">
        <v>1.0</v>
      </c>
      <c r="N17" s="103">
        <v>1.0</v>
      </c>
      <c r="O17" s="103"/>
      <c r="P17" s="103">
        <v>4.0</v>
      </c>
      <c r="Q17" s="13" t="s">
        <v>307</v>
      </c>
      <c r="S17" s="121"/>
      <c r="T17" s="140"/>
      <c r="U17" s="147">
        <f>SUM(E17:H17) * 2 + SUM(I17:L17) * 3</f>
        <v>12</v>
      </c>
      <c r="V17" s="147">
        <f>1-EXP(-(ROW(V17) - 4)/3)</f>
        <v>0.9868762713</v>
      </c>
      <c r="W17" s="147">
        <f>V17*U17</f>
        <v>11.84251526</v>
      </c>
    </row>
    <row r="18" ht="15.75" customHeight="1">
      <c r="A18" s="121"/>
      <c r="B18" s="121"/>
      <c r="C18" s="121"/>
      <c r="D18" s="121"/>
      <c r="E18" s="13">
        <v>0.0</v>
      </c>
      <c r="F18" s="13">
        <v>1.0</v>
      </c>
      <c r="G18" s="13">
        <v>0.0</v>
      </c>
      <c r="H18" s="103">
        <v>0.0</v>
      </c>
      <c r="I18" s="13">
        <v>0.0</v>
      </c>
      <c r="J18" s="13">
        <v>0.0</v>
      </c>
      <c r="K18" s="13">
        <v>0.0</v>
      </c>
      <c r="L18" s="103">
        <v>0.0</v>
      </c>
      <c r="M18" s="121"/>
      <c r="N18" s="121"/>
      <c r="O18" s="121"/>
      <c r="P18" s="121"/>
      <c r="S18" s="121"/>
      <c r="T18" s="140"/>
    </row>
    <row r="19" ht="15.75" customHeight="1">
      <c r="A19" s="103">
        <v>47.0</v>
      </c>
      <c r="B19" s="103"/>
      <c r="C19" s="103" t="s">
        <v>119</v>
      </c>
      <c r="D19" s="103" t="s">
        <v>308</v>
      </c>
      <c r="E19" s="13">
        <v>0.0</v>
      </c>
      <c r="F19" s="13">
        <v>1.0</v>
      </c>
      <c r="G19" s="13">
        <v>0.0</v>
      </c>
      <c r="H19" s="103">
        <v>0.0</v>
      </c>
      <c r="I19" s="13">
        <v>0.0</v>
      </c>
      <c r="J19" s="13">
        <v>2.0</v>
      </c>
      <c r="K19" s="13">
        <v>0.0</v>
      </c>
      <c r="L19" s="103">
        <v>0.0</v>
      </c>
      <c r="M19" s="103"/>
      <c r="N19" s="103"/>
      <c r="O19" s="103"/>
      <c r="P19" s="103">
        <v>4.0</v>
      </c>
      <c r="Q19" s="13" t="s">
        <v>309</v>
      </c>
      <c r="S19" s="121"/>
      <c r="T19" s="140"/>
      <c r="U19" s="147">
        <f>SUM(E19:H19) * 2 + SUM(I19:L19) * 3</f>
        <v>8</v>
      </c>
      <c r="V19" s="147">
        <f>1-EXP(-(ROW(V19) - 4)/3)</f>
        <v>0.993262053</v>
      </c>
      <c r="W19" s="147">
        <f>V19*U19</f>
        <v>7.946096424</v>
      </c>
    </row>
    <row r="20" ht="15.75" customHeight="1">
      <c r="A20" s="121"/>
      <c r="B20" s="121"/>
      <c r="C20" s="121"/>
      <c r="D20" s="121"/>
      <c r="E20" s="13">
        <v>0.0</v>
      </c>
      <c r="F20" s="13">
        <v>0.0</v>
      </c>
      <c r="G20" s="13">
        <v>0.0</v>
      </c>
      <c r="H20" s="103">
        <v>0.0</v>
      </c>
      <c r="I20" s="13">
        <v>0.0</v>
      </c>
      <c r="J20" s="13">
        <v>0.0</v>
      </c>
      <c r="K20" s="13">
        <v>0.0</v>
      </c>
      <c r="L20" s="103">
        <v>0.0</v>
      </c>
      <c r="M20" s="121"/>
      <c r="N20" s="121"/>
      <c r="O20" s="121"/>
      <c r="P20" s="121"/>
      <c r="S20" s="121"/>
      <c r="T20" s="140"/>
    </row>
    <row r="21" ht="15.75" customHeight="1">
      <c r="A21" s="103">
        <v>55.0</v>
      </c>
      <c r="B21" s="103"/>
      <c r="C21" s="103" t="s">
        <v>109</v>
      </c>
      <c r="D21" s="103" t="s">
        <v>308</v>
      </c>
      <c r="E21" s="13">
        <v>0.0</v>
      </c>
      <c r="F21" s="13">
        <v>0.0</v>
      </c>
      <c r="G21" s="13">
        <v>2.0</v>
      </c>
      <c r="H21" s="103">
        <v>2.0</v>
      </c>
      <c r="I21" s="13">
        <v>0.0</v>
      </c>
      <c r="J21" s="13">
        <v>0.0</v>
      </c>
      <c r="K21" s="13">
        <v>2.0</v>
      </c>
      <c r="L21" s="103">
        <v>1.0</v>
      </c>
      <c r="M21" s="103"/>
      <c r="N21" s="103"/>
      <c r="O21" s="103"/>
      <c r="P21" s="103">
        <v>5.0</v>
      </c>
      <c r="Q21" s="13"/>
      <c r="S21" s="121"/>
      <c r="T21" s="140" t="s">
        <v>449</v>
      </c>
      <c r="U21" s="147">
        <f t="shared" ref="U21:W21" si="1">SUM(U5:U20)</f>
        <v>106</v>
      </c>
      <c r="V21" s="147">
        <f t="shared" si="1"/>
        <v>6.5345314</v>
      </c>
      <c r="W21" s="147">
        <f t="shared" si="1"/>
        <v>81.00616727</v>
      </c>
    </row>
    <row r="22" ht="15.75" customHeight="1">
      <c r="A22" s="121"/>
      <c r="B22" s="121"/>
      <c r="C22" s="121"/>
      <c r="D22" s="121"/>
      <c r="E22" s="13">
        <v>0.0</v>
      </c>
      <c r="F22" s="13">
        <v>0.0</v>
      </c>
      <c r="G22" s="13">
        <v>0.0</v>
      </c>
      <c r="H22" s="103">
        <v>0.0</v>
      </c>
      <c r="I22" s="13">
        <v>0.0</v>
      </c>
      <c r="J22" s="13">
        <v>0.0</v>
      </c>
      <c r="K22" s="13">
        <v>1.0</v>
      </c>
      <c r="L22" s="103">
        <v>1.0</v>
      </c>
      <c r="M22" s="121"/>
      <c r="N22" s="121"/>
      <c r="O22" s="121"/>
      <c r="P22" s="121"/>
      <c r="S22" s="121"/>
      <c r="T22" s="140"/>
      <c r="U22" s="147">
        <f>U21/COUNT(U5:U20)</f>
        <v>13.25</v>
      </c>
      <c r="V22" s="13"/>
      <c r="W22" s="147">
        <f>W21/V21</f>
        <v>12.39662989</v>
      </c>
    </row>
    <row r="23" ht="15.75" customHeight="1">
      <c r="A23" s="103">
        <v>63.0</v>
      </c>
      <c r="B23" s="103"/>
      <c r="C23" s="103" t="s">
        <v>109</v>
      </c>
      <c r="D23" s="103" t="s">
        <v>310</v>
      </c>
      <c r="E23" s="13">
        <v>0.0</v>
      </c>
      <c r="F23" s="13">
        <v>3.0</v>
      </c>
      <c r="G23" s="13">
        <v>1.0</v>
      </c>
      <c r="H23" s="103">
        <v>0.0</v>
      </c>
      <c r="I23" s="13">
        <v>0.0</v>
      </c>
      <c r="J23" s="13">
        <v>1.0</v>
      </c>
      <c r="K23" s="13">
        <v>0.0</v>
      </c>
      <c r="L23" s="103">
        <v>0.0</v>
      </c>
      <c r="M23" s="103">
        <v>2.0</v>
      </c>
      <c r="N23" s="103">
        <v>3.5</v>
      </c>
      <c r="O23" s="103"/>
      <c r="P23" s="103">
        <v>4.0</v>
      </c>
      <c r="Q23" s="13" t="s">
        <v>311</v>
      </c>
      <c r="S23" s="121"/>
    </row>
    <row r="24" ht="15.75" customHeight="1">
      <c r="A24" s="121"/>
      <c r="B24" s="121"/>
      <c r="C24" s="121"/>
      <c r="D24" s="121"/>
      <c r="E24" s="13">
        <v>0.0</v>
      </c>
      <c r="F24" s="13">
        <v>0.0</v>
      </c>
      <c r="G24" s="13">
        <v>0.0</v>
      </c>
      <c r="H24" s="103">
        <v>0.0</v>
      </c>
      <c r="I24" s="13">
        <v>0.0</v>
      </c>
      <c r="J24" s="13">
        <v>2.0</v>
      </c>
      <c r="K24" s="13">
        <v>0.0</v>
      </c>
      <c r="L24" s="103">
        <v>0.0</v>
      </c>
      <c r="M24" s="121"/>
      <c r="N24" s="121"/>
      <c r="O24" s="121"/>
      <c r="P24" s="121"/>
      <c r="S24" s="121"/>
    </row>
    <row r="25" ht="15.75" customHeight="1">
      <c r="A25" s="103">
        <v>69.0</v>
      </c>
      <c r="B25" s="103"/>
      <c r="C25" s="103" t="s">
        <v>116</v>
      </c>
      <c r="D25" s="103" t="s">
        <v>312</v>
      </c>
      <c r="E25" s="13">
        <v>0.0</v>
      </c>
      <c r="F25" s="13">
        <v>2.0</v>
      </c>
      <c r="G25" s="13">
        <v>2.0</v>
      </c>
      <c r="H25" s="103">
        <v>1.0</v>
      </c>
      <c r="I25" s="13">
        <v>0.0</v>
      </c>
      <c r="J25" s="13">
        <v>1.0</v>
      </c>
      <c r="K25" s="13">
        <v>0.0</v>
      </c>
      <c r="L25" s="103">
        <v>0.0</v>
      </c>
      <c r="M25" s="103">
        <v>2.0</v>
      </c>
      <c r="N25" s="103">
        <v>4.0</v>
      </c>
      <c r="O25" s="103"/>
      <c r="P25" s="103">
        <v>5.0</v>
      </c>
      <c r="Q25" s="13"/>
      <c r="S25" s="121"/>
    </row>
    <row r="26" ht="15.75" customHeight="1">
      <c r="A26" s="121"/>
      <c r="B26" s="121"/>
      <c r="C26" s="121"/>
      <c r="D26" s="121"/>
      <c r="E26" s="13">
        <v>0.0</v>
      </c>
      <c r="F26" s="13">
        <v>0.0</v>
      </c>
      <c r="G26" s="13">
        <v>0.0</v>
      </c>
      <c r="H26" s="103">
        <v>0.0</v>
      </c>
      <c r="I26" s="13">
        <v>0.0</v>
      </c>
      <c r="J26" s="13">
        <v>0.0</v>
      </c>
      <c r="K26" s="13">
        <v>0.0</v>
      </c>
      <c r="L26" s="103">
        <v>0.0</v>
      </c>
      <c r="M26" s="121"/>
      <c r="N26" s="121"/>
      <c r="O26" s="121"/>
      <c r="P26" s="121"/>
      <c r="S26" s="121"/>
    </row>
    <row r="27" ht="15.75" customHeight="1">
      <c r="A27" s="103"/>
      <c r="B27" s="103"/>
      <c r="C27" s="103"/>
      <c r="D27" s="103"/>
      <c r="E27" s="13"/>
      <c r="F27" s="13"/>
      <c r="G27" s="13"/>
      <c r="H27" s="103"/>
      <c r="I27" s="13"/>
      <c r="J27" s="13"/>
      <c r="K27" s="13"/>
      <c r="L27" s="103"/>
      <c r="M27" s="103"/>
      <c r="N27" s="103"/>
      <c r="O27" s="103"/>
      <c r="P27" s="103"/>
      <c r="Q27" s="13"/>
      <c r="S27" s="121"/>
    </row>
    <row r="28" ht="15.75" customHeight="1">
      <c r="A28" s="122"/>
      <c r="B28" s="122"/>
      <c r="C28" s="122"/>
      <c r="D28" s="122"/>
      <c r="E28" s="123"/>
      <c r="F28" s="123"/>
      <c r="G28" s="123"/>
      <c r="H28" s="124"/>
      <c r="I28" s="123"/>
      <c r="J28" s="123"/>
      <c r="K28" s="123"/>
      <c r="L28" s="124"/>
      <c r="M28" s="122"/>
      <c r="N28" s="122"/>
      <c r="O28" s="122"/>
      <c r="P28" s="122"/>
      <c r="Q28" s="52"/>
      <c r="R28" s="52"/>
      <c r="S28" s="122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ht="15.75" customHeight="1">
      <c r="A30" s="126" t="s">
        <v>450</v>
      </c>
      <c r="B30" s="123"/>
      <c r="C30" s="123"/>
      <c r="D30" s="123"/>
      <c r="E30" s="123"/>
      <c r="F30" s="123"/>
      <c r="G30" s="123"/>
      <c r="H30" s="123"/>
      <c r="I30" s="123"/>
      <c r="J30" s="123"/>
      <c r="K30" s="123"/>
      <c r="L30" s="123"/>
      <c r="M30" s="123"/>
      <c r="N30" s="123"/>
      <c r="O30" s="13"/>
      <c r="P30" s="13"/>
      <c r="Q30" s="13"/>
      <c r="R30" s="13"/>
      <c r="S30" s="13"/>
    </row>
    <row r="31" ht="15.75" customHeight="1">
      <c r="A31" s="140"/>
      <c r="B31" s="141" t="str">
        <f>SUM(B5:B28)/COUNTIF(B5:B28, "&lt;&gt;")</f>
        <v>#DIV/0!</v>
      </c>
      <c r="C31" s="13"/>
      <c r="D31" s="13"/>
      <c r="E31" s="141">
        <f t="array" ref="E31">SUM(IF(ISODD(ROW(E$5:E28)), E$5:E28, 0))/COUNTIF($A$5:$A$28, "&lt;&gt;")</f>
        <v>0</v>
      </c>
      <c r="F31" s="141">
        <f t="array" ref="F31">SUM(IF(ISODD(ROW(F$5:F28)), F$5:F28, 0))/COUNTIF($A$5:$A$28, "&lt;&gt;")</f>
        <v>1.090909091</v>
      </c>
      <c r="G31" s="141">
        <f t="array" ref="G31">SUM(IF(ISODD(ROW(G$5:G28)), G$5:G28, 0))/COUNTIF($A$5:$A$28, "&lt;&gt;")</f>
        <v>1.454545455</v>
      </c>
      <c r="H31" s="141">
        <f t="array" ref="H31">SUM(IF(ISODD(ROW(H$5:H28)), H$5:H28, 0))/COUNTIF($A$5:$A$28, "&lt;&gt;")</f>
        <v>1.545454545</v>
      </c>
      <c r="I31" s="141">
        <f t="array" ref="I31">SUM(IF(ISODD(ROW(I$5:I28)), I$5:I28, 0))/COUNTIF($A$5:$A$28, "&lt;&gt;")</f>
        <v>0</v>
      </c>
      <c r="J31" s="141">
        <f t="array" ref="J31">SUM(IF(ISODD(ROW(J$5:J28)), J$5:J28, 0))/COUNTIF($A$5:$A$28, "&lt;&gt;")</f>
        <v>0.3636363636</v>
      </c>
      <c r="K31" s="141">
        <f t="array" ref="K31">SUM(IF(ISODD(ROW(K$5:K28)), K$5:K28, 0))/COUNTIF($A$5:$A$28, "&lt;&gt;")</f>
        <v>0.6363636364</v>
      </c>
      <c r="L31" s="141">
        <f t="array" ref="L31">SUM(IF(ISODD(ROW(L$5:L28)), L$5:L28, 0))/COUNTIF($A$5:$A$28, "&lt;&gt;")</f>
        <v>0.7272727273</v>
      </c>
      <c r="M31" s="141">
        <f>SUM(M5:M28)/COUNTIF($A$5:$A$28, "&lt;&gt;")</f>
        <v>1.090909091</v>
      </c>
      <c r="N31" s="141">
        <f t="shared" ref="N31:P31" si="2">SUM(N5:N28)/COUNTIF(N5:N28, "&lt;&gt;")</f>
        <v>3.916666667</v>
      </c>
      <c r="O31" s="142" t="str">
        <f t="shared" si="2"/>
        <v>#DIV/0!</v>
      </c>
      <c r="P31" s="143">
        <f t="shared" si="2"/>
        <v>4.363636364</v>
      </c>
      <c r="Q31" s="13"/>
      <c r="R31" s="13"/>
      <c r="S31" s="13"/>
    </row>
    <row r="32" ht="15.75" customHeight="1">
      <c r="A32" s="144"/>
      <c r="B32" s="123"/>
      <c r="C32" s="123"/>
      <c r="D32" s="123"/>
      <c r="E32" s="145">
        <f t="array" ref="E32">SUM(IF(ISEVEN(ROW(E$6:E28)), E$6:E28, 0))/COUNTIF($A$5:$A$28, "&lt;&gt;")</f>
        <v>0.09090909091</v>
      </c>
      <c r="F32" s="145">
        <f t="array" ref="F32">SUM(IF(ISEVEN(ROW(F$6:F28)), F$6:F28, 0))/COUNTIF($A$5:$A$28, "&lt;&gt;")</f>
        <v>0.09090909091</v>
      </c>
      <c r="G32" s="145">
        <f t="array" ref="G32">SUM(IF(ISEVEN(ROW(G$6:G28)), G$6:G28, 0))/COUNTIF($A$5:$A$28, "&lt;&gt;")</f>
        <v>0</v>
      </c>
      <c r="H32" s="145">
        <f t="array" ref="H32">SUM(IF(ISEVEN(ROW(H$6:H28)), H$6:H28, 0))/COUNTIF($A$5:$A$28, "&lt;&gt;")</f>
        <v>0</v>
      </c>
      <c r="I32" s="141">
        <f t="array" ref="I32">SUM(IF(ISEVEN(ROW(I$6:I28)), I$6:I28, 0))/COUNTIF($A$5:$A$28, "&lt;&gt;")</f>
        <v>0.09090909091</v>
      </c>
      <c r="J32" s="145">
        <f t="array" ref="J32">SUM(IF(ISEVEN(ROW(J$6:J28)), J$6:J28, 0))/COUNTIF($A$5:$A$28, "&lt;&gt;")</f>
        <v>0.1818181818</v>
      </c>
      <c r="K32" s="145">
        <f t="array" ref="K32">SUM(IF(ISEVEN(ROW(K$6:K28)), K$6:K28, 0))/COUNTIF($A$5:$A$28, "&lt;&gt;")</f>
        <v>0.09090909091</v>
      </c>
      <c r="L32" s="145">
        <f t="array" ref="L32">SUM(IF(ISEVEN(ROW(L$6:L28)), L$6:L28, 0))/COUNTIF($A$5:$A$28, "&lt;&gt;")</f>
        <v>0.1818181818</v>
      </c>
      <c r="M32" s="123"/>
      <c r="N32" s="123"/>
      <c r="O32" s="123"/>
      <c r="P32" s="124"/>
      <c r="Q32" s="13"/>
      <c r="R32" s="13"/>
      <c r="S32" s="13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7">
    <mergeCell ref="E3:H3"/>
    <mergeCell ref="I3:L3"/>
    <mergeCell ref="E4:H4"/>
    <mergeCell ref="I4:L4"/>
    <mergeCell ref="A2:A4"/>
    <mergeCell ref="B2:B4"/>
    <mergeCell ref="C2:D2"/>
    <mergeCell ref="M2:N2"/>
    <mergeCell ref="O2:O4"/>
    <mergeCell ref="P2:P4"/>
    <mergeCell ref="Q2:S4"/>
    <mergeCell ref="U5:U6"/>
    <mergeCell ref="V5:V6"/>
    <mergeCell ref="W5:W6"/>
    <mergeCell ref="M3:M4"/>
    <mergeCell ref="N3:N4"/>
    <mergeCell ref="M5:M6"/>
    <mergeCell ref="N5:N6"/>
    <mergeCell ref="O5:O6"/>
    <mergeCell ref="P5:P6"/>
    <mergeCell ref="Q5:S6"/>
    <mergeCell ref="A7:A8"/>
    <mergeCell ref="A9:A10"/>
    <mergeCell ref="B9:B10"/>
    <mergeCell ref="C9:C10"/>
    <mergeCell ref="D9:D10"/>
    <mergeCell ref="V9:V10"/>
    <mergeCell ref="W9:W10"/>
    <mergeCell ref="N15:N16"/>
    <mergeCell ref="O15:O16"/>
    <mergeCell ref="P15:P16"/>
    <mergeCell ref="Q15:S16"/>
    <mergeCell ref="U15:U16"/>
    <mergeCell ref="V15:V16"/>
    <mergeCell ref="W15:W16"/>
    <mergeCell ref="M15:M16"/>
    <mergeCell ref="M17:M18"/>
    <mergeCell ref="N17:N18"/>
    <mergeCell ref="O17:O18"/>
    <mergeCell ref="P17:P18"/>
    <mergeCell ref="Q17:S18"/>
    <mergeCell ref="U17:U18"/>
    <mergeCell ref="P23:P24"/>
    <mergeCell ref="Q23:S24"/>
    <mergeCell ref="Q25:S26"/>
    <mergeCell ref="M19:M20"/>
    <mergeCell ref="M21:M22"/>
    <mergeCell ref="N21:N22"/>
    <mergeCell ref="O21:O22"/>
    <mergeCell ref="P21:P22"/>
    <mergeCell ref="Q21:S22"/>
    <mergeCell ref="M23:M24"/>
    <mergeCell ref="N27:N28"/>
    <mergeCell ref="O27:O28"/>
    <mergeCell ref="Q27:S28"/>
    <mergeCell ref="N23:N24"/>
    <mergeCell ref="O23:O24"/>
    <mergeCell ref="M25:M26"/>
    <mergeCell ref="N25:N26"/>
    <mergeCell ref="O25:O26"/>
    <mergeCell ref="P25:P26"/>
    <mergeCell ref="M27:M28"/>
    <mergeCell ref="P27:P28"/>
    <mergeCell ref="N7:N8"/>
    <mergeCell ref="O7:O8"/>
    <mergeCell ref="P7:P8"/>
    <mergeCell ref="Q7:S8"/>
    <mergeCell ref="U7:U8"/>
    <mergeCell ref="V7:V8"/>
    <mergeCell ref="W7:W8"/>
    <mergeCell ref="M7:M8"/>
    <mergeCell ref="M9:M10"/>
    <mergeCell ref="N9:N10"/>
    <mergeCell ref="O9:O10"/>
    <mergeCell ref="P9:P10"/>
    <mergeCell ref="Q9:S10"/>
    <mergeCell ref="U9:U10"/>
    <mergeCell ref="N11:N12"/>
    <mergeCell ref="O11:O12"/>
    <mergeCell ref="P11:P12"/>
    <mergeCell ref="Q11:S12"/>
    <mergeCell ref="U11:U12"/>
    <mergeCell ref="V11:V12"/>
    <mergeCell ref="W11:W12"/>
    <mergeCell ref="V13:V14"/>
    <mergeCell ref="W13:W14"/>
    <mergeCell ref="M11:M12"/>
    <mergeCell ref="M13:M14"/>
    <mergeCell ref="N13:N14"/>
    <mergeCell ref="O13:O14"/>
    <mergeCell ref="P13:P14"/>
    <mergeCell ref="Q13:S14"/>
    <mergeCell ref="U13:U14"/>
    <mergeCell ref="V17:V18"/>
    <mergeCell ref="W17:W18"/>
    <mergeCell ref="N19:N20"/>
    <mergeCell ref="O19:O20"/>
    <mergeCell ref="P19:P20"/>
    <mergeCell ref="Q19:S20"/>
    <mergeCell ref="U19:U20"/>
    <mergeCell ref="V19:V20"/>
    <mergeCell ref="W19:W20"/>
    <mergeCell ref="A19:A20"/>
    <mergeCell ref="B19:B20"/>
    <mergeCell ref="C19:C20"/>
    <mergeCell ref="D19:D20"/>
    <mergeCell ref="B21:B22"/>
    <mergeCell ref="C21:C22"/>
    <mergeCell ref="D21:D22"/>
    <mergeCell ref="A21:A22"/>
    <mergeCell ref="A23:A24"/>
    <mergeCell ref="B23:B24"/>
    <mergeCell ref="C23:C24"/>
    <mergeCell ref="D23:D24"/>
    <mergeCell ref="A25:A26"/>
    <mergeCell ref="B25:B26"/>
    <mergeCell ref="C3:C4"/>
    <mergeCell ref="D3:D4"/>
    <mergeCell ref="A5:A6"/>
    <mergeCell ref="B5:B6"/>
    <mergeCell ref="C5:C6"/>
    <mergeCell ref="D5:D6"/>
    <mergeCell ref="D7:D8"/>
    <mergeCell ref="B13:B14"/>
    <mergeCell ref="C13:C14"/>
    <mergeCell ref="B7:B8"/>
    <mergeCell ref="C7:C8"/>
    <mergeCell ref="A11:A12"/>
    <mergeCell ref="B11:B12"/>
    <mergeCell ref="C11:C12"/>
    <mergeCell ref="D11:D12"/>
    <mergeCell ref="D13:D14"/>
    <mergeCell ref="C17:C18"/>
    <mergeCell ref="D17:D18"/>
    <mergeCell ref="A13:A14"/>
    <mergeCell ref="A15:A16"/>
    <mergeCell ref="B15:B16"/>
    <mergeCell ref="C15:C16"/>
    <mergeCell ref="D15:D16"/>
    <mergeCell ref="A17:A18"/>
    <mergeCell ref="B17:B18"/>
    <mergeCell ref="C25:C26"/>
    <mergeCell ref="D25:D26"/>
    <mergeCell ref="A27:A28"/>
    <mergeCell ref="B27:B28"/>
    <mergeCell ref="C27:C28"/>
    <mergeCell ref="D27:D28"/>
  </mergeCells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6.43"/>
    <col customWidth="1" min="3" max="6" width="14.43"/>
    <col customWidth="1" min="13" max="13" width="16.43"/>
  </cols>
  <sheetData>
    <row r="1" ht="15.75" customHeight="1">
      <c r="A1" s="126" t="s">
        <v>468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T1" s="13"/>
      <c r="U1" s="13"/>
      <c r="V1" s="13"/>
      <c r="W1" s="13"/>
    </row>
    <row r="2" ht="15.75" customHeight="1">
      <c r="A2" s="96" t="s">
        <v>87</v>
      </c>
      <c r="B2" s="96" t="s">
        <v>433</v>
      </c>
      <c r="C2" s="127" t="s">
        <v>89</v>
      </c>
      <c r="D2" s="128"/>
      <c r="E2" s="127" t="s">
        <v>434</v>
      </c>
      <c r="F2" s="127" t="s">
        <v>435</v>
      </c>
      <c r="G2" s="127" t="s">
        <v>436</v>
      </c>
      <c r="H2" s="129" t="s">
        <v>437</v>
      </c>
      <c r="I2" s="127" t="s">
        <v>434</v>
      </c>
      <c r="J2" s="127" t="s">
        <v>435</v>
      </c>
      <c r="K2" s="127" t="s">
        <v>436</v>
      </c>
      <c r="L2" s="129" t="s">
        <v>437</v>
      </c>
      <c r="M2" s="127" t="s">
        <v>438</v>
      </c>
      <c r="N2" s="128"/>
      <c r="O2" s="95" t="s">
        <v>15</v>
      </c>
      <c r="P2" s="96" t="s">
        <v>16</v>
      </c>
      <c r="Q2" s="130" t="s">
        <v>108</v>
      </c>
      <c r="R2" s="66"/>
      <c r="S2" s="131"/>
      <c r="T2" s="140"/>
      <c r="U2" s="13"/>
      <c r="V2" s="13"/>
      <c r="W2" s="13"/>
    </row>
    <row r="3" ht="15.75" customHeight="1">
      <c r="A3" s="121"/>
      <c r="B3" s="121"/>
      <c r="C3" s="132" t="s">
        <v>439</v>
      </c>
      <c r="D3" s="133" t="s">
        <v>108</v>
      </c>
      <c r="E3" s="134" t="s">
        <v>440</v>
      </c>
      <c r="F3" s="135"/>
      <c r="G3" s="135"/>
      <c r="H3" s="136"/>
      <c r="I3" s="134" t="s">
        <v>441</v>
      </c>
      <c r="J3" s="135"/>
      <c r="K3" s="135"/>
      <c r="L3" s="136"/>
      <c r="M3" s="132" t="s">
        <v>442</v>
      </c>
      <c r="N3" s="133" t="s">
        <v>443</v>
      </c>
      <c r="O3" s="137"/>
      <c r="P3" s="121"/>
      <c r="S3" s="121"/>
      <c r="T3" s="140"/>
      <c r="U3" s="13"/>
      <c r="V3" s="13"/>
      <c r="W3" s="13"/>
    </row>
    <row r="4" ht="15.75" customHeight="1">
      <c r="A4" s="136"/>
      <c r="B4" s="136"/>
      <c r="C4" s="138"/>
      <c r="D4" s="136"/>
      <c r="E4" s="134" t="s">
        <v>444</v>
      </c>
      <c r="F4" s="135"/>
      <c r="G4" s="135"/>
      <c r="H4" s="136"/>
      <c r="I4" s="134" t="s">
        <v>445</v>
      </c>
      <c r="J4" s="135"/>
      <c r="K4" s="135"/>
      <c r="L4" s="136"/>
      <c r="M4" s="138"/>
      <c r="N4" s="136"/>
      <c r="O4" s="139"/>
      <c r="P4" s="136"/>
      <c r="Q4" s="135"/>
      <c r="R4" s="135"/>
      <c r="S4" s="136"/>
      <c r="T4" s="140"/>
      <c r="U4" s="13" t="s">
        <v>446</v>
      </c>
      <c r="V4" s="13" t="s">
        <v>447</v>
      </c>
      <c r="W4" s="13" t="s">
        <v>448</v>
      </c>
    </row>
    <row r="5" ht="15.75" customHeight="1">
      <c r="A5" s="103">
        <v>6.0</v>
      </c>
      <c r="B5" s="103"/>
      <c r="C5" s="103"/>
      <c r="D5" s="103" t="s">
        <v>313</v>
      </c>
      <c r="E5" s="13">
        <v>0.0</v>
      </c>
      <c r="F5" s="13">
        <v>2.0</v>
      </c>
      <c r="G5" s="13">
        <v>0.0</v>
      </c>
      <c r="H5" s="103">
        <v>0.0</v>
      </c>
      <c r="I5" s="13">
        <v>0.0</v>
      </c>
      <c r="J5" s="13">
        <v>1.0</v>
      </c>
      <c r="K5" s="13">
        <v>0.0</v>
      </c>
      <c r="L5" s="103">
        <v>0.0</v>
      </c>
      <c r="M5" s="103">
        <v>1.0</v>
      </c>
      <c r="N5" s="103">
        <v>4.0</v>
      </c>
      <c r="O5" s="103"/>
      <c r="P5" s="103">
        <v>5.0</v>
      </c>
      <c r="Q5" s="13" t="s">
        <v>314</v>
      </c>
      <c r="S5" s="121"/>
      <c r="T5" s="140"/>
      <c r="U5" s="147">
        <f>SUM(E5:H5) * 2 + SUM(I5:L5) * 3</f>
        <v>7</v>
      </c>
      <c r="V5" s="147">
        <f>1-EXP(-(ROW(V5) - 4)/3)</f>
        <v>0.2834686894</v>
      </c>
      <c r="W5" s="147">
        <f>V5*U5</f>
        <v>1.984280826</v>
      </c>
    </row>
    <row r="6" ht="15.75" customHeight="1">
      <c r="A6" s="121"/>
      <c r="B6" s="121"/>
      <c r="C6" s="121"/>
      <c r="D6" s="121"/>
      <c r="E6" s="13">
        <v>1.0</v>
      </c>
      <c r="F6" s="13">
        <v>0.0</v>
      </c>
      <c r="G6" s="13">
        <v>0.0</v>
      </c>
      <c r="H6" s="103">
        <v>0.0</v>
      </c>
      <c r="I6" s="13">
        <v>0.0</v>
      </c>
      <c r="J6" s="13">
        <v>0.0</v>
      </c>
      <c r="K6" s="13">
        <v>0.0</v>
      </c>
      <c r="L6" s="103">
        <v>0.0</v>
      </c>
      <c r="M6" s="121"/>
      <c r="N6" s="121"/>
      <c r="O6" s="121"/>
      <c r="P6" s="121"/>
      <c r="S6" s="121"/>
      <c r="T6" s="140"/>
    </row>
    <row r="7" ht="15.75" customHeight="1">
      <c r="A7" s="103">
        <v>13.0</v>
      </c>
      <c r="B7" s="103"/>
      <c r="C7" s="103" t="s">
        <v>109</v>
      </c>
      <c r="D7" s="103" t="s">
        <v>315</v>
      </c>
      <c r="E7" s="13">
        <v>1.0</v>
      </c>
      <c r="F7" s="13">
        <v>0.0</v>
      </c>
      <c r="G7" s="13">
        <v>0.0</v>
      </c>
      <c r="H7" s="103">
        <v>0.0</v>
      </c>
      <c r="I7" s="13">
        <v>0.0</v>
      </c>
      <c r="J7" s="13">
        <v>0.0</v>
      </c>
      <c r="K7" s="13">
        <v>0.0</v>
      </c>
      <c r="L7" s="103">
        <v>0.0</v>
      </c>
      <c r="M7" s="103">
        <v>1.0</v>
      </c>
      <c r="N7" s="103">
        <v>15.0</v>
      </c>
      <c r="O7" s="103"/>
      <c r="P7" s="103">
        <v>4.0</v>
      </c>
      <c r="Q7" s="13"/>
      <c r="S7" s="121"/>
      <c r="T7" s="140"/>
      <c r="U7" s="147">
        <f>SUM(E7:H7) * 2 + SUM(I7:L7) * 3</f>
        <v>2</v>
      </c>
      <c r="V7" s="147">
        <f>1-EXP(-(ROW(V7) - 4)/3)</f>
        <v>0.6321205588</v>
      </c>
      <c r="W7" s="147">
        <f>V7*U7</f>
        <v>1.264241118</v>
      </c>
    </row>
    <row r="8" ht="15.75" customHeight="1">
      <c r="A8" s="121"/>
      <c r="B8" s="121"/>
      <c r="C8" s="121"/>
      <c r="D8" s="121"/>
      <c r="E8" s="13">
        <v>2.0</v>
      </c>
      <c r="F8" s="13">
        <v>0.0</v>
      </c>
      <c r="G8" s="13">
        <v>0.0</v>
      </c>
      <c r="H8" s="103">
        <v>0.0</v>
      </c>
      <c r="I8" s="13">
        <v>0.0</v>
      </c>
      <c r="J8" s="13">
        <v>0.0</v>
      </c>
      <c r="K8" s="13">
        <v>0.0</v>
      </c>
      <c r="L8" s="103">
        <v>0.0</v>
      </c>
      <c r="M8" s="121"/>
      <c r="N8" s="121"/>
      <c r="O8" s="121"/>
      <c r="P8" s="121"/>
      <c r="S8" s="121"/>
      <c r="T8" s="140"/>
    </row>
    <row r="9" ht="15.75" customHeight="1">
      <c r="A9" s="103">
        <v>16.0</v>
      </c>
      <c r="B9" s="103"/>
      <c r="C9" s="103"/>
      <c r="D9" s="103" t="s">
        <v>316</v>
      </c>
      <c r="E9" s="13">
        <v>0.0</v>
      </c>
      <c r="F9" s="13">
        <v>2.0</v>
      </c>
      <c r="G9" s="13">
        <v>1.0</v>
      </c>
      <c r="H9" s="103">
        <v>0.0</v>
      </c>
      <c r="I9" s="13">
        <v>0.0</v>
      </c>
      <c r="J9" s="13">
        <v>0.0</v>
      </c>
      <c r="K9" s="13">
        <v>0.0</v>
      </c>
      <c r="L9" s="103">
        <v>0.0</v>
      </c>
      <c r="M9" s="103">
        <v>1.0</v>
      </c>
      <c r="N9" s="103"/>
      <c r="O9" s="103"/>
      <c r="P9" s="103">
        <v>5.0</v>
      </c>
      <c r="Q9" s="13" t="s">
        <v>317</v>
      </c>
      <c r="S9" s="121"/>
      <c r="T9" s="140"/>
      <c r="U9" s="147">
        <f>SUM(E9:H9) * 2 + SUM(I9:L9) * 3</f>
        <v>6</v>
      </c>
      <c r="V9" s="147">
        <f>1-EXP(-(ROW(V9) - 4)/3)</f>
        <v>0.8111243972</v>
      </c>
      <c r="W9" s="147">
        <f>V9*U9</f>
        <v>4.866746383</v>
      </c>
    </row>
    <row r="10" ht="15.75" customHeight="1">
      <c r="A10" s="121"/>
      <c r="B10" s="121"/>
      <c r="C10" s="121"/>
      <c r="D10" s="121"/>
      <c r="E10" s="13">
        <v>0.0</v>
      </c>
      <c r="F10" s="13">
        <v>1.0</v>
      </c>
      <c r="G10" s="13">
        <v>0.0</v>
      </c>
      <c r="H10" s="103">
        <v>0.0</v>
      </c>
      <c r="I10" s="13">
        <v>0.0</v>
      </c>
      <c r="J10" s="13">
        <v>0.0</v>
      </c>
      <c r="K10" s="13">
        <v>0.0</v>
      </c>
      <c r="L10" s="103">
        <v>0.0</v>
      </c>
      <c r="M10" s="121"/>
      <c r="N10" s="121"/>
      <c r="O10" s="121"/>
      <c r="P10" s="121"/>
      <c r="S10" s="121"/>
      <c r="T10" s="140"/>
    </row>
    <row r="11" ht="15.75" customHeight="1">
      <c r="A11" s="103">
        <v>20.0</v>
      </c>
      <c r="B11" s="103"/>
      <c r="C11" s="103" t="s">
        <v>109</v>
      </c>
      <c r="D11" s="103" t="s">
        <v>318</v>
      </c>
      <c r="E11" s="13">
        <v>0.0</v>
      </c>
      <c r="F11" s="13">
        <v>1.0</v>
      </c>
      <c r="G11" s="13">
        <v>0.0</v>
      </c>
      <c r="H11" s="103">
        <v>0.0</v>
      </c>
      <c r="I11" s="13">
        <v>0.0</v>
      </c>
      <c r="J11" s="13">
        <v>0.0</v>
      </c>
      <c r="K11" s="13">
        <v>0.0</v>
      </c>
      <c r="L11" s="103">
        <v>0.0</v>
      </c>
      <c r="M11" s="103"/>
      <c r="N11" s="103"/>
      <c r="O11" s="103"/>
      <c r="P11" s="103">
        <v>4.0</v>
      </c>
      <c r="Q11" s="13"/>
      <c r="S11" s="121"/>
      <c r="T11" s="140"/>
      <c r="U11" s="147">
        <f>SUM(E11:H11) * 2 + SUM(I11:L11) * 3</f>
        <v>2</v>
      </c>
      <c r="V11" s="147">
        <f>1-EXP(-(ROW(V11) - 4)/3)</f>
        <v>0.9030280321</v>
      </c>
      <c r="W11" s="147">
        <f>V11*U11</f>
        <v>1.806056064</v>
      </c>
    </row>
    <row r="12" ht="15.75" customHeight="1">
      <c r="A12" s="121"/>
      <c r="B12" s="121"/>
      <c r="C12" s="121"/>
      <c r="D12" s="121"/>
      <c r="E12" s="13">
        <v>0.0</v>
      </c>
      <c r="F12" s="13">
        <v>0.0</v>
      </c>
      <c r="G12" s="13">
        <v>1.0</v>
      </c>
      <c r="H12" s="103">
        <v>0.0</v>
      </c>
      <c r="I12" s="13">
        <v>0.0</v>
      </c>
      <c r="J12" s="13">
        <v>0.0</v>
      </c>
      <c r="K12" s="13">
        <v>0.0</v>
      </c>
      <c r="L12" s="103">
        <v>0.0</v>
      </c>
      <c r="M12" s="121"/>
      <c r="N12" s="121"/>
      <c r="O12" s="121"/>
      <c r="P12" s="121"/>
      <c r="S12" s="121"/>
      <c r="T12" s="140"/>
    </row>
    <row r="13" ht="15.75" customHeight="1">
      <c r="A13" s="103" t="s">
        <v>452</v>
      </c>
      <c r="B13" s="103"/>
      <c r="C13" s="103" t="s">
        <v>119</v>
      </c>
      <c r="D13" s="103" t="s">
        <v>469</v>
      </c>
      <c r="E13" s="13">
        <v>1.0</v>
      </c>
      <c r="F13" s="13">
        <v>0.0</v>
      </c>
      <c r="G13" s="13">
        <v>0.0</v>
      </c>
      <c r="H13" s="103">
        <v>0.0</v>
      </c>
      <c r="I13" s="13">
        <v>3.0</v>
      </c>
      <c r="J13" s="13">
        <v>0.0</v>
      </c>
      <c r="K13" s="13">
        <v>0.0</v>
      </c>
      <c r="L13" s="103">
        <v>0.0</v>
      </c>
      <c r="M13" s="103">
        <v>1.0</v>
      </c>
      <c r="N13" s="103">
        <v>2.0</v>
      </c>
      <c r="O13" s="103"/>
      <c r="P13" s="103">
        <v>3.0</v>
      </c>
      <c r="Q13" s="13" t="s">
        <v>470</v>
      </c>
      <c r="S13" s="121"/>
      <c r="T13" s="140"/>
      <c r="U13" s="147">
        <f>SUM(E13:H13) * 2 + SUM(I13:L13) * 3</f>
        <v>11</v>
      </c>
      <c r="V13" s="147">
        <f>1-EXP(-(ROW(V13) - 4)/3)</f>
        <v>0.9502129316</v>
      </c>
      <c r="W13" s="147">
        <f>V13*U13</f>
        <v>10.45234225</v>
      </c>
    </row>
    <row r="14" ht="15.75" customHeight="1">
      <c r="A14" s="121"/>
      <c r="B14" s="121"/>
      <c r="C14" s="121"/>
      <c r="D14" s="121"/>
      <c r="E14" s="13">
        <v>1.0</v>
      </c>
      <c r="F14" s="13">
        <v>0.0</v>
      </c>
      <c r="G14" s="13">
        <v>0.0</v>
      </c>
      <c r="H14" s="103">
        <v>0.0</v>
      </c>
      <c r="I14" s="13">
        <v>0.0</v>
      </c>
      <c r="J14" s="13">
        <v>0.0</v>
      </c>
      <c r="K14" s="13">
        <v>0.0</v>
      </c>
      <c r="L14" s="103">
        <v>0.0</v>
      </c>
      <c r="M14" s="121"/>
      <c r="N14" s="121"/>
      <c r="O14" s="121"/>
      <c r="P14" s="121"/>
      <c r="S14" s="121"/>
      <c r="T14" s="140"/>
    </row>
    <row r="15" ht="15.75" customHeight="1">
      <c r="A15" s="103">
        <v>26.0</v>
      </c>
      <c r="B15" s="103"/>
      <c r="C15" s="103" t="s">
        <v>119</v>
      </c>
      <c r="D15" s="103" t="s">
        <v>319</v>
      </c>
      <c r="E15" s="13">
        <v>2.0</v>
      </c>
      <c r="F15" s="13">
        <v>0.0</v>
      </c>
      <c r="G15" s="13">
        <v>0.0</v>
      </c>
      <c r="H15" s="103">
        <v>0.0</v>
      </c>
      <c r="I15" s="13">
        <v>4.0</v>
      </c>
      <c r="J15" s="13">
        <v>0.0</v>
      </c>
      <c r="K15" s="13">
        <v>0.0</v>
      </c>
      <c r="L15" s="103">
        <v>0.0</v>
      </c>
      <c r="M15" s="103">
        <v>1.0</v>
      </c>
      <c r="N15" s="103">
        <v>1.0</v>
      </c>
      <c r="O15" s="103"/>
      <c r="P15" s="103">
        <v>4.0</v>
      </c>
      <c r="Q15" s="13" t="s">
        <v>320</v>
      </c>
      <c r="S15" s="121"/>
      <c r="T15" s="140"/>
      <c r="U15" s="147">
        <f>SUM(E15:H15) * 2 + SUM(I15:L15) * 3</f>
        <v>16</v>
      </c>
      <c r="V15" s="147">
        <f>1-EXP(-(ROW(V15) - 4)/3)</f>
        <v>0.9744384668</v>
      </c>
      <c r="W15" s="147">
        <f>V15*U15</f>
        <v>15.59101547</v>
      </c>
    </row>
    <row r="16" ht="15.75" customHeight="1">
      <c r="A16" s="121"/>
      <c r="B16" s="121"/>
      <c r="C16" s="121"/>
      <c r="D16" s="121"/>
      <c r="E16" s="13">
        <v>0.0</v>
      </c>
      <c r="F16" s="13">
        <v>0.0</v>
      </c>
      <c r="G16" s="13">
        <v>0.0</v>
      </c>
      <c r="H16" s="103">
        <v>0.0</v>
      </c>
      <c r="I16" s="13">
        <v>0.0</v>
      </c>
      <c r="J16" s="13">
        <v>0.0</v>
      </c>
      <c r="K16" s="13">
        <v>0.0</v>
      </c>
      <c r="L16" s="103">
        <v>0.0</v>
      </c>
      <c r="M16" s="121"/>
      <c r="N16" s="121"/>
      <c r="O16" s="121"/>
      <c r="P16" s="121"/>
      <c r="S16" s="121"/>
      <c r="T16" s="140"/>
    </row>
    <row r="17" ht="15.75" customHeight="1">
      <c r="A17" s="103">
        <v>32.0</v>
      </c>
      <c r="B17" s="103"/>
      <c r="C17" s="103" t="s">
        <v>109</v>
      </c>
      <c r="D17" s="103" t="s">
        <v>292</v>
      </c>
      <c r="E17" s="13">
        <v>1.0</v>
      </c>
      <c r="F17" s="13">
        <v>1.0</v>
      </c>
      <c r="G17" s="13">
        <v>1.0</v>
      </c>
      <c r="H17" s="103">
        <v>0.0</v>
      </c>
      <c r="I17" s="13">
        <v>4.0</v>
      </c>
      <c r="J17" s="13">
        <v>0.0</v>
      </c>
      <c r="K17" s="13">
        <v>0.0</v>
      </c>
      <c r="L17" s="103">
        <v>0.0</v>
      </c>
      <c r="M17" s="103"/>
      <c r="N17" s="103"/>
      <c r="O17" s="103"/>
      <c r="P17" s="103">
        <v>5.0</v>
      </c>
      <c r="Q17" s="13"/>
      <c r="S17" s="121"/>
      <c r="T17" s="140"/>
      <c r="U17" s="147">
        <f>SUM(E17:H17) * 2 + SUM(I17:L17) * 3</f>
        <v>18</v>
      </c>
      <c r="V17" s="147">
        <f>1-EXP(-(ROW(V17) - 4)/3)</f>
        <v>0.9868762713</v>
      </c>
      <c r="W17" s="147">
        <f>V17*U17</f>
        <v>17.76377288</v>
      </c>
    </row>
    <row r="18" ht="15.75" customHeight="1">
      <c r="A18" s="121"/>
      <c r="B18" s="121"/>
      <c r="C18" s="121"/>
      <c r="D18" s="121"/>
      <c r="E18" s="13">
        <v>0.0</v>
      </c>
      <c r="F18" s="13">
        <v>0.0</v>
      </c>
      <c r="G18" s="13">
        <v>0.0</v>
      </c>
      <c r="H18" s="103">
        <v>0.0</v>
      </c>
      <c r="I18" s="13">
        <v>0.0</v>
      </c>
      <c r="J18" s="13">
        <v>0.0</v>
      </c>
      <c r="K18" s="13">
        <v>0.0</v>
      </c>
      <c r="L18" s="103">
        <v>0.0</v>
      </c>
      <c r="M18" s="121"/>
      <c r="N18" s="121"/>
      <c r="O18" s="121"/>
      <c r="P18" s="121"/>
      <c r="S18" s="121"/>
      <c r="T18" s="140"/>
    </row>
    <row r="19" ht="15.75" customHeight="1">
      <c r="A19" s="103">
        <v>45.0</v>
      </c>
      <c r="B19" s="103"/>
      <c r="C19" s="103"/>
      <c r="D19" s="103" t="s">
        <v>321</v>
      </c>
      <c r="E19" s="13">
        <v>0.0</v>
      </c>
      <c r="F19" s="13">
        <v>0.0</v>
      </c>
      <c r="G19" s="13">
        <v>0.0</v>
      </c>
      <c r="H19" s="103">
        <v>0.0</v>
      </c>
      <c r="I19" s="13">
        <v>4.0</v>
      </c>
      <c r="J19" s="13">
        <v>0.0</v>
      </c>
      <c r="K19" s="13">
        <v>0.0</v>
      </c>
      <c r="L19" s="103">
        <v>0.0</v>
      </c>
      <c r="M19" s="103"/>
      <c r="N19" s="103"/>
      <c r="O19" s="103"/>
      <c r="P19" s="103">
        <v>5.0</v>
      </c>
      <c r="Q19" s="13"/>
      <c r="S19" s="121"/>
      <c r="T19" s="140"/>
      <c r="U19" s="147">
        <f>SUM(E19:H19) * 2 + SUM(I19:L19) * 3</f>
        <v>12</v>
      </c>
      <c r="V19" s="147">
        <f>1-EXP(-(ROW(V19) - 4)/3)</f>
        <v>0.993262053</v>
      </c>
      <c r="W19" s="147">
        <f>V19*U19</f>
        <v>11.91914464</v>
      </c>
    </row>
    <row r="20" ht="15.75" customHeight="1">
      <c r="A20" s="121"/>
      <c r="B20" s="121"/>
      <c r="C20" s="121"/>
      <c r="D20" s="121"/>
      <c r="E20" s="13">
        <v>0.0</v>
      </c>
      <c r="F20" s="13">
        <v>0.0</v>
      </c>
      <c r="G20" s="13">
        <v>0.0</v>
      </c>
      <c r="H20" s="103">
        <v>0.0</v>
      </c>
      <c r="I20" s="13">
        <v>0.0</v>
      </c>
      <c r="J20" s="13">
        <v>0.0</v>
      </c>
      <c r="K20" s="13">
        <v>0.0</v>
      </c>
      <c r="L20" s="103">
        <v>0.0</v>
      </c>
      <c r="M20" s="121"/>
      <c r="N20" s="121"/>
      <c r="O20" s="121"/>
      <c r="P20" s="121"/>
      <c r="S20" s="121"/>
      <c r="T20" s="140"/>
    </row>
    <row r="21" ht="15.75" customHeight="1">
      <c r="A21" s="103">
        <v>50.0</v>
      </c>
      <c r="B21" s="103"/>
      <c r="C21" s="103" t="s">
        <v>119</v>
      </c>
      <c r="D21" s="103" t="s">
        <v>322</v>
      </c>
      <c r="E21" s="13">
        <v>0.0</v>
      </c>
      <c r="F21" s="13">
        <v>1.0</v>
      </c>
      <c r="G21" s="13">
        <v>2.0</v>
      </c>
      <c r="H21" s="103">
        <v>0.0</v>
      </c>
      <c r="I21" s="13">
        <v>0.0</v>
      </c>
      <c r="J21" s="13">
        <v>0.0</v>
      </c>
      <c r="K21" s="13">
        <v>0.0</v>
      </c>
      <c r="L21" s="103">
        <v>0.0</v>
      </c>
      <c r="M21" s="103"/>
      <c r="N21" s="103"/>
      <c r="O21" s="103"/>
      <c r="P21" s="103">
        <v>3.0</v>
      </c>
      <c r="Q21" s="13" t="s">
        <v>323</v>
      </c>
      <c r="S21" s="121"/>
      <c r="T21" s="140" t="s">
        <v>449</v>
      </c>
      <c r="U21" s="147">
        <f t="shared" ref="U21:W21" si="1">SUM(U5:U20)</f>
        <v>74</v>
      </c>
      <c r="V21" s="147">
        <f t="shared" si="1"/>
        <v>6.5345314</v>
      </c>
      <c r="W21" s="147">
        <f t="shared" si="1"/>
        <v>65.64759963</v>
      </c>
    </row>
    <row r="22" ht="15.75" customHeight="1">
      <c r="A22" s="121"/>
      <c r="B22" s="121"/>
      <c r="C22" s="121"/>
      <c r="D22" s="121"/>
      <c r="E22" s="13">
        <v>0.0</v>
      </c>
      <c r="F22" s="13">
        <v>1.0</v>
      </c>
      <c r="G22" s="13">
        <v>0.0</v>
      </c>
      <c r="H22" s="103">
        <v>1.0</v>
      </c>
      <c r="I22" s="13">
        <v>0.0</v>
      </c>
      <c r="J22" s="13">
        <v>0.0</v>
      </c>
      <c r="K22" s="13">
        <v>0.0</v>
      </c>
      <c r="L22" s="103">
        <v>0.0</v>
      </c>
      <c r="M22" s="121"/>
      <c r="N22" s="121"/>
      <c r="O22" s="121"/>
      <c r="P22" s="121"/>
      <c r="S22" s="121"/>
      <c r="T22" s="140"/>
      <c r="U22" s="147">
        <f>U21/COUNT(U5:U20)</f>
        <v>9.25</v>
      </c>
      <c r="V22" s="13"/>
      <c r="W22" s="147">
        <f>W21/V21</f>
        <v>10.04625972</v>
      </c>
    </row>
    <row r="23" ht="15.75" customHeight="1">
      <c r="A23" s="103">
        <v>56.0</v>
      </c>
      <c r="B23" s="103"/>
      <c r="C23" s="103" t="s">
        <v>119</v>
      </c>
      <c r="D23" s="103" t="s">
        <v>324</v>
      </c>
      <c r="E23" s="13">
        <v>2.0</v>
      </c>
      <c r="F23" s="13">
        <v>1.0</v>
      </c>
      <c r="G23" s="13">
        <v>0.0</v>
      </c>
      <c r="H23" s="103">
        <v>0.0</v>
      </c>
      <c r="I23" s="13">
        <v>0.0</v>
      </c>
      <c r="J23" s="13">
        <v>0.0</v>
      </c>
      <c r="K23" s="13">
        <v>0.0</v>
      </c>
      <c r="L23" s="103">
        <v>0.0</v>
      </c>
      <c r="M23" s="103"/>
      <c r="N23" s="103"/>
      <c r="O23" s="103"/>
      <c r="P23" s="103">
        <v>4.0</v>
      </c>
      <c r="Q23" s="13" t="s">
        <v>325</v>
      </c>
      <c r="S23" s="121"/>
    </row>
    <row r="24" ht="15.75" customHeight="1">
      <c r="A24" s="121"/>
      <c r="B24" s="121"/>
      <c r="C24" s="121"/>
      <c r="D24" s="121"/>
      <c r="E24" s="13">
        <v>2.0</v>
      </c>
      <c r="F24" s="13">
        <v>0.0</v>
      </c>
      <c r="G24" s="13">
        <v>0.0</v>
      </c>
      <c r="H24" s="103">
        <v>0.0</v>
      </c>
      <c r="I24" s="13">
        <v>0.0</v>
      </c>
      <c r="J24" s="13">
        <v>0.0</v>
      </c>
      <c r="K24" s="13">
        <v>0.0</v>
      </c>
      <c r="L24" s="103">
        <v>0.0</v>
      </c>
      <c r="M24" s="121"/>
      <c r="N24" s="121"/>
      <c r="O24" s="121"/>
      <c r="P24" s="121"/>
      <c r="S24" s="121"/>
    </row>
    <row r="25" ht="15.75" customHeight="1">
      <c r="A25" s="103">
        <v>61.0</v>
      </c>
      <c r="B25" s="103"/>
      <c r="C25" s="103" t="s">
        <v>119</v>
      </c>
      <c r="D25" s="103" t="s">
        <v>326</v>
      </c>
      <c r="E25" s="13">
        <v>1.0</v>
      </c>
      <c r="F25" s="13">
        <v>1.0</v>
      </c>
      <c r="G25" s="13">
        <v>1.0</v>
      </c>
      <c r="H25" s="103">
        <v>1.0</v>
      </c>
      <c r="I25" s="13">
        <v>0.0</v>
      </c>
      <c r="J25" s="13">
        <v>0.0</v>
      </c>
      <c r="K25" s="13">
        <v>0.0</v>
      </c>
      <c r="L25" s="103">
        <v>0.0</v>
      </c>
      <c r="M25" s="103"/>
      <c r="N25" s="103"/>
      <c r="O25" s="103"/>
      <c r="P25" s="103">
        <v>4.0</v>
      </c>
      <c r="Q25" s="13" t="s">
        <v>327</v>
      </c>
      <c r="S25" s="121"/>
    </row>
    <row r="26" ht="15.75" customHeight="1">
      <c r="A26" s="121"/>
      <c r="B26" s="121"/>
      <c r="C26" s="121"/>
      <c r="D26" s="121"/>
      <c r="E26" s="13">
        <v>0.0</v>
      </c>
      <c r="F26" s="13">
        <v>0.0</v>
      </c>
      <c r="G26" s="13">
        <v>0.0</v>
      </c>
      <c r="H26" s="103">
        <v>0.0</v>
      </c>
      <c r="I26" s="13">
        <v>1.0</v>
      </c>
      <c r="J26" s="13">
        <v>0.0</v>
      </c>
      <c r="K26" s="13">
        <v>0.0</v>
      </c>
      <c r="L26" s="103">
        <v>0.0</v>
      </c>
      <c r="M26" s="121"/>
      <c r="N26" s="121"/>
      <c r="O26" s="121"/>
      <c r="P26" s="121"/>
      <c r="S26" s="121"/>
    </row>
    <row r="27" ht="15.75" customHeight="1">
      <c r="A27" s="103">
        <v>64.0</v>
      </c>
      <c r="B27" s="103"/>
      <c r="C27" s="103" t="s">
        <v>109</v>
      </c>
      <c r="D27" s="103" t="s">
        <v>328</v>
      </c>
      <c r="E27" s="13">
        <v>1.0</v>
      </c>
      <c r="F27" s="13">
        <v>1.0</v>
      </c>
      <c r="G27" s="13">
        <v>1.0</v>
      </c>
      <c r="H27" s="103">
        <v>1.0</v>
      </c>
      <c r="I27" s="13">
        <v>1.0</v>
      </c>
      <c r="J27" s="13">
        <v>0.0</v>
      </c>
      <c r="K27" s="13">
        <v>0.0</v>
      </c>
      <c r="L27" s="103">
        <v>0.0</v>
      </c>
      <c r="M27" s="103">
        <v>1.0</v>
      </c>
      <c r="N27" s="103"/>
      <c r="O27" s="103"/>
      <c r="P27" s="103">
        <v>3.0</v>
      </c>
      <c r="Q27" s="13"/>
      <c r="S27" s="121"/>
    </row>
    <row r="28" ht="15.75" customHeight="1">
      <c r="A28" s="122"/>
      <c r="B28" s="122"/>
      <c r="C28" s="122"/>
      <c r="D28" s="122"/>
      <c r="E28" s="123">
        <v>1.0</v>
      </c>
      <c r="F28" s="123">
        <v>0.0</v>
      </c>
      <c r="G28" s="123">
        <v>0.0</v>
      </c>
      <c r="H28" s="124">
        <v>0.0</v>
      </c>
      <c r="I28" s="123">
        <v>0.0</v>
      </c>
      <c r="J28" s="123">
        <v>0.0</v>
      </c>
      <c r="K28" s="123">
        <v>0.0</v>
      </c>
      <c r="L28" s="124">
        <v>0.0</v>
      </c>
      <c r="M28" s="122"/>
      <c r="N28" s="122"/>
      <c r="O28" s="122"/>
      <c r="P28" s="122"/>
      <c r="Q28" s="52"/>
      <c r="R28" s="52"/>
      <c r="S28" s="122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ht="15.75" customHeight="1">
      <c r="A30" s="126" t="s">
        <v>450</v>
      </c>
      <c r="B30" s="123"/>
      <c r="C30" s="123"/>
      <c r="D30" s="123"/>
      <c r="E30" s="123"/>
      <c r="F30" s="123"/>
      <c r="G30" s="123"/>
      <c r="H30" s="123"/>
      <c r="I30" s="123"/>
      <c r="J30" s="123"/>
      <c r="K30" s="123"/>
      <c r="L30" s="123"/>
      <c r="M30" s="123"/>
      <c r="N30" s="123"/>
      <c r="O30" s="13"/>
      <c r="P30" s="13"/>
      <c r="Q30" s="13"/>
      <c r="R30" s="13"/>
      <c r="S30" s="13"/>
    </row>
    <row r="31" ht="15.75" customHeight="1">
      <c r="A31" s="140"/>
      <c r="B31" s="141" t="str">
        <f>SUM(B5:B28)/COUNTIF(B5:B28, "&lt;&gt;")</f>
        <v>#DIV/0!</v>
      </c>
      <c r="C31" s="13"/>
      <c r="D31" s="13"/>
      <c r="E31" s="141">
        <f t="array" ref="E31">SUM(IF(ISODD(ROW(E$5:E28)), E$5:E28, 0))/COUNTIF($A$5:$A$28, "&lt;&gt;")</f>
        <v>0.75</v>
      </c>
      <c r="F31" s="141">
        <f t="array" ref="F31">SUM(IF(ISODD(ROW(F$5:F28)), F$5:F28, 0))/COUNTIF($A$5:$A$28, "&lt;&gt;")</f>
        <v>0.8333333333</v>
      </c>
      <c r="G31" s="141">
        <f t="array" ref="G31">SUM(IF(ISODD(ROW(G$5:G28)), G$5:G28, 0))/COUNTIF($A$5:$A$28, "&lt;&gt;")</f>
        <v>0.5</v>
      </c>
      <c r="H31" s="141">
        <f t="array" ref="H31">SUM(IF(ISODD(ROW(H$5:H28)), H$5:H28, 0))/COUNTIF($A$5:$A$28, "&lt;&gt;")</f>
        <v>0.1666666667</v>
      </c>
      <c r="I31" s="141">
        <f t="array" ref="I31">SUM(IF(ISODD(ROW(I$5:I28)), I$5:I28, 0))/COUNTIF($A$5:$A$28, "&lt;&gt;")</f>
        <v>1.333333333</v>
      </c>
      <c r="J31" s="141">
        <f t="array" ref="J31">SUM(IF(ISODD(ROW(J$5:J28)), J$5:J28, 0))/COUNTIF($A$5:$A$28, "&lt;&gt;")</f>
        <v>0.08333333333</v>
      </c>
      <c r="K31" s="141">
        <f t="array" ref="K31">SUM(IF(ISODD(ROW(K$5:K28)), K$5:K28, 0))/COUNTIF($A$5:$A$28, "&lt;&gt;")</f>
        <v>0</v>
      </c>
      <c r="L31" s="141">
        <f t="array" ref="L31">SUM(IF(ISODD(ROW(L$5:L28)), L$5:L28, 0))/COUNTIF($A$5:$A$28, "&lt;&gt;")</f>
        <v>0</v>
      </c>
      <c r="M31" s="141">
        <f>SUM(M5:M28)/COUNTIF($A$5:$A$28, "&lt;&gt;")</f>
        <v>0.5</v>
      </c>
      <c r="N31" s="141">
        <f t="shared" ref="N31:P31" si="2">SUM(N5:N28)/COUNTIF(N5:N28, "&lt;&gt;")</f>
        <v>5.5</v>
      </c>
      <c r="O31" s="142" t="str">
        <f t="shared" si="2"/>
        <v>#DIV/0!</v>
      </c>
      <c r="P31" s="143">
        <f t="shared" si="2"/>
        <v>4.083333333</v>
      </c>
      <c r="Q31" s="13"/>
      <c r="R31" s="13"/>
      <c r="S31" s="13"/>
    </row>
    <row r="32" ht="15.75" customHeight="1">
      <c r="A32" s="144"/>
      <c r="B32" s="123"/>
      <c r="C32" s="123"/>
      <c r="D32" s="123"/>
      <c r="E32" s="145">
        <f t="array" ref="E32">SUM(IF(ISEVEN(ROW(E$6:E28)), E$6:E28, 0))/COUNTIF($A$5:$A$28, "&lt;&gt;")</f>
        <v>0.5833333333</v>
      </c>
      <c r="F32" s="145">
        <f t="array" ref="F32">SUM(IF(ISEVEN(ROW(F$6:F28)), F$6:F28, 0))/COUNTIF($A$5:$A$28, "&lt;&gt;")</f>
        <v>0.1666666667</v>
      </c>
      <c r="G32" s="145">
        <f t="array" ref="G32">SUM(IF(ISEVEN(ROW(G$6:G28)), G$6:G28, 0))/COUNTIF($A$5:$A$28, "&lt;&gt;")</f>
        <v>0.08333333333</v>
      </c>
      <c r="H32" s="145">
        <f t="array" ref="H32">SUM(IF(ISEVEN(ROW(H$6:H28)), H$6:H28, 0))/COUNTIF($A$5:$A$28, "&lt;&gt;")</f>
        <v>0.08333333333</v>
      </c>
      <c r="I32" s="141">
        <f t="array" ref="I32">SUM(IF(ISEVEN(ROW(I$6:I28)), I$6:I28, 0))/COUNTIF($A$5:$A$28, "&lt;&gt;")</f>
        <v>0.08333333333</v>
      </c>
      <c r="J32" s="145">
        <f t="array" ref="J32">SUM(IF(ISEVEN(ROW(J$6:J28)), J$6:J28, 0))/COUNTIF($A$5:$A$28, "&lt;&gt;")</f>
        <v>0</v>
      </c>
      <c r="K32" s="145">
        <f t="array" ref="K32">SUM(IF(ISEVEN(ROW(K$6:K28)), K$6:K28, 0))/COUNTIF($A$5:$A$28, "&lt;&gt;")</f>
        <v>0</v>
      </c>
      <c r="L32" s="145">
        <f t="array" ref="L32">SUM(IF(ISEVEN(ROW(L$6:L28)), L$6:L28, 0))/COUNTIF($A$5:$A$28, "&lt;&gt;")</f>
        <v>0</v>
      </c>
      <c r="M32" s="123"/>
      <c r="N32" s="123"/>
      <c r="O32" s="123"/>
      <c r="P32" s="124"/>
      <c r="Q32" s="13"/>
      <c r="R32" s="13"/>
      <c r="S32" s="13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7">
    <mergeCell ref="E3:H3"/>
    <mergeCell ref="I3:L3"/>
    <mergeCell ref="E4:H4"/>
    <mergeCell ref="I4:L4"/>
    <mergeCell ref="A2:A4"/>
    <mergeCell ref="B2:B4"/>
    <mergeCell ref="C2:D2"/>
    <mergeCell ref="M2:N2"/>
    <mergeCell ref="O2:O4"/>
    <mergeCell ref="P2:P4"/>
    <mergeCell ref="Q2:S4"/>
    <mergeCell ref="U5:U6"/>
    <mergeCell ref="V5:V6"/>
    <mergeCell ref="W5:W6"/>
    <mergeCell ref="M3:M4"/>
    <mergeCell ref="N3:N4"/>
    <mergeCell ref="M5:M6"/>
    <mergeCell ref="N5:N6"/>
    <mergeCell ref="O5:O6"/>
    <mergeCell ref="P5:P6"/>
    <mergeCell ref="Q5:S6"/>
    <mergeCell ref="A7:A8"/>
    <mergeCell ref="A9:A10"/>
    <mergeCell ref="B9:B10"/>
    <mergeCell ref="C9:C10"/>
    <mergeCell ref="D9:D10"/>
    <mergeCell ref="V9:V10"/>
    <mergeCell ref="W9:W10"/>
    <mergeCell ref="N15:N16"/>
    <mergeCell ref="O15:O16"/>
    <mergeCell ref="P15:P16"/>
    <mergeCell ref="Q15:S16"/>
    <mergeCell ref="U15:U16"/>
    <mergeCell ref="V15:V16"/>
    <mergeCell ref="W15:W16"/>
    <mergeCell ref="M15:M16"/>
    <mergeCell ref="M17:M18"/>
    <mergeCell ref="N17:N18"/>
    <mergeCell ref="O17:O18"/>
    <mergeCell ref="P17:P18"/>
    <mergeCell ref="Q17:S18"/>
    <mergeCell ref="U17:U18"/>
    <mergeCell ref="P23:P24"/>
    <mergeCell ref="Q23:S24"/>
    <mergeCell ref="Q25:S26"/>
    <mergeCell ref="M19:M20"/>
    <mergeCell ref="M21:M22"/>
    <mergeCell ref="N21:N22"/>
    <mergeCell ref="O21:O22"/>
    <mergeCell ref="P21:P22"/>
    <mergeCell ref="Q21:S22"/>
    <mergeCell ref="M23:M24"/>
    <mergeCell ref="N27:N28"/>
    <mergeCell ref="O27:O28"/>
    <mergeCell ref="Q27:S28"/>
    <mergeCell ref="N23:N24"/>
    <mergeCell ref="O23:O24"/>
    <mergeCell ref="M25:M26"/>
    <mergeCell ref="N25:N26"/>
    <mergeCell ref="O25:O26"/>
    <mergeCell ref="P25:P26"/>
    <mergeCell ref="M27:M28"/>
    <mergeCell ref="P27:P28"/>
    <mergeCell ref="N7:N8"/>
    <mergeCell ref="O7:O8"/>
    <mergeCell ref="P7:P8"/>
    <mergeCell ref="Q7:S8"/>
    <mergeCell ref="U7:U8"/>
    <mergeCell ref="V7:V8"/>
    <mergeCell ref="W7:W8"/>
    <mergeCell ref="M7:M8"/>
    <mergeCell ref="M9:M10"/>
    <mergeCell ref="N9:N10"/>
    <mergeCell ref="O9:O10"/>
    <mergeCell ref="P9:P10"/>
    <mergeCell ref="Q9:S10"/>
    <mergeCell ref="U9:U10"/>
    <mergeCell ref="N11:N12"/>
    <mergeCell ref="O11:O12"/>
    <mergeCell ref="P11:P12"/>
    <mergeCell ref="Q11:S12"/>
    <mergeCell ref="U11:U12"/>
    <mergeCell ref="V11:V12"/>
    <mergeCell ref="W11:W12"/>
    <mergeCell ref="V13:V14"/>
    <mergeCell ref="W13:W14"/>
    <mergeCell ref="M11:M12"/>
    <mergeCell ref="M13:M14"/>
    <mergeCell ref="N13:N14"/>
    <mergeCell ref="O13:O14"/>
    <mergeCell ref="P13:P14"/>
    <mergeCell ref="Q13:S14"/>
    <mergeCell ref="U13:U14"/>
    <mergeCell ref="V17:V18"/>
    <mergeCell ref="W17:W18"/>
    <mergeCell ref="N19:N20"/>
    <mergeCell ref="O19:O20"/>
    <mergeCell ref="P19:P20"/>
    <mergeCell ref="Q19:S20"/>
    <mergeCell ref="U19:U20"/>
    <mergeCell ref="V19:V20"/>
    <mergeCell ref="W19:W20"/>
    <mergeCell ref="A19:A20"/>
    <mergeCell ref="B19:B20"/>
    <mergeCell ref="C19:C20"/>
    <mergeCell ref="D19:D20"/>
    <mergeCell ref="B21:B22"/>
    <mergeCell ref="C21:C22"/>
    <mergeCell ref="D21:D22"/>
    <mergeCell ref="A21:A22"/>
    <mergeCell ref="A23:A24"/>
    <mergeCell ref="B23:B24"/>
    <mergeCell ref="C23:C24"/>
    <mergeCell ref="D23:D24"/>
    <mergeCell ref="A25:A26"/>
    <mergeCell ref="B25:B26"/>
    <mergeCell ref="C3:C4"/>
    <mergeCell ref="D3:D4"/>
    <mergeCell ref="A5:A6"/>
    <mergeCell ref="B5:B6"/>
    <mergeCell ref="C5:C6"/>
    <mergeCell ref="D5:D6"/>
    <mergeCell ref="D7:D8"/>
    <mergeCell ref="B13:B14"/>
    <mergeCell ref="C13:C14"/>
    <mergeCell ref="B7:B8"/>
    <mergeCell ref="C7:C8"/>
    <mergeCell ref="A11:A12"/>
    <mergeCell ref="B11:B12"/>
    <mergeCell ref="C11:C12"/>
    <mergeCell ref="D11:D12"/>
    <mergeCell ref="D13:D14"/>
    <mergeCell ref="C17:C18"/>
    <mergeCell ref="D17:D18"/>
    <mergeCell ref="A13:A14"/>
    <mergeCell ref="A15:A16"/>
    <mergeCell ref="B15:B16"/>
    <mergeCell ref="C15:C16"/>
    <mergeCell ref="D15:D16"/>
    <mergeCell ref="A17:A18"/>
    <mergeCell ref="B17:B18"/>
    <mergeCell ref="C25:C26"/>
    <mergeCell ref="D25:D26"/>
    <mergeCell ref="A27:A28"/>
    <mergeCell ref="B27:B28"/>
    <mergeCell ref="C27:C28"/>
    <mergeCell ref="D27:D28"/>
  </mergeCells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6.43"/>
    <col customWidth="1" min="3" max="6" width="14.43"/>
    <col customWidth="1" min="13" max="13" width="16.43"/>
  </cols>
  <sheetData>
    <row r="1" ht="15.75" customHeight="1">
      <c r="A1" s="126" t="s">
        <v>471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T1" s="13"/>
      <c r="U1" s="13"/>
      <c r="V1" s="13"/>
      <c r="W1" s="13"/>
    </row>
    <row r="2" ht="15.75" customHeight="1">
      <c r="A2" s="96" t="s">
        <v>87</v>
      </c>
      <c r="B2" s="96" t="s">
        <v>433</v>
      </c>
      <c r="C2" s="127" t="s">
        <v>89</v>
      </c>
      <c r="D2" s="128"/>
      <c r="E2" s="127" t="s">
        <v>434</v>
      </c>
      <c r="F2" s="127" t="s">
        <v>435</v>
      </c>
      <c r="G2" s="127" t="s">
        <v>436</v>
      </c>
      <c r="H2" s="129" t="s">
        <v>437</v>
      </c>
      <c r="I2" s="127" t="s">
        <v>434</v>
      </c>
      <c r="J2" s="127" t="s">
        <v>435</v>
      </c>
      <c r="K2" s="127" t="s">
        <v>436</v>
      </c>
      <c r="L2" s="129" t="s">
        <v>437</v>
      </c>
      <c r="M2" s="127" t="s">
        <v>438</v>
      </c>
      <c r="N2" s="128"/>
      <c r="O2" s="95" t="s">
        <v>15</v>
      </c>
      <c r="P2" s="96" t="s">
        <v>16</v>
      </c>
      <c r="Q2" s="130" t="s">
        <v>108</v>
      </c>
      <c r="R2" s="66"/>
      <c r="S2" s="131"/>
      <c r="T2" s="140"/>
      <c r="U2" s="13"/>
      <c r="V2" s="13"/>
      <c r="W2" s="13"/>
    </row>
    <row r="3" ht="15.75" customHeight="1">
      <c r="A3" s="121"/>
      <c r="B3" s="121"/>
      <c r="C3" s="132" t="s">
        <v>439</v>
      </c>
      <c r="D3" s="133" t="s">
        <v>108</v>
      </c>
      <c r="E3" s="134" t="s">
        <v>440</v>
      </c>
      <c r="F3" s="135"/>
      <c r="G3" s="135"/>
      <c r="H3" s="136"/>
      <c r="I3" s="134" t="s">
        <v>441</v>
      </c>
      <c r="J3" s="135"/>
      <c r="K3" s="135"/>
      <c r="L3" s="136"/>
      <c r="M3" s="132" t="s">
        <v>442</v>
      </c>
      <c r="N3" s="133" t="s">
        <v>443</v>
      </c>
      <c r="O3" s="137"/>
      <c r="P3" s="121"/>
      <c r="S3" s="121"/>
      <c r="T3" s="140"/>
      <c r="U3" s="13"/>
      <c r="V3" s="13"/>
      <c r="W3" s="13"/>
    </row>
    <row r="4" ht="15.75" customHeight="1">
      <c r="A4" s="136"/>
      <c r="B4" s="136"/>
      <c r="C4" s="138"/>
      <c r="D4" s="136"/>
      <c r="E4" s="134" t="s">
        <v>444</v>
      </c>
      <c r="F4" s="135"/>
      <c r="G4" s="135"/>
      <c r="H4" s="136"/>
      <c r="I4" s="134" t="s">
        <v>445</v>
      </c>
      <c r="J4" s="135"/>
      <c r="K4" s="135"/>
      <c r="L4" s="136"/>
      <c r="M4" s="138"/>
      <c r="N4" s="136"/>
      <c r="O4" s="139"/>
      <c r="P4" s="136"/>
      <c r="Q4" s="135"/>
      <c r="R4" s="135"/>
      <c r="S4" s="136"/>
      <c r="T4" s="140"/>
      <c r="U4" s="13" t="s">
        <v>446</v>
      </c>
      <c r="V4" s="13" t="s">
        <v>447</v>
      </c>
      <c r="W4" s="13" t="s">
        <v>448</v>
      </c>
    </row>
    <row r="5" ht="15.75" customHeight="1">
      <c r="A5" s="103">
        <v>3.0</v>
      </c>
      <c r="B5" s="103"/>
      <c r="C5" s="103" t="s">
        <v>119</v>
      </c>
      <c r="D5" s="103" t="s">
        <v>329</v>
      </c>
      <c r="E5" s="13">
        <v>0.0</v>
      </c>
      <c r="F5" s="13">
        <v>0.0</v>
      </c>
      <c r="G5" s="13">
        <v>0.0</v>
      </c>
      <c r="H5" s="103">
        <v>0.0</v>
      </c>
      <c r="I5" s="13">
        <v>0.0</v>
      </c>
      <c r="J5" s="13">
        <v>0.0</v>
      </c>
      <c r="K5" s="13">
        <v>0.0</v>
      </c>
      <c r="L5" s="103">
        <v>0.0</v>
      </c>
      <c r="M5" s="103">
        <v>1.0</v>
      </c>
      <c r="N5" s="103">
        <v>3.0</v>
      </c>
      <c r="O5" s="103"/>
      <c r="P5" s="103"/>
      <c r="Q5" s="13" t="s">
        <v>330</v>
      </c>
      <c r="S5" s="121"/>
      <c r="T5" s="140"/>
      <c r="U5" s="147">
        <f>SUM(E5:H5) * 2 + SUM(I5:L5) * 3</f>
        <v>0</v>
      </c>
      <c r="V5" s="147">
        <f>1-EXP(-(ROW(V5) - 4)/3)</f>
        <v>0.2834686894</v>
      </c>
      <c r="W5" s="147">
        <f>V5*U5</f>
        <v>0</v>
      </c>
    </row>
    <row r="6" ht="15.75" customHeight="1">
      <c r="A6" s="121"/>
      <c r="B6" s="121"/>
      <c r="C6" s="121"/>
      <c r="D6" s="121"/>
      <c r="E6" s="13">
        <v>0.0</v>
      </c>
      <c r="F6" s="13">
        <v>0.0</v>
      </c>
      <c r="G6" s="13">
        <v>0.0</v>
      </c>
      <c r="H6" s="103">
        <v>0.0</v>
      </c>
      <c r="I6" s="13">
        <v>0.0</v>
      </c>
      <c r="J6" s="13">
        <v>0.0</v>
      </c>
      <c r="K6" s="13">
        <v>0.0</v>
      </c>
      <c r="L6" s="103">
        <v>0.0</v>
      </c>
      <c r="M6" s="121"/>
      <c r="N6" s="121"/>
      <c r="O6" s="121"/>
      <c r="P6" s="121"/>
      <c r="S6" s="121"/>
      <c r="T6" s="140"/>
    </row>
    <row r="7" ht="15.75" customHeight="1">
      <c r="A7" s="103">
        <v>10.0</v>
      </c>
      <c r="B7" s="103"/>
      <c r="C7" s="103"/>
      <c r="D7" s="103" t="s">
        <v>331</v>
      </c>
      <c r="E7" s="13">
        <v>1.0</v>
      </c>
      <c r="F7" s="13">
        <v>0.0</v>
      </c>
      <c r="G7" s="13">
        <v>0.0</v>
      </c>
      <c r="H7" s="103">
        <v>0.0</v>
      </c>
      <c r="I7" s="13">
        <v>3.0</v>
      </c>
      <c r="J7" s="13">
        <v>0.0</v>
      </c>
      <c r="K7" s="13">
        <v>0.0</v>
      </c>
      <c r="L7" s="103">
        <v>0.0</v>
      </c>
      <c r="M7" s="103"/>
      <c r="N7" s="103">
        <v>4.0</v>
      </c>
      <c r="O7" s="103"/>
      <c r="P7" s="103">
        <v>5.0</v>
      </c>
      <c r="Q7" s="13" t="s">
        <v>332</v>
      </c>
      <c r="S7" s="121"/>
      <c r="T7" s="140"/>
      <c r="U7" s="147">
        <f>SUM(E7:H7) * 2 + SUM(I7:L7) * 3</f>
        <v>11</v>
      </c>
      <c r="V7" s="147">
        <f>1-EXP(-(ROW(V7) - 4)/3)</f>
        <v>0.6321205588</v>
      </c>
      <c r="W7" s="147">
        <f>V7*U7</f>
        <v>6.953326147</v>
      </c>
    </row>
    <row r="8" ht="15.75" customHeight="1">
      <c r="A8" s="121"/>
      <c r="B8" s="121"/>
      <c r="C8" s="121"/>
      <c r="D8" s="121"/>
      <c r="E8" s="13">
        <v>0.0</v>
      </c>
      <c r="F8" s="13">
        <v>0.0</v>
      </c>
      <c r="G8" s="13">
        <v>0.0</v>
      </c>
      <c r="H8" s="103">
        <v>0.0</v>
      </c>
      <c r="I8" s="13">
        <v>0.0</v>
      </c>
      <c r="J8" s="13">
        <v>0.0</v>
      </c>
      <c r="K8" s="13">
        <v>0.0</v>
      </c>
      <c r="L8" s="103">
        <v>0.0</v>
      </c>
      <c r="M8" s="121"/>
      <c r="N8" s="121"/>
      <c r="O8" s="121"/>
      <c r="P8" s="121"/>
      <c r="S8" s="121"/>
      <c r="T8" s="140"/>
    </row>
    <row r="9" ht="15.75" customHeight="1">
      <c r="A9" s="103">
        <v>19.0</v>
      </c>
      <c r="B9" s="103"/>
      <c r="C9" s="103" t="s">
        <v>333</v>
      </c>
      <c r="D9" s="103" t="s">
        <v>334</v>
      </c>
      <c r="E9" s="13">
        <v>1.0</v>
      </c>
      <c r="F9" s="13">
        <v>0.0</v>
      </c>
      <c r="G9" s="13">
        <v>0.0</v>
      </c>
      <c r="H9" s="103">
        <v>0.0</v>
      </c>
      <c r="I9" s="13">
        <v>1.0</v>
      </c>
      <c r="J9" s="13">
        <v>1.0</v>
      </c>
      <c r="K9" s="13">
        <v>0.0</v>
      </c>
      <c r="L9" s="103">
        <v>0.0</v>
      </c>
      <c r="M9" s="103">
        <v>3.0</v>
      </c>
      <c r="N9" s="103">
        <v>10.0</v>
      </c>
      <c r="O9" s="103"/>
      <c r="P9" s="103">
        <v>4.0</v>
      </c>
      <c r="Q9" s="13" t="s">
        <v>335</v>
      </c>
      <c r="S9" s="121"/>
      <c r="T9" s="140"/>
      <c r="U9" s="147">
        <f>SUM(E9:H9) * 2 + SUM(I9:L9) * 3</f>
        <v>8</v>
      </c>
      <c r="V9" s="147">
        <f>1-EXP(-(ROW(V9) - 4)/3)</f>
        <v>0.8111243972</v>
      </c>
      <c r="W9" s="147">
        <f>V9*U9</f>
        <v>6.488995177</v>
      </c>
    </row>
    <row r="10" ht="15.75" customHeight="1">
      <c r="A10" s="121"/>
      <c r="B10" s="121"/>
      <c r="C10" s="121"/>
      <c r="D10" s="121"/>
      <c r="E10" s="13">
        <v>0.0</v>
      </c>
      <c r="F10" s="13">
        <v>0.0</v>
      </c>
      <c r="G10" s="13">
        <v>0.0</v>
      </c>
      <c r="H10" s="103">
        <v>0.0</v>
      </c>
      <c r="I10" s="13">
        <v>0.0</v>
      </c>
      <c r="J10" s="13">
        <v>0.0</v>
      </c>
      <c r="K10" s="13">
        <v>0.0</v>
      </c>
      <c r="L10" s="103">
        <v>0.0</v>
      </c>
      <c r="M10" s="121"/>
      <c r="N10" s="121"/>
      <c r="O10" s="121"/>
      <c r="P10" s="121"/>
      <c r="S10" s="121"/>
      <c r="T10" s="140"/>
    </row>
    <row r="11" ht="15.75" customHeight="1">
      <c r="A11" s="103">
        <v>23.0</v>
      </c>
      <c r="B11" s="103"/>
      <c r="C11" s="103" t="s">
        <v>119</v>
      </c>
      <c r="D11" s="103" t="s">
        <v>336</v>
      </c>
      <c r="E11" s="13">
        <v>0.0</v>
      </c>
      <c r="F11" s="13">
        <v>0.0</v>
      </c>
      <c r="G11" s="13">
        <v>0.0</v>
      </c>
      <c r="H11" s="103">
        <v>0.0</v>
      </c>
      <c r="I11" s="13">
        <v>1.0</v>
      </c>
      <c r="J11" s="13">
        <v>0.0</v>
      </c>
      <c r="K11" s="13">
        <v>0.0</v>
      </c>
      <c r="L11" s="103">
        <v>0.0</v>
      </c>
      <c r="M11" s="103">
        <v>3.0</v>
      </c>
      <c r="N11" s="103">
        <v>24.0</v>
      </c>
      <c r="O11" s="103"/>
      <c r="P11" s="103">
        <v>3.0</v>
      </c>
      <c r="Q11" s="13" t="s">
        <v>337</v>
      </c>
      <c r="S11" s="121"/>
      <c r="T11" s="140"/>
      <c r="U11" s="147">
        <f>SUM(E11:H11) * 2 + SUM(I11:L11) * 3</f>
        <v>3</v>
      </c>
      <c r="V11" s="147">
        <f>1-EXP(-(ROW(V11) - 4)/3)</f>
        <v>0.9030280321</v>
      </c>
      <c r="W11" s="147">
        <f>V11*U11</f>
        <v>2.709084096</v>
      </c>
    </row>
    <row r="12" ht="15.75" customHeight="1">
      <c r="A12" s="121"/>
      <c r="B12" s="121"/>
      <c r="C12" s="121"/>
      <c r="D12" s="121"/>
      <c r="E12" s="13">
        <v>0.0</v>
      </c>
      <c r="F12" s="13">
        <v>0.0</v>
      </c>
      <c r="G12" s="13">
        <v>0.0</v>
      </c>
      <c r="H12" s="103">
        <v>0.0</v>
      </c>
      <c r="I12" s="13">
        <v>0.0</v>
      </c>
      <c r="J12" s="13">
        <v>0.0</v>
      </c>
      <c r="K12" s="13">
        <v>0.0</v>
      </c>
      <c r="L12" s="103">
        <v>0.0</v>
      </c>
      <c r="M12" s="121"/>
      <c r="N12" s="121"/>
      <c r="O12" s="121"/>
      <c r="P12" s="121"/>
      <c r="S12" s="121"/>
      <c r="T12" s="140"/>
    </row>
    <row r="13" ht="15.75" customHeight="1">
      <c r="A13" s="103">
        <v>29.0</v>
      </c>
      <c r="B13" s="103"/>
      <c r="C13" s="103" t="s">
        <v>119</v>
      </c>
      <c r="D13" s="103" t="s">
        <v>338</v>
      </c>
      <c r="E13" s="13">
        <v>1.0</v>
      </c>
      <c r="F13" s="13">
        <v>0.0</v>
      </c>
      <c r="G13" s="13">
        <v>0.0</v>
      </c>
      <c r="H13" s="103">
        <v>0.0</v>
      </c>
      <c r="I13" s="13">
        <v>3.0</v>
      </c>
      <c r="J13" s="13">
        <v>0.0</v>
      </c>
      <c r="K13" s="13">
        <v>0.0</v>
      </c>
      <c r="L13" s="103">
        <v>0.0</v>
      </c>
      <c r="M13" s="103">
        <v>1.0</v>
      </c>
      <c r="N13" s="103">
        <v>24.0</v>
      </c>
      <c r="O13" s="103"/>
      <c r="P13" s="103">
        <v>5.0</v>
      </c>
      <c r="Q13" s="13" t="s">
        <v>339</v>
      </c>
      <c r="S13" s="121"/>
      <c r="T13" s="140"/>
      <c r="U13" s="147">
        <f>SUM(E13:H13) * 2 + SUM(I13:L13) * 3</f>
        <v>11</v>
      </c>
      <c r="V13" s="147">
        <f>1-EXP(-(ROW(V13) - 4)/3)</f>
        <v>0.9502129316</v>
      </c>
      <c r="W13" s="147">
        <f>V13*U13</f>
        <v>10.45234225</v>
      </c>
    </row>
    <row r="14" ht="15.75" customHeight="1">
      <c r="A14" s="121"/>
      <c r="B14" s="121"/>
      <c r="C14" s="121"/>
      <c r="D14" s="121"/>
      <c r="E14" s="13">
        <v>0.0</v>
      </c>
      <c r="F14" s="13">
        <v>0.0</v>
      </c>
      <c r="G14" s="13">
        <v>0.0</v>
      </c>
      <c r="H14" s="103">
        <v>0.0</v>
      </c>
      <c r="I14" s="13">
        <v>0.0</v>
      </c>
      <c r="J14" s="13">
        <v>0.0</v>
      </c>
      <c r="K14" s="13">
        <v>0.0</v>
      </c>
      <c r="L14" s="103">
        <v>0.0</v>
      </c>
      <c r="M14" s="121"/>
      <c r="N14" s="121"/>
      <c r="O14" s="121"/>
      <c r="P14" s="121"/>
      <c r="S14" s="121"/>
      <c r="T14" s="140"/>
    </row>
    <row r="15" ht="15.75" customHeight="1">
      <c r="A15" s="103">
        <v>38.0</v>
      </c>
      <c r="B15" s="103"/>
      <c r="C15" s="103" t="s">
        <v>116</v>
      </c>
      <c r="D15" s="103" t="s">
        <v>340</v>
      </c>
      <c r="E15" s="13">
        <v>0.0</v>
      </c>
      <c r="F15" s="13">
        <v>2.0</v>
      </c>
      <c r="G15" s="13">
        <v>0.0</v>
      </c>
      <c r="H15" s="103">
        <v>0.0</v>
      </c>
      <c r="I15" s="13">
        <v>0.0</v>
      </c>
      <c r="J15" s="13">
        <v>0.0</v>
      </c>
      <c r="K15" s="13">
        <v>0.0</v>
      </c>
      <c r="L15" s="103">
        <v>0.0</v>
      </c>
      <c r="M15" s="103">
        <v>2.0</v>
      </c>
      <c r="N15" s="103">
        <v>15.0</v>
      </c>
      <c r="O15" s="103"/>
      <c r="P15" s="103">
        <v>2.0</v>
      </c>
      <c r="Q15" s="13" t="s">
        <v>341</v>
      </c>
      <c r="S15" s="121"/>
      <c r="T15" s="140"/>
      <c r="U15" s="147">
        <f>SUM(E15:H15) * 2 + SUM(I15:L15) * 3</f>
        <v>4</v>
      </c>
      <c r="V15" s="147">
        <f>1-EXP(-(ROW(V15) - 4)/3)</f>
        <v>0.9744384668</v>
      </c>
      <c r="W15" s="147">
        <f>V15*U15</f>
        <v>3.897753867</v>
      </c>
    </row>
    <row r="16" ht="15.75" customHeight="1">
      <c r="A16" s="121"/>
      <c r="B16" s="121"/>
      <c r="C16" s="121"/>
      <c r="D16" s="121"/>
      <c r="E16" s="13">
        <v>0.0</v>
      </c>
      <c r="F16" s="13">
        <v>0.0</v>
      </c>
      <c r="G16" s="13">
        <v>0.0</v>
      </c>
      <c r="H16" s="103">
        <v>0.0</v>
      </c>
      <c r="I16" s="13">
        <v>0.0</v>
      </c>
      <c r="J16" s="13">
        <v>1.0</v>
      </c>
      <c r="K16" s="13">
        <v>0.0</v>
      </c>
      <c r="L16" s="103">
        <v>0.0</v>
      </c>
      <c r="M16" s="121"/>
      <c r="N16" s="121"/>
      <c r="O16" s="121"/>
      <c r="P16" s="121"/>
      <c r="S16" s="121"/>
      <c r="T16" s="140"/>
    </row>
    <row r="17" ht="15.75" customHeight="1">
      <c r="A17" s="103">
        <v>41.0</v>
      </c>
      <c r="B17" s="103"/>
      <c r="C17" s="103"/>
      <c r="D17" s="103" t="s">
        <v>342</v>
      </c>
      <c r="E17" s="13">
        <v>1.0</v>
      </c>
      <c r="F17" s="13">
        <v>0.0</v>
      </c>
      <c r="G17" s="13">
        <v>0.0</v>
      </c>
      <c r="H17" s="103">
        <v>0.0</v>
      </c>
      <c r="I17" s="13">
        <v>2.0</v>
      </c>
      <c r="J17" s="13">
        <v>0.0</v>
      </c>
      <c r="K17" s="13">
        <v>0.0</v>
      </c>
      <c r="L17" s="103">
        <v>0.0</v>
      </c>
      <c r="M17" s="103">
        <v>3.0</v>
      </c>
      <c r="N17" s="103">
        <v>25.0</v>
      </c>
      <c r="O17" s="103"/>
      <c r="P17" s="103"/>
      <c r="Q17" s="13" t="s">
        <v>343</v>
      </c>
      <c r="S17" s="121"/>
      <c r="T17" s="140"/>
      <c r="U17" s="147">
        <f>SUM(E17:H17) * 2 + SUM(I17:L17) * 3</f>
        <v>8</v>
      </c>
      <c r="V17" s="147">
        <f>1-EXP(-(ROW(V17) - 4)/3)</f>
        <v>0.9868762713</v>
      </c>
      <c r="W17" s="147">
        <f>V17*U17</f>
        <v>7.89501017</v>
      </c>
    </row>
    <row r="18" ht="15.75" customHeight="1">
      <c r="A18" s="121"/>
      <c r="B18" s="121"/>
      <c r="C18" s="121"/>
      <c r="D18" s="121"/>
      <c r="E18" s="13">
        <v>1.0</v>
      </c>
      <c r="F18" s="13">
        <v>0.0</v>
      </c>
      <c r="G18" s="13">
        <v>0.0</v>
      </c>
      <c r="H18" s="103">
        <v>0.0</v>
      </c>
      <c r="I18" s="13">
        <v>0.0</v>
      </c>
      <c r="J18" s="13">
        <v>0.0</v>
      </c>
      <c r="K18" s="13">
        <v>0.0</v>
      </c>
      <c r="L18" s="103">
        <v>0.0</v>
      </c>
      <c r="M18" s="121"/>
      <c r="N18" s="121"/>
      <c r="O18" s="121"/>
      <c r="P18" s="121"/>
      <c r="S18" s="121"/>
      <c r="T18" s="140"/>
    </row>
    <row r="19" ht="15.75" customHeight="1">
      <c r="A19" s="103">
        <v>46.0</v>
      </c>
      <c r="B19" s="103"/>
      <c r="C19" s="103"/>
      <c r="D19" s="103" t="s">
        <v>344</v>
      </c>
      <c r="E19" s="13">
        <v>0.0</v>
      </c>
      <c r="F19" s="13">
        <v>0.0</v>
      </c>
      <c r="G19" s="13">
        <v>0.0</v>
      </c>
      <c r="H19" s="103">
        <v>0.0</v>
      </c>
      <c r="I19" s="13">
        <v>0.0</v>
      </c>
      <c r="J19" s="13">
        <v>0.0</v>
      </c>
      <c r="K19" s="13">
        <v>0.0</v>
      </c>
      <c r="L19" s="103">
        <v>0.0</v>
      </c>
      <c r="M19" s="103"/>
      <c r="N19" s="103"/>
      <c r="O19" s="103"/>
      <c r="P19" s="103"/>
      <c r="Q19" s="13" t="s">
        <v>170</v>
      </c>
      <c r="S19" s="121"/>
      <c r="T19" s="140"/>
      <c r="U19" s="147">
        <f>SUM(E19:H19) * 2 + SUM(I19:L19) * 3</f>
        <v>0</v>
      </c>
      <c r="V19" s="147">
        <f>1-EXP(-(ROW(V19) - 4)/3)</f>
        <v>0.993262053</v>
      </c>
      <c r="W19" s="147">
        <f>V19*U19</f>
        <v>0</v>
      </c>
    </row>
    <row r="20" ht="15.75" customHeight="1">
      <c r="A20" s="121"/>
      <c r="B20" s="121"/>
      <c r="C20" s="121"/>
      <c r="D20" s="121"/>
      <c r="E20" s="13">
        <v>0.0</v>
      </c>
      <c r="F20" s="13">
        <v>0.0</v>
      </c>
      <c r="G20" s="13">
        <v>0.0</v>
      </c>
      <c r="H20" s="103">
        <v>0.0</v>
      </c>
      <c r="I20" s="13">
        <v>0.0</v>
      </c>
      <c r="J20" s="13">
        <v>0.0</v>
      </c>
      <c r="K20" s="13">
        <v>0.0</v>
      </c>
      <c r="L20" s="103">
        <v>0.0</v>
      </c>
      <c r="M20" s="121"/>
      <c r="N20" s="121"/>
      <c r="O20" s="121"/>
      <c r="P20" s="121"/>
      <c r="S20" s="121"/>
      <c r="T20" s="140"/>
    </row>
    <row r="21" ht="15.75" customHeight="1">
      <c r="A21" s="103">
        <v>53.0</v>
      </c>
      <c r="B21" s="103"/>
      <c r="C21" s="103" t="s">
        <v>119</v>
      </c>
      <c r="D21" s="103" t="s">
        <v>345</v>
      </c>
      <c r="E21" s="13">
        <v>0.0</v>
      </c>
      <c r="F21" s="13">
        <v>1.0</v>
      </c>
      <c r="G21" s="13">
        <v>0.0</v>
      </c>
      <c r="H21" s="103">
        <v>0.0</v>
      </c>
      <c r="I21" s="13">
        <v>0.0</v>
      </c>
      <c r="J21" s="13">
        <v>1.0</v>
      </c>
      <c r="K21" s="13">
        <v>0.0</v>
      </c>
      <c r="L21" s="103">
        <v>0.0</v>
      </c>
      <c r="M21" s="103">
        <v>3.0</v>
      </c>
      <c r="N21" s="103">
        <v>20.0</v>
      </c>
      <c r="O21" s="103"/>
      <c r="P21" s="103">
        <v>3.0</v>
      </c>
      <c r="Q21" s="13" t="s">
        <v>346</v>
      </c>
      <c r="S21" s="121"/>
      <c r="T21" s="140" t="s">
        <v>449</v>
      </c>
      <c r="U21" s="147">
        <f t="shared" ref="U21:W21" si="1">SUM(U5:U20)</f>
        <v>45</v>
      </c>
      <c r="V21" s="147">
        <f t="shared" si="1"/>
        <v>6.5345314</v>
      </c>
      <c r="W21" s="147">
        <f t="shared" si="1"/>
        <v>38.39651171</v>
      </c>
    </row>
    <row r="22" ht="15.75" customHeight="1">
      <c r="A22" s="121"/>
      <c r="B22" s="121"/>
      <c r="C22" s="121"/>
      <c r="D22" s="121"/>
      <c r="E22" s="13">
        <v>0.0</v>
      </c>
      <c r="F22" s="13">
        <v>0.0</v>
      </c>
      <c r="G22" s="13">
        <v>0.0</v>
      </c>
      <c r="H22" s="103">
        <v>0.0</v>
      </c>
      <c r="I22" s="13">
        <v>0.0</v>
      </c>
      <c r="J22" s="13">
        <v>0.0</v>
      </c>
      <c r="K22" s="13">
        <v>0.0</v>
      </c>
      <c r="L22" s="103">
        <v>0.0</v>
      </c>
      <c r="M22" s="121"/>
      <c r="N22" s="121"/>
      <c r="O22" s="121"/>
      <c r="P22" s="121"/>
      <c r="S22" s="121"/>
      <c r="T22" s="140"/>
      <c r="U22" s="147">
        <f>U21/COUNT(U5:U20)</f>
        <v>5.625</v>
      </c>
      <c r="V22" s="13"/>
      <c r="W22" s="147">
        <f>W21/V21</f>
        <v>5.875939582</v>
      </c>
    </row>
    <row r="23" ht="15.75" customHeight="1">
      <c r="A23" s="103">
        <v>62.0</v>
      </c>
      <c r="B23" s="103"/>
      <c r="C23" s="103" t="s">
        <v>166</v>
      </c>
      <c r="D23" s="103" t="s">
        <v>347</v>
      </c>
      <c r="E23" s="13">
        <v>1.0</v>
      </c>
      <c r="F23" s="13">
        <v>0.0</v>
      </c>
      <c r="G23" s="13">
        <v>0.0</v>
      </c>
      <c r="H23" s="103">
        <v>0.0</v>
      </c>
      <c r="I23" s="13">
        <v>3.0</v>
      </c>
      <c r="J23" s="13">
        <v>0.0</v>
      </c>
      <c r="K23" s="13">
        <v>0.0</v>
      </c>
      <c r="L23" s="103">
        <v>0.0</v>
      </c>
      <c r="M23" s="103">
        <v>1.0</v>
      </c>
      <c r="N23" s="103">
        <v>2.0</v>
      </c>
      <c r="O23" s="103"/>
      <c r="P23" s="103">
        <v>2.0</v>
      </c>
      <c r="Q23" s="13" t="s">
        <v>348</v>
      </c>
      <c r="S23" s="121"/>
    </row>
    <row r="24" ht="15.75" customHeight="1">
      <c r="A24" s="121"/>
      <c r="B24" s="121"/>
      <c r="C24" s="121"/>
      <c r="D24" s="121"/>
      <c r="E24" s="13">
        <v>1.0</v>
      </c>
      <c r="F24" s="13">
        <v>0.0</v>
      </c>
      <c r="G24" s="13">
        <v>0.0</v>
      </c>
      <c r="H24" s="103">
        <v>0.0</v>
      </c>
      <c r="I24" s="13">
        <v>0.0</v>
      </c>
      <c r="J24" s="13">
        <v>0.0</v>
      </c>
      <c r="K24" s="13">
        <v>0.0</v>
      </c>
      <c r="L24" s="103">
        <v>0.0</v>
      </c>
      <c r="M24" s="121"/>
      <c r="N24" s="121"/>
      <c r="O24" s="121"/>
      <c r="P24" s="121"/>
      <c r="S24" s="121"/>
    </row>
    <row r="25" ht="15.75" customHeight="1">
      <c r="A25" s="103"/>
      <c r="B25" s="103"/>
      <c r="C25" s="103"/>
      <c r="D25" s="103"/>
      <c r="E25" s="13"/>
      <c r="F25" s="13"/>
      <c r="G25" s="13"/>
      <c r="H25" s="103"/>
      <c r="I25" s="13"/>
      <c r="J25" s="13"/>
      <c r="K25" s="13"/>
      <c r="L25" s="103"/>
      <c r="M25" s="103"/>
      <c r="N25" s="103"/>
      <c r="O25" s="103"/>
      <c r="P25" s="103"/>
      <c r="Q25" s="13"/>
      <c r="S25" s="121"/>
    </row>
    <row r="26" ht="15.75" customHeight="1">
      <c r="A26" s="121"/>
      <c r="B26" s="121"/>
      <c r="C26" s="121"/>
      <c r="D26" s="121"/>
      <c r="E26" s="13"/>
      <c r="F26" s="13"/>
      <c r="G26" s="13"/>
      <c r="H26" s="103"/>
      <c r="I26" s="13"/>
      <c r="J26" s="13"/>
      <c r="K26" s="13"/>
      <c r="L26" s="103"/>
      <c r="M26" s="121"/>
      <c r="N26" s="121"/>
      <c r="O26" s="121"/>
      <c r="P26" s="121"/>
      <c r="S26" s="121"/>
    </row>
    <row r="27" ht="15.75" customHeight="1">
      <c r="A27" s="103"/>
      <c r="B27" s="103"/>
      <c r="C27" s="103"/>
      <c r="D27" s="103"/>
      <c r="E27" s="13"/>
      <c r="F27" s="13"/>
      <c r="G27" s="13"/>
      <c r="H27" s="103"/>
      <c r="I27" s="13"/>
      <c r="J27" s="13"/>
      <c r="K27" s="13"/>
      <c r="L27" s="103"/>
      <c r="M27" s="103"/>
      <c r="N27" s="103"/>
      <c r="O27" s="103"/>
      <c r="P27" s="103"/>
      <c r="Q27" s="13"/>
      <c r="S27" s="121"/>
    </row>
    <row r="28" ht="15.75" customHeight="1">
      <c r="A28" s="122"/>
      <c r="B28" s="122"/>
      <c r="C28" s="122"/>
      <c r="D28" s="122"/>
      <c r="E28" s="123"/>
      <c r="F28" s="123"/>
      <c r="G28" s="123"/>
      <c r="H28" s="124"/>
      <c r="I28" s="123"/>
      <c r="J28" s="123"/>
      <c r="K28" s="123"/>
      <c r="L28" s="124"/>
      <c r="M28" s="122"/>
      <c r="N28" s="122"/>
      <c r="O28" s="122"/>
      <c r="P28" s="122"/>
      <c r="Q28" s="52"/>
      <c r="R28" s="52"/>
      <c r="S28" s="122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ht="15.75" customHeight="1">
      <c r="A30" s="126" t="s">
        <v>450</v>
      </c>
      <c r="B30" s="123"/>
      <c r="C30" s="123"/>
      <c r="D30" s="123"/>
      <c r="E30" s="123"/>
      <c r="F30" s="123"/>
      <c r="G30" s="123"/>
      <c r="H30" s="123"/>
      <c r="I30" s="123"/>
      <c r="J30" s="123"/>
      <c r="K30" s="123"/>
      <c r="L30" s="123"/>
      <c r="M30" s="123"/>
      <c r="N30" s="123"/>
      <c r="O30" s="13"/>
      <c r="P30" s="13"/>
      <c r="Q30" s="13"/>
      <c r="R30" s="13"/>
      <c r="S30" s="13"/>
    </row>
    <row r="31" ht="15.75" customHeight="1">
      <c r="A31" s="140"/>
      <c r="B31" s="141" t="str">
        <f>SUM(B5:B28)/COUNTIF(B5:B28, "&lt;&gt;")</f>
        <v>#DIV/0!</v>
      </c>
      <c r="C31" s="13"/>
      <c r="D31" s="13"/>
      <c r="E31" s="141">
        <f t="array" ref="E31">SUM(IF(ISODD(ROW(E$5:E28)), E$5:E28, 0))/COUNTIF($A$5:$A$28, "&lt;&gt;")</f>
        <v>0.5</v>
      </c>
      <c r="F31" s="141">
        <f t="array" ref="F31">SUM(IF(ISODD(ROW(F$5:F28)), F$5:F28, 0))/COUNTIF($A$5:$A$28, "&lt;&gt;")</f>
        <v>0.3</v>
      </c>
      <c r="G31" s="141">
        <f t="array" ref="G31">SUM(IF(ISODD(ROW(G$5:G28)), G$5:G28, 0))/COUNTIF($A$5:$A$28, "&lt;&gt;")</f>
        <v>0</v>
      </c>
      <c r="H31" s="141">
        <f t="array" ref="H31">SUM(IF(ISODD(ROW(H$5:H28)), H$5:H28, 0))/COUNTIF($A$5:$A$28, "&lt;&gt;")</f>
        <v>0</v>
      </c>
      <c r="I31" s="141">
        <f t="array" ref="I31">SUM(IF(ISODD(ROW(I$5:I28)), I$5:I28, 0))/COUNTIF($A$5:$A$28, "&lt;&gt;")</f>
        <v>1.3</v>
      </c>
      <c r="J31" s="141">
        <f t="array" ref="J31">SUM(IF(ISODD(ROW(J$5:J28)), J$5:J28, 0))/COUNTIF($A$5:$A$28, "&lt;&gt;")</f>
        <v>0.2</v>
      </c>
      <c r="K31" s="141">
        <f t="array" ref="K31">SUM(IF(ISODD(ROW(K$5:K28)), K$5:K28, 0))/COUNTIF($A$5:$A$28, "&lt;&gt;")</f>
        <v>0</v>
      </c>
      <c r="L31" s="141">
        <f t="array" ref="L31">SUM(IF(ISODD(ROW(L$5:L28)), L$5:L28, 0))/COUNTIF($A$5:$A$28, "&lt;&gt;")</f>
        <v>0</v>
      </c>
      <c r="M31" s="141">
        <f>SUM(M5:M28)/COUNTIF($A$5:$A$28, "&lt;&gt;")</f>
        <v>1.7</v>
      </c>
      <c r="N31" s="141">
        <f t="shared" ref="N31:P31" si="2">SUM(N5:N28)/COUNTIF(N5:N28, "&lt;&gt;")</f>
        <v>14.11111111</v>
      </c>
      <c r="O31" s="142" t="str">
        <f t="shared" si="2"/>
        <v>#DIV/0!</v>
      </c>
      <c r="P31" s="143">
        <f t="shared" si="2"/>
        <v>3.428571429</v>
      </c>
      <c r="Q31" s="13"/>
      <c r="R31" s="13"/>
      <c r="S31" s="13"/>
    </row>
    <row r="32" ht="15.75" customHeight="1">
      <c r="A32" s="144"/>
      <c r="B32" s="123"/>
      <c r="C32" s="123"/>
      <c r="D32" s="123"/>
      <c r="E32" s="145">
        <f t="array" ref="E32">SUM(IF(ISEVEN(ROW(E$6:E28)), E$6:E28, 0))/COUNTIF($A$5:$A$28, "&lt;&gt;")</f>
        <v>0.2</v>
      </c>
      <c r="F32" s="145">
        <f t="array" ref="F32">SUM(IF(ISEVEN(ROW(F$6:F28)), F$6:F28, 0))/COUNTIF($A$5:$A$28, "&lt;&gt;")</f>
        <v>0</v>
      </c>
      <c r="G32" s="145">
        <f t="array" ref="G32">SUM(IF(ISEVEN(ROW(G$6:G28)), G$6:G28, 0))/COUNTIF($A$5:$A$28, "&lt;&gt;")</f>
        <v>0</v>
      </c>
      <c r="H32" s="145">
        <f t="array" ref="H32">SUM(IF(ISEVEN(ROW(H$6:H28)), H$6:H28, 0))/COUNTIF($A$5:$A$28, "&lt;&gt;")</f>
        <v>0</v>
      </c>
      <c r="I32" s="141">
        <f t="array" ref="I32">SUM(IF(ISEVEN(ROW(I$6:I28)), I$6:I28, 0))/COUNTIF($A$5:$A$28, "&lt;&gt;")</f>
        <v>0</v>
      </c>
      <c r="J32" s="145">
        <f t="array" ref="J32">SUM(IF(ISEVEN(ROW(J$6:J28)), J$6:J28, 0))/COUNTIF($A$5:$A$28, "&lt;&gt;")</f>
        <v>0.1</v>
      </c>
      <c r="K32" s="145">
        <f t="array" ref="K32">SUM(IF(ISEVEN(ROW(K$6:K28)), K$6:K28, 0))/COUNTIF($A$5:$A$28, "&lt;&gt;")</f>
        <v>0</v>
      </c>
      <c r="L32" s="145">
        <f t="array" ref="L32">SUM(IF(ISEVEN(ROW(L$6:L28)), L$6:L28, 0))/COUNTIF($A$5:$A$28, "&lt;&gt;")</f>
        <v>0</v>
      </c>
      <c r="M32" s="123"/>
      <c r="N32" s="123"/>
      <c r="O32" s="123"/>
      <c r="P32" s="124"/>
      <c r="Q32" s="13"/>
      <c r="R32" s="13"/>
      <c r="S32" s="13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7">
    <mergeCell ref="E3:H3"/>
    <mergeCell ref="I3:L3"/>
    <mergeCell ref="E4:H4"/>
    <mergeCell ref="I4:L4"/>
    <mergeCell ref="A2:A4"/>
    <mergeCell ref="B2:B4"/>
    <mergeCell ref="C2:D2"/>
    <mergeCell ref="M2:N2"/>
    <mergeCell ref="O2:O4"/>
    <mergeCell ref="P2:P4"/>
    <mergeCell ref="Q2:S4"/>
    <mergeCell ref="U5:U6"/>
    <mergeCell ref="V5:V6"/>
    <mergeCell ref="W5:W6"/>
    <mergeCell ref="M3:M4"/>
    <mergeCell ref="N3:N4"/>
    <mergeCell ref="M5:M6"/>
    <mergeCell ref="N5:N6"/>
    <mergeCell ref="O5:O6"/>
    <mergeCell ref="P5:P6"/>
    <mergeCell ref="Q5:S6"/>
    <mergeCell ref="A7:A8"/>
    <mergeCell ref="A9:A10"/>
    <mergeCell ref="B9:B10"/>
    <mergeCell ref="C9:C10"/>
    <mergeCell ref="D9:D10"/>
    <mergeCell ref="V9:V10"/>
    <mergeCell ref="W9:W10"/>
    <mergeCell ref="N15:N16"/>
    <mergeCell ref="O15:O16"/>
    <mergeCell ref="P15:P16"/>
    <mergeCell ref="Q15:S16"/>
    <mergeCell ref="U15:U16"/>
    <mergeCell ref="V15:V16"/>
    <mergeCell ref="W15:W16"/>
    <mergeCell ref="M15:M16"/>
    <mergeCell ref="M17:M18"/>
    <mergeCell ref="N17:N18"/>
    <mergeCell ref="O17:O18"/>
    <mergeCell ref="P17:P18"/>
    <mergeCell ref="Q17:S18"/>
    <mergeCell ref="U17:U18"/>
    <mergeCell ref="P23:P24"/>
    <mergeCell ref="Q23:S24"/>
    <mergeCell ref="Q25:S26"/>
    <mergeCell ref="M19:M20"/>
    <mergeCell ref="M21:M22"/>
    <mergeCell ref="N21:N22"/>
    <mergeCell ref="O21:O22"/>
    <mergeCell ref="P21:P22"/>
    <mergeCell ref="Q21:S22"/>
    <mergeCell ref="M23:M24"/>
    <mergeCell ref="N27:N28"/>
    <mergeCell ref="O27:O28"/>
    <mergeCell ref="Q27:S28"/>
    <mergeCell ref="N23:N24"/>
    <mergeCell ref="O23:O24"/>
    <mergeCell ref="M25:M26"/>
    <mergeCell ref="N25:N26"/>
    <mergeCell ref="O25:O26"/>
    <mergeCell ref="P25:P26"/>
    <mergeCell ref="M27:M28"/>
    <mergeCell ref="P27:P28"/>
    <mergeCell ref="N7:N8"/>
    <mergeCell ref="O7:O8"/>
    <mergeCell ref="P7:P8"/>
    <mergeCell ref="Q7:S8"/>
    <mergeCell ref="U7:U8"/>
    <mergeCell ref="V7:V8"/>
    <mergeCell ref="W7:W8"/>
    <mergeCell ref="M7:M8"/>
    <mergeCell ref="M9:M10"/>
    <mergeCell ref="N9:N10"/>
    <mergeCell ref="O9:O10"/>
    <mergeCell ref="P9:P10"/>
    <mergeCell ref="Q9:S10"/>
    <mergeCell ref="U9:U10"/>
    <mergeCell ref="N11:N12"/>
    <mergeCell ref="O11:O12"/>
    <mergeCell ref="P11:P12"/>
    <mergeCell ref="Q11:S12"/>
    <mergeCell ref="U11:U12"/>
    <mergeCell ref="V11:V12"/>
    <mergeCell ref="W11:W12"/>
    <mergeCell ref="V13:V14"/>
    <mergeCell ref="W13:W14"/>
    <mergeCell ref="M11:M12"/>
    <mergeCell ref="M13:M14"/>
    <mergeCell ref="N13:N14"/>
    <mergeCell ref="O13:O14"/>
    <mergeCell ref="P13:P14"/>
    <mergeCell ref="Q13:S14"/>
    <mergeCell ref="U13:U14"/>
    <mergeCell ref="V17:V18"/>
    <mergeCell ref="W17:W18"/>
    <mergeCell ref="N19:N20"/>
    <mergeCell ref="O19:O20"/>
    <mergeCell ref="P19:P20"/>
    <mergeCell ref="Q19:S20"/>
    <mergeCell ref="U19:U20"/>
    <mergeCell ref="V19:V20"/>
    <mergeCell ref="W19:W20"/>
    <mergeCell ref="A19:A20"/>
    <mergeCell ref="B19:B20"/>
    <mergeCell ref="C19:C20"/>
    <mergeCell ref="D19:D20"/>
    <mergeCell ref="B21:B22"/>
    <mergeCell ref="C21:C22"/>
    <mergeCell ref="D21:D22"/>
    <mergeCell ref="A21:A22"/>
    <mergeCell ref="A23:A24"/>
    <mergeCell ref="B23:B24"/>
    <mergeCell ref="C23:C24"/>
    <mergeCell ref="D23:D24"/>
    <mergeCell ref="A25:A26"/>
    <mergeCell ref="B25:B26"/>
    <mergeCell ref="C3:C4"/>
    <mergeCell ref="D3:D4"/>
    <mergeCell ref="A5:A6"/>
    <mergeCell ref="B5:B6"/>
    <mergeCell ref="C5:C6"/>
    <mergeCell ref="D5:D6"/>
    <mergeCell ref="D7:D8"/>
    <mergeCell ref="B13:B14"/>
    <mergeCell ref="C13:C14"/>
    <mergeCell ref="B7:B8"/>
    <mergeCell ref="C7:C8"/>
    <mergeCell ref="A11:A12"/>
    <mergeCell ref="B11:B12"/>
    <mergeCell ref="C11:C12"/>
    <mergeCell ref="D11:D12"/>
    <mergeCell ref="D13:D14"/>
    <mergeCell ref="C17:C18"/>
    <mergeCell ref="D17:D18"/>
    <mergeCell ref="A13:A14"/>
    <mergeCell ref="A15:A16"/>
    <mergeCell ref="B15:B16"/>
    <mergeCell ref="C15:C16"/>
    <mergeCell ref="D15:D16"/>
    <mergeCell ref="A17:A18"/>
    <mergeCell ref="B17:B18"/>
    <mergeCell ref="C25:C26"/>
    <mergeCell ref="D25:D26"/>
    <mergeCell ref="A27:A28"/>
    <mergeCell ref="B27:B28"/>
    <mergeCell ref="C27:C28"/>
    <mergeCell ref="D27:D28"/>
  </mergeCells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6.43"/>
    <col customWidth="1" min="3" max="6" width="14.43"/>
    <col customWidth="1" min="13" max="13" width="16.43"/>
  </cols>
  <sheetData>
    <row r="1" ht="15.75" customHeight="1">
      <c r="A1" s="126" t="s">
        <v>472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T1" s="13"/>
      <c r="U1" s="13"/>
      <c r="V1" s="13"/>
      <c r="W1" s="13"/>
    </row>
    <row r="2" ht="15.75" customHeight="1">
      <c r="A2" s="96" t="s">
        <v>87</v>
      </c>
      <c r="B2" s="96" t="s">
        <v>433</v>
      </c>
      <c r="C2" s="127" t="s">
        <v>89</v>
      </c>
      <c r="D2" s="128"/>
      <c r="E2" s="127" t="s">
        <v>434</v>
      </c>
      <c r="F2" s="127" t="s">
        <v>435</v>
      </c>
      <c r="G2" s="127" t="s">
        <v>436</v>
      </c>
      <c r="H2" s="129" t="s">
        <v>437</v>
      </c>
      <c r="I2" s="127" t="s">
        <v>434</v>
      </c>
      <c r="J2" s="127" t="s">
        <v>435</v>
      </c>
      <c r="K2" s="127" t="s">
        <v>436</v>
      </c>
      <c r="L2" s="129" t="s">
        <v>437</v>
      </c>
      <c r="M2" s="127" t="s">
        <v>438</v>
      </c>
      <c r="N2" s="128"/>
      <c r="O2" s="95" t="s">
        <v>15</v>
      </c>
      <c r="P2" s="96" t="s">
        <v>16</v>
      </c>
      <c r="Q2" s="130" t="s">
        <v>108</v>
      </c>
      <c r="R2" s="66"/>
      <c r="S2" s="131"/>
      <c r="T2" s="140"/>
      <c r="U2" s="13"/>
      <c r="V2" s="13"/>
      <c r="W2" s="13"/>
    </row>
    <row r="3" ht="15.75" customHeight="1">
      <c r="A3" s="121"/>
      <c r="B3" s="121"/>
      <c r="C3" s="132" t="s">
        <v>439</v>
      </c>
      <c r="D3" s="133" t="s">
        <v>108</v>
      </c>
      <c r="E3" s="134" t="s">
        <v>440</v>
      </c>
      <c r="F3" s="135"/>
      <c r="G3" s="135"/>
      <c r="H3" s="136"/>
      <c r="I3" s="134" t="s">
        <v>441</v>
      </c>
      <c r="J3" s="135"/>
      <c r="K3" s="135"/>
      <c r="L3" s="136"/>
      <c r="M3" s="132" t="s">
        <v>442</v>
      </c>
      <c r="N3" s="133" t="s">
        <v>443</v>
      </c>
      <c r="O3" s="137"/>
      <c r="P3" s="121"/>
      <c r="S3" s="121"/>
      <c r="T3" s="140"/>
      <c r="U3" s="13"/>
      <c r="V3" s="13"/>
      <c r="W3" s="13"/>
    </row>
    <row r="4" ht="15.75" customHeight="1">
      <c r="A4" s="136"/>
      <c r="B4" s="136"/>
      <c r="C4" s="138"/>
      <c r="D4" s="136"/>
      <c r="E4" s="134" t="s">
        <v>444</v>
      </c>
      <c r="F4" s="135"/>
      <c r="G4" s="135"/>
      <c r="H4" s="136"/>
      <c r="I4" s="134" t="s">
        <v>445</v>
      </c>
      <c r="J4" s="135"/>
      <c r="K4" s="135"/>
      <c r="L4" s="136"/>
      <c r="M4" s="138"/>
      <c r="N4" s="136"/>
      <c r="O4" s="139"/>
      <c r="P4" s="136"/>
      <c r="Q4" s="135"/>
      <c r="R4" s="135"/>
      <c r="S4" s="136"/>
      <c r="T4" s="140"/>
      <c r="U4" s="13" t="s">
        <v>446</v>
      </c>
      <c r="V4" s="13" t="s">
        <v>447</v>
      </c>
      <c r="W4" s="13" t="s">
        <v>448</v>
      </c>
    </row>
    <row r="5" ht="15.75" customHeight="1">
      <c r="A5" s="103">
        <v>3.0</v>
      </c>
      <c r="B5" s="103"/>
      <c r="C5" s="103" t="s">
        <v>109</v>
      </c>
      <c r="D5" s="103" t="s">
        <v>349</v>
      </c>
      <c r="E5" s="13">
        <v>0.0</v>
      </c>
      <c r="F5" s="13">
        <v>3.0</v>
      </c>
      <c r="G5" s="13">
        <v>0.0</v>
      </c>
      <c r="H5" s="103">
        <v>0.0</v>
      </c>
      <c r="I5" s="13">
        <v>0.0</v>
      </c>
      <c r="J5" s="13">
        <v>0.0</v>
      </c>
      <c r="K5" s="13">
        <v>0.0</v>
      </c>
      <c r="L5" s="103">
        <v>0.0</v>
      </c>
      <c r="M5" s="103">
        <v>0.0</v>
      </c>
      <c r="N5" s="103"/>
      <c r="O5" s="103"/>
      <c r="P5" s="103">
        <v>3.0</v>
      </c>
      <c r="Q5" s="13" t="s">
        <v>350</v>
      </c>
      <c r="S5" s="121"/>
      <c r="T5" s="140"/>
      <c r="U5" s="147">
        <f>SUM(E5:H5) * 2 + SUM(I5:L5) * 3</f>
        <v>6</v>
      </c>
      <c r="V5" s="147">
        <f>1-EXP(-(ROW(V5) - 4)/3)</f>
        <v>0.2834686894</v>
      </c>
      <c r="W5" s="147">
        <f>V5*U5</f>
        <v>1.700812137</v>
      </c>
    </row>
    <row r="6" ht="15.75" customHeight="1">
      <c r="A6" s="121"/>
      <c r="B6" s="121"/>
      <c r="C6" s="121"/>
      <c r="D6" s="121"/>
      <c r="E6" s="13">
        <v>0.0</v>
      </c>
      <c r="F6" s="13">
        <v>2.0</v>
      </c>
      <c r="G6" s="13">
        <v>0.0</v>
      </c>
      <c r="H6" s="103">
        <v>0.0</v>
      </c>
      <c r="I6" s="13">
        <v>0.0</v>
      </c>
      <c r="J6" s="13">
        <v>0.0</v>
      </c>
      <c r="K6" s="13">
        <v>0.0</v>
      </c>
      <c r="L6" s="103">
        <v>0.0</v>
      </c>
      <c r="M6" s="121"/>
      <c r="N6" s="121"/>
      <c r="O6" s="121"/>
      <c r="P6" s="121"/>
      <c r="S6" s="121"/>
      <c r="T6" s="140"/>
    </row>
    <row r="7" ht="15.75" customHeight="1">
      <c r="A7" s="103">
        <v>7.0</v>
      </c>
      <c r="B7" s="103"/>
      <c r="C7" s="103" t="s">
        <v>109</v>
      </c>
      <c r="D7" s="103" t="s">
        <v>351</v>
      </c>
      <c r="E7" s="13">
        <v>0.0</v>
      </c>
      <c r="F7" s="13">
        <v>0.0</v>
      </c>
      <c r="G7" s="13">
        <v>1.0</v>
      </c>
      <c r="H7" s="103">
        <v>0.0</v>
      </c>
      <c r="I7" s="13">
        <v>0.0</v>
      </c>
      <c r="J7" s="13">
        <v>0.0</v>
      </c>
      <c r="K7" s="13">
        <v>0.0</v>
      </c>
      <c r="L7" s="103">
        <v>0.0</v>
      </c>
      <c r="M7" s="103">
        <v>0.0</v>
      </c>
      <c r="N7" s="103"/>
      <c r="O7" s="103"/>
      <c r="P7" s="103">
        <v>1.0</v>
      </c>
      <c r="Q7" s="13" t="s">
        <v>352</v>
      </c>
      <c r="S7" s="121"/>
      <c r="T7" s="140"/>
      <c r="U7" s="147">
        <f>SUM(E7:H7) * 2 + SUM(I7:L7) * 3</f>
        <v>2</v>
      </c>
      <c r="V7" s="147">
        <f>1-EXP(-(ROW(V7) - 4)/3)</f>
        <v>0.6321205588</v>
      </c>
      <c r="W7" s="147">
        <f>V7*U7</f>
        <v>1.264241118</v>
      </c>
    </row>
    <row r="8" ht="15.75" customHeight="1">
      <c r="A8" s="121"/>
      <c r="B8" s="121"/>
      <c r="C8" s="121"/>
      <c r="D8" s="121"/>
      <c r="E8" s="13">
        <v>0.0</v>
      </c>
      <c r="F8" s="13">
        <v>1.0</v>
      </c>
      <c r="G8" s="13">
        <v>0.0</v>
      </c>
      <c r="H8" s="103">
        <v>0.0</v>
      </c>
      <c r="I8" s="13">
        <v>0.0</v>
      </c>
      <c r="J8" s="13">
        <v>0.0</v>
      </c>
      <c r="K8" s="13">
        <v>0.0</v>
      </c>
      <c r="L8" s="103">
        <v>0.0</v>
      </c>
      <c r="M8" s="121"/>
      <c r="N8" s="121"/>
      <c r="O8" s="121"/>
      <c r="P8" s="121"/>
      <c r="S8" s="121"/>
      <c r="T8" s="140"/>
    </row>
    <row r="9" ht="15.75" customHeight="1">
      <c r="A9" s="103">
        <v>16.0</v>
      </c>
      <c r="B9" s="103"/>
      <c r="C9" s="103" t="s">
        <v>116</v>
      </c>
      <c r="D9" s="103" t="s">
        <v>353</v>
      </c>
      <c r="E9" s="13">
        <v>0.0</v>
      </c>
      <c r="F9" s="13">
        <v>0.0</v>
      </c>
      <c r="G9" s="13">
        <v>1.0</v>
      </c>
      <c r="H9" s="103">
        <v>0.0</v>
      </c>
      <c r="I9" s="13">
        <v>1.0</v>
      </c>
      <c r="J9" s="13">
        <v>0.0</v>
      </c>
      <c r="K9" s="13">
        <v>0.0</v>
      </c>
      <c r="L9" s="103">
        <v>0.0</v>
      </c>
      <c r="M9" s="103">
        <v>1.0</v>
      </c>
      <c r="N9" s="103">
        <v>5.0</v>
      </c>
      <c r="O9" s="103"/>
      <c r="P9" s="103">
        <v>4.0</v>
      </c>
      <c r="Q9" s="13" t="s">
        <v>354</v>
      </c>
      <c r="S9" s="121"/>
      <c r="T9" s="140"/>
      <c r="U9" s="147">
        <f>SUM(E9:H9) * 2 + SUM(I9:L9) * 3</f>
        <v>5</v>
      </c>
      <c r="V9" s="147">
        <f>1-EXP(-(ROW(V9) - 4)/3)</f>
        <v>0.8111243972</v>
      </c>
      <c r="W9" s="147">
        <f>V9*U9</f>
        <v>4.055621986</v>
      </c>
    </row>
    <row r="10" ht="15.75" customHeight="1">
      <c r="A10" s="121"/>
      <c r="B10" s="121"/>
      <c r="C10" s="121"/>
      <c r="D10" s="121"/>
      <c r="E10" s="13">
        <v>0.0</v>
      </c>
      <c r="F10" s="13">
        <v>0.0</v>
      </c>
      <c r="G10" s="13">
        <v>0.0</v>
      </c>
      <c r="H10" s="103">
        <v>0.0</v>
      </c>
      <c r="I10" s="13">
        <v>0.0</v>
      </c>
      <c r="J10" s="13">
        <v>0.0</v>
      </c>
      <c r="K10" s="13">
        <v>0.0</v>
      </c>
      <c r="L10" s="103">
        <v>0.0</v>
      </c>
      <c r="M10" s="121"/>
      <c r="N10" s="121"/>
      <c r="O10" s="121"/>
      <c r="P10" s="121"/>
      <c r="S10" s="121"/>
      <c r="T10" s="140"/>
    </row>
    <row r="11" ht="15.75" customHeight="1">
      <c r="A11" s="103">
        <v>25.0</v>
      </c>
      <c r="B11" s="103"/>
      <c r="C11" s="103" t="s">
        <v>119</v>
      </c>
      <c r="D11" s="103" t="s">
        <v>355</v>
      </c>
      <c r="E11" s="13">
        <v>0.0</v>
      </c>
      <c r="F11" s="13">
        <v>0.0</v>
      </c>
      <c r="G11" s="13">
        <v>0.0</v>
      </c>
      <c r="H11" s="103">
        <v>0.0</v>
      </c>
      <c r="I11" s="13">
        <v>2.0</v>
      </c>
      <c r="J11" s="13">
        <v>0.0</v>
      </c>
      <c r="K11" s="13">
        <v>0.0</v>
      </c>
      <c r="L11" s="103">
        <v>0.0</v>
      </c>
      <c r="M11" s="103">
        <v>1.0</v>
      </c>
      <c r="N11" s="103"/>
      <c r="O11" s="103"/>
      <c r="P11" s="103">
        <v>5.0</v>
      </c>
      <c r="Q11" s="13" t="s">
        <v>356</v>
      </c>
      <c r="S11" s="121"/>
      <c r="T11" s="140"/>
      <c r="U11" s="147">
        <f>SUM(E11:H11) * 2 + SUM(I11:L11) * 3</f>
        <v>6</v>
      </c>
      <c r="V11" s="147">
        <f>1-EXP(-(ROW(V11) - 4)/3)</f>
        <v>0.9030280321</v>
      </c>
      <c r="W11" s="147">
        <f>V11*U11</f>
        <v>5.418168193</v>
      </c>
    </row>
    <row r="12" ht="15.75" customHeight="1">
      <c r="A12" s="121"/>
      <c r="B12" s="121"/>
      <c r="C12" s="121"/>
      <c r="D12" s="121"/>
      <c r="E12" s="13">
        <v>0.0</v>
      </c>
      <c r="F12" s="13">
        <v>0.0</v>
      </c>
      <c r="G12" s="13">
        <v>0.0</v>
      </c>
      <c r="H12" s="103">
        <v>0.0</v>
      </c>
      <c r="I12" s="13">
        <v>0.0</v>
      </c>
      <c r="J12" s="13">
        <v>0.0</v>
      </c>
      <c r="K12" s="13">
        <v>0.0</v>
      </c>
      <c r="L12" s="103">
        <v>0.0</v>
      </c>
      <c r="M12" s="121"/>
      <c r="N12" s="121"/>
      <c r="O12" s="121"/>
      <c r="P12" s="121"/>
      <c r="S12" s="121"/>
      <c r="T12" s="140"/>
    </row>
    <row r="13" ht="15.75" customHeight="1">
      <c r="A13" s="103">
        <v>26.0</v>
      </c>
      <c r="B13" s="103"/>
      <c r="C13" s="103"/>
      <c r="D13" s="103" t="s">
        <v>357</v>
      </c>
      <c r="E13" s="13">
        <v>0.0</v>
      </c>
      <c r="F13" s="13">
        <v>2.0</v>
      </c>
      <c r="G13" s="13">
        <v>0.0</v>
      </c>
      <c r="H13" s="103">
        <v>0.0</v>
      </c>
      <c r="I13" s="13">
        <v>1.0</v>
      </c>
      <c r="J13" s="13">
        <v>0.0</v>
      </c>
      <c r="K13" s="13">
        <v>0.0</v>
      </c>
      <c r="L13" s="103">
        <v>0.0</v>
      </c>
      <c r="M13" s="103"/>
      <c r="N13" s="103"/>
      <c r="O13" s="103"/>
      <c r="P13" s="103">
        <v>4.0</v>
      </c>
      <c r="Q13" s="13"/>
      <c r="S13" s="121"/>
      <c r="T13" s="140"/>
      <c r="U13" s="147">
        <f>SUM(E13:H13) * 2 + SUM(I13:L13) * 3</f>
        <v>7</v>
      </c>
      <c r="V13" s="147">
        <f>1-EXP(-(ROW(V13) - 4)/3)</f>
        <v>0.9502129316</v>
      </c>
      <c r="W13" s="147">
        <f>V13*U13</f>
        <v>6.651490521</v>
      </c>
    </row>
    <row r="14" ht="15.75" customHeight="1">
      <c r="A14" s="121"/>
      <c r="B14" s="121"/>
      <c r="C14" s="121"/>
      <c r="D14" s="121"/>
      <c r="E14" s="13">
        <v>0.0</v>
      </c>
      <c r="F14" s="13">
        <v>0.0</v>
      </c>
      <c r="G14" s="13">
        <v>0.0</v>
      </c>
      <c r="H14" s="103">
        <v>0.0</v>
      </c>
      <c r="I14" s="13">
        <v>0.0</v>
      </c>
      <c r="J14" s="13">
        <v>0.0</v>
      </c>
      <c r="K14" s="13">
        <v>0.0</v>
      </c>
      <c r="L14" s="103">
        <v>0.0</v>
      </c>
      <c r="M14" s="121"/>
      <c r="N14" s="121"/>
      <c r="O14" s="121"/>
      <c r="P14" s="121"/>
      <c r="S14" s="121"/>
      <c r="T14" s="140"/>
    </row>
    <row r="15" ht="15.75" customHeight="1">
      <c r="A15" s="103">
        <v>29.0</v>
      </c>
      <c r="B15" s="103"/>
      <c r="C15" s="103" t="s">
        <v>119</v>
      </c>
      <c r="D15" s="103" t="s">
        <v>157</v>
      </c>
      <c r="E15" s="13">
        <v>0.0</v>
      </c>
      <c r="F15" s="13">
        <v>0.0</v>
      </c>
      <c r="G15" s="13">
        <v>0.0</v>
      </c>
      <c r="H15" s="103">
        <v>0.0</v>
      </c>
      <c r="I15" s="13">
        <v>1.0</v>
      </c>
      <c r="J15" s="13">
        <v>0.0</v>
      </c>
      <c r="K15" s="13">
        <v>0.0</v>
      </c>
      <c r="L15" s="103">
        <v>0.0</v>
      </c>
      <c r="M15" s="103">
        <v>1.0</v>
      </c>
      <c r="N15" s="103">
        <v>2.0</v>
      </c>
      <c r="O15" s="103"/>
      <c r="P15" s="103">
        <v>2.0</v>
      </c>
      <c r="Q15" s="13" t="s">
        <v>358</v>
      </c>
      <c r="S15" s="121"/>
      <c r="T15" s="140"/>
      <c r="U15" s="147">
        <f>SUM(E15:H15) * 2 + SUM(I15:L15) * 3</f>
        <v>3</v>
      </c>
      <c r="V15" s="147">
        <f>1-EXP(-(ROW(V15) - 4)/3)</f>
        <v>0.9744384668</v>
      </c>
      <c r="W15" s="147">
        <f>V15*U15</f>
        <v>2.9233154</v>
      </c>
    </row>
    <row r="16" ht="15.75" customHeight="1">
      <c r="A16" s="121"/>
      <c r="B16" s="121"/>
      <c r="C16" s="121"/>
      <c r="D16" s="121"/>
      <c r="E16" s="13">
        <v>1.0</v>
      </c>
      <c r="F16" s="13">
        <v>0.0</v>
      </c>
      <c r="G16" s="13">
        <v>0.0</v>
      </c>
      <c r="H16" s="103">
        <v>0.0</v>
      </c>
      <c r="I16" s="13">
        <v>0.0</v>
      </c>
      <c r="J16" s="13">
        <v>0.0</v>
      </c>
      <c r="K16" s="13">
        <v>0.0</v>
      </c>
      <c r="L16" s="103">
        <v>0.0</v>
      </c>
      <c r="M16" s="121"/>
      <c r="N16" s="121"/>
      <c r="O16" s="121"/>
      <c r="P16" s="121"/>
      <c r="S16" s="121"/>
      <c r="T16" s="140"/>
    </row>
    <row r="17" ht="15.75" customHeight="1">
      <c r="A17" s="103">
        <v>36.0</v>
      </c>
      <c r="B17" s="103"/>
      <c r="C17" s="103" t="s">
        <v>116</v>
      </c>
      <c r="D17" s="103" t="s">
        <v>359</v>
      </c>
      <c r="E17" s="13">
        <v>0.0</v>
      </c>
      <c r="F17" s="13">
        <v>2.0</v>
      </c>
      <c r="G17" s="13">
        <v>0.0</v>
      </c>
      <c r="H17" s="103">
        <v>0.0</v>
      </c>
      <c r="I17" s="13">
        <v>2.0</v>
      </c>
      <c r="J17" s="13">
        <v>2.0</v>
      </c>
      <c r="K17" s="13">
        <v>0.0</v>
      </c>
      <c r="L17" s="103">
        <v>0.0</v>
      </c>
      <c r="M17" s="103"/>
      <c r="N17" s="103"/>
      <c r="O17" s="103"/>
      <c r="P17" s="103">
        <v>4.0</v>
      </c>
      <c r="Q17" s="13" t="s">
        <v>360</v>
      </c>
      <c r="S17" s="121"/>
      <c r="T17" s="140"/>
      <c r="U17" s="147">
        <f>SUM(E17:H17) * 2 + SUM(I17:L17) * 3</f>
        <v>16</v>
      </c>
      <c r="V17" s="147">
        <f>1-EXP(-(ROW(V17) - 4)/3)</f>
        <v>0.9868762713</v>
      </c>
      <c r="W17" s="147">
        <f>V17*U17</f>
        <v>15.79002034</v>
      </c>
    </row>
    <row r="18" ht="15.75" customHeight="1">
      <c r="A18" s="121"/>
      <c r="B18" s="121"/>
      <c r="C18" s="121"/>
      <c r="D18" s="121"/>
      <c r="E18" s="13">
        <v>0.0</v>
      </c>
      <c r="F18" s="13">
        <v>0.0</v>
      </c>
      <c r="G18" s="13">
        <v>0.0</v>
      </c>
      <c r="H18" s="103">
        <v>0.0</v>
      </c>
      <c r="I18" s="13">
        <v>1.0</v>
      </c>
      <c r="J18" s="13">
        <v>1.0</v>
      </c>
      <c r="K18" s="13">
        <v>0.0</v>
      </c>
      <c r="L18" s="103">
        <v>0.0</v>
      </c>
      <c r="M18" s="121"/>
      <c r="N18" s="121"/>
      <c r="O18" s="121"/>
      <c r="P18" s="121"/>
      <c r="S18" s="121"/>
      <c r="T18" s="140"/>
    </row>
    <row r="19" ht="15.75" customHeight="1">
      <c r="A19" s="103">
        <v>39.0</v>
      </c>
      <c r="B19" s="103"/>
      <c r="C19" s="103" t="s">
        <v>119</v>
      </c>
      <c r="D19" s="103" t="s">
        <v>361</v>
      </c>
      <c r="E19" s="13">
        <v>0.0</v>
      </c>
      <c r="F19" s="13">
        <v>1.0</v>
      </c>
      <c r="G19" s="13">
        <v>0.0</v>
      </c>
      <c r="H19" s="103">
        <v>0.0</v>
      </c>
      <c r="I19" s="13">
        <v>0.0</v>
      </c>
      <c r="J19" s="13">
        <v>1.0</v>
      </c>
      <c r="K19" s="13">
        <v>0.0</v>
      </c>
      <c r="L19" s="103">
        <v>0.0</v>
      </c>
      <c r="M19" s="103"/>
      <c r="N19" s="103"/>
      <c r="O19" s="103"/>
      <c r="P19" s="103">
        <v>3.0</v>
      </c>
      <c r="Q19" s="13" t="s">
        <v>362</v>
      </c>
      <c r="S19" s="121"/>
      <c r="T19" s="140"/>
      <c r="U19" s="147">
        <f>SUM(E19:H19) * 2 + SUM(I19:L19) * 3</f>
        <v>5</v>
      </c>
      <c r="V19" s="147">
        <f>1-EXP(-(ROW(V19) - 4)/3)</f>
        <v>0.993262053</v>
      </c>
      <c r="W19" s="147">
        <f>V19*U19</f>
        <v>4.966310265</v>
      </c>
    </row>
    <row r="20" ht="15.75" customHeight="1">
      <c r="A20" s="121"/>
      <c r="B20" s="121"/>
      <c r="C20" s="121"/>
      <c r="D20" s="121"/>
      <c r="E20" s="13">
        <v>0.0</v>
      </c>
      <c r="F20" s="13">
        <v>0.0</v>
      </c>
      <c r="G20" s="13">
        <v>0.0</v>
      </c>
      <c r="H20" s="103">
        <v>0.0</v>
      </c>
      <c r="I20" s="13">
        <v>1.0</v>
      </c>
      <c r="J20" s="13">
        <v>0.0</v>
      </c>
      <c r="K20" s="13">
        <v>0.0</v>
      </c>
      <c r="L20" s="103">
        <v>0.0</v>
      </c>
      <c r="M20" s="121"/>
      <c r="N20" s="121"/>
      <c r="O20" s="121"/>
      <c r="P20" s="121"/>
      <c r="S20" s="121"/>
      <c r="T20" s="140"/>
    </row>
    <row r="21" ht="15.75" customHeight="1">
      <c r="A21" s="103">
        <v>44.0</v>
      </c>
      <c r="B21" s="103"/>
      <c r="C21" s="103" t="s">
        <v>119</v>
      </c>
      <c r="D21" s="103" t="s">
        <v>363</v>
      </c>
      <c r="E21" s="13">
        <v>0.0</v>
      </c>
      <c r="F21" s="13">
        <v>1.0</v>
      </c>
      <c r="G21" s="13">
        <v>0.0</v>
      </c>
      <c r="H21" s="103">
        <v>0.0</v>
      </c>
      <c r="I21" s="13">
        <v>0.0</v>
      </c>
      <c r="J21" s="13">
        <v>1.0</v>
      </c>
      <c r="K21" s="13">
        <v>0.0</v>
      </c>
      <c r="L21" s="103">
        <v>0.0</v>
      </c>
      <c r="M21" s="103">
        <v>1.0</v>
      </c>
      <c r="N21" s="103"/>
      <c r="O21" s="103"/>
      <c r="P21" s="103">
        <v>3.0</v>
      </c>
      <c r="Q21" s="13"/>
      <c r="S21" s="121"/>
      <c r="T21" s="140" t="s">
        <v>449</v>
      </c>
      <c r="U21" s="147">
        <f t="shared" ref="U21:W21" si="1">SUM(U5:U20)</f>
        <v>50</v>
      </c>
      <c r="V21" s="147">
        <f t="shared" si="1"/>
        <v>6.5345314</v>
      </c>
      <c r="W21" s="147">
        <f t="shared" si="1"/>
        <v>42.76997996</v>
      </c>
    </row>
    <row r="22" ht="15.75" customHeight="1">
      <c r="A22" s="121"/>
      <c r="B22" s="121"/>
      <c r="C22" s="121"/>
      <c r="D22" s="121"/>
      <c r="E22" s="13">
        <v>0.0</v>
      </c>
      <c r="F22" s="13">
        <v>2.0</v>
      </c>
      <c r="G22" s="13">
        <v>0.0</v>
      </c>
      <c r="H22" s="103">
        <v>0.0</v>
      </c>
      <c r="I22" s="13">
        <v>0.0</v>
      </c>
      <c r="J22" s="13">
        <v>0.0</v>
      </c>
      <c r="K22" s="13">
        <v>0.0</v>
      </c>
      <c r="L22" s="103">
        <v>0.0</v>
      </c>
      <c r="M22" s="121"/>
      <c r="N22" s="121"/>
      <c r="O22" s="121"/>
      <c r="P22" s="121"/>
      <c r="S22" s="121"/>
      <c r="T22" s="140"/>
      <c r="U22" s="147">
        <f>U21/COUNT(U5:U20)</f>
        <v>6.25</v>
      </c>
      <c r="V22" s="13"/>
      <c r="W22" s="147">
        <f>W21/V21</f>
        <v>6.545225256</v>
      </c>
    </row>
    <row r="23" ht="15.75" customHeight="1">
      <c r="A23" s="103">
        <v>57.0</v>
      </c>
      <c r="B23" s="103"/>
      <c r="C23" s="103" t="s">
        <v>109</v>
      </c>
      <c r="D23" s="103" t="s">
        <v>364</v>
      </c>
      <c r="E23" s="13">
        <v>0.0</v>
      </c>
      <c r="F23" s="13">
        <v>2.0</v>
      </c>
      <c r="G23" s="13">
        <v>1.0</v>
      </c>
      <c r="H23" s="103">
        <v>0.0</v>
      </c>
      <c r="I23" s="13">
        <v>2.0</v>
      </c>
      <c r="J23" s="13">
        <v>0.0</v>
      </c>
      <c r="K23" s="13">
        <v>0.0</v>
      </c>
      <c r="L23" s="103">
        <v>0.0</v>
      </c>
      <c r="M23" s="103"/>
      <c r="N23" s="103"/>
      <c r="O23" s="103"/>
      <c r="P23" s="103">
        <v>3.0</v>
      </c>
      <c r="Q23" s="13" t="s">
        <v>365</v>
      </c>
      <c r="S23" s="121"/>
    </row>
    <row r="24" ht="15.75" customHeight="1">
      <c r="A24" s="121"/>
      <c r="B24" s="121"/>
      <c r="C24" s="121"/>
      <c r="D24" s="121"/>
      <c r="E24" s="13">
        <v>0.0</v>
      </c>
      <c r="F24" s="13">
        <v>0.0</v>
      </c>
      <c r="G24" s="13">
        <v>0.0</v>
      </c>
      <c r="H24" s="103">
        <v>0.0</v>
      </c>
      <c r="I24" s="13">
        <v>0.0</v>
      </c>
      <c r="J24" s="13">
        <v>0.0</v>
      </c>
      <c r="K24" s="13">
        <v>0.0</v>
      </c>
      <c r="L24" s="103">
        <v>0.0</v>
      </c>
      <c r="M24" s="121"/>
      <c r="N24" s="121"/>
      <c r="O24" s="121"/>
      <c r="P24" s="121"/>
      <c r="S24" s="121"/>
    </row>
    <row r="25" ht="15.75" customHeight="1">
      <c r="A25" s="103">
        <v>61.0</v>
      </c>
      <c r="B25" s="103"/>
      <c r="C25" s="103" t="s">
        <v>119</v>
      </c>
      <c r="D25" s="103" t="s">
        <v>366</v>
      </c>
      <c r="E25" s="13">
        <v>0.0</v>
      </c>
      <c r="F25" s="13">
        <v>2.0</v>
      </c>
      <c r="G25" s="13">
        <v>0.0</v>
      </c>
      <c r="H25" s="103">
        <v>0.0</v>
      </c>
      <c r="I25" s="13">
        <v>1.0</v>
      </c>
      <c r="J25" s="13">
        <v>2.0</v>
      </c>
      <c r="K25" s="13">
        <v>0.0</v>
      </c>
      <c r="L25" s="103">
        <v>0.0</v>
      </c>
      <c r="M25" s="103"/>
      <c r="N25" s="103"/>
      <c r="O25" s="103"/>
      <c r="P25" s="103">
        <v>4.0</v>
      </c>
      <c r="Q25" s="13" t="s">
        <v>367</v>
      </c>
      <c r="S25" s="121"/>
    </row>
    <row r="26" ht="15.75" customHeight="1">
      <c r="A26" s="121"/>
      <c r="B26" s="121"/>
      <c r="C26" s="121"/>
      <c r="D26" s="121"/>
      <c r="E26" s="13">
        <v>0.0</v>
      </c>
      <c r="F26" s="13">
        <v>0.0</v>
      </c>
      <c r="G26" s="13">
        <v>0.0</v>
      </c>
      <c r="H26" s="103">
        <v>0.0</v>
      </c>
      <c r="I26" s="13">
        <v>1.0</v>
      </c>
      <c r="J26" s="13">
        <v>0.0</v>
      </c>
      <c r="K26" s="13">
        <v>0.0</v>
      </c>
      <c r="L26" s="103">
        <v>0.0</v>
      </c>
      <c r="M26" s="121"/>
      <c r="N26" s="121"/>
      <c r="O26" s="121"/>
      <c r="P26" s="121"/>
      <c r="S26" s="121"/>
    </row>
    <row r="27" ht="15.75" customHeight="1">
      <c r="A27" s="103">
        <v>70.0</v>
      </c>
      <c r="B27" s="103"/>
      <c r="C27" s="103" t="s">
        <v>166</v>
      </c>
      <c r="D27" s="103" t="s">
        <v>368</v>
      </c>
      <c r="E27" s="13">
        <v>0.0</v>
      </c>
      <c r="F27" s="13">
        <v>2.0</v>
      </c>
      <c r="G27" s="13">
        <v>0.0</v>
      </c>
      <c r="H27" s="103">
        <v>0.0</v>
      </c>
      <c r="I27" s="13">
        <v>1.0</v>
      </c>
      <c r="J27" s="13">
        <v>0.0</v>
      </c>
      <c r="K27" s="13">
        <v>0.0</v>
      </c>
      <c r="L27" s="103">
        <v>0.0</v>
      </c>
      <c r="M27" s="103">
        <v>1.0</v>
      </c>
      <c r="N27" s="103">
        <v>2.0</v>
      </c>
      <c r="O27" s="103"/>
      <c r="P27" s="103">
        <v>3.0</v>
      </c>
      <c r="Q27" s="13" t="s">
        <v>369</v>
      </c>
      <c r="S27" s="121"/>
    </row>
    <row r="28" ht="15.75" customHeight="1">
      <c r="A28" s="122"/>
      <c r="B28" s="122"/>
      <c r="C28" s="122"/>
      <c r="D28" s="122"/>
      <c r="E28" s="123">
        <v>0.0</v>
      </c>
      <c r="F28" s="123">
        <v>0.0</v>
      </c>
      <c r="G28" s="123">
        <v>0.0</v>
      </c>
      <c r="H28" s="124">
        <v>0.0</v>
      </c>
      <c r="I28" s="123">
        <v>1.0</v>
      </c>
      <c r="J28" s="123">
        <v>0.0</v>
      </c>
      <c r="K28" s="123">
        <v>0.0</v>
      </c>
      <c r="L28" s="124">
        <v>0.0</v>
      </c>
      <c r="M28" s="122"/>
      <c r="N28" s="122"/>
      <c r="O28" s="122"/>
      <c r="P28" s="122"/>
      <c r="Q28" s="52"/>
      <c r="R28" s="52"/>
      <c r="S28" s="122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ht="15.75" customHeight="1">
      <c r="A30" s="126" t="s">
        <v>450</v>
      </c>
      <c r="B30" s="123"/>
      <c r="C30" s="123"/>
      <c r="D30" s="123"/>
      <c r="E30" s="123"/>
      <c r="F30" s="123"/>
      <c r="G30" s="123"/>
      <c r="H30" s="123"/>
      <c r="I30" s="123"/>
      <c r="J30" s="123"/>
      <c r="K30" s="123"/>
      <c r="L30" s="123"/>
      <c r="M30" s="123"/>
      <c r="N30" s="123"/>
      <c r="O30" s="13"/>
      <c r="P30" s="13"/>
      <c r="Q30" s="13"/>
      <c r="R30" s="13"/>
      <c r="S30" s="13"/>
    </row>
    <row r="31" ht="15.75" customHeight="1">
      <c r="A31" s="140"/>
      <c r="B31" s="141" t="str">
        <f>SUM(B5:B28)/COUNTIF(B5:B28, "&lt;&gt;")</f>
        <v>#DIV/0!</v>
      </c>
      <c r="C31" s="13"/>
      <c r="D31" s="13"/>
      <c r="E31" s="141">
        <f t="array" ref="E31">SUM(IF(ISODD(ROW(E$5:E28)), E$5:E28, 0))/COUNTIF($A$5:$A$28, "&lt;&gt;")</f>
        <v>0</v>
      </c>
      <c r="F31" s="141">
        <f t="array" ref="F31">SUM(IF(ISODD(ROW(F$5:F28)), F$5:F28, 0))/COUNTIF($A$5:$A$28, "&lt;&gt;")</f>
        <v>1.25</v>
      </c>
      <c r="G31" s="141">
        <f t="array" ref="G31">SUM(IF(ISODD(ROW(G$5:G28)), G$5:G28, 0))/COUNTIF($A$5:$A$28, "&lt;&gt;")</f>
        <v>0.25</v>
      </c>
      <c r="H31" s="141">
        <f t="array" ref="H31">SUM(IF(ISODD(ROW(H$5:H28)), H$5:H28, 0))/COUNTIF($A$5:$A$28, "&lt;&gt;")</f>
        <v>0</v>
      </c>
      <c r="I31" s="141">
        <f t="array" ref="I31">SUM(IF(ISODD(ROW(I$5:I28)), I$5:I28, 0))/COUNTIF($A$5:$A$28, "&lt;&gt;")</f>
        <v>0.9166666667</v>
      </c>
      <c r="J31" s="141">
        <f t="array" ref="J31">SUM(IF(ISODD(ROW(J$5:J28)), J$5:J28, 0))/COUNTIF($A$5:$A$28, "&lt;&gt;")</f>
        <v>0.5</v>
      </c>
      <c r="K31" s="141">
        <f t="array" ref="K31">SUM(IF(ISODD(ROW(K$5:K28)), K$5:K28, 0))/COUNTIF($A$5:$A$28, "&lt;&gt;")</f>
        <v>0</v>
      </c>
      <c r="L31" s="141">
        <f t="array" ref="L31">SUM(IF(ISODD(ROW(L$5:L28)), L$5:L28, 0))/COUNTIF($A$5:$A$28, "&lt;&gt;")</f>
        <v>0</v>
      </c>
      <c r="M31" s="141">
        <f>SUM(M5:M28)/COUNTIF($A$5:$A$28, "&lt;&gt;")</f>
        <v>0.4166666667</v>
      </c>
      <c r="N31" s="141">
        <f t="shared" ref="N31:P31" si="2">SUM(N5:N28)/COUNTIF(N5:N28, "&lt;&gt;")</f>
        <v>3</v>
      </c>
      <c r="O31" s="142" t="str">
        <f t="shared" si="2"/>
        <v>#DIV/0!</v>
      </c>
      <c r="P31" s="143">
        <f t="shared" si="2"/>
        <v>3.25</v>
      </c>
      <c r="Q31" s="13"/>
      <c r="R31" s="13"/>
      <c r="S31" s="13"/>
    </row>
    <row r="32" ht="15.75" customHeight="1">
      <c r="A32" s="144"/>
      <c r="B32" s="123"/>
      <c r="C32" s="123"/>
      <c r="D32" s="123"/>
      <c r="E32" s="145">
        <f t="array" ref="E32">SUM(IF(ISEVEN(ROW(E$6:E28)), E$6:E28, 0))/COUNTIF($A$5:$A$28, "&lt;&gt;")</f>
        <v>0.08333333333</v>
      </c>
      <c r="F32" s="145">
        <f t="array" ref="F32">SUM(IF(ISEVEN(ROW(F$6:F28)), F$6:F28, 0))/COUNTIF($A$5:$A$28, "&lt;&gt;")</f>
        <v>0.4166666667</v>
      </c>
      <c r="G32" s="145">
        <f t="array" ref="G32">SUM(IF(ISEVEN(ROW(G$6:G28)), G$6:G28, 0))/COUNTIF($A$5:$A$28, "&lt;&gt;")</f>
        <v>0</v>
      </c>
      <c r="H32" s="145">
        <f t="array" ref="H32">SUM(IF(ISEVEN(ROW(H$6:H28)), H$6:H28, 0))/COUNTIF($A$5:$A$28, "&lt;&gt;")</f>
        <v>0</v>
      </c>
      <c r="I32" s="141">
        <f t="array" ref="I32">SUM(IF(ISEVEN(ROW(I$6:I28)), I$6:I28, 0))/COUNTIF($A$5:$A$28, "&lt;&gt;")</f>
        <v>0.3333333333</v>
      </c>
      <c r="J32" s="145">
        <f t="array" ref="J32">SUM(IF(ISEVEN(ROW(J$6:J28)), J$6:J28, 0))/COUNTIF($A$5:$A$28, "&lt;&gt;")</f>
        <v>0.08333333333</v>
      </c>
      <c r="K32" s="145">
        <f t="array" ref="K32">SUM(IF(ISEVEN(ROW(K$6:K28)), K$6:K28, 0))/COUNTIF($A$5:$A$28, "&lt;&gt;")</f>
        <v>0</v>
      </c>
      <c r="L32" s="145">
        <f t="array" ref="L32">SUM(IF(ISEVEN(ROW(L$6:L28)), L$6:L28, 0))/COUNTIF($A$5:$A$28, "&lt;&gt;")</f>
        <v>0</v>
      </c>
      <c r="M32" s="123"/>
      <c r="N32" s="123"/>
      <c r="O32" s="123"/>
      <c r="P32" s="124"/>
      <c r="Q32" s="13"/>
      <c r="R32" s="13"/>
      <c r="S32" s="13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7">
    <mergeCell ref="E3:H3"/>
    <mergeCell ref="I3:L3"/>
    <mergeCell ref="E4:H4"/>
    <mergeCell ref="I4:L4"/>
    <mergeCell ref="A2:A4"/>
    <mergeCell ref="B2:B4"/>
    <mergeCell ref="C2:D2"/>
    <mergeCell ref="M2:N2"/>
    <mergeCell ref="O2:O4"/>
    <mergeCell ref="P2:P4"/>
    <mergeCell ref="Q2:S4"/>
    <mergeCell ref="U5:U6"/>
    <mergeCell ref="V5:V6"/>
    <mergeCell ref="W5:W6"/>
    <mergeCell ref="M3:M4"/>
    <mergeCell ref="N3:N4"/>
    <mergeCell ref="M5:M6"/>
    <mergeCell ref="N5:N6"/>
    <mergeCell ref="O5:O6"/>
    <mergeCell ref="P5:P6"/>
    <mergeCell ref="Q5:S6"/>
    <mergeCell ref="A7:A8"/>
    <mergeCell ref="A9:A10"/>
    <mergeCell ref="B9:B10"/>
    <mergeCell ref="C9:C10"/>
    <mergeCell ref="D9:D10"/>
    <mergeCell ref="V9:V10"/>
    <mergeCell ref="W9:W10"/>
    <mergeCell ref="N15:N16"/>
    <mergeCell ref="O15:O16"/>
    <mergeCell ref="P15:P16"/>
    <mergeCell ref="Q15:S16"/>
    <mergeCell ref="U15:U16"/>
    <mergeCell ref="V15:V16"/>
    <mergeCell ref="W15:W16"/>
    <mergeCell ref="M15:M16"/>
    <mergeCell ref="M17:M18"/>
    <mergeCell ref="N17:N18"/>
    <mergeCell ref="O17:O18"/>
    <mergeCell ref="P17:P18"/>
    <mergeCell ref="Q17:S18"/>
    <mergeCell ref="U17:U18"/>
    <mergeCell ref="P23:P24"/>
    <mergeCell ref="Q23:S24"/>
    <mergeCell ref="Q25:S26"/>
    <mergeCell ref="M19:M20"/>
    <mergeCell ref="M21:M22"/>
    <mergeCell ref="N21:N22"/>
    <mergeCell ref="O21:O22"/>
    <mergeCell ref="P21:P22"/>
    <mergeCell ref="Q21:S22"/>
    <mergeCell ref="M23:M24"/>
    <mergeCell ref="N27:N28"/>
    <mergeCell ref="O27:O28"/>
    <mergeCell ref="Q27:S28"/>
    <mergeCell ref="N23:N24"/>
    <mergeCell ref="O23:O24"/>
    <mergeCell ref="M25:M26"/>
    <mergeCell ref="N25:N26"/>
    <mergeCell ref="O25:O26"/>
    <mergeCell ref="P25:P26"/>
    <mergeCell ref="M27:M28"/>
    <mergeCell ref="P27:P28"/>
    <mergeCell ref="N7:N8"/>
    <mergeCell ref="O7:O8"/>
    <mergeCell ref="P7:P8"/>
    <mergeCell ref="Q7:S8"/>
    <mergeCell ref="U7:U8"/>
    <mergeCell ref="V7:V8"/>
    <mergeCell ref="W7:W8"/>
    <mergeCell ref="M7:M8"/>
    <mergeCell ref="M9:M10"/>
    <mergeCell ref="N9:N10"/>
    <mergeCell ref="O9:O10"/>
    <mergeCell ref="P9:P10"/>
    <mergeCell ref="Q9:S10"/>
    <mergeCell ref="U9:U10"/>
    <mergeCell ref="N11:N12"/>
    <mergeCell ref="O11:O12"/>
    <mergeCell ref="P11:P12"/>
    <mergeCell ref="Q11:S12"/>
    <mergeCell ref="U11:U12"/>
    <mergeCell ref="V11:V12"/>
    <mergeCell ref="W11:W12"/>
    <mergeCell ref="V13:V14"/>
    <mergeCell ref="W13:W14"/>
    <mergeCell ref="M11:M12"/>
    <mergeCell ref="M13:M14"/>
    <mergeCell ref="N13:N14"/>
    <mergeCell ref="O13:O14"/>
    <mergeCell ref="P13:P14"/>
    <mergeCell ref="Q13:S14"/>
    <mergeCell ref="U13:U14"/>
    <mergeCell ref="V17:V18"/>
    <mergeCell ref="W17:W18"/>
    <mergeCell ref="N19:N20"/>
    <mergeCell ref="O19:O20"/>
    <mergeCell ref="P19:P20"/>
    <mergeCell ref="Q19:S20"/>
    <mergeCell ref="U19:U20"/>
    <mergeCell ref="V19:V20"/>
    <mergeCell ref="W19:W20"/>
    <mergeCell ref="A19:A20"/>
    <mergeCell ref="B19:B20"/>
    <mergeCell ref="C19:C20"/>
    <mergeCell ref="D19:D20"/>
    <mergeCell ref="B21:B22"/>
    <mergeCell ref="C21:C22"/>
    <mergeCell ref="D21:D22"/>
    <mergeCell ref="A21:A22"/>
    <mergeCell ref="A23:A24"/>
    <mergeCell ref="B23:B24"/>
    <mergeCell ref="C23:C24"/>
    <mergeCell ref="D23:D24"/>
    <mergeCell ref="A25:A26"/>
    <mergeCell ref="B25:B26"/>
    <mergeCell ref="C3:C4"/>
    <mergeCell ref="D3:D4"/>
    <mergeCell ref="A5:A6"/>
    <mergeCell ref="B5:B6"/>
    <mergeCell ref="C5:C6"/>
    <mergeCell ref="D5:D6"/>
    <mergeCell ref="D7:D8"/>
    <mergeCell ref="B13:B14"/>
    <mergeCell ref="C13:C14"/>
    <mergeCell ref="B7:B8"/>
    <mergeCell ref="C7:C8"/>
    <mergeCell ref="A11:A12"/>
    <mergeCell ref="B11:B12"/>
    <mergeCell ref="C11:C12"/>
    <mergeCell ref="D11:D12"/>
    <mergeCell ref="D13:D14"/>
    <mergeCell ref="C17:C18"/>
    <mergeCell ref="D17:D18"/>
    <mergeCell ref="A13:A14"/>
    <mergeCell ref="A15:A16"/>
    <mergeCell ref="B15:B16"/>
    <mergeCell ref="C15:C16"/>
    <mergeCell ref="D15:D16"/>
    <mergeCell ref="A17:A18"/>
    <mergeCell ref="B17:B18"/>
    <mergeCell ref="C25:C26"/>
    <mergeCell ref="D25:D26"/>
    <mergeCell ref="A27:A28"/>
    <mergeCell ref="B27:B28"/>
    <mergeCell ref="C27:C28"/>
    <mergeCell ref="D27:D28"/>
  </mergeCells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6.43"/>
    <col customWidth="1" min="3" max="6" width="14.43"/>
    <col customWidth="1" min="13" max="13" width="16.43"/>
  </cols>
  <sheetData>
    <row r="1" ht="15.75" customHeight="1">
      <c r="A1" s="126" t="s">
        <v>473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T1" s="13"/>
      <c r="U1" s="13"/>
      <c r="V1" s="13"/>
      <c r="W1" s="13"/>
    </row>
    <row r="2" ht="15.75" customHeight="1">
      <c r="A2" s="96" t="s">
        <v>87</v>
      </c>
      <c r="B2" s="96" t="s">
        <v>433</v>
      </c>
      <c r="C2" s="127" t="s">
        <v>89</v>
      </c>
      <c r="D2" s="128"/>
      <c r="E2" s="127" t="s">
        <v>434</v>
      </c>
      <c r="F2" s="127" t="s">
        <v>435</v>
      </c>
      <c r="G2" s="127" t="s">
        <v>436</v>
      </c>
      <c r="H2" s="129" t="s">
        <v>437</v>
      </c>
      <c r="I2" s="127" t="s">
        <v>434</v>
      </c>
      <c r="J2" s="127" t="s">
        <v>435</v>
      </c>
      <c r="K2" s="127" t="s">
        <v>436</v>
      </c>
      <c r="L2" s="129" t="s">
        <v>437</v>
      </c>
      <c r="M2" s="127" t="s">
        <v>438</v>
      </c>
      <c r="N2" s="128"/>
      <c r="O2" s="95" t="s">
        <v>15</v>
      </c>
      <c r="P2" s="96" t="s">
        <v>16</v>
      </c>
      <c r="Q2" s="130" t="s">
        <v>108</v>
      </c>
      <c r="R2" s="66"/>
      <c r="S2" s="131"/>
      <c r="T2" s="140"/>
      <c r="U2" s="13"/>
      <c r="V2" s="13"/>
      <c r="W2" s="13"/>
    </row>
    <row r="3" ht="15.75" customHeight="1">
      <c r="A3" s="121"/>
      <c r="B3" s="121"/>
      <c r="C3" s="132" t="s">
        <v>439</v>
      </c>
      <c r="D3" s="133" t="s">
        <v>108</v>
      </c>
      <c r="E3" s="134" t="s">
        <v>440</v>
      </c>
      <c r="F3" s="135"/>
      <c r="G3" s="135"/>
      <c r="H3" s="136"/>
      <c r="I3" s="134" t="s">
        <v>441</v>
      </c>
      <c r="J3" s="135"/>
      <c r="K3" s="135"/>
      <c r="L3" s="136"/>
      <c r="M3" s="132" t="s">
        <v>442</v>
      </c>
      <c r="N3" s="133" t="s">
        <v>443</v>
      </c>
      <c r="O3" s="137"/>
      <c r="P3" s="121"/>
      <c r="S3" s="121"/>
      <c r="T3" s="140"/>
      <c r="U3" s="13"/>
      <c r="V3" s="13"/>
      <c r="W3" s="13"/>
    </row>
    <row r="4" ht="15.75" customHeight="1">
      <c r="A4" s="136"/>
      <c r="B4" s="136"/>
      <c r="C4" s="138"/>
      <c r="D4" s="136"/>
      <c r="E4" s="134" t="s">
        <v>444</v>
      </c>
      <c r="F4" s="135"/>
      <c r="G4" s="135"/>
      <c r="H4" s="136"/>
      <c r="I4" s="134" t="s">
        <v>445</v>
      </c>
      <c r="J4" s="135"/>
      <c r="K4" s="135"/>
      <c r="L4" s="136"/>
      <c r="M4" s="138"/>
      <c r="N4" s="136"/>
      <c r="O4" s="139"/>
      <c r="P4" s="136"/>
      <c r="Q4" s="135"/>
      <c r="R4" s="135"/>
      <c r="S4" s="136"/>
      <c r="T4" s="140"/>
      <c r="U4" s="13" t="s">
        <v>446</v>
      </c>
      <c r="V4" s="13" t="s">
        <v>447</v>
      </c>
      <c r="W4" s="13" t="s">
        <v>448</v>
      </c>
    </row>
    <row r="5" ht="15.75" customHeight="1">
      <c r="A5" s="103">
        <v>6.0</v>
      </c>
      <c r="B5" s="103"/>
      <c r="C5" s="103" t="s">
        <v>370</v>
      </c>
      <c r="D5" s="103" t="s">
        <v>371</v>
      </c>
      <c r="E5" s="13">
        <v>0.0</v>
      </c>
      <c r="F5" s="13">
        <v>0.0</v>
      </c>
      <c r="G5" s="13">
        <v>0.0</v>
      </c>
      <c r="H5" s="103">
        <v>0.0</v>
      </c>
      <c r="I5" s="13">
        <v>0.0</v>
      </c>
      <c r="J5" s="13">
        <v>0.0</v>
      </c>
      <c r="K5" s="13">
        <v>0.0</v>
      </c>
      <c r="L5" s="103">
        <v>0.0</v>
      </c>
      <c r="M5" s="103">
        <v>1.0</v>
      </c>
      <c r="N5" s="103">
        <v>4.0</v>
      </c>
      <c r="O5" s="103"/>
      <c r="P5" s="103">
        <v>2.0</v>
      </c>
      <c r="Q5" s="13" t="s">
        <v>372</v>
      </c>
      <c r="S5" s="121"/>
      <c r="T5" s="140"/>
      <c r="U5" s="147">
        <f>SUM(E5:H5) * 2 + SUM(I5:L5) * 3</f>
        <v>0</v>
      </c>
      <c r="V5" s="147">
        <f>1-EXP(-(ROW(V5) - 4)/3)</f>
        <v>0.2834686894</v>
      </c>
      <c r="W5" s="147">
        <f>V5*U5</f>
        <v>0</v>
      </c>
    </row>
    <row r="6" ht="15.75" customHeight="1">
      <c r="A6" s="121"/>
      <c r="B6" s="121"/>
      <c r="C6" s="121"/>
      <c r="D6" s="121"/>
      <c r="E6" s="13">
        <v>1.0</v>
      </c>
      <c r="F6" s="13">
        <v>0.0</v>
      </c>
      <c r="G6" s="13">
        <v>0.0</v>
      </c>
      <c r="H6" s="103">
        <v>0.0</v>
      </c>
      <c r="I6" s="13">
        <v>0.0</v>
      </c>
      <c r="J6" s="13">
        <v>0.0</v>
      </c>
      <c r="K6" s="13">
        <v>0.0</v>
      </c>
      <c r="L6" s="103">
        <v>0.0</v>
      </c>
      <c r="M6" s="121"/>
      <c r="N6" s="121"/>
      <c r="O6" s="121"/>
      <c r="P6" s="121"/>
      <c r="S6" s="121"/>
      <c r="T6" s="140"/>
    </row>
    <row r="7" ht="15.75" customHeight="1">
      <c r="A7" s="103">
        <v>9.0</v>
      </c>
      <c r="B7" s="103"/>
      <c r="C7" s="103" t="s">
        <v>109</v>
      </c>
      <c r="D7" s="103" t="s">
        <v>373</v>
      </c>
      <c r="E7" s="13">
        <v>3.0</v>
      </c>
      <c r="F7" s="13">
        <v>0.0</v>
      </c>
      <c r="G7" s="13">
        <v>0.0</v>
      </c>
      <c r="H7" s="103">
        <v>0.0</v>
      </c>
      <c r="I7" s="13">
        <v>0.0</v>
      </c>
      <c r="J7" s="13">
        <v>0.0</v>
      </c>
      <c r="K7" s="13">
        <v>0.0</v>
      </c>
      <c r="L7" s="103">
        <v>0.0</v>
      </c>
      <c r="M7" s="103">
        <v>1.0</v>
      </c>
      <c r="N7" s="103">
        <v>9.0</v>
      </c>
      <c r="O7" s="103"/>
      <c r="P7" s="103">
        <v>4.0</v>
      </c>
      <c r="Q7" s="13" t="s">
        <v>374</v>
      </c>
      <c r="S7" s="121"/>
      <c r="T7" s="140"/>
      <c r="U7" s="147">
        <f>SUM(E7:H7) * 2 + SUM(I7:L7) * 3</f>
        <v>6</v>
      </c>
      <c r="V7" s="147">
        <f>1-EXP(-(ROW(V7) - 4)/3)</f>
        <v>0.6321205588</v>
      </c>
      <c r="W7" s="147">
        <f>V7*U7</f>
        <v>3.792723353</v>
      </c>
    </row>
    <row r="8" ht="15.75" customHeight="1">
      <c r="A8" s="121"/>
      <c r="B8" s="121"/>
      <c r="C8" s="121"/>
      <c r="D8" s="121"/>
      <c r="E8" s="13">
        <v>0.0</v>
      </c>
      <c r="F8" s="13">
        <v>0.0</v>
      </c>
      <c r="G8" s="13">
        <v>0.0</v>
      </c>
      <c r="H8" s="103">
        <v>0.0</v>
      </c>
      <c r="I8" s="13">
        <v>0.0</v>
      </c>
      <c r="J8" s="13">
        <v>0.0</v>
      </c>
      <c r="K8" s="13">
        <v>0.0</v>
      </c>
      <c r="L8" s="103">
        <v>0.0</v>
      </c>
      <c r="M8" s="121"/>
      <c r="N8" s="121"/>
      <c r="O8" s="121"/>
      <c r="P8" s="121"/>
      <c r="S8" s="121"/>
      <c r="T8" s="140"/>
    </row>
    <row r="9" ht="15.75" customHeight="1">
      <c r="A9" s="103">
        <v>18.0</v>
      </c>
      <c r="B9" s="103"/>
      <c r="C9" s="103" t="s">
        <v>116</v>
      </c>
      <c r="D9" s="103" t="s">
        <v>375</v>
      </c>
      <c r="E9" s="13">
        <v>0.0</v>
      </c>
      <c r="F9" s="13">
        <v>0.0</v>
      </c>
      <c r="G9" s="13">
        <v>0.0</v>
      </c>
      <c r="H9" s="103">
        <v>0.0</v>
      </c>
      <c r="I9" s="13">
        <v>2.0</v>
      </c>
      <c r="J9" s="13">
        <v>0.0</v>
      </c>
      <c r="K9" s="13">
        <v>0.0</v>
      </c>
      <c r="L9" s="103">
        <v>0.0</v>
      </c>
      <c r="M9" s="103">
        <v>1.0</v>
      </c>
      <c r="N9" s="103">
        <v>5.0</v>
      </c>
      <c r="O9" s="103"/>
      <c r="P9" s="103">
        <v>3.0</v>
      </c>
      <c r="Q9" s="13" t="s">
        <v>376</v>
      </c>
      <c r="S9" s="121"/>
      <c r="T9" s="140"/>
      <c r="U9" s="147">
        <f>SUM(E9:H9) * 2 + SUM(I9:L9) * 3</f>
        <v>6</v>
      </c>
      <c r="V9" s="147">
        <f>1-EXP(-(ROW(V9) - 4)/3)</f>
        <v>0.8111243972</v>
      </c>
      <c r="W9" s="147">
        <f>V9*U9</f>
        <v>4.866746383</v>
      </c>
    </row>
    <row r="10" ht="15.75" customHeight="1">
      <c r="A10" s="121"/>
      <c r="B10" s="121"/>
      <c r="C10" s="121"/>
      <c r="D10" s="121"/>
      <c r="E10" s="13">
        <v>0.0</v>
      </c>
      <c r="F10" s="13">
        <v>0.0</v>
      </c>
      <c r="G10" s="13">
        <v>0.0</v>
      </c>
      <c r="H10" s="103">
        <v>0.0</v>
      </c>
      <c r="I10" s="13">
        <v>1.0</v>
      </c>
      <c r="J10" s="13">
        <v>0.0</v>
      </c>
      <c r="K10" s="13">
        <v>0.0</v>
      </c>
      <c r="L10" s="103">
        <v>0.0</v>
      </c>
      <c r="M10" s="121"/>
      <c r="N10" s="121"/>
      <c r="O10" s="121"/>
      <c r="P10" s="121"/>
      <c r="S10" s="121"/>
      <c r="T10" s="140"/>
    </row>
    <row r="11" ht="15.75" customHeight="1">
      <c r="A11" s="103">
        <v>21.0</v>
      </c>
      <c r="B11" s="103"/>
      <c r="C11" s="103" t="s">
        <v>109</v>
      </c>
      <c r="D11" s="103" t="s">
        <v>377</v>
      </c>
      <c r="E11" s="13">
        <v>1.0</v>
      </c>
      <c r="F11" s="13">
        <v>0.0</v>
      </c>
      <c r="G11" s="13">
        <v>0.0</v>
      </c>
      <c r="H11" s="103">
        <v>0.0</v>
      </c>
      <c r="I11" s="13">
        <v>4.0</v>
      </c>
      <c r="J11" s="13">
        <v>0.0</v>
      </c>
      <c r="K11" s="13">
        <v>0.0</v>
      </c>
      <c r="L11" s="103">
        <v>0.0</v>
      </c>
      <c r="M11" s="103">
        <v>1.0</v>
      </c>
      <c r="N11" s="103">
        <v>2.0</v>
      </c>
      <c r="O11" s="103"/>
      <c r="P11" s="103">
        <v>3.0</v>
      </c>
      <c r="Q11" s="13" t="s">
        <v>378</v>
      </c>
      <c r="S11" s="121"/>
      <c r="T11" s="140"/>
      <c r="U11" s="147">
        <f>SUM(E11:H11) * 2 + SUM(I11:L11) * 3</f>
        <v>14</v>
      </c>
      <c r="V11" s="147">
        <f>1-EXP(-(ROW(V11) - 4)/3)</f>
        <v>0.9030280321</v>
      </c>
      <c r="W11" s="147">
        <f>V11*U11</f>
        <v>12.64239245</v>
      </c>
    </row>
    <row r="12" ht="15.75" customHeight="1">
      <c r="A12" s="121"/>
      <c r="B12" s="121"/>
      <c r="C12" s="121"/>
      <c r="D12" s="121"/>
      <c r="E12" s="13">
        <v>0.0</v>
      </c>
      <c r="F12" s="13">
        <v>0.0</v>
      </c>
      <c r="G12" s="13">
        <v>0.0</v>
      </c>
      <c r="H12" s="103">
        <v>0.0</v>
      </c>
      <c r="I12" s="13">
        <v>0.0</v>
      </c>
      <c r="J12" s="13">
        <v>0.0</v>
      </c>
      <c r="K12" s="13">
        <v>0.0</v>
      </c>
      <c r="L12" s="103">
        <v>0.0</v>
      </c>
      <c r="M12" s="121"/>
      <c r="N12" s="121"/>
      <c r="O12" s="121"/>
      <c r="P12" s="121"/>
      <c r="S12" s="121"/>
      <c r="T12" s="140"/>
    </row>
    <row r="13" ht="15.75" customHeight="1">
      <c r="A13" s="103">
        <v>30.0</v>
      </c>
      <c r="B13" s="103"/>
      <c r="C13" s="103" t="s">
        <v>119</v>
      </c>
      <c r="D13" s="103" t="s">
        <v>379</v>
      </c>
      <c r="E13" s="13">
        <v>0.0</v>
      </c>
      <c r="F13" s="13">
        <v>0.0</v>
      </c>
      <c r="G13" s="13">
        <v>0.0</v>
      </c>
      <c r="H13" s="103">
        <v>0.0</v>
      </c>
      <c r="I13" s="13">
        <v>3.0</v>
      </c>
      <c r="J13" s="13">
        <v>0.0</v>
      </c>
      <c r="K13" s="13">
        <v>0.0</v>
      </c>
      <c r="L13" s="103">
        <v>0.0</v>
      </c>
      <c r="M13" s="103">
        <v>1.0</v>
      </c>
      <c r="N13" s="103">
        <v>13.0</v>
      </c>
      <c r="O13" s="103"/>
      <c r="P13" s="103">
        <v>3.0</v>
      </c>
      <c r="Q13" s="13" t="s">
        <v>380</v>
      </c>
      <c r="S13" s="121"/>
      <c r="T13" s="140"/>
      <c r="U13" s="147">
        <f>SUM(E13:H13) * 2 + SUM(I13:L13) * 3</f>
        <v>9</v>
      </c>
      <c r="V13" s="147">
        <f>1-EXP(-(ROW(V13) - 4)/3)</f>
        <v>0.9502129316</v>
      </c>
      <c r="W13" s="147">
        <f>V13*U13</f>
        <v>8.551916385</v>
      </c>
    </row>
    <row r="14" ht="15.75" customHeight="1">
      <c r="A14" s="121"/>
      <c r="B14" s="121"/>
      <c r="C14" s="121"/>
      <c r="D14" s="121"/>
      <c r="E14" s="13">
        <v>1.0</v>
      </c>
      <c r="F14" s="13">
        <v>0.0</v>
      </c>
      <c r="G14" s="13">
        <v>0.0</v>
      </c>
      <c r="H14" s="103">
        <v>0.0</v>
      </c>
      <c r="I14" s="13">
        <v>1.0</v>
      </c>
      <c r="J14" s="13">
        <v>0.0</v>
      </c>
      <c r="K14" s="13">
        <v>0.0</v>
      </c>
      <c r="L14" s="103">
        <v>0.0</v>
      </c>
      <c r="M14" s="121"/>
      <c r="N14" s="121"/>
      <c r="O14" s="121"/>
      <c r="P14" s="121"/>
      <c r="S14" s="121"/>
      <c r="T14" s="140"/>
    </row>
    <row r="15" ht="15.75" customHeight="1">
      <c r="A15" s="103">
        <v>36.0</v>
      </c>
      <c r="B15" s="103"/>
      <c r="C15" s="103"/>
      <c r="D15" s="103" t="s">
        <v>292</v>
      </c>
      <c r="E15" s="13">
        <v>1.0</v>
      </c>
      <c r="F15" s="13">
        <v>0.0</v>
      </c>
      <c r="G15" s="13">
        <v>0.0</v>
      </c>
      <c r="H15" s="103">
        <v>0.0</v>
      </c>
      <c r="I15" s="13">
        <v>3.0</v>
      </c>
      <c r="J15" s="13">
        <v>0.0</v>
      </c>
      <c r="K15" s="13">
        <v>0.0</v>
      </c>
      <c r="L15" s="103">
        <v>0.0</v>
      </c>
      <c r="M15" s="103"/>
      <c r="N15" s="103"/>
      <c r="O15" s="103"/>
      <c r="P15" s="103">
        <v>5.0</v>
      </c>
      <c r="Q15" s="13"/>
      <c r="S15" s="121"/>
      <c r="T15" s="140"/>
      <c r="U15" s="147">
        <f>SUM(E15:H15) * 2 + SUM(I15:L15) * 3</f>
        <v>11</v>
      </c>
      <c r="V15" s="147">
        <f>1-EXP(-(ROW(V15) - 4)/3)</f>
        <v>0.9744384668</v>
      </c>
      <c r="W15" s="147">
        <f>V15*U15</f>
        <v>10.71882313</v>
      </c>
    </row>
    <row r="16" ht="15.75" customHeight="1">
      <c r="A16" s="121"/>
      <c r="B16" s="121"/>
      <c r="C16" s="121"/>
      <c r="D16" s="121"/>
      <c r="E16" s="13">
        <v>0.0</v>
      </c>
      <c r="F16" s="13">
        <v>0.0</v>
      </c>
      <c r="G16" s="13">
        <v>0.0</v>
      </c>
      <c r="H16" s="103">
        <v>0.0</v>
      </c>
      <c r="I16" s="13">
        <v>1.0</v>
      </c>
      <c r="J16" s="13">
        <v>0.0</v>
      </c>
      <c r="K16" s="13">
        <v>0.0</v>
      </c>
      <c r="L16" s="103">
        <v>0.0</v>
      </c>
      <c r="M16" s="121"/>
      <c r="N16" s="121"/>
      <c r="O16" s="121"/>
      <c r="P16" s="121"/>
      <c r="S16" s="121"/>
      <c r="T16" s="140"/>
    </row>
    <row r="17" ht="15.75" customHeight="1">
      <c r="A17" s="103">
        <v>39.0</v>
      </c>
      <c r="B17" s="103"/>
      <c r="C17" s="103" t="s">
        <v>109</v>
      </c>
      <c r="D17" s="103"/>
      <c r="E17" s="13">
        <v>0.0</v>
      </c>
      <c r="F17" s="13">
        <v>0.0</v>
      </c>
      <c r="G17" s="13">
        <v>0.0</v>
      </c>
      <c r="H17" s="103">
        <v>0.0</v>
      </c>
      <c r="I17" s="13">
        <v>0.0</v>
      </c>
      <c r="J17" s="13">
        <v>0.0</v>
      </c>
      <c r="K17" s="13">
        <v>0.0</v>
      </c>
      <c r="L17" s="103">
        <v>0.0</v>
      </c>
      <c r="M17" s="103"/>
      <c r="N17" s="103"/>
      <c r="O17" s="103"/>
      <c r="P17" s="103">
        <v>4.0</v>
      </c>
      <c r="Q17" s="13"/>
      <c r="S17" s="121"/>
      <c r="T17" s="140"/>
      <c r="U17" s="147">
        <f>SUM(E17:H17) * 2 + SUM(I17:L17) * 3</f>
        <v>0</v>
      </c>
      <c r="V17" s="147">
        <f>1-EXP(-(ROW(V17) - 4)/3)</f>
        <v>0.9868762713</v>
      </c>
      <c r="W17" s="147">
        <f>V17*U17</f>
        <v>0</v>
      </c>
    </row>
    <row r="18" ht="15.75" customHeight="1">
      <c r="A18" s="121"/>
      <c r="B18" s="121"/>
      <c r="C18" s="121"/>
      <c r="D18" s="121"/>
      <c r="E18" s="13">
        <v>1.0</v>
      </c>
      <c r="F18" s="13">
        <v>0.0</v>
      </c>
      <c r="G18" s="13">
        <v>0.0</v>
      </c>
      <c r="H18" s="103">
        <v>0.0</v>
      </c>
      <c r="I18" s="13">
        <v>1.0</v>
      </c>
      <c r="J18" s="13">
        <v>0.0</v>
      </c>
      <c r="K18" s="13">
        <v>0.0</v>
      </c>
      <c r="L18" s="103">
        <v>0.0</v>
      </c>
      <c r="M18" s="121"/>
      <c r="N18" s="121"/>
      <c r="O18" s="121"/>
      <c r="P18" s="121"/>
      <c r="S18" s="121"/>
      <c r="T18" s="140"/>
    </row>
    <row r="19" ht="15.75" customHeight="1">
      <c r="A19" s="103">
        <v>48.0</v>
      </c>
      <c r="B19" s="103"/>
      <c r="C19" s="103" t="s">
        <v>370</v>
      </c>
      <c r="D19" s="103" t="s">
        <v>381</v>
      </c>
      <c r="E19" s="13">
        <v>2.0</v>
      </c>
      <c r="F19" s="13">
        <v>0.0</v>
      </c>
      <c r="G19" s="13">
        <v>0.0</v>
      </c>
      <c r="H19" s="103">
        <v>0.0</v>
      </c>
      <c r="I19" s="13">
        <v>0.0</v>
      </c>
      <c r="J19" s="13">
        <v>0.0</v>
      </c>
      <c r="K19" s="13">
        <v>0.0</v>
      </c>
      <c r="L19" s="103">
        <v>0.0</v>
      </c>
      <c r="M19" s="103">
        <v>1.0</v>
      </c>
      <c r="N19" s="103">
        <v>2.0</v>
      </c>
      <c r="O19" s="103"/>
      <c r="P19" s="103">
        <v>3.0</v>
      </c>
      <c r="Q19" s="13"/>
      <c r="S19" s="121"/>
      <c r="T19" s="140"/>
      <c r="U19" s="147">
        <f>SUM(E19:H19) * 2 + SUM(I19:L19) * 3</f>
        <v>4</v>
      </c>
      <c r="V19" s="147">
        <f>1-EXP(-(ROW(V19) - 4)/3)</f>
        <v>0.993262053</v>
      </c>
      <c r="W19" s="147">
        <f>V19*U19</f>
        <v>3.973048212</v>
      </c>
    </row>
    <row r="20" ht="15.75" customHeight="1">
      <c r="A20" s="121"/>
      <c r="B20" s="121"/>
      <c r="C20" s="121"/>
      <c r="D20" s="121"/>
      <c r="E20" s="13">
        <v>1.0</v>
      </c>
      <c r="F20" s="13">
        <v>0.0</v>
      </c>
      <c r="G20" s="13">
        <v>0.0</v>
      </c>
      <c r="H20" s="103">
        <v>0.0</v>
      </c>
      <c r="I20" s="13">
        <v>1.0</v>
      </c>
      <c r="J20" s="13">
        <v>0.0</v>
      </c>
      <c r="K20" s="13">
        <v>0.0</v>
      </c>
      <c r="L20" s="103">
        <v>0.0</v>
      </c>
      <c r="M20" s="121"/>
      <c r="N20" s="121"/>
      <c r="O20" s="121"/>
      <c r="P20" s="121"/>
      <c r="S20" s="121"/>
      <c r="T20" s="140"/>
    </row>
    <row r="21" ht="15.75" customHeight="1">
      <c r="A21" s="103">
        <v>52.0</v>
      </c>
      <c r="B21" s="103"/>
      <c r="C21" s="103"/>
      <c r="D21" s="103" t="s">
        <v>382</v>
      </c>
      <c r="E21" s="13">
        <v>0.0</v>
      </c>
      <c r="F21" s="13">
        <v>0.0</v>
      </c>
      <c r="G21" s="13">
        <v>0.0</v>
      </c>
      <c r="H21" s="103">
        <v>0.0</v>
      </c>
      <c r="I21" s="13">
        <v>3.0</v>
      </c>
      <c r="J21" s="13">
        <v>0.0</v>
      </c>
      <c r="K21" s="13">
        <v>0.0</v>
      </c>
      <c r="L21" s="103">
        <v>0.0</v>
      </c>
      <c r="M21" s="103">
        <v>1.0</v>
      </c>
      <c r="N21" s="103">
        <v>1.0</v>
      </c>
      <c r="O21" s="103"/>
      <c r="P21" s="103">
        <v>4.0</v>
      </c>
      <c r="Q21" s="13"/>
      <c r="S21" s="121"/>
      <c r="T21" s="140" t="s">
        <v>449</v>
      </c>
      <c r="U21" s="147">
        <f t="shared" ref="U21:W21" si="1">SUM(U5:U20)</f>
        <v>50</v>
      </c>
      <c r="V21" s="147">
        <f t="shared" si="1"/>
        <v>6.5345314</v>
      </c>
      <c r="W21" s="147">
        <f t="shared" si="1"/>
        <v>44.54564992</v>
      </c>
    </row>
    <row r="22" ht="15.75" customHeight="1">
      <c r="A22" s="121"/>
      <c r="B22" s="121"/>
      <c r="C22" s="121"/>
      <c r="D22" s="121"/>
      <c r="E22" s="13">
        <v>0.0</v>
      </c>
      <c r="F22" s="13">
        <v>0.0</v>
      </c>
      <c r="G22" s="13">
        <v>0.0</v>
      </c>
      <c r="H22" s="103">
        <v>0.0</v>
      </c>
      <c r="I22" s="13">
        <v>0.0</v>
      </c>
      <c r="J22" s="13">
        <v>0.0</v>
      </c>
      <c r="K22" s="13">
        <v>0.0</v>
      </c>
      <c r="L22" s="103">
        <v>0.0</v>
      </c>
      <c r="M22" s="121"/>
      <c r="N22" s="121"/>
      <c r="O22" s="121"/>
      <c r="P22" s="121"/>
      <c r="S22" s="121"/>
      <c r="T22" s="140"/>
      <c r="U22" s="147">
        <f>U21/COUNT(U5:U20)</f>
        <v>6.25</v>
      </c>
      <c r="V22" s="13"/>
      <c r="W22" s="147">
        <f>W21/V21</f>
        <v>6.816961644</v>
      </c>
    </row>
    <row r="23" ht="15.75" customHeight="1">
      <c r="A23" s="103">
        <v>59.0</v>
      </c>
      <c r="B23" s="103"/>
      <c r="C23" s="103" t="s">
        <v>119</v>
      </c>
      <c r="D23" s="103" t="s">
        <v>383</v>
      </c>
      <c r="E23" s="13">
        <v>1.0</v>
      </c>
      <c r="F23" s="13">
        <v>0.0</v>
      </c>
      <c r="G23" s="13">
        <v>0.0</v>
      </c>
      <c r="H23" s="103">
        <v>0.0</v>
      </c>
      <c r="I23" s="13">
        <v>3.0</v>
      </c>
      <c r="J23" s="13">
        <v>0.0</v>
      </c>
      <c r="K23" s="13">
        <v>0.0</v>
      </c>
      <c r="L23" s="103">
        <v>0.0</v>
      </c>
      <c r="M23" s="103">
        <v>1.0</v>
      </c>
      <c r="N23" s="103">
        <v>1.0</v>
      </c>
      <c r="O23" s="103"/>
      <c r="P23" s="103">
        <v>3.0</v>
      </c>
      <c r="Q23" s="13" t="s">
        <v>384</v>
      </c>
      <c r="S23" s="121"/>
    </row>
    <row r="24" ht="15.75" customHeight="1">
      <c r="A24" s="121"/>
      <c r="B24" s="121"/>
      <c r="C24" s="121"/>
      <c r="D24" s="121"/>
      <c r="E24" s="13">
        <v>1.0</v>
      </c>
      <c r="F24" s="13">
        <v>0.0</v>
      </c>
      <c r="G24" s="13">
        <v>0.0</v>
      </c>
      <c r="H24" s="103">
        <v>0.0</v>
      </c>
      <c r="I24" s="13">
        <v>0.0</v>
      </c>
      <c r="J24" s="13">
        <v>0.0</v>
      </c>
      <c r="K24" s="13">
        <v>0.0</v>
      </c>
      <c r="L24" s="103">
        <v>0.0</v>
      </c>
      <c r="M24" s="121"/>
      <c r="N24" s="121"/>
      <c r="O24" s="121"/>
      <c r="P24" s="121"/>
      <c r="S24" s="121"/>
    </row>
    <row r="25" ht="15.75" customHeight="1">
      <c r="A25" s="103">
        <v>68.0</v>
      </c>
      <c r="B25" s="103"/>
      <c r="C25" s="103"/>
      <c r="D25" s="103" t="s">
        <v>292</v>
      </c>
      <c r="E25" s="13">
        <v>0.0</v>
      </c>
      <c r="F25" s="13">
        <v>0.0</v>
      </c>
      <c r="G25" s="13">
        <v>0.0</v>
      </c>
      <c r="H25" s="103">
        <v>0.0</v>
      </c>
      <c r="I25" s="13">
        <v>2.0</v>
      </c>
      <c r="J25" s="13">
        <v>0.0</v>
      </c>
      <c r="K25" s="13">
        <v>0.0</v>
      </c>
      <c r="L25" s="103">
        <v>0.0</v>
      </c>
      <c r="M25" s="103">
        <v>1.0</v>
      </c>
      <c r="N25" s="103">
        <v>2.0</v>
      </c>
      <c r="O25" s="103"/>
      <c r="P25" s="103">
        <v>3.0</v>
      </c>
      <c r="Q25" s="13"/>
      <c r="S25" s="121"/>
    </row>
    <row r="26" ht="15.75" customHeight="1">
      <c r="A26" s="121"/>
      <c r="B26" s="121"/>
      <c r="C26" s="121"/>
      <c r="D26" s="121"/>
      <c r="E26" s="13">
        <v>0.0</v>
      </c>
      <c r="F26" s="13">
        <v>0.0</v>
      </c>
      <c r="G26" s="13">
        <v>0.0</v>
      </c>
      <c r="H26" s="103">
        <v>0.0</v>
      </c>
      <c r="I26" s="13">
        <v>0.0</v>
      </c>
      <c r="J26" s="13">
        <v>0.0</v>
      </c>
      <c r="K26" s="13">
        <v>0.0</v>
      </c>
      <c r="L26" s="103">
        <v>0.0</v>
      </c>
      <c r="M26" s="121"/>
      <c r="N26" s="121"/>
      <c r="O26" s="121"/>
      <c r="P26" s="121"/>
      <c r="S26" s="121"/>
    </row>
    <row r="27" ht="15.75" customHeight="1">
      <c r="A27" s="103"/>
      <c r="B27" s="103"/>
      <c r="C27" s="103"/>
      <c r="D27" s="103"/>
      <c r="E27" s="13"/>
      <c r="F27" s="13"/>
      <c r="G27" s="13"/>
      <c r="H27" s="103"/>
      <c r="I27" s="13"/>
      <c r="J27" s="13"/>
      <c r="K27" s="13"/>
      <c r="L27" s="103"/>
      <c r="M27" s="103"/>
      <c r="N27" s="103"/>
      <c r="O27" s="103"/>
      <c r="P27" s="103"/>
      <c r="Q27" s="13"/>
      <c r="S27" s="121"/>
    </row>
    <row r="28" ht="15.75" customHeight="1">
      <c r="A28" s="122"/>
      <c r="B28" s="122"/>
      <c r="C28" s="122"/>
      <c r="D28" s="122"/>
      <c r="E28" s="123"/>
      <c r="F28" s="123"/>
      <c r="G28" s="123"/>
      <c r="H28" s="124"/>
      <c r="I28" s="123"/>
      <c r="J28" s="123"/>
      <c r="K28" s="123"/>
      <c r="L28" s="124"/>
      <c r="M28" s="122"/>
      <c r="N28" s="122"/>
      <c r="O28" s="122"/>
      <c r="P28" s="122"/>
      <c r="Q28" s="52"/>
      <c r="R28" s="52"/>
      <c r="S28" s="122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ht="15.75" customHeight="1">
      <c r="A30" s="126" t="s">
        <v>450</v>
      </c>
      <c r="B30" s="123"/>
      <c r="C30" s="123"/>
      <c r="D30" s="123"/>
      <c r="E30" s="123"/>
      <c r="F30" s="123"/>
      <c r="G30" s="123"/>
      <c r="H30" s="123"/>
      <c r="I30" s="123"/>
      <c r="J30" s="123"/>
      <c r="K30" s="123"/>
      <c r="L30" s="123"/>
      <c r="M30" s="123"/>
      <c r="N30" s="123"/>
      <c r="O30" s="13"/>
      <c r="P30" s="13"/>
      <c r="Q30" s="13"/>
      <c r="R30" s="13"/>
      <c r="S30" s="13"/>
    </row>
    <row r="31" ht="15.75" customHeight="1">
      <c r="A31" s="140"/>
      <c r="B31" s="141" t="str">
        <f>SUM(B5:B28)/COUNTIF(B5:B28, "&lt;&gt;")</f>
        <v>#DIV/0!</v>
      </c>
      <c r="C31" s="13"/>
      <c r="D31" s="13"/>
      <c r="E31" s="141">
        <f t="array" ref="E31">SUM(IF(ISODD(ROW(E$5:E28)), E$5:E28, 0))/COUNTIF($A$5:$A$28, "&lt;&gt;")</f>
        <v>0.7272727273</v>
      </c>
      <c r="F31" s="141">
        <f t="array" ref="F31">SUM(IF(ISODD(ROW(F$5:F28)), F$5:F28, 0))/COUNTIF($A$5:$A$28, "&lt;&gt;")</f>
        <v>0</v>
      </c>
      <c r="G31" s="141">
        <f t="array" ref="G31">SUM(IF(ISODD(ROW(G$5:G28)), G$5:G28, 0))/COUNTIF($A$5:$A$28, "&lt;&gt;")</f>
        <v>0</v>
      </c>
      <c r="H31" s="141">
        <f t="array" ref="H31">SUM(IF(ISODD(ROW(H$5:H28)), H$5:H28, 0))/COUNTIF($A$5:$A$28, "&lt;&gt;")</f>
        <v>0</v>
      </c>
      <c r="I31" s="141">
        <f t="array" ref="I31">SUM(IF(ISODD(ROW(I$5:I28)), I$5:I28, 0))/COUNTIF($A$5:$A$28, "&lt;&gt;")</f>
        <v>1.818181818</v>
      </c>
      <c r="J31" s="141">
        <f t="array" ref="J31">SUM(IF(ISODD(ROW(J$5:J28)), J$5:J28, 0))/COUNTIF($A$5:$A$28, "&lt;&gt;")</f>
        <v>0</v>
      </c>
      <c r="K31" s="141">
        <f t="array" ref="K31">SUM(IF(ISODD(ROW(K$5:K28)), K$5:K28, 0))/COUNTIF($A$5:$A$28, "&lt;&gt;")</f>
        <v>0</v>
      </c>
      <c r="L31" s="141">
        <f t="array" ref="L31">SUM(IF(ISODD(ROW(L$5:L28)), L$5:L28, 0))/COUNTIF($A$5:$A$28, "&lt;&gt;")</f>
        <v>0</v>
      </c>
      <c r="M31" s="141">
        <f>SUM(M5:M28)/COUNTIF($A$5:$A$28, "&lt;&gt;")</f>
        <v>0.8181818182</v>
      </c>
      <c r="N31" s="141">
        <f t="shared" ref="N31:P31" si="2">SUM(N5:N28)/COUNTIF(N5:N28, "&lt;&gt;")</f>
        <v>4.333333333</v>
      </c>
      <c r="O31" s="142" t="str">
        <f t="shared" si="2"/>
        <v>#DIV/0!</v>
      </c>
      <c r="P31" s="143">
        <f t="shared" si="2"/>
        <v>3.363636364</v>
      </c>
      <c r="Q31" s="13"/>
      <c r="R31" s="13"/>
      <c r="S31" s="13"/>
    </row>
    <row r="32" ht="15.75" customHeight="1">
      <c r="A32" s="144"/>
      <c r="B32" s="123"/>
      <c r="C32" s="123"/>
      <c r="D32" s="123"/>
      <c r="E32" s="145">
        <f t="array" ref="E32">SUM(IF(ISEVEN(ROW(E$6:E28)), E$6:E28, 0))/COUNTIF($A$5:$A$28, "&lt;&gt;")</f>
        <v>0.4545454545</v>
      </c>
      <c r="F32" s="145">
        <f t="array" ref="F32">SUM(IF(ISEVEN(ROW(F$6:F28)), F$6:F28, 0))/COUNTIF($A$5:$A$28, "&lt;&gt;")</f>
        <v>0</v>
      </c>
      <c r="G32" s="145">
        <f t="array" ref="G32">SUM(IF(ISEVEN(ROW(G$6:G28)), G$6:G28, 0))/COUNTIF($A$5:$A$28, "&lt;&gt;")</f>
        <v>0</v>
      </c>
      <c r="H32" s="145">
        <f t="array" ref="H32">SUM(IF(ISEVEN(ROW(H$6:H28)), H$6:H28, 0))/COUNTIF($A$5:$A$28, "&lt;&gt;")</f>
        <v>0</v>
      </c>
      <c r="I32" s="141">
        <f t="array" ref="I32">SUM(IF(ISEVEN(ROW(I$6:I28)), I$6:I28, 0))/COUNTIF($A$5:$A$28, "&lt;&gt;")</f>
        <v>0.4545454545</v>
      </c>
      <c r="J32" s="145">
        <f t="array" ref="J32">SUM(IF(ISEVEN(ROW(J$6:J28)), J$6:J28, 0))/COUNTIF($A$5:$A$28, "&lt;&gt;")</f>
        <v>0</v>
      </c>
      <c r="K32" s="145">
        <f t="array" ref="K32">SUM(IF(ISEVEN(ROW(K$6:K28)), K$6:K28, 0))/COUNTIF($A$5:$A$28, "&lt;&gt;")</f>
        <v>0</v>
      </c>
      <c r="L32" s="145">
        <f t="array" ref="L32">SUM(IF(ISEVEN(ROW(L$6:L28)), L$6:L28, 0))/COUNTIF($A$5:$A$28, "&lt;&gt;")</f>
        <v>0</v>
      </c>
      <c r="M32" s="123"/>
      <c r="N32" s="123"/>
      <c r="O32" s="123"/>
      <c r="P32" s="124"/>
      <c r="Q32" s="13"/>
      <c r="R32" s="13"/>
      <c r="S32" s="13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7">
    <mergeCell ref="E3:H3"/>
    <mergeCell ref="I3:L3"/>
    <mergeCell ref="E4:H4"/>
    <mergeCell ref="I4:L4"/>
    <mergeCell ref="A2:A4"/>
    <mergeCell ref="B2:B4"/>
    <mergeCell ref="C2:D2"/>
    <mergeCell ref="M2:N2"/>
    <mergeCell ref="O2:O4"/>
    <mergeCell ref="P2:P4"/>
    <mergeCell ref="Q2:S4"/>
    <mergeCell ref="U5:U6"/>
    <mergeCell ref="V5:V6"/>
    <mergeCell ref="W5:W6"/>
    <mergeCell ref="M3:M4"/>
    <mergeCell ref="N3:N4"/>
    <mergeCell ref="M5:M6"/>
    <mergeCell ref="N5:N6"/>
    <mergeCell ref="O5:O6"/>
    <mergeCell ref="P5:P6"/>
    <mergeCell ref="Q5:S6"/>
    <mergeCell ref="A7:A8"/>
    <mergeCell ref="A9:A10"/>
    <mergeCell ref="B9:B10"/>
    <mergeCell ref="C9:C10"/>
    <mergeCell ref="D9:D10"/>
    <mergeCell ref="V9:V10"/>
    <mergeCell ref="W9:W10"/>
    <mergeCell ref="N15:N16"/>
    <mergeCell ref="O15:O16"/>
    <mergeCell ref="P15:P16"/>
    <mergeCell ref="Q15:S16"/>
    <mergeCell ref="U15:U16"/>
    <mergeCell ref="V15:V16"/>
    <mergeCell ref="W15:W16"/>
    <mergeCell ref="M15:M16"/>
    <mergeCell ref="M17:M18"/>
    <mergeCell ref="N17:N18"/>
    <mergeCell ref="O17:O18"/>
    <mergeCell ref="P17:P18"/>
    <mergeCell ref="Q17:S18"/>
    <mergeCell ref="U17:U18"/>
    <mergeCell ref="P23:P24"/>
    <mergeCell ref="Q23:S24"/>
    <mergeCell ref="Q25:S26"/>
    <mergeCell ref="M19:M20"/>
    <mergeCell ref="M21:M22"/>
    <mergeCell ref="N21:N22"/>
    <mergeCell ref="O21:O22"/>
    <mergeCell ref="P21:P22"/>
    <mergeCell ref="Q21:S22"/>
    <mergeCell ref="M23:M24"/>
    <mergeCell ref="N27:N28"/>
    <mergeCell ref="O27:O28"/>
    <mergeCell ref="Q27:S28"/>
    <mergeCell ref="N23:N24"/>
    <mergeCell ref="O23:O24"/>
    <mergeCell ref="M25:M26"/>
    <mergeCell ref="N25:N26"/>
    <mergeCell ref="O25:O26"/>
    <mergeCell ref="P25:P26"/>
    <mergeCell ref="M27:M28"/>
    <mergeCell ref="P27:P28"/>
    <mergeCell ref="N7:N8"/>
    <mergeCell ref="O7:O8"/>
    <mergeCell ref="P7:P8"/>
    <mergeCell ref="Q7:S8"/>
    <mergeCell ref="U7:U8"/>
    <mergeCell ref="V7:V8"/>
    <mergeCell ref="W7:W8"/>
    <mergeCell ref="M7:M8"/>
    <mergeCell ref="M9:M10"/>
    <mergeCell ref="N9:N10"/>
    <mergeCell ref="O9:O10"/>
    <mergeCell ref="P9:P10"/>
    <mergeCell ref="Q9:S10"/>
    <mergeCell ref="U9:U10"/>
    <mergeCell ref="N11:N12"/>
    <mergeCell ref="O11:O12"/>
    <mergeCell ref="P11:P12"/>
    <mergeCell ref="Q11:S12"/>
    <mergeCell ref="U11:U12"/>
    <mergeCell ref="V11:V12"/>
    <mergeCell ref="W11:W12"/>
    <mergeCell ref="V13:V14"/>
    <mergeCell ref="W13:W14"/>
    <mergeCell ref="M11:M12"/>
    <mergeCell ref="M13:M14"/>
    <mergeCell ref="N13:N14"/>
    <mergeCell ref="O13:O14"/>
    <mergeCell ref="P13:P14"/>
    <mergeCell ref="Q13:S14"/>
    <mergeCell ref="U13:U14"/>
    <mergeCell ref="V17:V18"/>
    <mergeCell ref="W17:W18"/>
    <mergeCell ref="N19:N20"/>
    <mergeCell ref="O19:O20"/>
    <mergeCell ref="P19:P20"/>
    <mergeCell ref="Q19:S20"/>
    <mergeCell ref="U19:U20"/>
    <mergeCell ref="V19:V20"/>
    <mergeCell ref="W19:W20"/>
    <mergeCell ref="A19:A20"/>
    <mergeCell ref="B19:B20"/>
    <mergeCell ref="C19:C20"/>
    <mergeCell ref="D19:D20"/>
    <mergeCell ref="B21:B22"/>
    <mergeCell ref="C21:C22"/>
    <mergeCell ref="D21:D22"/>
    <mergeCell ref="A21:A22"/>
    <mergeCell ref="A23:A24"/>
    <mergeCell ref="B23:B24"/>
    <mergeCell ref="C23:C24"/>
    <mergeCell ref="D23:D24"/>
    <mergeCell ref="A25:A26"/>
    <mergeCell ref="B25:B26"/>
    <mergeCell ref="C3:C4"/>
    <mergeCell ref="D3:D4"/>
    <mergeCell ref="A5:A6"/>
    <mergeCell ref="B5:B6"/>
    <mergeCell ref="C5:C6"/>
    <mergeCell ref="D5:D6"/>
    <mergeCell ref="D7:D8"/>
    <mergeCell ref="B13:B14"/>
    <mergeCell ref="C13:C14"/>
    <mergeCell ref="B7:B8"/>
    <mergeCell ref="C7:C8"/>
    <mergeCell ref="A11:A12"/>
    <mergeCell ref="B11:B12"/>
    <mergeCell ref="C11:C12"/>
    <mergeCell ref="D11:D12"/>
    <mergeCell ref="D13:D14"/>
    <mergeCell ref="C17:C18"/>
    <mergeCell ref="D17:D18"/>
    <mergeCell ref="A13:A14"/>
    <mergeCell ref="A15:A16"/>
    <mergeCell ref="B15:B16"/>
    <mergeCell ref="C15:C16"/>
    <mergeCell ref="D15:D16"/>
    <mergeCell ref="A17:A18"/>
    <mergeCell ref="B17:B18"/>
    <mergeCell ref="C25:C26"/>
    <mergeCell ref="D25:D26"/>
    <mergeCell ref="A27:A28"/>
    <mergeCell ref="B27:B28"/>
    <mergeCell ref="C27:C28"/>
    <mergeCell ref="D27:D28"/>
  </mergeCells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6.43"/>
    <col customWidth="1" min="3" max="6" width="14.43"/>
    <col customWidth="1" min="13" max="13" width="16.43"/>
  </cols>
  <sheetData>
    <row r="1" ht="15.75" customHeight="1">
      <c r="A1" s="126" t="s">
        <v>474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T1" s="13"/>
      <c r="U1" s="13"/>
      <c r="V1" s="13"/>
      <c r="W1" s="13"/>
    </row>
    <row r="2" ht="15.75" customHeight="1">
      <c r="A2" s="96" t="s">
        <v>87</v>
      </c>
      <c r="B2" s="96" t="s">
        <v>433</v>
      </c>
      <c r="C2" s="127" t="s">
        <v>89</v>
      </c>
      <c r="D2" s="128"/>
      <c r="E2" s="127" t="s">
        <v>434</v>
      </c>
      <c r="F2" s="127" t="s">
        <v>435</v>
      </c>
      <c r="G2" s="127" t="s">
        <v>436</v>
      </c>
      <c r="H2" s="129" t="s">
        <v>437</v>
      </c>
      <c r="I2" s="127" t="s">
        <v>434</v>
      </c>
      <c r="J2" s="127" t="s">
        <v>435</v>
      </c>
      <c r="K2" s="127" t="s">
        <v>436</v>
      </c>
      <c r="L2" s="129" t="s">
        <v>437</v>
      </c>
      <c r="M2" s="127" t="s">
        <v>438</v>
      </c>
      <c r="N2" s="128"/>
      <c r="O2" s="95" t="s">
        <v>15</v>
      </c>
      <c r="P2" s="96" t="s">
        <v>16</v>
      </c>
      <c r="Q2" s="130" t="s">
        <v>108</v>
      </c>
      <c r="R2" s="66"/>
      <c r="S2" s="131"/>
      <c r="T2" s="140"/>
      <c r="U2" s="13"/>
      <c r="V2" s="13"/>
      <c r="W2" s="13"/>
    </row>
    <row r="3" ht="15.75" customHeight="1">
      <c r="A3" s="121"/>
      <c r="B3" s="121"/>
      <c r="C3" s="132" t="s">
        <v>439</v>
      </c>
      <c r="D3" s="133" t="s">
        <v>108</v>
      </c>
      <c r="E3" s="134" t="s">
        <v>440</v>
      </c>
      <c r="F3" s="135"/>
      <c r="G3" s="135"/>
      <c r="H3" s="136"/>
      <c r="I3" s="134" t="s">
        <v>441</v>
      </c>
      <c r="J3" s="135"/>
      <c r="K3" s="135"/>
      <c r="L3" s="136"/>
      <c r="M3" s="132" t="s">
        <v>442</v>
      </c>
      <c r="N3" s="133" t="s">
        <v>443</v>
      </c>
      <c r="O3" s="137"/>
      <c r="P3" s="121"/>
      <c r="S3" s="121"/>
      <c r="T3" s="140"/>
      <c r="U3" s="13"/>
      <c r="V3" s="13"/>
      <c r="W3" s="13"/>
    </row>
    <row r="4" ht="15.75" customHeight="1">
      <c r="A4" s="136"/>
      <c r="B4" s="136"/>
      <c r="C4" s="138"/>
      <c r="D4" s="136"/>
      <c r="E4" s="134" t="s">
        <v>444</v>
      </c>
      <c r="F4" s="135"/>
      <c r="G4" s="135"/>
      <c r="H4" s="136"/>
      <c r="I4" s="134" t="s">
        <v>445</v>
      </c>
      <c r="J4" s="135"/>
      <c r="K4" s="135"/>
      <c r="L4" s="136"/>
      <c r="M4" s="138"/>
      <c r="N4" s="136"/>
      <c r="O4" s="139"/>
      <c r="P4" s="136"/>
      <c r="Q4" s="135"/>
      <c r="R4" s="135"/>
      <c r="S4" s="136"/>
      <c r="T4" s="140"/>
      <c r="U4" s="13" t="s">
        <v>446</v>
      </c>
      <c r="V4" s="13" t="s">
        <v>447</v>
      </c>
      <c r="W4" s="13" t="s">
        <v>448</v>
      </c>
    </row>
    <row r="5" ht="15.75" customHeight="1">
      <c r="A5" s="103">
        <v>6.0</v>
      </c>
      <c r="B5" s="103"/>
      <c r="C5" s="103" t="s">
        <v>119</v>
      </c>
      <c r="D5" s="103" t="s">
        <v>385</v>
      </c>
      <c r="E5" s="13">
        <v>0.0</v>
      </c>
      <c r="F5" s="13">
        <v>0.0</v>
      </c>
      <c r="G5" s="13">
        <v>0.0</v>
      </c>
      <c r="H5" s="103">
        <v>0.0</v>
      </c>
      <c r="I5" s="13">
        <v>0.0</v>
      </c>
      <c r="J5" s="13">
        <v>0.0</v>
      </c>
      <c r="K5" s="13">
        <v>0.0</v>
      </c>
      <c r="L5" s="103">
        <v>0.0</v>
      </c>
      <c r="M5" s="103">
        <v>1.0</v>
      </c>
      <c r="N5" s="103">
        <v>1.0</v>
      </c>
      <c r="O5" s="103"/>
      <c r="P5" s="103">
        <v>2.0</v>
      </c>
      <c r="Q5" s="13" t="s">
        <v>386</v>
      </c>
      <c r="S5" s="121"/>
      <c r="T5" s="140"/>
      <c r="U5" s="147">
        <f>SUM(E5:H5) * 2 + SUM(I5:L5) * 3</f>
        <v>0</v>
      </c>
      <c r="V5" s="147">
        <f>1-EXP(-(ROW(V5) - 4)/3)</f>
        <v>0.2834686894</v>
      </c>
      <c r="W5" s="147">
        <f>V5*U5</f>
        <v>0</v>
      </c>
    </row>
    <row r="6" ht="15.75" customHeight="1">
      <c r="A6" s="121"/>
      <c r="B6" s="121"/>
      <c r="C6" s="121"/>
      <c r="D6" s="121"/>
      <c r="E6" s="13">
        <v>0.0</v>
      </c>
      <c r="F6" s="13">
        <v>0.0</v>
      </c>
      <c r="G6" s="13">
        <v>0.0</v>
      </c>
      <c r="H6" s="103">
        <v>0.0</v>
      </c>
      <c r="I6" s="13">
        <v>2.0</v>
      </c>
      <c r="J6" s="13">
        <v>1.0</v>
      </c>
      <c r="K6" s="13">
        <v>0.0</v>
      </c>
      <c r="L6" s="103">
        <v>0.0</v>
      </c>
      <c r="M6" s="121"/>
      <c r="N6" s="121"/>
      <c r="O6" s="121"/>
      <c r="P6" s="121"/>
      <c r="S6" s="121"/>
      <c r="T6" s="140"/>
    </row>
    <row r="7" ht="15.75" customHeight="1">
      <c r="A7" s="103">
        <v>17.0</v>
      </c>
      <c r="B7" s="103"/>
      <c r="C7" s="103" t="s">
        <v>119</v>
      </c>
      <c r="D7" s="103" t="s">
        <v>387</v>
      </c>
      <c r="E7" s="13">
        <v>0.0</v>
      </c>
      <c r="F7" s="13">
        <v>0.0</v>
      </c>
      <c r="G7" s="13">
        <v>0.0</v>
      </c>
      <c r="H7" s="103">
        <v>0.0</v>
      </c>
      <c r="I7" s="13">
        <v>2.0</v>
      </c>
      <c r="J7" s="13">
        <v>1.0</v>
      </c>
      <c r="K7" s="13">
        <v>0.0</v>
      </c>
      <c r="L7" s="103">
        <v>0.0</v>
      </c>
      <c r="M7" s="103">
        <v>1.0</v>
      </c>
      <c r="N7" s="103"/>
      <c r="O7" s="103"/>
      <c r="P7" s="103">
        <v>3.0</v>
      </c>
      <c r="Q7" s="13" t="s">
        <v>388</v>
      </c>
      <c r="S7" s="121"/>
      <c r="T7" s="140"/>
      <c r="U7" s="147">
        <f>SUM(E7:H7) * 2 + SUM(I7:L7) * 3</f>
        <v>9</v>
      </c>
      <c r="V7" s="147">
        <f>1-EXP(-(ROW(V7) - 4)/3)</f>
        <v>0.6321205588</v>
      </c>
      <c r="W7" s="147">
        <f>V7*U7</f>
        <v>5.689085029</v>
      </c>
    </row>
    <row r="8" ht="15.75" customHeight="1">
      <c r="A8" s="121"/>
      <c r="B8" s="121"/>
      <c r="C8" s="121"/>
      <c r="D8" s="121"/>
      <c r="E8" s="13">
        <v>0.0</v>
      </c>
      <c r="F8" s="13">
        <v>0.0</v>
      </c>
      <c r="G8" s="13">
        <v>0.0</v>
      </c>
      <c r="H8" s="103">
        <v>0.0</v>
      </c>
      <c r="I8" s="13">
        <v>1.0</v>
      </c>
      <c r="J8" s="13">
        <v>0.0</v>
      </c>
      <c r="K8" s="13">
        <v>0.0</v>
      </c>
      <c r="L8" s="103">
        <v>0.0</v>
      </c>
      <c r="M8" s="121"/>
      <c r="N8" s="121"/>
      <c r="O8" s="121"/>
      <c r="P8" s="121"/>
      <c r="S8" s="121"/>
      <c r="T8" s="140"/>
    </row>
    <row r="9" ht="15.75" customHeight="1">
      <c r="A9" s="103">
        <v>21.0</v>
      </c>
      <c r="B9" s="103"/>
      <c r="C9" s="103" t="s">
        <v>166</v>
      </c>
      <c r="D9" s="103" t="s">
        <v>389</v>
      </c>
      <c r="E9" s="13">
        <v>0.0</v>
      </c>
      <c r="F9" s="13">
        <v>0.0</v>
      </c>
      <c r="G9" s="13">
        <v>0.0</v>
      </c>
      <c r="H9" s="103">
        <v>0.0</v>
      </c>
      <c r="I9" s="13">
        <v>3.0</v>
      </c>
      <c r="J9" s="13">
        <v>0.0</v>
      </c>
      <c r="K9" s="13">
        <v>0.0</v>
      </c>
      <c r="L9" s="103">
        <v>0.0</v>
      </c>
      <c r="M9" s="103">
        <v>1.0</v>
      </c>
      <c r="N9" s="103"/>
      <c r="O9" s="103"/>
      <c r="P9" s="103"/>
      <c r="Q9" s="13"/>
      <c r="S9" s="121"/>
      <c r="T9" s="140"/>
      <c r="U9" s="147">
        <f>SUM(E9:H9) * 2 + SUM(I9:L9) * 3</f>
        <v>9</v>
      </c>
      <c r="V9" s="147">
        <f>1-EXP(-(ROW(V9) - 4)/3)</f>
        <v>0.8111243972</v>
      </c>
      <c r="W9" s="147">
        <f>V9*U9</f>
        <v>7.300119574</v>
      </c>
    </row>
    <row r="10" ht="15.75" customHeight="1">
      <c r="A10" s="121"/>
      <c r="B10" s="121"/>
      <c r="C10" s="121"/>
      <c r="D10" s="121"/>
      <c r="E10" s="13">
        <v>0.0</v>
      </c>
      <c r="F10" s="13">
        <v>0.0</v>
      </c>
      <c r="G10" s="13">
        <v>0.0</v>
      </c>
      <c r="H10" s="103">
        <v>0.0</v>
      </c>
      <c r="I10" s="13">
        <v>3.0</v>
      </c>
      <c r="J10" s="13">
        <v>0.0</v>
      </c>
      <c r="K10" s="13">
        <v>0.0</v>
      </c>
      <c r="L10" s="103">
        <v>0.0</v>
      </c>
      <c r="M10" s="121"/>
      <c r="N10" s="121"/>
      <c r="O10" s="121"/>
      <c r="P10" s="121"/>
      <c r="S10" s="121"/>
      <c r="T10" s="140"/>
    </row>
    <row r="11" ht="15.75" customHeight="1">
      <c r="A11" s="103">
        <v>31.0</v>
      </c>
      <c r="B11" s="103"/>
      <c r="C11" s="103" t="s">
        <v>119</v>
      </c>
      <c r="D11" s="103" t="s">
        <v>385</v>
      </c>
      <c r="E11" s="13">
        <v>0.0</v>
      </c>
      <c r="F11" s="13">
        <v>0.0</v>
      </c>
      <c r="G11" s="13">
        <v>0.0</v>
      </c>
      <c r="H11" s="103">
        <v>0.0</v>
      </c>
      <c r="I11" s="13">
        <v>4.0</v>
      </c>
      <c r="J11" s="13">
        <v>0.0</v>
      </c>
      <c r="K11" s="13">
        <v>0.0</v>
      </c>
      <c r="L11" s="103">
        <v>0.0</v>
      </c>
      <c r="M11" s="103">
        <v>1.0</v>
      </c>
      <c r="N11" s="103">
        <v>1.0</v>
      </c>
      <c r="O11" s="103"/>
      <c r="P11" s="103">
        <v>3.0</v>
      </c>
      <c r="Q11" s="13" t="s">
        <v>390</v>
      </c>
      <c r="S11" s="121"/>
      <c r="T11" s="140"/>
      <c r="U11" s="147">
        <f>SUM(E11:H11) * 2 + SUM(I11:L11) * 3</f>
        <v>12</v>
      </c>
      <c r="V11" s="147">
        <f>1-EXP(-(ROW(V11) - 4)/3)</f>
        <v>0.9030280321</v>
      </c>
      <c r="W11" s="147">
        <f>V11*U11</f>
        <v>10.83633639</v>
      </c>
    </row>
    <row r="12" ht="15.75" customHeight="1">
      <c r="A12" s="121"/>
      <c r="B12" s="121"/>
      <c r="C12" s="121"/>
      <c r="D12" s="121"/>
      <c r="E12" s="13">
        <v>0.0</v>
      </c>
      <c r="F12" s="13">
        <v>0.0</v>
      </c>
      <c r="G12" s="13">
        <v>0.0</v>
      </c>
      <c r="H12" s="103">
        <v>0.0</v>
      </c>
      <c r="I12" s="13">
        <v>0.0</v>
      </c>
      <c r="J12" s="13">
        <v>0.0</v>
      </c>
      <c r="K12" s="13">
        <v>0.0</v>
      </c>
      <c r="L12" s="103">
        <v>0.0</v>
      </c>
      <c r="M12" s="121"/>
      <c r="N12" s="121"/>
      <c r="O12" s="121"/>
      <c r="P12" s="121"/>
      <c r="S12" s="121"/>
      <c r="T12" s="140"/>
    </row>
    <row r="13" ht="15.75" customHeight="1">
      <c r="A13" s="103">
        <v>35.0</v>
      </c>
      <c r="B13" s="103"/>
      <c r="C13" s="103" t="s">
        <v>333</v>
      </c>
      <c r="D13" s="103" t="s">
        <v>391</v>
      </c>
      <c r="E13" s="13">
        <v>0.0</v>
      </c>
      <c r="F13" s="13">
        <v>0.0</v>
      </c>
      <c r="G13" s="13">
        <v>0.0</v>
      </c>
      <c r="H13" s="103">
        <v>0.0</v>
      </c>
      <c r="I13" s="13">
        <v>5.0</v>
      </c>
      <c r="J13" s="13">
        <v>0.0</v>
      </c>
      <c r="K13" s="13">
        <v>0.0</v>
      </c>
      <c r="L13" s="103">
        <v>0.0</v>
      </c>
      <c r="M13" s="103">
        <v>1.0</v>
      </c>
      <c r="N13" s="103">
        <v>3.0</v>
      </c>
      <c r="O13" s="103"/>
      <c r="P13" s="103">
        <v>4.0</v>
      </c>
      <c r="Q13" s="13" t="s">
        <v>392</v>
      </c>
      <c r="S13" s="121"/>
      <c r="T13" s="140"/>
      <c r="U13" s="147">
        <f>SUM(E13:H13) * 2 + SUM(I13:L13) * 3</f>
        <v>15</v>
      </c>
      <c r="V13" s="147">
        <f>1-EXP(-(ROW(V13) - 4)/3)</f>
        <v>0.9502129316</v>
      </c>
      <c r="W13" s="147">
        <f>V13*U13</f>
        <v>14.25319397</v>
      </c>
    </row>
    <row r="14" ht="15.75" customHeight="1">
      <c r="A14" s="121"/>
      <c r="B14" s="121"/>
      <c r="C14" s="121"/>
      <c r="D14" s="121"/>
      <c r="E14" s="13">
        <v>0.0</v>
      </c>
      <c r="F14" s="13">
        <v>0.0</v>
      </c>
      <c r="G14" s="13">
        <v>0.0</v>
      </c>
      <c r="H14" s="103">
        <v>0.0</v>
      </c>
      <c r="I14" s="13">
        <v>1.0</v>
      </c>
      <c r="J14" s="13">
        <v>0.0</v>
      </c>
      <c r="K14" s="13">
        <v>0.0</v>
      </c>
      <c r="L14" s="103">
        <v>0.0</v>
      </c>
      <c r="M14" s="121"/>
      <c r="N14" s="121"/>
      <c r="O14" s="121"/>
      <c r="P14" s="121"/>
      <c r="S14" s="121"/>
      <c r="T14" s="140"/>
    </row>
    <row r="15" ht="15.75" customHeight="1">
      <c r="A15" s="103">
        <v>44.0</v>
      </c>
      <c r="B15" s="103"/>
      <c r="C15" s="103" t="s">
        <v>166</v>
      </c>
      <c r="D15" s="103" t="s">
        <v>393</v>
      </c>
      <c r="E15" s="13">
        <v>0.0</v>
      </c>
      <c r="F15" s="13">
        <v>0.0</v>
      </c>
      <c r="G15" s="13">
        <v>0.0</v>
      </c>
      <c r="H15" s="103">
        <v>0.0</v>
      </c>
      <c r="I15" s="13">
        <v>2.0</v>
      </c>
      <c r="J15" s="13">
        <v>0.0</v>
      </c>
      <c r="K15" s="13">
        <v>0.0</v>
      </c>
      <c r="L15" s="103">
        <v>0.0</v>
      </c>
      <c r="M15" s="103">
        <v>1.0</v>
      </c>
      <c r="N15" s="103"/>
      <c r="O15" s="103"/>
      <c r="P15" s="103">
        <v>3.0</v>
      </c>
      <c r="Q15" s="13" t="s">
        <v>394</v>
      </c>
      <c r="S15" s="121"/>
      <c r="T15" s="140"/>
      <c r="U15" s="147">
        <f>SUM(E15:H15) * 2 + SUM(I15:L15) * 3</f>
        <v>6</v>
      </c>
      <c r="V15" s="147">
        <f>1-EXP(-(ROW(V15) - 4)/3)</f>
        <v>0.9744384668</v>
      </c>
      <c r="W15" s="147">
        <f>V15*U15</f>
        <v>5.846630801</v>
      </c>
    </row>
    <row r="16" ht="15.75" customHeight="1">
      <c r="A16" s="121"/>
      <c r="B16" s="121"/>
      <c r="C16" s="121"/>
      <c r="D16" s="121"/>
      <c r="E16" s="13">
        <v>0.0</v>
      </c>
      <c r="F16" s="13">
        <v>0.0</v>
      </c>
      <c r="G16" s="13">
        <v>0.0</v>
      </c>
      <c r="H16" s="103">
        <v>0.0</v>
      </c>
      <c r="I16" s="13">
        <v>0.0</v>
      </c>
      <c r="J16" s="13">
        <v>0.0</v>
      </c>
      <c r="K16" s="13">
        <v>0.0</v>
      </c>
      <c r="L16" s="103">
        <v>0.0</v>
      </c>
      <c r="M16" s="121"/>
      <c r="N16" s="121"/>
      <c r="O16" s="121"/>
      <c r="P16" s="121"/>
      <c r="S16" s="121"/>
      <c r="T16" s="140"/>
    </row>
    <row r="17" ht="15.75" customHeight="1">
      <c r="A17" s="103">
        <v>47.0</v>
      </c>
      <c r="B17" s="103"/>
      <c r="C17" s="103" t="s">
        <v>119</v>
      </c>
      <c r="D17" s="103" t="s">
        <v>395</v>
      </c>
      <c r="E17" s="13">
        <v>0.0</v>
      </c>
      <c r="F17" s="13">
        <v>0.0</v>
      </c>
      <c r="G17" s="13">
        <v>0.0</v>
      </c>
      <c r="H17" s="103">
        <v>0.0</v>
      </c>
      <c r="I17" s="13">
        <v>1.0</v>
      </c>
      <c r="J17" s="13">
        <v>1.0</v>
      </c>
      <c r="K17" s="13">
        <v>0.0</v>
      </c>
      <c r="L17" s="103">
        <v>0.0</v>
      </c>
      <c r="M17" s="103">
        <v>1.0</v>
      </c>
      <c r="N17" s="103">
        <v>1.0</v>
      </c>
      <c r="O17" s="103"/>
      <c r="P17" s="103">
        <v>4.0</v>
      </c>
      <c r="Q17" s="13" t="s">
        <v>396</v>
      </c>
      <c r="S17" s="121"/>
      <c r="T17" s="140"/>
      <c r="U17" s="147">
        <f>SUM(E17:H17) * 2 + SUM(I17:L17) * 3</f>
        <v>6</v>
      </c>
      <c r="V17" s="147">
        <f>1-EXP(-(ROW(V17) - 4)/3)</f>
        <v>0.9868762713</v>
      </c>
      <c r="W17" s="147">
        <f>V17*U17</f>
        <v>5.921257628</v>
      </c>
    </row>
    <row r="18" ht="15.75" customHeight="1">
      <c r="A18" s="121"/>
      <c r="B18" s="121"/>
      <c r="C18" s="121"/>
      <c r="D18" s="121"/>
      <c r="E18" s="13">
        <v>0.0</v>
      </c>
      <c r="F18" s="13">
        <v>0.0</v>
      </c>
      <c r="G18" s="13">
        <v>0.0</v>
      </c>
      <c r="H18" s="103">
        <v>0.0</v>
      </c>
      <c r="I18" s="13">
        <v>1.0</v>
      </c>
      <c r="J18" s="13">
        <v>2.0</v>
      </c>
      <c r="K18" s="13">
        <v>0.0</v>
      </c>
      <c r="L18" s="103">
        <v>0.0</v>
      </c>
      <c r="M18" s="121"/>
      <c r="N18" s="121"/>
      <c r="O18" s="121"/>
      <c r="P18" s="121"/>
      <c r="S18" s="121"/>
      <c r="T18" s="140"/>
    </row>
    <row r="19" ht="15.75" customHeight="1">
      <c r="A19" s="103">
        <v>57.0</v>
      </c>
      <c r="B19" s="103"/>
      <c r="C19" s="103" t="s">
        <v>333</v>
      </c>
      <c r="D19" s="103" t="s">
        <v>397</v>
      </c>
      <c r="E19" s="13">
        <v>0.0</v>
      </c>
      <c r="F19" s="13">
        <v>0.0</v>
      </c>
      <c r="G19" s="13">
        <v>0.0</v>
      </c>
      <c r="H19" s="103">
        <v>0.0</v>
      </c>
      <c r="I19" s="13">
        <v>4.0</v>
      </c>
      <c r="J19" s="13">
        <v>0.0</v>
      </c>
      <c r="K19" s="13">
        <v>0.0</v>
      </c>
      <c r="L19" s="103">
        <v>0.0</v>
      </c>
      <c r="M19" s="103">
        <v>1.0</v>
      </c>
      <c r="N19" s="103">
        <v>7.0</v>
      </c>
      <c r="O19" s="103"/>
      <c r="P19" s="103">
        <v>5.0</v>
      </c>
      <c r="Q19" s="13" t="s">
        <v>398</v>
      </c>
      <c r="S19" s="121"/>
      <c r="T19" s="140"/>
      <c r="U19" s="147">
        <f>SUM(E19:H19) * 2 + SUM(I19:L19) * 3</f>
        <v>12</v>
      </c>
      <c r="V19" s="147">
        <f>1-EXP(-(ROW(V19) - 4)/3)</f>
        <v>0.993262053</v>
      </c>
      <c r="W19" s="147">
        <f>V19*U19</f>
        <v>11.91914464</v>
      </c>
    </row>
    <row r="20" ht="15.75" customHeight="1">
      <c r="A20" s="121"/>
      <c r="B20" s="121"/>
      <c r="C20" s="121"/>
      <c r="D20" s="121"/>
      <c r="E20" s="13">
        <v>0.0</v>
      </c>
      <c r="F20" s="13">
        <v>0.0</v>
      </c>
      <c r="G20" s="13">
        <v>0.0</v>
      </c>
      <c r="H20" s="103">
        <v>0.0</v>
      </c>
      <c r="I20" s="13">
        <v>0.0</v>
      </c>
      <c r="J20" s="13">
        <v>0.0</v>
      </c>
      <c r="K20" s="13">
        <v>1.0</v>
      </c>
      <c r="L20" s="103">
        <v>0.0</v>
      </c>
      <c r="M20" s="121"/>
      <c r="N20" s="121"/>
      <c r="O20" s="121"/>
      <c r="P20" s="121"/>
      <c r="S20" s="121"/>
      <c r="T20" s="140"/>
    </row>
    <row r="21" ht="15.75" customHeight="1">
      <c r="A21" s="103">
        <v>64.0</v>
      </c>
      <c r="B21" s="103"/>
      <c r="C21" s="103" t="s">
        <v>166</v>
      </c>
      <c r="D21" s="103" t="s">
        <v>399</v>
      </c>
      <c r="E21" s="13">
        <v>0.0</v>
      </c>
      <c r="F21" s="13">
        <v>0.0</v>
      </c>
      <c r="G21" s="13">
        <v>0.0</v>
      </c>
      <c r="H21" s="103">
        <v>0.0</v>
      </c>
      <c r="I21" s="13">
        <v>0.0</v>
      </c>
      <c r="J21" s="13">
        <v>0.0</v>
      </c>
      <c r="K21" s="13">
        <v>0.0</v>
      </c>
      <c r="L21" s="103">
        <v>0.0</v>
      </c>
      <c r="M21" s="103"/>
      <c r="N21" s="103"/>
      <c r="O21" s="103"/>
      <c r="P21" s="103">
        <v>2.0</v>
      </c>
      <c r="Q21" s="13" t="s">
        <v>400</v>
      </c>
      <c r="S21" s="121"/>
      <c r="T21" s="140" t="s">
        <v>449</v>
      </c>
      <c r="U21" s="147">
        <f t="shared" ref="U21:W21" si="1">SUM(U5:U20)</f>
        <v>69</v>
      </c>
      <c r="V21" s="147">
        <f t="shared" si="1"/>
        <v>6.5345314</v>
      </c>
      <c r="W21" s="147">
        <f t="shared" si="1"/>
        <v>61.76576803</v>
      </c>
    </row>
    <row r="22" ht="15.75" customHeight="1">
      <c r="A22" s="121"/>
      <c r="B22" s="121"/>
      <c r="C22" s="121"/>
      <c r="D22" s="121"/>
      <c r="E22" s="13">
        <v>0.0</v>
      </c>
      <c r="F22" s="13">
        <v>0.0</v>
      </c>
      <c r="G22" s="13">
        <v>0.0</v>
      </c>
      <c r="H22" s="103">
        <v>0.0</v>
      </c>
      <c r="I22" s="13">
        <v>0.0</v>
      </c>
      <c r="J22" s="13">
        <v>0.0</v>
      </c>
      <c r="K22" s="13">
        <v>0.0</v>
      </c>
      <c r="L22" s="103">
        <v>0.0</v>
      </c>
      <c r="M22" s="121"/>
      <c r="N22" s="121"/>
      <c r="O22" s="121"/>
      <c r="P22" s="121"/>
      <c r="S22" s="121"/>
      <c r="T22" s="140"/>
      <c r="U22" s="147">
        <f>U21/COUNT(U5:U20)</f>
        <v>8.625</v>
      </c>
      <c r="V22" s="13"/>
      <c r="W22" s="147">
        <f>W21/V21</f>
        <v>9.452210762</v>
      </c>
    </row>
    <row r="23" ht="15.75" customHeight="1">
      <c r="A23" s="103">
        <v>70.0</v>
      </c>
      <c r="B23" s="103"/>
      <c r="C23" s="103" t="s">
        <v>116</v>
      </c>
      <c r="D23" s="103"/>
      <c r="E23" s="13">
        <v>0.0</v>
      </c>
      <c r="F23" s="13">
        <v>0.0</v>
      </c>
      <c r="G23" s="13">
        <v>0.0</v>
      </c>
      <c r="H23" s="103">
        <v>0.0</v>
      </c>
      <c r="I23" s="13">
        <v>3.0</v>
      </c>
      <c r="J23" s="13">
        <v>0.0</v>
      </c>
      <c r="K23" s="13">
        <v>0.0</v>
      </c>
      <c r="L23" s="103">
        <v>0.0</v>
      </c>
      <c r="M23" s="103">
        <v>1.0</v>
      </c>
      <c r="N23" s="103"/>
      <c r="O23" s="103"/>
      <c r="P23" s="103">
        <v>3.0</v>
      </c>
      <c r="Q23" s="13"/>
      <c r="S23" s="121"/>
    </row>
    <row r="24" ht="15.75" customHeight="1">
      <c r="A24" s="121"/>
      <c r="B24" s="121"/>
      <c r="C24" s="121"/>
      <c r="D24" s="121"/>
      <c r="E24" s="13">
        <v>1.0</v>
      </c>
      <c r="F24" s="13">
        <v>0.0</v>
      </c>
      <c r="G24" s="13">
        <v>0.0</v>
      </c>
      <c r="H24" s="103">
        <v>0.0</v>
      </c>
      <c r="I24" s="13">
        <v>0.0</v>
      </c>
      <c r="J24" s="13">
        <v>0.0</v>
      </c>
      <c r="K24" s="13">
        <v>0.0</v>
      </c>
      <c r="L24" s="103">
        <v>0.0</v>
      </c>
      <c r="M24" s="121"/>
      <c r="N24" s="121"/>
      <c r="O24" s="121"/>
      <c r="P24" s="121"/>
      <c r="S24" s="121"/>
    </row>
    <row r="25" ht="15.75" customHeight="1">
      <c r="A25" s="103"/>
      <c r="B25" s="103"/>
      <c r="C25" s="103"/>
      <c r="D25" s="103"/>
      <c r="E25" s="13"/>
      <c r="F25" s="13"/>
      <c r="G25" s="13"/>
      <c r="H25" s="103"/>
      <c r="I25" s="13"/>
      <c r="J25" s="13"/>
      <c r="K25" s="13"/>
      <c r="L25" s="103"/>
      <c r="M25" s="103"/>
      <c r="N25" s="103"/>
      <c r="O25" s="103"/>
      <c r="P25" s="103"/>
      <c r="Q25" s="13"/>
      <c r="S25" s="121"/>
    </row>
    <row r="26" ht="15.75" customHeight="1">
      <c r="A26" s="121"/>
      <c r="B26" s="121"/>
      <c r="C26" s="121"/>
      <c r="D26" s="121"/>
      <c r="E26" s="13"/>
      <c r="F26" s="13"/>
      <c r="G26" s="13"/>
      <c r="H26" s="103"/>
      <c r="I26" s="13"/>
      <c r="J26" s="13"/>
      <c r="K26" s="13"/>
      <c r="L26" s="103"/>
      <c r="M26" s="121"/>
      <c r="N26" s="121"/>
      <c r="O26" s="121"/>
      <c r="P26" s="121"/>
      <c r="S26" s="121"/>
    </row>
    <row r="27" ht="15.75" customHeight="1">
      <c r="A27" s="103"/>
      <c r="B27" s="103"/>
      <c r="C27" s="103"/>
      <c r="D27" s="103"/>
      <c r="E27" s="13"/>
      <c r="F27" s="13"/>
      <c r="G27" s="13"/>
      <c r="H27" s="103"/>
      <c r="I27" s="13"/>
      <c r="J27" s="13"/>
      <c r="K27" s="13"/>
      <c r="L27" s="103"/>
      <c r="M27" s="103"/>
      <c r="N27" s="103"/>
      <c r="O27" s="103"/>
      <c r="P27" s="103"/>
      <c r="Q27" s="13"/>
      <c r="S27" s="121"/>
    </row>
    <row r="28" ht="15.75" customHeight="1">
      <c r="A28" s="122"/>
      <c r="B28" s="122"/>
      <c r="C28" s="122"/>
      <c r="D28" s="122"/>
      <c r="E28" s="123"/>
      <c r="F28" s="123"/>
      <c r="G28" s="123"/>
      <c r="H28" s="124"/>
      <c r="I28" s="123"/>
      <c r="J28" s="123"/>
      <c r="K28" s="123"/>
      <c r="L28" s="124"/>
      <c r="M28" s="122"/>
      <c r="N28" s="122"/>
      <c r="O28" s="122"/>
      <c r="P28" s="122"/>
      <c r="Q28" s="52"/>
      <c r="R28" s="52"/>
      <c r="S28" s="122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ht="15.75" customHeight="1">
      <c r="A30" s="126" t="s">
        <v>450</v>
      </c>
      <c r="B30" s="123"/>
      <c r="C30" s="123"/>
      <c r="D30" s="123"/>
      <c r="E30" s="123"/>
      <c r="F30" s="123"/>
      <c r="G30" s="123"/>
      <c r="H30" s="123"/>
      <c r="I30" s="123"/>
      <c r="J30" s="123"/>
      <c r="K30" s="123"/>
      <c r="L30" s="123"/>
      <c r="M30" s="123"/>
      <c r="N30" s="123"/>
      <c r="O30" s="13"/>
      <c r="P30" s="13"/>
      <c r="Q30" s="13"/>
      <c r="R30" s="13"/>
      <c r="S30" s="13"/>
    </row>
    <row r="31" ht="15.75" customHeight="1">
      <c r="A31" s="140"/>
      <c r="B31" s="141" t="str">
        <f>SUM(B5:B28)/COUNTIF(B5:B28, "&lt;&gt;")</f>
        <v>#DIV/0!</v>
      </c>
      <c r="C31" s="13"/>
      <c r="D31" s="13"/>
      <c r="E31" s="141">
        <f t="array" ref="E31">SUM(IF(ISODD(ROW(E$5:E28)), E$5:E28, 0))/COUNTIF($A$5:$A$28, "&lt;&gt;")</f>
        <v>0</v>
      </c>
      <c r="F31" s="141">
        <f t="array" ref="F31">SUM(IF(ISODD(ROW(F$5:F28)), F$5:F28, 0))/COUNTIF($A$5:$A$28, "&lt;&gt;")</f>
        <v>0</v>
      </c>
      <c r="G31" s="141">
        <f t="array" ref="G31">SUM(IF(ISODD(ROW(G$5:G28)), G$5:G28, 0))/COUNTIF($A$5:$A$28, "&lt;&gt;")</f>
        <v>0</v>
      </c>
      <c r="H31" s="141">
        <f t="array" ref="H31">SUM(IF(ISODD(ROW(H$5:H28)), H$5:H28, 0))/COUNTIF($A$5:$A$28, "&lt;&gt;")</f>
        <v>0</v>
      </c>
      <c r="I31" s="141">
        <f t="array" ref="I31">SUM(IF(ISODD(ROW(I$5:I28)), I$5:I28, 0))/COUNTIF($A$5:$A$28, "&lt;&gt;")</f>
        <v>2.4</v>
      </c>
      <c r="J31" s="141">
        <f t="array" ref="J31">SUM(IF(ISODD(ROW(J$5:J28)), J$5:J28, 0))/COUNTIF($A$5:$A$28, "&lt;&gt;")</f>
        <v>0.2</v>
      </c>
      <c r="K31" s="141">
        <f t="array" ref="K31">SUM(IF(ISODD(ROW(K$5:K28)), K$5:K28, 0))/COUNTIF($A$5:$A$28, "&lt;&gt;")</f>
        <v>0</v>
      </c>
      <c r="L31" s="141">
        <f t="array" ref="L31">SUM(IF(ISODD(ROW(L$5:L28)), L$5:L28, 0))/COUNTIF($A$5:$A$28, "&lt;&gt;")</f>
        <v>0</v>
      </c>
      <c r="M31" s="141">
        <f>SUM(M5:M28)/COUNTIF($A$5:$A$28, "&lt;&gt;")</f>
        <v>0.9</v>
      </c>
      <c r="N31" s="141">
        <f t="shared" ref="N31:P31" si="2">SUM(N5:N28)/COUNTIF(N5:N28, "&lt;&gt;")</f>
        <v>2.6</v>
      </c>
      <c r="O31" s="142" t="str">
        <f t="shared" si="2"/>
        <v>#DIV/0!</v>
      </c>
      <c r="P31" s="143">
        <f t="shared" si="2"/>
        <v>3.222222222</v>
      </c>
      <c r="Q31" s="13"/>
      <c r="R31" s="13"/>
      <c r="S31" s="13"/>
    </row>
    <row r="32" ht="15.75" customHeight="1">
      <c r="A32" s="144"/>
      <c r="B32" s="123"/>
      <c r="C32" s="123"/>
      <c r="D32" s="123"/>
      <c r="E32" s="145">
        <f t="array" ref="E32">SUM(IF(ISEVEN(ROW(E$6:E28)), E$6:E28, 0))/COUNTIF($A$5:$A$28, "&lt;&gt;")</f>
        <v>0.1</v>
      </c>
      <c r="F32" s="145">
        <f t="array" ref="F32">SUM(IF(ISEVEN(ROW(F$6:F28)), F$6:F28, 0))/COUNTIF($A$5:$A$28, "&lt;&gt;")</f>
        <v>0</v>
      </c>
      <c r="G32" s="145">
        <f t="array" ref="G32">SUM(IF(ISEVEN(ROW(G$6:G28)), G$6:G28, 0))/COUNTIF($A$5:$A$28, "&lt;&gt;")</f>
        <v>0</v>
      </c>
      <c r="H32" s="145">
        <f t="array" ref="H32">SUM(IF(ISEVEN(ROW(H$6:H28)), H$6:H28, 0))/COUNTIF($A$5:$A$28, "&lt;&gt;")</f>
        <v>0</v>
      </c>
      <c r="I32" s="141">
        <f t="array" ref="I32">SUM(IF(ISEVEN(ROW(I$6:I28)), I$6:I28, 0))/COUNTIF($A$5:$A$28, "&lt;&gt;")</f>
        <v>0.8</v>
      </c>
      <c r="J32" s="145">
        <f t="array" ref="J32">SUM(IF(ISEVEN(ROW(J$6:J28)), J$6:J28, 0))/COUNTIF($A$5:$A$28, "&lt;&gt;")</f>
        <v>0.3</v>
      </c>
      <c r="K32" s="145">
        <f t="array" ref="K32">SUM(IF(ISEVEN(ROW(K$6:K28)), K$6:K28, 0))/COUNTIF($A$5:$A$28, "&lt;&gt;")</f>
        <v>0.1</v>
      </c>
      <c r="L32" s="145">
        <f t="array" ref="L32">SUM(IF(ISEVEN(ROW(L$6:L28)), L$6:L28, 0))/COUNTIF($A$5:$A$28, "&lt;&gt;")</f>
        <v>0</v>
      </c>
      <c r="M32" s="123"/>
      <c r="N32" s="123"/>
      <c r="O32" s="123"/>
      <c r="P32" s="124"/>
      <c r="Q32" s="13"/>
      <c r="R32" s="13"/>
      <c r="S32" s="13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7">
    <mergeCell ref="E3:H3"/>
    <mergeCell ref="I3:L3"/>
    <mergeCell ref="E4:H4"/>
    <mergeCell ref="I4:L4"/>
    <mergeCell ref="A2:A4"/>
    <mergeCell ref="B2:B4"/>
    <mergeCell ref="C2:D2"/>
    <mergeCell ref="M2:N2"/>
    <mergeCell ref="O2:O4"/>
    <mergeCell ref="P2:P4"/>
    <mergeCell ref="Q2:S4"/>
    <mergeCell ref="U5:U6"/>
    <mergeCell ref="V5:V6"/>
    <mergeCell ref="W5:W6"/>
    <mergeCell ref="M3:M4"/>
    <mergeCell ref="N3:N4"/>
    <mergeCell ref="M5:M6"/>
    <mergeCell ref="N5:N6"/>
    <mergeCell ref="O5:O6"/>
    <mergeCell ref="P5:P6"/>
    <mergeCell ref="Q5:S6"/>
    <mergeCell ref="A7:A8"/>
    <mergeCell ref="A9:A10"/>
    <mergeCell ref="B9:B10"/>
    <mergeCell ref="C9:C10"/>
    <mergeCell ref="D9:D10"/>
    <mergeCell ref="V9:V10"/>
    <mergeCell ref="W9:W10"/>
    <mergeCell ref="N15:N16"/>
    <mergeCell ref="O15:O16"/>
    <mergeCell ref="P15:P16"/>
    <mergeCell ref="Q15:S16"/>
    <mergeCell ref="U15:U16"/>
    <mergeCell ref="V15:V16"/>
    <mergeCell ref="W15:W16"/>
    <mergeCell ref="M15:M16"/>
    <mergeCell ref="M17:M18"/>
    <mergeCell ref="N17:N18"/>
    <mergeCell ref="O17:O18"/>
    <mergeCell ref="P17:P18"/>
    <mergeCell ref="Q17:S18"/>
    <mergeCell ref="U17:U18"/>
    <mergeCell ref="P23:P24"/>
    <mergeCell ref="Q23:S24"/>
    <mergeCell ref="Q25:S26"/>
    <mergeCell ref="M19:M20"/>
    <mergeCell ref="M21:M22"/>
    <mergeCell ref="N21:N22"/>
    <mergeCell ref="O21:O22"/>
    <mergeCell ref="P21:P22"/>
    <mergeCell ref="Q21:S22"/>
    <mergeCell ref="M23:M24"/>
    <mergeCell ref="N27:N28"/>
    <mergeCell ref="O27:O28"/>
    <mergeCell ref="Q27:S28"/>
    <mergeCell ref="N23:N24"/>
    <mergeCell ref="O23:O24"/>
    <mergeCell ref="M25:M26"/>
    <mergeCell ref="N25:N26"/>
    <mergeCell ref="O25:O26"/>
    <mergeCell ref="P25:P26"/>
    <mergeCell ref="M27:M28"/>
    <mergeCell ref="P27:P28"/>
    <mergeCell ref="N7:N8"/>
    <mergeCell ref="O7:O8"/>
    <mergeCell ref="P7:P8"/>
    <mergeCell ref="Q7:S8"/>
    <mergeCell ref="U7:U8"/>
    <mergeCell ref="V7:V8"/>
    <mergeCell ref="W7:W8"/>
    <mergeCell ref="M7:M8"/>
    <mergeCell ref="M9:M10"/>
    <mergeCell ref="N9:N10"/>
    <mergeCell ref="O9:O10"/>
    <mergeCell ref="P9:P10"/>
    <mergeCell ref="Q9:S10"/>
    <mergeCell ref="U9:U10"/>
    <mergeCell ref="N11:N12"/>
    <mergeCell ref="O11:O12"/>
    <mergeCell ref="P11:P12"/>
    <mergeCell ref="Q11:S12"/>
    <mergeCell ref="U11:U12"/>
    <mergeCell ref="V11:V12"/>
    <mergeCell ref="W11:W12"/>
    <mergeCell ref="V13:V14"/>
    <mergeCell ref="W13:W14"/>
    <mergeCell ref="M11:M12"/>
    <mergeCell ref="M13:M14"/>
    <mergeCell ref="N13:N14"/>
    <mergeCell ref="O13:O14"/>
    <mergeCell ref="P13:P14"/>
    <mergeCell ref="Q13:S14"/>
    <mergeCell ref="U13:U14"/>
    <mergeCell ref="V17:V18"/>
    <mergeCell ref="W17:W18"/>
    <mergeCell ref="N19:N20"/>
    <mergeCell ref="O19:O20"/>
    <mergeCell ref="P19:P20"/>
    <mergeCell ref="Q19:S20"/>
    <mergeCell ref="U19:U20"/>
    <mergeCell ref="V19:V20"/>
    <mergeCell ref="W19:W20"/>
    <mergeCell ref="A19:A20"/>
    <mergeCell ref="B19:B20"/>
    <mergeCell ref="C19:C20"/>
    <mergeCell ref="D19:D20"/>
    <mergeCell ref="B21:B22"/>
    <mergeCell ref="C21:C22"/>
    <mergeCell ref="D21:D22"/>
    <mergeCell ref="A21:A22"/>
    <mergeCell ref="A23:A24"/>
    <mergeCell ref="B23:B24"/>
    <mergeCell ref="C23:C24"/>
    <mergeCell ref="D23:D24"/>
    <mergeCell ref="A25:A26"/>
    <mergeCell ref="B25:B26"/>
    <mergeCell ref="C3:C4"/>
    <mergeCell ref="D3:D4"/>
    <mergeCell ref="A5:A6"/>
    <mergeCell ref="B5:B6"/>
    <mergeCell ref="C5:C6"/>
    <mergeCell ref="D5:D6"/>
    <mergeCell ref="D7:D8"/>
    <mergeCell ref="B13:B14"/>
    <mergeCell ref="C13:C14"/>
    <mergeCell ref="B7:B8"/>
    <mergeCell ref="C7:C8"/>
    <mergeCell ref="A11:A12"/>
    <mergeCell ref="B11:B12"/>
    <mergeCell ref="C11:C12"/>
    <mergeCell ref="D11:D12"/>
    <mergeCell ref="D13:D14"/>
    <mergeCell ref="C17:C18"/>
    <mergeCell ref="D17:D18"/>
    <mergeCell ref="A13:A14"/>
    <mergeCell ref="A15:A16"/>
    <mergeCell ref="B15:B16"/>
    <mergeCell ref="C15:C16"/>
    <mergeCell ref="D15:D16"/>
    <mergeCell ref="A17:A18"/>
    <mergeCell ref="B17:B18"/>
    <mergeCell ref="C25:C26"/>
    <mergeCell ref="D25:D26"/>
    <mergeCell ref="A27:A28"/>
    <mergeCell ref="B27:B28"/>
    <mergeCell ref="C27:C28"/>
    <mergeCell ref="D27:D28"/>
  </mergeCells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6.43"/>
    <col customWidth="1" min="3" max="6" width="14.43"/>
    <col customWidth="1" min="13" max="13" width="16.43"/>
  </cols>
  <sheetData>
    <row r="1" ht="15.75" customHeight="1">
      <c r="A1" s="126" t="s">
        <v>475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T1" s="13"/>
      <c r="U1" s="13"/>
      <c r="V1" s="13"/>
      <c r="W1" s="13"/>
    </row>
    <row r="2" ht="15.75" customHeight="1">
      <c r="A2" s="96" t="s">
        <v>87</v>
      </c>
      <c r="B2" s="96" t="s">
        <v>433</v>
      </c>
      <c r="C2" s="127" t="s">
        <v>89</v>
      </c>
      <c r="D2" s="128"/>
      <c r="E2" s="127" t="s">
        <v>434</v>
      </c>
      <c r="F2" s="127" t="s">
        <v>435</v>
      </c>
      <c r="G2" s="127" t="s">
        <v>436</v>
      </c>
      <c r="H2" s="129" t="s">
        <v>437</v>
      </c>
      <c r="I2" s="127" t="s">
        <v>434</v>
      </c>
      <c r="J2" s="127" t="s">
        <v>435</v>
      </c>
      <c r="K2" s="127" t="s">
        <v>436</v>
      </c>
      <c r="L2" s="129" t="s">
        <v>437</v>
      </c>
      <c r="M2" s="127" t="s">
        <v>438</v>
      </c>
      <c r="N2" s="128"/>
      <c r="O2" s="95" t="s">
        <v>15</v>
      </c>
      <c r="P2" s="96" t="s">
        <v>16</v>
      </c>
      <c r="Q2" s="130" t="s">
        <v>108</v>
      </c>
      <c r="R2" s="66"/>
      <c r="S2" s="131"/>
      <c r="T2" s="140"/>
      <c r="U2" s="13"/>
      <c r="V2" s="13"/>
      <c r="W2" s="13"/>
    </row>
    <row r="3" ht="15.75" customHeight="1">
      <c r="A3" s="121"/>
      <c r="B3" s="121"/>
      <c r="C3" s="132" t="s">
        <v>439</v>
      </c>
      <c r="D3" s="133" t="s">
        <v>108</v>
      </c>
      <c r="E3" s="134" t="s">
        <v>440</v>
      </c>
      <c r="F3" s="135"/>
      <c r="G3" s="135"/>
      <c r="H3" s="136"/>
      <c r="I3" s="134" t="s">
        <v>441</v>
      </c>
      <c r="J3" s="135"/>
      <c r="K3" s="135"/>
      <c r="L3" s="136"/>
      <c r="M3" s="132" t="s">
        <v>442</v>
      </c>
      <c r="N3" s="133" t="s">
        <v>443</v>
      </c>
      <c r="O3" s="137"/>
      <c r="P3" s="121"/>
      <c r="S3" s="121"/>
      <c r="T3" s="140"/>
      <c r="U3" s="13"/>
      <c r="V3" s="13"/>
      <c r="W3" s="13"/>
    </row>
    <row r="4" ht="15.75" customHeight="1">
      <c r="A4" s="136"/>
      <c r="B4" s="136"/>
      <c r="C4" s="138"/>
      <c r="D4" s="136"/>
      <c r="E4" s="134" t="s">
        <v>444</v>
      </c>
      <c r="F4" s="135"/>
      <c r="G4" s="135"/>
      <c r="H4" s="136"/>
      <c r="I4" s="134" t="s">
        <v>445</v>
      </c>
      <c r="J4" s="135"/>
      <c r="K4" s="135"/>
      <c r="L4" s="136"/>
      <c r="M4" s="138"/>
      <c r="N4" s="136"/>
      <c r="O4" s="139"/>
      <c r="P4" s="136"/>
      <c r="Q4" s="135"/>
      <c r="R4" s="135"/>
      <c r="S4" s="136"/>
      <c r="T4" s="140"/>
      <c r="U4" s="13" t="s">
        <v>446</v>
      </c>
      <c r="V4" s="13" t="s">
        <v>447</v>
      </c>
      <c r="W4" s="13" t="s">
        <v>448</v>
      </c>
    </row>
    <row r="5" ht="15.75" customHeight="1">
      <c r="A5" s="103">
        <v>2.0</v>
      </c>
      <c r="B5" s="103"/>
      <c r="C5" s="103"/>
      <c r="D5" s="103" t="s">
        <v>401</v>
      </c>
      <c r="E5" s="13">
        <v>0.0</v>
      </c>
      <c r="F5" s="13">
        <v>0.0</v>
      </c>
      <c r="G5" s="13">
        <v>0.0</v>
      </c>
      <c r="H5" s="103">
        <v>0.0</v>
      </c>
      <c r="I5" s="13">
        <v>0.0</v>
      </c>
      <c r="J5" s="13">
        <v>0.0</v>
      </c>
      <c r="K5" s="13">
        <v>0.0</v>
      </c>
      <c r="L5" s="103">
        <v>0.0</v>
      </c>
      <c r="M5" s="103">
        <v>1.0</v>
      </c>
      <c r="N5" s="103">
        <v>2.0</v>
      </c>
      <c r="O5" s="103"/>
      <c r="P5" s="103">
        <v>2.0</v>
      </c>
      <c r="Q5" s="13" t="s">
        <v>118</v>
      </c>
      <c r="S5" s="121"/>
      <c r="T5" s="140"/>
      <c r="U5" s="147">
        <f>SUM(E5:H5) * 2 + SUM(I5:L5) * 3</f>
        <v>0</v>
      </c>
      <c r="V5" s="147">
        <f>1-EXP(-(ROW(V5) - 4)/3)</f>
        <v>0.2834686894</v>
      </c>
      <c r="W5" s="147">
        <f>V5*U5</f>
        <v>0</v>
      </c>
    </row>
    <row r="6" ht="15.75" customHeight="1">
      <c r="A6" s="121"/>
      <c r="B6" s="121"/>
      <c r="C6" s="121"/>
      <c r="D6" s="121"/>
      <c r="E6" s="13">
        <v>0.0</v>
      </c>
      <c r="F6" s="13">
        <v>0.0</v>
      </c>
      <c r="G6" s="13">
        <v>0.0</v>
      </c>
      <c r="H6" s="103">
        <v>0.0</v>
      </c>
      <c r="I6" s="13">
        <v>0.0</v>
      </c>
      <c r="J6" s="13">
        <v>0.0</v>
      </c>
      <c r="K6" s="13">
        <v>0.0</v>
      </c>
      <c r="L6" s="103">
        <v>0.0</v>
      </c>
      <c r="M6" s="121"/>
      <c r="N6" s="121"/>
      <c r="O6" s="121"/>
      <c r="P6" s="121"/>
      <c r="S6" s="121"/>
      <c r="T6" s="140"/>
    </row>
    <row r="7" ht="15.75" customHeight="1">
      <c r="A7" s="103">
        <v>12.0</v>
      </c>
      <c r="B7" s="103"/>
      <c r="C7" s="103"/>
      <c r="D7" s="103" t="s">
        <v>401</v>
      </c>
      <c r="E7" s="13">
        <v>0.0</v>
      </c>
      <c r="F7" s="13">
        <v>0.0</v>
      </c>
      <c r="G7" s="13">
        <v>0.0</v>
      </c>
      <c r="H7" s="103">
        <v>0.0</v>
      </c>
      <c r="I7" s="13">
        <v>0.0</v>
      </c>
      <c r="J7" s="13">
        <v>2.0</v>
      </c>
      <c r="K7" s="13">
        <v>0.0</v>
      </c>
      <c r="L7" s="103">
        <v>0.0</v>
      </c>
      <c r="M7" s="103">
        <v>1.0</v>
      </c>
      <c r="N7" s="103">
        <v>6.0</v>
      </c>
      <c r="O7" s="103"/>
      <c r="P7" s="103">
        <v>3.0</v>
      </c>
      <c r="Q7" s="13" t="s">
        <v>402</v>
      </c>
      <c r="S7" s="121"/>
      <c r="T7" s="140"/>
      <c r="U7" s="147">
        <f>SUM(E7:H7) * 2 + SUM(I7:L7) * 3</f>
        <v>6</v>
      </c>
      <c r="V7" s="147">
        <f>1-EXP(-(ROW(V7) - 4)/3)</f>
        <v>0.6321205588</v>
      </c>
      <c r="W7" s="147">
        <f>V7*U7</f>
        <v>3.792723353</v>
      </c>
    </row>
    <row r="8" ht="15.75" customHeight="1">
      <c r="A8" s="121"/>
      <c r="B8" s="121"/>
      <c r="C8" s="121"/>
      <c r="D8" s="121"/>
      <c r="E8" s="13">
        <v>0.0</v>
      </c>
      <c r="F8" s="13">
        <v>1.0</v>
      </c>
      <c r="G8" s="13">
        <v>0.0</v>
      </c>
      <c r="H8" s="103">
        <v>0.0</v>
      </c>
      <c r="I8" s="13">
        <v>0.0</v>
      </c>
      <c r="J8" s="13">
        <v>0.0</v>
      </c>
      <c r="K8" s="13">
        <v>1.0</v>
      </c>
      <c r="L8" s="103">
        <v>0.0</v>
      </c>
      <c r="M8" s="121"/>
      <c r="N8" s="121"/>
      <c r="O8" s="121"/>
      <c r="P8" s="121"/>
      <c r="S8" s="121"/>
      <c r="T8" s="140"/>
    </row>
    <row r="9" ht="15.75" customHeight="1">
      <c r="A9" s="103">
        <v>18.0</v>
      </c>
      <c r="B9" s="103"/>
      <c r="C9" s="103"/>
      <c r="D9" s="103"/>
      <c r="E9" s="13">
        <v>1.0</v>
      </c>
      <c r="F9" s="13">
        <v>0.0</v>
      </c>
      <c r="G9" s="13">
        <v>0.0</v>
      </c>
      <c r="H9" s="103">
        <v>0.0</v>
      </c>
      <c r="I9" s="13">
        <v>3.0</v>
      </c>
      <c r="J9" s="13">
        <v>0.0</v>
      </c>
      <c r="K9" s="13">
        <v>0.0</v>
      </c>
      <c r="L9" s="103">
        <v>0.0</v>
      </c>
      <c r="M9" s="103">
        <v>1.0</v>
      </c>
      <c r="N9" s="103"/>
      <c r="O9" s="103"/>
      <c r="P9" s="103">
        <v>3.0</v>
      </c>
      <c r="Q9" s="13" t="s">
        <v>403</v>
      </c>
      <c r="S9" s="121"/>
      <c r="T9" s="140"/>
      <c r="U9" s="147">
        <f>SUM(E9:H9) * 2 + SUM(I9:L9) * 3</f>
        <v>11</v>
      </c>
      <c r="V9" s="147">
        <f>1-EXP(-(ROW(V9) - 4)/3)</f>
        <v>0.8111243972</v>
      </c>
      <c r="W9" s="147">
        <f>V9*U9</f>
        <v>8.922368369</v>
      </c>
    </row>
    <row r="10" ht="15.75" customHeight="1">
      <c r="A10" s="121"/>
      <c r="B10" s="121"/>
      <c r="C10" s="121"/>
      <c r="D10" s="121"/>
      <c r="E10" s="13">
        <v>0.0</v>
      </c>
      <c r="F10" s="13">
        <v>0.0</v>
      </c>
      <c r="G10" s="13">
        <v>0.0</v>
      </c>
      <c r="H10" s="103">
        <v>0.0</v>
      </c>
      <c r="I10" s="13">
        <v>0.0</v>
      </c>
      <c r="J10" s="13">
        <v>0.0</v>
      </c>
      <c r="K10" s="13">
        <v>0.0</v>
      </c>
      <c r="L10" s="103">
        <v>0.0</v>
      </c>
      <c r="M10" s="121"/>
      <c r="N10" s="121"/>
      <c r="O10" s="121"/>
      <c r="P10" s="121"/>
      <c r="S10" s="121"/>
      <c r="T10" s="140"/>
    </row>
    <row r="11" ht="15.75" customHeight="1">
      <c r="A11" s="103">
        <v>24.0</v>
      </c>
      <c r="B11" s="103"/>
      <c r="C11" s="103"/>
      <c r="D11" s="103" t="s">
        <v>404</v>
      </c>
      <c r="E11" s="13">
        <v>0.0</v>
      </c>
      <c r="F11" s="13">
        <v>1.0</v>
      </c>
      <c r="G11" s="13">
        <v>0.0</v>
      </c>
      <c r="H11" s="103">
        <v>0.0</v>
      </c>
      <c r="I11" s="13">
        <v>2.0</v>
      </c>
      <c r="J11" s="13">
        <v>0.0</v>
      </c>
      <c r="K11" s="13">
        <v>0.0</v>
      </c>
      <c r="L11" s="103">
        <v>0.0</v>
      </c>
      <c r="M11" s="103">
        <v>1.0</v>
      </c>
      <c r="N11" s="103">
        <v>1.0</v>
      </c>
      <c r="O11" s="103"/>
      <c r="P11" s="103">
        <v>3.0</v>
      </c>
      <c r="Q11" s="13" t="s">
        <v>405</v>
      </c>
      <c r="S11" s="121"/>
      <c r="T11" s="140"/>
      <c r="U11" s="147">
        <f>SUM(E11:H11) * 2 + SUM(I11:L11) * 3</f>
        <v>8</v>
      </c>
      <c r="V11" s="147">
        <f>1-EXP(-(ROW(V11) - 4)/3)</f>
        <v>0.9030280321</v>
      </c>
      <c r="W11" s="147">
        <f>V11*U11</f>
        <v>7.224224257</v>
      </c>
    </row>
    <row r="12" ht="15.75" customHeight="1">
      <c r="A12" s="121"/>
      <c r="B12" s="121"/>
      <c r="C12" s="121"/>
      <c r="D12" s="121"/>
      <c r="E12" s="13">
        <v>0.0</v>
      </c>
      <c r="F12" s="13">
        <v>0.0</v>
      </c>
      <c r="G12" s="13">
        <v>0.0</v>
      </c>
      <c r="H12" s="103">
        <v>0.0</v>
      </c>
      <c r="I12" s="13">
        <v>0.0</v>
      </c>
      <c r="J12" s="13">
        <v>1.0</v>
      </c>
      <c r="K12" s="13">
        <v>0.0</v>
      </c>
      <c r="L12" s="103">
        <v>0.0</v>
      </c>
      <c r="M12" s="121"/>
      <c r="N12" s="121"/>
      <c r="O12" s="121"/>
      <c r="P12" s="121"/>
      <c r="S12" s="121"/>
      <c r="T12" s="140"/>
    </row>
    <row r="13" ht="15.75" customHeight="1">
      <c r="A13" s="103">
        <v>27.0</v>
      </c>
      <c r="B13" s="103"/>
      <c r="C13" s="103" t="s">
        <v>119</v>
      </c>
      <c r="D13" s="103" t="s">
        <v>406</v>
      </c>
      <c r="E13" s="13">
        <v>0.0</v>
      </c>
      <c r="F13" s="13">
        <v>0.0</v>
      </c>
      <c r="G13" s="13">
        <v>0.0</v>
      </c>
      <c r="H13" s="103">
        <v>0.0</v>
      </c>
      <c r="I13" s="13">
        <v>1.0</v>
      </c>
      <c r="J13" s="13">
        <v>0.0</v>
      </c>
      <c r="K13" s="13">
        <v>0.0</v>
      </c>
      <c r="L13" s="103">
        <v>0.0</v>
      </c>
      <c r="M13" s="103">
        <v>1.0</v>
      </c>
      <c r="N13" s="103">
        <v>2.0</v>
      </c>
      <c r="O13" s="103"/>
      <c r="P13" s="103">
        <v>4.0</v>
      </c>
      <c r="Q13" s="13" t="s">
        <v>407</v>
      </c>
      <c r="S13" s="121"/>
      <c r="T13" s="140"/>
      <c r="U13" s="147">
        <f>SUM(E13:H13) * 2 + SUM(I13:L13) * 3</f>
        <v>3</v>
      </c>
      <c r="V13" s="147">
        <f>1-EXP(-(ROW(V13) - 4)/3)</f>
        <v>0.9502129316</v>
      </c>
      <c r="W13" s="147">
        <f>V13*U13</f>
        <v>2.850638795</v>
      </c>
    </row>
    <row r="14" ht="15.75" customHeight="1">
      <c r="A14" s="121"/>
      <c r="B14" s="121"/>
      <c r="C14" s="121"/>
      <c r="D14" s="121"/>
      <c r="E14" s="13">
        <v>0.0</v>
      </c>
      <c r="F14" s="13">
        <v>1.0</v>
      </c>
      <c r="G14" s="13">
        <v>0.0</v>
      </c>
      <c r="H14" s="103">
        <v>0.0</v>
      </c>
      <c r="I14" s="13">
        <v>1.0</v>
      </c>
      <c r="J14" s="13">
        <v>0.0</v>
      </c>
      <c r="K14" s="13">
        <v>0.0</v>
      </c>
      <c r="L14" s="103">
        <v>0.0</v>
      </c>
      <c r="M14" s="121"/>
      <c r="N14" s="121"/>
      <c r="O14" s="121"/>
      <c r="P14" s="121"/>
      <c r="S14" s="121"/>
      <c r="T14" s="140"/>
    </row>
    <row r="15" ht="15.75" customHeight="1">
      <c r="A15" s="103">
        <v>33.0</v>
      </c>
      <c r="B15" s="103"/>
      <c r="C15" s="103"/>
      <c r="D15" s="103" t="s">
        <v>408</v>
      </c>
      <c r="E15" s="13">
        <v>1.0</v>
      </c>
      <c r="F15" s="13">
        <v>0.0</v>
      </c>
      <c r="G15" s="13">
        <v>0.0</v>
      </c>
      <c r="H15" s="103">
        <v>0.0</v>
      </c>
      <c r="I15" s="13">
        <v>1.0</v>
      </c>
      <c r="J15" s="13">
        <v>0.0</v>
      </c>
      <c r="K15" s="13">
        <v>0.0</v>
      </c>
      <c r="L15" s="103">
        <v>0.0</v>
      </c>
      <c r="M15" s="103">
        <v>1.0</v>
      </c>
      <c r="N15" s="103"/>
      <c r="O15" s="103"/>
      <c r="P15" s="103"/>
      <c r="Q15" s="13" t="s">
        <v>409</v>
      </c>
      <c r="S15" s="121"/>
      <c r="T15" s="140"/>
      <c r="U15" s="147">
        <f>SUM(E15:H15) * 2 + SUM(I15:L15) * 3</f>
        <v>5</v>
      </c>
      <c r="V15" s="147">
        <f>1-EXP(-(ROW(V15) - 4)/3)</f>
        <v>0.9744384668</v>
      </c>
      <c r="W15" s="147">
        <f>V15*U15</f>
        <v>4.872192334</v>
      </c>
    </row>
    <row r="16" ht="15.75" customHeight="1">
      <c r="A16" s="121"/>
      <c r="B16" s="121"/>
      <c r="C16" s="121"/>
      <c r="D16" s="121"/>
      <c r="E16" s="13">
        <v>1.0</v>
      </c>
      <c r="F16" s="13">
        <v>0.0</v>
      </c>
      <c r="G16" s="13">
        <v>0.0</v>
      </c>
      <c r="H16" s="103">
        <v>0.0</v>
      </c>
      <c r="I16" s="13">
        <v>0.0</v>
      </c>
      <c r="J16" s="13">
        <v>0.0</v>
      </c>
      <c r="K16" s="13">
        <v>0.0</v>
      </c>
      <c r="L16" s="103">
        <v>0.0</v>
      </c>
      <c r="M16" s="121"/>
      <c r="N16" s="121"/>
      <c r="O16" s="121"/>
      <c r="P16" s="121"/>
      <c r="S16" s="121"/>
      <c r="T16" s="140"/>
    </row>
    <row r="17" ht="15.75" customHeight="1">
      <c r="A17" s="103">
        <v>41.0</v>
      </c>
      <c r="B17" s="103"/>
      <c r="C17" s="103"/>
      <c r="D17" s="103" t="s">
        <v>410</v>
      </c>
      <c r="E17" s="13">
        <v>0.0</v>
      </c>
      <c r="F17" s="13">
        <v>0.0</v>
      </c>
      <c r="G17" s="13">
        <v>0.0</v>
      </c>
      <c r="H17" s="103">
        <v>0.0</v>
      </c>
      <c r="I17" s="13">
        <v>2.0</v>
      </c>
      <c r="J17" s="13">
        <v>0.0</v>
      </c>
      <c r="K17" s="13">
        <v>0.0</v>
      </c>
      <c r="L17" s="103">
        <v>0.0</v>
      </c>
      <c r="M17" s="103">
        <v>1.0</v>
      </c>
      <c r="N17" s="103">
        <v>1.0</v>
      </c>
      <c r="O17" s="103"/>
      <c r="P17" s="103">
        <v>3.0</v>
      </c>
      <c r="Q17" s="13"/>
      <c r="S17" s="121"/>
      <c r="T17" s="140"/>
      <c r="U17" s="147">
        <f>SUM(E17:H17) * 2 + SUM(I17:L17) * 3</f>
        <v>6</v>
      </c>
      <c r="V17" s="147">
        <f>1-EXP(-(ROW(V17) - 4)/3)</f>
        <v>0.9868762713</v>
      </c>
      <c r="W17" s="147">
        <f>V17*U17</f>
        <v>5.921257628</v>
      </c>
    </row>
    <row r="18" ht="15.75" customHeight="1">
      <c r="A18" s="121"/>
      <c r="B18" s="121"/>
      <c r="C18" s="121"/>
      <c r="D18" s="121"/>
      <c r="E18" s="13">
        <v>0.0</v>
      </c>
      <c r="F18" s="13">
        <v>0.0</v>
      </c>
      <c r="G18" s="13">
        <v>0.0</v>
      </c>
      <c r="H18" s="103">
        <v>0.0</v>
      </c>
      <c r="I18" s="13">
        <v>0.0</v>
      </c>
      <c r="J18" s="13">
        <v>0.0</v>
      </c>
      <c r="K18" s="13">
        <v>0.0</v>
      </c>
      <c r="L18" s="103">
        <v>0.0</v>
      </c>
      <c r="M18" s="121"/>
      <c r="N18" s="121"/>
      <c r="O18" s="121"/>
      <c r="P18" s="121"/>
      <c r="S18" s="121"/>
      <c r="T18" s="140"/>
    </row>
    <row r="19" ht="15.75" customHeight="1">
      <c r="A19" s="103">
        <v>45.0</v>
      </c>
      <c r="B19" s="103"/>
      <c r="C19" s="103" t="s">
        <v>411</v>
      </c>
      <c r="D19" s="103" t="s">
        <v>412</v>
      </c>
      <c r="E19" s="13">
        <v>0.0</v>
      </c>
      <c r="F19" s="13">
        <v>0.0</v>
      </c>
      <c r="G19" s="13">
        <v>0.0</v>
      </c>
      <c r="H19" s="103">
        <v>0.0</v>
      </c>
      <c r="I19" s="13">
        <v>3.0</v>
      </c>
      <c r="J19" s="13">
        <v>0.0</v>
      </c>
      <c r="K19" s="13">
        <v>0.0</v>
      </c>
      <c r="L19" s="103">
        <v>0.0</v>
      </c>
      <c r="M19" s="103">
        <v>1.0</v>
      </c>
      <c r="N19" s="103">
        <v>2.0</v>
      </c>
      <c r="O19" s="103"/>
      <c r="P19" s="103">
        <v>4.0</v>
      </c>
      <c r="Q19" s="13"/>
      <c r="S19" s="121"/>
      <c r="T19" s="140"/>
      <c r="U19" s="147">
        <f>SUM(E19:H19) * 2 + SUM(I19:L19) * 3</f>
        <v>9</v>
      </c>
      <c r="V19" s="147">
        <f>1-EXP(-(ROW(V19) - 4)/3)</f>
        <v>0.993262053</v>
      </c>
      <c r="W19" s="147">
        <f>V19*U19</f>
        <v>8.939358477</v>
      </c>
    </row>
    <row r="20" ht="15.75" customHeight="1">
      <c r="A20" s="121"/>
      <c r="B20" s="121"/>
      <c r="C20" s="121"/>
      <c r="D20" s="121"/>
      <c r="E20" s="13">
        <v>1.0</v>
      </c>
      <c r="F20" s="13">
        <v>0.0</v>
      </c>
      <c r="G20" s="13">
        <v>0.0</v>
      </c>
      <c r="H20" s="103">
        <v>0.0</v>
      </c>
      <c r="I20" s="13">
        <v>0.0</v>
      </c>
      <c r="J20" s="13">
        <v>0.0</v>
      </c>
      <c r="K20" s="13">
        <v>0.0</v>
      </c>
      <c r="L20" s="103">
        <v>0.0</v>
      </c>
      <c r="M20" s="121"/>
      <c r="N20" s="121"/>
      <c r="O20" s="121"/>
      <c r="P20" s="121"/>
      <c r="S20" s="121"/>
      <c r="T20" s="140"/>
    </row>
    <row r="21" ht="15.75" customHeight="1">
      <c r="A21" s="103">
        <v>57.0</v>
      </c>
      <c r="B21" s="103"/>
      <c r="C21" s="103" t="s">
        <v>119</v>
      </c>
      <c r="D21" s="103" t="s">
        <v>413</v>
      </c>
      <c r="E21" s="13">
        <v>0.0</v>
      </c>
      <c r="F21" s="13">
        <v>0.0</v>
      </c>
      <c r="G21" s="13">
        <v>0.0</v>
      </c>
      <c r="H21" s="103">
        <v>0.0</v>
      </c>
      <c r="I21" s="13">
        <v>0.0</v>
      </c>
      <c r="J21" s="13">
        <v>0.0</v>
      </c>
      <c r="K21" s="13">
        <v>0.0</v>
      </c>
      <c r="L21" s="103">
        <v>0.0</v>
      </c>
      <c r="M21" s="103">
        <v>1.0</v>
      </c>
      <c r="N21" s="103">
        <v>6.0</v>
      </c>
      <c r="O21" s="103"/>
      <c r="P21" s="103">
        <v>3.0</v>
      </c>
      <c r="Q21" s="13" t="s">
        <v>414</v>
      </c>
      <c r="S21" s="121"/>
      <c r="T21" s="140" t="s">
        <v>449</v>
      </c>
      <c r="U21" s="147">
        <f t="shared" ref="U21:W21" si="1">SUM(U5:U20)</f>
        <v>48</v>
      </c>
      <c r="V21" s="147">
        <f t="shared" si="1"/>
        <v>6.5345314</v>
      </c>
      <c r="W21" s="147">
        <f t="shared" si="1"/>
        <v>42.52276321</v>
      </c>
    </row>
    <row r="22" ht="15.75" customHeight="1">
      <c r="A22" s="121"/>
      <c r="B22" s="121"/>
      <c r="C22" s="121"/>
      <c r="D22" s="121"/>
      <c r="E22" s="13">
        <v>1.0</v>
      </c>
      <c r="F22" s="13">
        <v>0.0</v>
      </c>
      <c r="G22" s="13">
        <v>0.0</v>
      </c>
      <c r="H22" s="103">
        <v>0.0</v>
      </c>
      <c r="I22" s="13">
        <v>1.0</v>
      </c>
      <c r="J22" s="13">
        <v>0.0</v>
      </c>
      <c r="K22" s="13">
        <v>0.0</v>
      </c>
      <c r="L22" s="103">
        <v>0.0</v>
      </c>
      <c r="M22" s="121"/>
      <c r="N22" s="121"/>
      <c r="O22" s="121"/>
      <c r="P22" s="121"/>
      <c r="S22" s="121"/>
      <c r="T22" s="140"/>
      <c r="U22" s="147">
        <f>U21/COUNT(U5:U20)</f>
        <v>6</v>
      </c>
      <c r="V22" s="13"/>
      <c r="W22" s="147">
        <f>W21/V21</f>
        <v>6.507392896</v>
      </c>
    </row>
    <row r="23" ht="15.75" customHeight="1">
      <c r="A23" s="103">
        <v>62.0</v>
      </c>
      <c r="B23" s="103"/>
      <c r="C23" s="103" t="s">
        <v>116</v>
      </c>
      <c r="D23" s="103"/>
      <c r="E23" s="13">
        <v>1.0</v>
      </c>
      <c r="F23" s="13">
        <v>0.0</v>
      </c>
      <c r="G23" s="13">
        <v>0.0</v>
      </c>
      <c r="H23" s="103">
        <v>0.0</v>
      </c>
      <c r="I23" s="13">
        <v>1.0</v>
      </c>
      <c r="J23" s="13">
        <v>0.0</v>
      </c>
      <c r="K23" s="13">
        <v>0.0</v>
      </c>
      <c r="L23" s="103">
        <v>0.0</v>
      </c>
      <c r="M23" s="103">
        <v>1.0</v>
      </c>
      <c r="N23" s="103"/>
      <c r="O23" s="103"/>
      <c r="P23" s="103"/>
      <c r="Q23" s="13"/>
      <c r="S23" s="121"/>
    </row>
    <row r="24" ht="15.75" customHeight="1">
      <c r="A24" s="121"/>
      <c r="B24" s="121"/>
      <c r="C24" s="121"/>
      <c r="D24" s="121"/>
      <c r="E24" s="13">
        <v>0.0</v>
      </c>
      <c r="F24" s="13">
        <v>0.0</v>
      </c>
      <c r="G24" s="13">
        <v>0.0</v>
      </c>
      <c r="H24" s="103">
        <v>0.0</v>
      </c>
      <c r="I24" s="13">
        <v>1.0</v>
      </c>
      <c r="J24" s="13">
        <v>0.0</v>
      </c>
      <c r="K24" s="13">
        <v>0.0</v>
      </c>
      <c r="L24" s="103">
        <v>0.0</v>
      </c>
      <c r="M24" s="121"/>
      <c r="N24" s="121"/>
      <c r="O24" s="121"/>
      <c r="P24" s="121"/>
      <c r="S24" s="121"/>
    </row>
    <row r="25" ht="15.75" customHeight="1">
      <c r="A25" s="103">
        <v>68.0</v>
      </c>
      <c r="B25" s="103"/>
      <c r="C25" s="103" t="s">
        <v>109</v>
      </c>
      <c r="D25" s="103" t="s">
        <v>415</v>
      </c>
      <c r="E25" s="13">
        <v>0.0</v>
      </c>
      <c r="F25" s="13">
        <v>1.0</v>
      </c>
      <c r="G25" s="13">
        <v>0.0</v>
      </c>
      <c r="H25" s="103">
        <v>0.0</v>
      </c>
      <c r="I25" s="13">
        <v>2.0</v>
      </c>
      <c r="J25" s="13">
        <v>0.0</v>
      </c>
      <c r="K25" s="13">
        <v>0.0</v>
      </c>
      <c r="L25" s="103">
        <v>0.0</v>
      </c>
      <c r="M25" s="103">
        <v>1.0</v>
      </c>
      <c r="N25" s="103"/>
      <c r="O25" s="103"/>
      <c r="P25" s="103">
        <v>3.0</v>
      </c>
      <c r="Q25" s="13"/>
      <c r="S25" s="121"/>
    </row>
    <row r="26" ht="15.75" customHeight="1">
      <c r="A26" s="121"/>
      <c r="B26" s="121"/>
      <c r="C26" s="121"/>
      <c r="D26" s="121"/>
      <c r="E26" s="13">
        <v>0.0</v>
      </c>
      <c r="F26" s="13">
        <v>0.0</v>
      </c>
      <c r="G26" s="13">
        <v>0.0</v>
      </c>
      <c r="H26" s="103">
        <v>0.0</v>
      </c>
      <c r="I26" s="13">
        <v>0.0</v>
      </c>
      <c r="J26" s="13">
        <v>0.0</v>
      </c>
      <c r="K26" s="13">
        <v>0.0</v>
      </c>
      <c r="L26" s="103">
        <v>0.0</v>
      </c>
      <c r="M26" s="121"/>
      <c r="N26" s="121"/>
      <c r="O26" s="121"/>
      <c r="P26" s="121"/>
      <c r="S26" s="121"/>
    </row>
    <row r="27" ht="15.75" customHeight="1">
      <c r="A27" s="103"/>
      <c r="B27" s="103"/>
      <c r="C27" s="103"/>
      <c r="D27" s="103"/>
      <c r="E27" s="13"/>
      <c r="F27" s="13"/>
      <c r="G27" s="13"/>
      <c r="H27" s="103"/>
      <c r="I27" s="13"/>
      <c r="J27" s="13"/>
      <c r="K27" s="13"/>
      <c r="L27" s="103"/>
      <c r="M27" s="103"/>
      <c r="N27" s="103"/>
      <c r="O27" s="103"/>
      <c r="P27" s="103"/>
      <c r="Q27" s="13"/>
      <c r="S27" s="121"/>
    </row>
    <row r="28" ht="15.75" customHeight="1">
      <c r="A28" s="122"/>
      <c r="B28" s="122"/>
      <c r="C28" s="122"/>
      <c r="D28" s="122"/>
      <c r="E28" s="123"/>
      <c r="F28" s="123"/>
      <c r="G28" s="123"/>
      <c r="H28" s="124"/>
      <c r="I28" s="123"/>
      <c r="J28" s="123"/>
      <c r="K28" s="123"/>
      <c r="L28" s="124"/>
      <c r="M28" s="122"/>
      <c r="N28" s="122"/>
      <c r="O28" s="122"/>
      <c r="P28" s="122"/>
      <c r="Q28" s="52"/>
      <c r="R28" s="52"/>
      <c r="S28" s="122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ht="15.75" customHeight="1">
      <c r="A30" s="126" t="s">
        <v>450</v>
      </c>
      <c r="B30" s="123"/>
      <c r="C30" s="123"/>
      <c r="D30" s="123"/>
      <c r="E30" s="123"/>
      <c r="F30" s="123"/>
      <c r="G30" s="123"/>
      <c r="H30" s="123"/>
      <c r="I30" s="123"/>
      <c r="J30" s="123"/>
      <c r="K30" s="123"/>
      <c r="L30" s="123"/>
      <c r="M30" s="123"/>
      <c r="N30" s="123"/>
      <c r="O30" s="13"/>
      <c r="P30" s="13"/>
      <c r="Q30" s="13"/>
      <c r="R30" s="13"/>
      <c r="S30" s="13"/>
    </row>
    <row r="31" ht="15.75" customHeight="1">
      <c r="A31" s="140"/>
      <c r="B31" s="141" t="str">
        <f>SUM(B5:B28)/COUNTIF(B5:B28, "&lt;&gt;")</f>
        <v>#DIV/0!</v>
      </c>
      <c r="C31" s="13"/>
      <c r="D31" s="13"/>
      <c r="E31" s="141">
        <f t="array" ref="E31">SUM(IF(ISODD(ROW(E$5:E28)), E$5:E28, 0))/COUNTIF($A$5:$A$28, "&lt;&gt;")</f>
        <v>0.2727272727</v>
      </c>
      <c r="F31" s="141">
        <f t="array" ref="F31">SUM(IF(ISODD(ROW(F$5:F28)), F$5:F28, 0))/COUNTIF($A$5:$A$28, "&lt;&gt;")</f>
        <v>0.1818181818</v>
      </c>
      <c r="G31" s="141">
        <f t="array" ref="G31">SUM(IF(ISODD(ROW(G$5:G28)), G$5:G28, 0))/COUNTIF($A$5:$A$28, "&lt;&gt;")</f>
        <v>0</v>
      </c>
      <c r="H31" s="141">
        <f t="array" ref="H31">SUM(IF(ISODD(ROW(H$5:H28)), H$5:H28, 0))/COUNTIF($A$5:$A$28, "&lt;&gt;")</f>
        <v>0</v>
      </c>
      <c r="I31" s="141">
        <f t="array" ref="I31">SUM(IF(ISODD(ROW(I$5:I28)), I$5:I28, 0))/COUNTIF($A$5:$A$28, "&lt;&gt;")</f>
        <v>1.363636364</v>
      </c>
      <c r="J31" s="141">
        <f t="array" ref="J31">SUM(IF(ISODD(ROW(J$5:J28)), J$5:J28, 0))/COUNTIF($A$5:$A$28, "&lt;&gt;")</f>
        <v>0.1818181818</v>
      </c>
      <c r="K31" s="141">
        <f t="array" ref="K31">SUM(IF(ISODD(ROW(K$5:K28)), K$5:K28, 0))/COUNTIF($A$5:$A$28, "&lt;&gt;")</f>
        <v>0</v>
      </c>
      <c r="L31" s="141">
        <f t="array" ref="L31">SUM(IF(ISODD(ROW(L$5:L28)), L$5:L28, 0))/COUNTIF($A$5:$A$28, "&lt;&gt;")</f>
        <v>0</v>
      </c>
      <c r="M31" s="141">
        <f>SUM(M5:M28)/COUNTIF($A$5:$A$28, "&lt;&gt;")</f>
        <v>1</v>
      </c>
      <c r="N31" s="141">
        <f t="shared" ref="N31:P31" si="2">SUM(N5:N28)/COUNTIF(N5:N28, "&lt;&gt;")</f>
        <v>2.857142857</v>
      </c>
      <c r="O31" s="142" t="str">
        <f t="shared" si="2"/>
        <v>#DIV/0!</v>
      </c>
      <c r="P31" s="143">
        <f t="shared" si="2"/>
        <v>3.111111111</v>
      </c>
      <c r="Q31" s="13"/>
      <c r="R31" s="13"/>
      <c r="S31" s="13"/>
    </row>
    <row r="32" ht="15.75" customHeight="1">
      <c r="A32" s="144"/>
      <c r="B32" s="123"/>
      <c r="C32" s="123"/>
      <c r="D32" s="123"/>
      <c r="E32" s="145">
        <f t="array" ref="E32">SUM(IF(ISEVEN(ROW(E$6:E28)), E$6:E28, 0))/COUNTIF($A$5:$A$28, "&lt;&gt;")</f>
        <v>0.2727272727</v>
      </c>
      <c r="F32" s="145">
        <f t="array" ref="F32">SUM(IF(ISEVEN(ROW(F$6:F28)), F$6:F28, 0))/COUNTIF($A$5:$A$28, "&lt;&gt;")</f>
        <v>0.1818181818</v>
      </c>
      <c r="G32" s="145">
        <f t="array" ref="G32">SUM(IF(ISEVEN(ROW(G$6:G28)), G$6:G28, 0))/COUNTIF($A$5:$A$28, "&lt;&gt;")</f>
        <v>0</v>
      </c>
      <c r="H32" s="145">
        <f t="array" ref="H32">SUM(IF(ISEVEN(ROW(H$6:H28)), H$6:H28, 0))/COUNTIF($A$5:$A$28, "&lt;&gt;")</f>
        <v>0</v>
      </c>
      <c r="I32" s="141">
        <f t="array" ref="I32">SUM(IF(ISEVEN(ROW(I$6:I28)), I$6:I28, 0))/COUNTIF($A$5:$A$28, "&lt;&gt;")</f>
        <v>0.2727272727</v>
      </c>
      <c r="J32" s="145">
        <f t="array" ref="J32">SUM(IF(ISEVEN(ROW(J$6:J28)), J$6:J28, 0))/COUNTIF($A$5:$A$28, "&lt;&gt;")</f>
        <v>0.09090909091</v>
      </c>
      <c r="K32" s="145">
        <f t="array" ref="K32">SUM(IF(ISEVEN(ROW(K$6:K28)), K$6:K28, 0))/COUNTIF($A$5:$A$28, "&lt;&gt;")</f>
        <v>0.09090909091</v>
      </c>
      <c r="L32" s="145">
        <f t="array" ref="L32">SUM(IF(ISEVEN(ROW(L$6:L28)), L$6:L28, 0))/COUNTIF($A$5:$A$28, "&lt;&gt;")</f>
        <v>0</v>
      </c>
      <c r="M32" s="123"/>
      <c r="N32" s="123"/>
      <c r="O32" s="123"/>
      <c r="P32" s="124"/>
      <c r="Q32" s="13"/>
      <c r="R32" s="13"/>
      <c r="S32" s="13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7">
    <mergeCell ref="E3:H3"/>
    <mergeCell ref="I3:L3"/>
    <mergeCell ref="E4:H4"/>
    <mergeCell ref="I4:L4"/>
    <mergeCell ref="A2:A4"/>
    <mergeCell ref="B2:B4"/>
    <mergeCell ref="C2:D2"/>
    <mergeCell ref="M2:N2"/>
    <mergeCell ref="O2:O4"/>
    <mergeCell ref="P2:P4"/>
    <mergeCell ref="Q2:S4"/>
    <mergeCell ref="U5:U6"/>
    <mergeCell ref="V5:V6"/>
    <mergeCell ref="W5:W6"/>
    <mergeCell ref="M3:M4"/>
    <mergeCell ref="N3:N4"/>
    <mergeCell ref="M5:M6"/>
    <mergeCell ref="N5:N6"/>
    <mergeCell ref="O5:O6"/>
    <mergeCell ref="P5:P6"/>
    <mergeCell ref="Q5:S6"/>
    <mergeCell ref="A7:A8"/>
    <mergeCell ref="A9:A10"/>
    <mergeCell ref="B9:B10"/>
    <mergeCell ref="C9:C10"/>
    <mergeCell ref="D9:D10"/>
    <mergeCell ref="V9:V10"/>
    <mergeCell ref="W9:W10"/>
    <mergeCell ref="N15:N16"/>
    <mergeCell ref="O15:O16"/>
    <mergeCell ref="P15:P16"/>
    <mergeCell ref="Q15:S16"/>
    <mergeCell ref="U15:U16"/>
    <mergeCell ref="V15:V16"/>
    <mergeCell ref="W15:W16"/>
    <mergeCell ref="M15:M16"/>
    <mergeCell ref="M17:M18"/>
    <mergeCell ref="N17:N18"/>
    <mergeCell ref="O17:O18"/>
    <mergeCell ref="P17:P18"/>
    <mergeCell ref="Q17:S18"/>
    <mergeCell ref="U17:U18"/>
    <mergeCell ref="P23:P24"/>
    <mergeCell ref="Q23:S24"/>
    <mergeCell ref="Q25:S26"/>
    <mergeCell ref="M19:M20"/>
    <mergeCell ref="M21:M22"/>
    <mergeCell ref="N21:N22"/>
    <mergeCell ref="O21:O22"/>
    <mergeCell ref="P21:P22"/>
    <mergeCell ref="Q21:S22"/>
    <mergeCell ref="M23:M24"/>
    <mergeCell ref="N27:N28"/>
    <mergeCell ref="O27:O28"/>
    <mergeCell ref="Q27:S28"/>
    <mergeCell ref="N23:N24"/>
    <mergeCell ref="O23:O24"/>
    <mergeCell ref="M25:M26"/>
    <mergeCell ref="N25:N26"/>
    <mergeCell ref="O25:O26"/>
    <mergeCell ref="P25:P26"/>
    <mergeCell ref="M27:M28"/>
    <mergeCell ref="P27:P28"/>
    <mergeCell ref="N7:N8"/>
    <mergeCell ref="O7:O8"/>
    <mergeCell ref="P7:P8"/>
    <mergeCell ref="Q7:S8"/>
    <mergeCell ref="U7:U8"/>
    <mergeCell ref="V7:V8"/>
    <mergeCell ref="W7:W8"/>
    <mergeCell ref="M7:M8"/>
    <mergeCell ref="M9:M10"/>
    <mergeCell ref="N9:N10"/>
    <mergeCell ref="O9:O10"/>
    <mergeCell ref="P9:P10"/>
    <mergeCell ref="Q9:S10"/>
    <mergeCell ref="U9:U10"/>
    <mergeCell ref="N11:N12"/>
    <mergeCell ref="O11:O12"/>
    <mergeCell ref="P11:P12"/>
    <mergeCell ref="Q11:S12"/>
    <mergeCell ref="U11:U12"/>
    <mergeCell ref="V11:V12"/>
    <mergeCell ref="W11:W12"/>
    <mergeCell ref="V13:V14"/>
    <mergeCell ref="W13:W14"/>
    <mergeCell ref="M11:M12"/>
    <mergeCell ref="M13:M14"/>
    <mergeCell ref="N13:N14"/>
    <mergeCell ref="O13:O14"/>
    <mergeCell ref="P13:P14"/>
    <mergeCell ref="Q13:S14"/>
    <mergeCell ref="U13:U14"/>
    <mergeCell ref="V17:V18"/>
    <mergeCell ref="W17:W18"/>
    <mergeCell ref="N19:N20"/>
    <mergeCell ref="O19:O20"/>
    <mergeCell ref="P19:P20"/>
    <mergeCell ref="Q19:S20"/>
    <mergeCell ref="U19:U20"/>
    <mergeCell ref="V19:V20"/>
    <mergeCell ref="W19:W20"/>
    <mergeCell ref="A19:A20"/>
    <mergeCell ref="B19:B20"/>
    <mergeCell ref="C19:C20"/>
    <mergeCell ref="D19:D20"/>
    <mergeCell ref="B21:B22"/>
    <mergeCell ref="C21:C22"/>
    <mergeCell ref="D21:D22"/>
    <mergeCell ref="A21:A22"/>
    <mergeCell ref="A23:A24"/>
    <mergeCell ref="B23:B24"/>
    <mergeCell ref="C23:C24"/>
    <mergeCell ref="D23:D24"/>
    <mergeCell ref="A25:A26"/>
    <mergeCell ref="B25:B26"/>
    <mergeCell ref="C3:C4"/>
    <mergeCell ref="D3:D4"/>
    <mergeCell ref="A5:A6"/>
    <mergeCell ref="B5:B6"/>
    <mergeCell ref="C5:C6"/>
    <mergeCell ref="D5:D6"/>
    <mergeCell ref="D7:D8"/>
    <mergeCell ref="B13:B14"/>
    <mergeCell ref="C13:C14"/>
    <mergeCell ref="B7:B8"/>
    <mergeCell ref="C7:C8"/>
    <mergeCell ref="A11:A12"/>
    <mergeCell ref="B11:B12"/>
    <mergeCell ref="C11:C12"/>
    <mergeCell ref="D11:D12"/>
    <mergeCell ref="D13:D14"/>
    <mergeCell ref="C17:C18"/>
    <mergeCell ref="D17:D18"/>
    <mergeCell ref="A13:A14"/>
    <mergeCell ref="A15:A16"/>
    <mergeCell ref="B15:B16"/>
    <mergeCell ref="C15:C16"/>
    <mergeCell ref="D15:D16"/>
    <mergeCell ref="A17:A18"/>
    <mergeCell ref="B17:B18"/>
    <mergeCell ref="C25:C26"/>
    <mergeCell ref="D25:D26"/>
    <mergeCell ref="A27:A28"/>
    <mergeCell ref="B27:B28"/>
    <mergeCell ref="C27:C28"/>
    <mergeCell ref="D27:D28"/>
  </mergeCells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6.43"/>
    <col customWidth="1" min="3" max="6" width="14.43"/>
    <col customWidth="1" min="13" max="13" width="16.43"/>
  </cols>
  <sheetData>
    <row r="1" ht="15.75" customHeight="1">
      <c r="A1" s="126" t="s">
        <v>476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T1" s="13"/>
      <c r="U1" s="13"/>
      <c r="V1" s="13"/>
      <c r="W1" s="13"/>
    </row>
    <row r="2" ht="15.75" customHeight="1">
      <c r="A2" s="96" t="s">
        <v>87</v>
      </c>
      <c r="B2" s="96" t="s">
        <v>433</v>
      </c>
      <c r="C2" s="127" t="s">
        <v>89</v>
      </c>
      <c r="D2" s="128"/>
      <c r="E2" s="127" t="s">
        <v>434</v>
      </c>
      <c r="F2" s="127" t="s">
        <v>435</v>
      </c>
      <c r="G2" s="127" t="s">
        <v>436</v>
      </c>
      <c r="H2" s="129" t="s">
        <v>437</v>
      </c>
      <c r="I2" s="127" t="s">
        <v>434</v>
      </c>
      <c r="J2" s="127" t="s">
        <v>435</v>
      </c>
      <c r="K2" s="127" t="s">
        <v>436</v>
      </c>
      <c r="L2" s="129" t="s">
        <v>437</v>
      </c>
      <c r="M2" s="127" t="s">
        <v>438</v>
      </c>
      <c r="N2" s="128"/>
      <c r="O2" s="95" t="s">
        <v>15</v>
      </c>
      <c r="P2" s="96" t="s">
        <v>16</v>
      </c>
      <c r="Q2" s="130" t="s">
        <v>108</v>
      </c>
      <c r="R2" s="66"/>
      <c r="S2" s="131"/>
      <c r="T2" s="140"/>
      <c r="U2" s="13"/>
      <c r="V2" s="13"/>
      <c r="W2" s="13"/>
    </row>
    <row r="3" ht="15.75" customHeight="1">
      <c r="A3" s="121"/>
      <c r="B3" s="121"/>
      <c r="C3" s="132" t="s">
        <v>439</v>
      </c>
      <c r="D3" s="133" t="s">
        <v>108</v>
      </c>
      <c r="E3" s="134" t="s">
        <v>440</v>
      </c>
      <c r="F3" s="135"/>
      <c r="G3" s="135"/>
      <c r="H3" s="136"/>
      <c r="I3" s="134" t="s">
        <v>441</v>
      </c>
      <c r="J3" s="135"/>
      <c r="K3" s="135"/>
      <c r="L3" s="136"/>
      <c r="M3" s="132" t="s">
        <v>442</v>
      </c>
      <c r="N3" s="133" t="s">
        <v>443</v>
      </c>
      <c r="O3" s="137"/>
      <c r="P3" s="121"/>
      <c r="S3" s="121"/>
      <c r="T3" s="140"/>
      <c r="U3" s="13"/>
      <c r="V3" s="13"/>
      <c r="W3" s="13"/>
    </row>
    <row r="4" ht="15.75" customHeight="1">
      <c r="A4" s="136"/>
      <c r="B4" s="136"/>
      <c r="C4" s="138"/>
      <c r="D4" s="136"/>
      <c r="E4" s="134" t="s">
        <v>444</v>
      </c>
      <c r="F4" s="135"/>
      <c r="G4" s="135"/>
      <c r="H4" s="136"/>
      <c r="I4" s="134" t="s">
        <v>445</v>
      </c>
      <c r="J4" s="135"/>
      <c r="K4" s="135"/>
      <c r="L4" s="136"/>
      <c r="M4" s="138"/>
      <c r="N4" s="136"/>
      <c r="O4" s="139"/>
      <c r="P4" s="136"/>
      <c r="Q4" s="135"/>
      <c r="R4" s="135"/>
      <c r="S4" s="136"/>
      <c r="T4" s="140"/>
      <c r="U4" s="13" t="s">
        <v>446</v>
      </c>
      <c r="V4" s="13" t="s">
        <v>447</v>
      </c>
      <c r="W4" s="13" t="s">
        <v>448</v>
      </c>
    </row>
    <row r="5" ht="15.75" customHeight="1">
      <c r="A5" s="103">
        <v>3.0</v>
      </c>
      <c r="B5" s="103"/>
      <c r="C5" s="103" t="s">
        <v>119</v>
      </c>
      <c r="D5" s="103" t="s">
        <v>416</v>
      </c>
      <c r="E5" s="13">
        <v>0.0</v>
      </c>
      <c r="F5" s="13">
        <v>1.0</v>
      </c>
      <c r="G5" s="13">
        <v>1.0</v>
      </c>
      <c r="H5" s="103">
        <v>0.0</v>
      </c>
      <c r="I5" s="13">
        <v>0.0</v>
      </c>
      <c r="J5" s="13">
        <v>0.0</v>
      </c>
      <c r="K5" s="13">
        <v>0.0</v>
      </c>
      <c r="L5" s="103">
        <v>0.0</v>
      </c>
      <c r="M5" s="103">
        <v>1.0</v>
      </c>
      <c r="N5" s="103">
        <v>18.0</v>
      </c>
      <c r="O5" s="103"/>
      <c r="P5" s="103">
        <v>3.0</v>
      </c>
      <c r="Q5" s="13" t="s">
        <v>417</v>
      </c>
      <c r="S5" s="121"/>
      <c r="T5" s="140"/>
      <c r="U5" s="147">
        <f>SUM(E5:H5) * 2 + SUM(I5:L5) * 3</f>
        <v>4</v>
      </c>
      <c r="V5" s="147">
        <f>1-EXP(-(ROW(V5) - 4)/3)</f>
        <v>0.2834686894</v>
      </c>
      <c r="W5" s="147">
        <f>V5*U5</f>
        <v>1.133874758</v>
      </c>
    </row>
    <row r="6" ht="15.75" customHeight="1">
      <c r="A6" s="121"/>
      <c r="B6" s="121"/>
      <c r="C6" s="121"/>
      <c r="D6" s="121"/>
      <c r="E6" s="13">
        <v>1.0</v>
      </c>
      <c r="F6" s="13">
        <v>0.0</v>
      </c>
      <c r="G6" s="13">
        <v>1.0</v>
      </c>
      <c r="H6" s="103">
        <v>1.0</v>
      </c>
      <c r="I6" s="13">
        <v>0.0</v>
      </c>
      <c r="J6" s="13">
        <v>0.0</v>
      </c>
      <c r="K6" s="13">
        <v>0.0</v>
      </c>
      <c r="L6" s="103">
        <v>0.0</v>
      </c>
      <c r="M6" s="121"/>
      <c r="N6" s="121"/>
      <c r="O6" s="121"/>
      <c r="P6" s="121"/>
      <c r="S6" s="121"/>
      <c r="T6" s="140"/>
    </row>
    <row r="7" ht="15.75" customHeight="1">
      <c r="A7" s="103">
        <v>9.0</v>
      </c>
      <c r="B7" s="103"/>
      <c r="C7" s="103" t="s">
        <v>119</v>
      </c>
      <c r="D7" s="103" t="s">
        <v>230</v>
      </c>
      <c r="E7" s="13">
        <v>1.0</v>
      </c>
      <c r="F7" s="13">
        <v>1.0</v>
      </c>
      <c r="G7" s="13">
        <v>0.0</v>
      </c>
      <c r="H7" s="103">
        <v>0.0</v>
      </c>
      <c r="I7" s="13">
        <v>2.0</v>
      </c>
      <c r="J7" s="13">
        <v>0.0</v>
      </c>
      <c r="K7" s="13">
        <v>0.0</v>
      </c>
      <c r="L7" s="103">
        <v>0.0</v>
      </c>
      <c r="M7" s="103">
        <v>3.0</v>
      </c>
      <c r="N7" s="103">
        <v>8.0</v>
      </c>
      <c r="O7" s="103"/>
      <c r="P7" s="103">
        <v>4.0</v>
      </c>
      <c r="Q7" s="13"/>
      <c r="S7" s="121"/>
      <c r="T7" s="140"/>
      <c r="U7" s="147">
        <f>SUM(E7:H7) * 2 + SUM(I7:L7) * 3</f>
        <v>10</v>
      </c>
      <c r="V7" s="147">
        <f>1-EXP(-(ROW(V7) - 4)/3)</f>
        <v>0.6321205588</v>
      </c>
      <c r="W7" s="147">
        <f>V7*U7</f>
        <v>6.321205588</v>
      </c>
    </row>
    <row r="8" ht="15.75" customHeight="1">
      <c r="A8" s="121"/>
      <c r="B8" s="121"/>
      <c r="C8" s="121"/>
      <c r="D8" s="121"/>
      <c r="E8" s="13">
        <v>0.0</v>
      </c>
      <c r="F8" s="13">
        <v>0.0</v>
      </c>
      <c r="G8" s="13">
        <v>0.0</v>
      </c>
      <c r="H8" s="103">
        <v>0.0</v>
      </c>
      <c r="I8" s="13">
        <v>1.0</v>
      </c>
      <c r="J8" s="13">
        <v>0.0</v>
      </c>
      <c r="K8" s="13">
        <v>0.0</v>
      </c>
      <c r="L8" s="103">
        <v>0.0</v>
      </c>
      <c r="M8" s="121"/>
      <c r="N8" s="121"/>
      <c r="O8" s="121"/>
      <c r="P8" s="121"/>
      <c r="S8" s="121"/>
      <c r="T8" s="140"/>
    </row>
    <row r="9" ht="15.75" customHeight="1">
      <c r="A9" s="103">
        <v>18.0</v>
      </c>
      <c r="B9" s="103"/>
      <c r="C9" s="103"/>
      <c r="D9" s="103" t="s">
        <v>401</v>
      </c>
      <c r="E9" s="13">
        <v>0.0</v>
      </c>
      <c r="F9" s="13">
        <v>0.0</v>
      </c>
      <c r="G9" s="13">
        <v>0.0</v>
      </c>
      <c r="H9" s="103">
        <v>1.0</v>
      </c>
      <c r="I9" s="13">
        <v>0.0</v>
      </c>
      <c r="J9" s="13">
        <v>0.0</v>
      </c>
      <c r="K9" s="13">
        <v>0.0</v>
      </c>
      <c r="L9" s="103">
        <v>0.0</v>
      </c>
      <c r="M9" s="103"/>
      <c r="N9" s="103"/>
      <c r="O9" s="103"/>
      <c r="P9" s="103">
        <v>2.0</v>
      </c>
      <c r="Q9" s="13" t="s">
        <v>418</v>
      </c>
      <c r="S9" s="121"/>
      <c r="T9" s="140"/>
      <c r="U9" s="147">
        <f>SUM(E9:H9) * 2 + SUM(I9:L9) * 3</f>
        <v>2</v>
      </c>
      <c r="V9" s="147">
        <f>1-EXP(-(ROW(V9) - 4)/3)</f>
        <v>0.8111243972</v>
      </c>
      <c r="W9" s="147">
        <f>V9*U9</f>
        <v>1.622248794</v>
      </c>
    </row>
    <row r="10" ht="15.75" customHeight="1">
      <c r="A10" s="121"/>
      <c r="B10" s="121"/>
      <c r="C10" s="121"/>
      <c r="D10" s="121"/>
      <c r="E10" s="13">
        <v>0.0</v>
      </c>
      <c r="F10" s="13">
        <v>0.0</v>
      </c>
      <c r="G10" s="13">
        <v>0.0</v>
      </c>
      <c r="H10" s="103">
        <v>0.0</v>
      </c>
      <c r="I10" s="13">
        <v>0.0</v>
      </c>
      <c r="J10" s="13">
        <v>0.0</v>
      </c>
      <c r="K10" s="13">
        <v>0.0</v>
      </c>
      <c r="L10" s="103">
        <v>0.0</v>
      </c>
      <c r="M10" s="121"/>
      <c r="N10" s="121"/>
      <c r="O10" s="121"/>
      <c r="P10" s="121"/>
      <c r="S10" s="121"/>
      <c r="T10" s="140"/>
    </row>
    <row r="11" ht="15.75" customHeight="1">
      <c r="A11" s="103">
        <v>22.0</v>
      </c>
      <c r="B11" s="103"/>
      <c r="C11" s="103" t="s">
        <v>119</v>
      </c>
      <c r="D11" s="103" t="s">
        <v>419</v>
      </c>
      <c r="E11" s="13">
        <v>1.0</v>
      </c>
      <c r="F11" s="13">
        <v>0.0</v>
      </c>
      <c r="G11" s="13">
        <v>0.0</v>
      </c>
      <c r="H11" s="103">
        <v>0.0</v>
      </c>
      <c r="I11" s="13">
        <v>0.0</v>
      </c>
      <c r="J11" s="13">
        <v>0.0</v>
      </c>
      <c r="K11" s="13">
        <v>0.0</v>
      </c>
      <c r="L11" s="103">
        <v>0.0</v>
      </c>
      <c r="M11" s="103">
        <v>3.0</v>
      </c>
      <c r="N11" s="103">
        <v>16.0</v>
      </c>
      <c r="O11" s="103"/>
      <c r="P11" s="103">
        <v>3.0</v>
      </c>
      <c r="Q11" s="13" t="s">
        <v>420</v>
      </c>
      <c r="S11" s="121"/>
      <c r="T11" s="140"/>
      <c r="U11" s="147">
        <f>SUM(E11:H11) * 2 + SUM(I11:L11) * 3</f>
        <v>2</v>
      </c>
      <c r="V11" s="147">
        <f>1-EXP(-(ROW(V11) - 4)/3)</f>
        <v>0.9030280321</v>
      </c>
      <c r="W11" s="147">
        <f>V11*U11</f>
        <v>1.806056064</v>
      </c>
    </row>
    <row r="12" ht="15.75" customHeight="1">
      <c r="A12" s="121"/>
      <c r="B12" s="121"/>
      <c r="C12" s="121"/>
      <c r="D12" s="121"/>
      <c r="E12" s="13">
        <v>0.0</v>
      </c>
      <c r="F12" s="13">
        <v>1.0</v>
      </c>
      <c r="G12" s="13">
        <v>0.0</v>
      </c>
      <c r="H12" s="103">
        <v>1.0</v>
      </c>
      <c r="I12" s="13">
        <v>0.0</v>
      </c>
      <c r="J12" s="13">
        <v>0.0</v>
      </c>
      <c r="K12" s="13">
        <v>0.0</v>
      </c>
      <c r="L12" s="103">
        <v>0.0</v>
      </c>
      <c r="M12" s="121"/>
      <c r="N12" s="121"/>
      <c r="O12" s="121"/>
      <c r="P12" s="121"/>
      <c r="S12" s="121"/>
      <c r="T12" s="140"/>
    </row>
    <row r="13" ht="15.75" customHeight="1">
      <c r="A13" s="103">
        <v>29.0</v>
      </c>
      <c r="B13" s="103"/>
      <c r="C13" s="103" t="s">
        <v>116</v>
      </c>
      <c r="D13" s="103" t="s">
        <v>421</v>
      </c>
      <c r="E13" s="13">
        <v>0.0</v>
      </c>
      <c r="F13" s="13">
        <v>1.0</v>
      </c>
      <c r="G13" s="13">
        <v>0.0</v>
      </c>
      <c r="H13" s="103">
        <v>0.0</v>
      </c>
      <c r="I13" s="13">
        <v>2.0</v>
      </c>
      <c r="J13" s="13">
        <v>0.0</v>
      </c>
      <c r="K13" s="13">
        <v>0.0</v>
      </c>
      <c r="L13" s="103">
        <v>0.0</v>
      </c>
      <c r="M13" s="103">
        <v>2.0</v>
      </c>
      <c r="N13" s="103">
        <v>14.0</v>
      </c>
      <c r="O13" s="103"/>
      <c r="P13" s="103">
        <v>3.0</v>
      </c>
      <c r="Q13" s="13" t="s">
        <v>422</v>
      </c>
      <c r="S13" s="121"/>
      <c r="T13" s="140"/>
      <c r="U13" s="147">
        <f>SUM(E13:H13) * 2 + SUM(I13:L13) * 3</f>
        <v>8</v>
      </c>
      <c r="V13" s="147">
        <f>1-EXP(-(ROW(V13) - 4)/3)</f>
        <v>0.9502129316</v>
      </c>
      <c r="W13" s="147">
        <f>V13*U13</f>
        <v>7.601703453</v>
      </c>
    </row>
    <row r="14" ht="15.75" customHeight="1">
      <c r="A14" s="121"/>
      <c r="B14" s="121"/>
      <c r="C14" s="121"/>
      <c r="D14" s="121"/>
      <c r="E14" s="13">
        <v>0.0</v>
      </c>
      <c r="F14" s="13">
        <v>0.0</v>
      </c>
      <c r="G14" s="13">
        <v>1.0</v>
      </c>
      <c r="H14" s="103">
        <v>0.0</v>
      </c>
      <c r="I14" s="13">
        <v>0.0</v>
      </c>
      <c r="J14" s="13">
        <v>0.0</v>
      </c>
      <c r="K14" s="13">
        <v>0.0</v>
      </c>
      <c r="L14" s="103">
        <v>0.0</v>
      </c>
      <c r="M14" s="121"/>
      <c r="N14" s="121"/>
      <c r="O14" s="121"/>
      <c r="P14" s="121"/>
      <c r="S14" s="121"/>
      <c r="T14" s="140"/>
    </row>
    <row r="15" ht="15.75" customHeight="1">
      <c r="A15" s="103">
        <v>34.0</v>
      </c>
      <c r="B15" s="103"/>
      <c r="C15" s="103"/>
      <c r="D15" s="103" t="s">
        <v>423</v>
      </c>
      <c r="E15" s="13">
        <v>1.0</v>
      </c>
      <c r="F15" s="13">
        <v>0.0</v>
      </c>
      <c r="G15" s="13">
        <v>0.0</v>
      </c>
      <c r="H15" s="103">
        <v>0.0</v>
      </c>
      <c r="I15" s="13">
        <v>3.0</v>
      </c>
      <c r="J15" s="13">
        <v>0.0</v>
      </c>
      <c r="K15" s="13">
        <v>0.0</v>
      </c>
      <c r="L15" s="103">
        <v>0.0</v>
      </c>
      <c r="M15" s="103">
        <v>3.0</v>
      </c>
      <c r="N15" s="103">
        <v>20.0</v>
      </c>
      <c r="O15" s="103"/>
      <c r="P15" s="103">
        <v>4.0</v>
      </c>
      <c r="Q15" s="13" t="s">
        <v>424</v>
      </c>
      <c r="S15" s="121"/>
      <c r="T15" s="140"/>
      <c r="U15" s="147">
        <f>SUM(E15:H15) * 2 + SUM(I15:L15) * 3</f>
        <v>11</v>
      </c>
      <c r="V15" s="147">
        <f>1-EXP(-(ROW(V15) - 4)/3)</f>
        <v>0.9744384668</v>
      </c>
      <c r="W15" s="147">
        <f>V15*U15</f>
        <v>10.71882313</v>
      </c>
    </row>
    <row r="16" ht="15.75" customHeight="1">
      <c r="A16" s="121"/>
      <c r="B16" s="121"/>
      <c r="C16" s="121"/>
      <c r="D16" s="121"/>
      <c r="E16" s="13">
        <v>0.0</v>
      </c>
      <c r="F16" s="13">
        <v>0.0</v>
      </c>
      <c r="G16" s="13">
        <v>0.0</v>
      </c>
      <c r="H16" s="103">
        <v>0.0</v>
      </c>
      <c r="I16" s="13">
        <v>1.0</v>
      </c>
      <c r="J16" s="13">
        <v>0.0</v>
      </c>
      <c r="K16" s="13">
        <v>0.0</v>
      </c>
      <c r="L16" s="103">
        <v>0.0</v>
      </c>
      <c r="M16" s="121"/>
      <c r="N16" s="121"/>
      <c r="O16" s="121"/>
      <c r="P16" s="121"/>
      <c r="S16" s="121"/>
      <c r="T16" s="140"/>
    </row>
    <row r="17" ht="15.75" customHeight="1">
      <c r="A17" s="103">
        <v>44.0</v>
      </c>
      <c r="B17" s="103"/>
      <c r="C17" s="103"/>
      <c r="D17" s="103"/>
      <c r="E17" s="13">
        <v>0.0</v>
      </c>
      <c r="F17" s="13">
        <v>0.0</v>
      </c>
      <c r="G17" s="13">
        <v>0.0</v>
      </c>
      <c r="H17" s="103">
        <v>0.0</v>
      </c>
      <c r="I17" s="13">
        <v>0.0</v>
      </c>
      <c r="J17" s="13">
        <v>0.0</v>
      </c>
      <c r="K17" s="13">
        <v>0.0</v>
      </c>
      <c r="L17" s="103">
        <v>0.0</v>
      </c>
      <c r="M17" s="103">
        <v>3.0</v>
      </c>
      <c r="N17" s="103">
        <v>4.0</v>
      </c>
      <c r="O17" s="103"/>
      <c r="P17" s="103">
        <v>4.0</v>
      </c>
      <c r="Q17" s="13" t="s">
        <v>425</v>
      </c>
      <c r="S17" s="121"/>
      <c r="T17" s="140"/>
      <c r="U17" s="147">
        <f>SUM(E17:H17) * 2 + SUM(I17:L17) * 3</f>
        <v>0</v>
      </c>
      <c r="V17" s="147">
        <f>1-EXP(-(ROW(V17) - 4)/3)</f>
        <v>0.9868762713</v>
      </c>
      <c r="W17" s="147">
        <f>V17*U17</f>
        <v>0</v>
      </c>
    </row>
    <row r="18" ht="15.75" customHeight="1">
      <c r="A18" s="121"/>
      <c r="B18" s="121"/>
      <c r="C18" s="121"/>
      <c r="D18" s="121"/>
      <c r="E18" s="13">
        <v>0.0</v>
      </c>
      <c r="F18" s="13">
        <v>0.0</v>
      </c>
      <c r="G18" s="13">
        <v>0.0</v>
      </c>
      <c r="H18" s="103">
        <v>0.0</v>
      </c>
      <c r="I18" s="13">
        <v>0.0</v>
      </c>
      <c r="J18" s="13">
        <v>0.0</v>
      </c>
      <c r="K18" s="13">
        <v>0.0</v>
      </c>
      <c r="L18" s="103">
        <v>0.0</v>
      </c>
      <c r="M18" s="121"/>
      <c r="N18" s="121"/>
      <c r="O18" s="121"/>
      <c r="P18" s="121"/>
      <c r="S18" s="121"/>
      <c r="T18" s="140"/>
    </row>
    <row r="19" ht="15.75" customHeight="1">
      <c r="A19" s="103">
        <v>47.0</v>
      </c>
      <c r="B19" s="103"/>
      <c r="C19" s="103" t="s">
        <v>119</v>
      </c>
      <c r="D19" s="103" t="s">
        <v>426</v>
      </c>
      <c r="E19" s="13">
        <v>0.0</v>
      </c>
      <c r="F19" s="13">
        <v>1.0</v>
      </c>
      <c r="G19" s="13">
        <v>0.0</v>
      </c>
      <c r="H19" s="103">
        <v>0.0</v>
      </c>
      <c r="I19" s="13">
        <v>0.0</v>
      </c>
      <c r="J19" s="13">
        <v>0.0</v>
      </c>
      <c r="K19" s="13">
        <v>0.0</v>
      </c>
      <c r="L19" s="103">
        <v>0.0</v>
      </c>
      <c r="M19" s="103">
        <v>1.0</v>
      </c>
      <c r="N19" s="103">
        <v>15.0</v>
      </c>
      <c r="O19" s="103"/>
      <c r="P19" s="103">
        <v>4.0</v>
      </c>
      <c r="Q19" s="13" t="s">
        <v>427</v>
      </c>
      <c r="S19" s="121"/>
      <c r="T19" s="140"/>
      <c r="U19" s="147">
        <f>SUM(E19:H19) * 2 + SUM(I19:L19) * 3</f>
        <v>2</v>
      </c>
      <c r="V19" s="147">
        <f>1-EXP(-(ROW(V19) - 4)/3)</f>
        <v>0.993262053</v>
      </c>
      <c r="W19" s="147">
        <f>V19*U19</f>
        <v>1.986524106</v>
      </c>
    </row>
    <row r="20" ht="15.75" customHeight="1">
      <c r="A20" s="121"/>
      <c r="B20" s="121"/>
      <c r="C20" s="121"/>
      <c r="D20" s="121"/>
      <c r="E20" s="13">
        <v>2.0</v>
      </c>
      <c r="F20" s="13">
        <v>1.0</v>
      </c>
      <c r="G20" s="13">
        <v>0.0</v>
      </c>
      <c r="H20" s="103">
        <v>0.0</v>
      </c>
      <c r="I20" s="13">
        <v>0.0</v>
      </c>
      <c r="J20" s="13">
        <v>0.0</v>
      </c>
      <c r="K20" s="13">
        <v>0.0</v>
      </c>
      <c r="L20" s="103">
        <v>0.0</v>
      </c>
      <c r="M20" s="121"/>
      <c r="N20" s="121"/>
      <c r="O20" s="121"/>
      <c r="P20" s="121"/>
      <c r="S20" s="121"/>
      <c r="T20" s="140"/>
    </row>
    <row r="21" ht="15.75" customHeight="1">
      <c r="A21" s="103">
        <v>54.0</v>
      </c>
      <c r="B21" s="103"/>
      <c r="C21" s="103"/>
      <c r="D21" s="103" t="s">
        <v>252</v>
      </c>
      <c r="E21" s="13">
        <v>1.0</v>
      </c>
      <c r="F21" s="13">
        <v>0.0</v>
      </c>
      <c r="G21" s="13">
        <v>0.0</v>
      </c>
      <c r="H21" s="103">
        <v>0.0</v>
      </c>
      <c r="I21" s="13">
        <v>3.0</v>
      </c>
      <c r="J21" s="13">
        <v>0.0</v>
      </c>
      <c r="K21" s="13">
        <v>0.0</v>
      </c>
      <c r="L21" s="103">
        <v>0.0</v>
      </c>
      <c r="M21" s="103">
        <v>3.0</v>
      </c>
      <c r="N21" s="103">
        <v>4.0</v>
      </c>
      <c r="O21" s="103"/>
      <c r="P21" s="103">
        <v>3.0</v>
      </c>
      <c r="Q21" s="13" t="s">
        <v>428</v>
      </c>
      <c r="S21" s="121"/>
      <c r="T21" s="140" t="s">
        <v>449</v>
      </c>
      <c r="U21" s="147">
        <f t="shared" ref="U21:W21" si="1">SUM(U5:U20)</f>
        <v>39</v>
      </c>
      <c r="V21" s="147">
        <f t="shared" si="1"/>
        <v>6.5345314</v>
      </c>
      <c r="W21" s="147">
        <f t="shared" si="1"/>
        <v>31.1904359</v>
      </c>
    </row>
    <row r="22" ht="15.75" customHeight="1">
      <c r="A22" s="121"/>
      <c r="B22" s="121"/>
      <c r="C22" s="121"/>
      <c r="D22" s="121"/>
      <c r="E22" s="13">
        <v>0.0</v>
      </c>
      <c r="F22" s="13">
        <v>0.0</v>
      </c>
      <c r="G22" s="13">
        <v>0.0</v>
      </c>
      <c r="H22" s="103">
        <v>0.0</v>
      </c>
      <c r="I22" s="13">
        <v>0.0</v>
      </c>
      <c r="J22" s="13">
        <v>0.0</v>
      </c>
      <c r="K22" s="13">
        <v>0.0</v>
      </c>
      <c r="L22" s="103">
        <v>0.0</v>
      </c>
      <c r="M22" s="121"/>
      <c r="N22" s="121"/>
      <c r="O22" s="121"/>
      <c r="P22" s="121"/>
      <c r="S22" s="121"/>
      <c r="T22" s="140"/>
      <c r="U22" s="147">
        <f>U21/COUNT(U5:U20)</f>
        <v>4.875</v>
      </c>
      <c r="V22" s="13"/>
      <c r="W22" s="147">
        <f>W21/V21</f>
        <v>4.773171018</v>
      </c>
    </row>
    <row r="23" ht="15.75" customHeight="1">
      <c r="A23" s="103">
        <v>60.0</v>
      </c>
      <c r="B23" s="103"/>
      <c r="C23" s="103" t="s">
        <v>119</v>
      </c>
      <c r="D23" s="103" t="s">
        <v>429</v>
      </c>
      <c r="E23" s="13">
        <v>0.0</v>
      </c>
      <c r="F23" s="13">
        <v>1.0</v>
      </c>
      <c r="G23" s="13">
        <v>0.0</v>
      </c>
      <c r="H23" s="103">
        <v>0.0</v>
      </c>
      <c r="I23" s="13">
        <v>3.0</v>
      </c>
      <c r="J23" s="13">
        <v>0.0</v>
      </c>
      <c r="K23" s="13">
        <v>0.0</v>
      </c>
      <c r="L23" s="103">
        <v>0.0</v>
      </c>
      <c r="M23" s="103">
        <v>1.0</v>
      </c>
      <c r="N23" s="103">
        <v>20.0</v>
      </c>
      <c r="O23" s="103"/>
      <c r="P23" s="103">
        <v>5.0</v>
      </c>
      <c r="Q23" s="13" t="s">
        <v>430</v>
      </c>
      <c r="S23" s="121"/>
    </row>
    <row r="24" ht="15.75" customHeight="1">
      <c r="A24" s="121"/>
      <c r="B24" s="121"/>
      <c r="C24" s="121"/>
      <c r="D24" s="121"/>
      <c r="E24" s="13">
        <v>1.0</v>
      </c>
      <c r="F24" s="13">
        <v>0.0</v>
      </c>
      <c r="G24" s="13">
        <v>0.0</v>
      </c>
      <c r="H24" s="103">
        <v>0.0</v>
      </c>
      <c r="I24" s="13">
        <v>0.0</v>
      </c>
      <c r="J24" s="13">
        <v>0.0</v>
      </c>
      <c r="K24" s="13">
        <v>0.0</v>
      </c>
      <c r="L24" s="103">
        <v>0.0</v>
      </c>
      <c r="M24" s="121"/>
      <c r="N24" s="121"/>
      <c r="O24" s="121"/>
      <c r="P24" s="121"/>
      <c r="S24" s="121"/>
    </row>
    <row r="25" ht="15.75" customHeight="1">
      <c r="A25" s="103">
        <v>64.0</v>
      </c>
      <c r="B25" s="103"/>
      <c r="C25" s="103" t="s">
        <v>119</v>
      </c>
      <c r="D25" s="103" t="s">
        <v>431</v>
      </c>
      <c r="E25" s="13">
        <v>1.0</v>
      </c>
      <c r="F25" s="13">
        <v>0.0</v>
      </c>
      <c r="G25" s="13">
        <v>0.0</v>
      </c>
      <c r="H25" s="103">
        <v>0.0</v>
      </c>
      <c r="I25" s="13">
        <v>3.0</v>
      </c>
      <c r="J25" s="13">
        <v>0.0</v>
      </c>
      <c r="K25" s="13">
        <v>0.0</v>
      </c>
      <c r="L25" s="103">
        <v>0.0</v>
      </c>
      <c r="M25" s="103">
        <v>3.0</v>
      </c>
      <c r="N25" s="103">
        <v>20.0</v>
      </c>
      <c r="O25" s="103"/>
      <c r="P25" s="103">
        <v>4.0</v>
      </c>
      <c r="Q25" s="13"/>
      <c r="S25" s="121"/>
    </row>
    <row r="26" ht="15.75" customHeight="1">
      <c r="A26" s="121"/>
      <c r="B26" s="121"/>
      <c r="C26" s="121"/>
      <c r="D26" s="121"/>
      <c r="E26" s="13">
        <v>0.0</v>
      </c>
      <c r="F26" s="13">
        <v>0.0</v>
      </c>
      <c r="G26" s="13">
        <v>0.0</v>
      </c>
      <c r="H26" s="103">
        <v>0.0</v>
      </c>
      <c r="I26" s="13">
        <v>0.0</v>
      </c>
      <c r="J26" s="13">
        <v>0.0</v>
      </c>
      <c r="K26" s="13">
        <v>0.0</v>
      </c>
      <c r="L26" s="103">
        <v>0.0</v>
      </c>
      <c r="M26" s="121"/>
      <c r="N26" s="121"/>
      <c r="O26" s="121"/>
      <c r="P26" s="121"/>
      <c r="S26" s="121"/>
    </row>
    <row r="27" ht="15.75" customHeight="1">
      <c r="A27" s="103"/>
      <c r="B27" s="103"/>
      <c r="C27" s="103"/>
      <c r="D27" s="103"/>
      <c r="E27" s="13"/>
      <c r="F27" s="13"/>
      <c r="G27" s="13"/>
      <c r="H27" s="103"/>
      <c r="I27" s="13"/>
      <c r="J27" s="13"/>
      <c r="K27" s="13"/>
      <c r="L27" s="103"/>
      <c r="M27" s="103"/>
      <c r="N27" s="103"/>
      <c r="O27" s="103"/>
      <c r="P27" s="103"/>
      <c r="Q27" s="13"/>
      <c r="S27" s="121"/>
    </row>
    <row r="28" ht="15.75" customHeight="1">
      <c r="A28" s="122"/>
      <c r="B28" s="122"/>
      <c r="C28" s="122"/>
      <c r="D28" s="122"/>
      <c r="E28" s="123"/>
      <c r="F28" s="123"/>
      <c r="G28" s="123"/>
      <c r="H28" s="124"/>
      <c r="I28" s="123"/>
      <c r="J28" s="123"/>
      <c r="K28" s="123"/>
      <c r="L28" s="124"/>
      <c r="M28" s="122"/>
      <c r="N28" s="122"/>
      <c r="O28" s="122"/>
      <c r="P28" s="122"/>
      <c r="Q28" s="52"/>
      <c r="R28" s="52"/>
      <c r="S28" s="122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ht="15.75" customHeight="1">
      <c r="A30" s="126" t="s">
        <v>450</v>
      </c>
      <c r="B30" s="123"/>
      <c r="C30" s="123"/>
      <c r="D30" s="123"/>
      <c r="E30" s="123"/>
      <c r="F30" s="123"/>
      <c r="G30" s="123"/>
      <c r="H30" s="123"/>
      <c r="I30" s="123"/>
      <c r="J30" s="123"/>
      <c r="K30" s="123"/>
      <c r="L30" s="123"/>
      <c r="M30" s="123"/>
      <c r="N30" s="123"/>
      <c r="O30" s="13"/>
      <c r="P30" s="13"/>
      <c r="Q30" s="13"/>
      <c r="R30" s="13"/>
      <c r="S30" s="13"/>
    </row>
    <row r="31" ht="15.75" customHeight="1">
      <c r="A31" s="140"/>
      <c r="B31" s="141" t="str">
        <f>SUM(B5:B28)/COUNTIF(B5:B28, "&lt;&gt;")</f>
        <v>#DIV/0!</v>
      </c>
      <c r="C31" s="13"/>
      <c r="D31" s="13"/>
      <c r="E31" s="141">
        <f t="array" ref="E31">SUM(IF(ISODD(ROW(E$5:E28)), E$5:E28, 0))/COUNTIF($A$5:$A$28, "&lt;&gt;")</f>
        <v>0.4545454545</v>
      </c>
      <c r="F31" s="141">
        <f t="array" ref="F31">SUM(IF(ISODD(ROW(F$5:F28)), F$5:F28, 0))/COUNTIF($A$5:$A$28, "&lt;&gt;")</f>
        <v>0.4545454545</v>
      </c>
      <c r="G31" s="141">
        <f t="array" ref="G31">SUM(IF(ISODD(ROW(G$5:G28)), G$5:G28, 0))/COUNTIF($A$5:$A$28, "&lt;&gt;")</f>
        <v>0.09090909091</v>
      </c>
      <c r="H31" s="141">
        <f t="array" ref="H31">SUM(IF(ISODD(ROW(H$5:H28)), H$5:H28, 0))/COUNTIF($A$5:$A$28, "&lt;&gt;")</f>
        <v>0.09090909091</v>
      </c>
      <c r="I31" s="141">
        <f t="array" ref="I31">SUM(IF(ISODD(ROW(I$5:I28)), I$5:I28, 0))/COUNTIF($A$5:$A$28, "&lt;&gt;")</f>
        <v>1.454545455</v>
      </c>
      <c r="J31" s="141">
        <f t="array" ref="J31">SUM(IF(ISODD(ROW(J$5:J28)), J$5:J28, 0))/COUNTIF($A$5:$A$28, "&lt;&gt;")</f>
        <v>0</v>
      </c>
      <c r="K31" s="141">
        <f t="array" ref="K31">SUM(IF(ISODD(ROW(K$5:K28)), K$5:K28, 0))/COUNTIF($A$5:$A$28, "&lt;&gt;")</f>
        <v>0</v>
      </c>
      <c r="L31" s="141">
        <f t="array" ref="L31">SUM(IF(ISODD(ROW(L$5:L28)), L$5:L28, 0))/COUNTIF($A$5:$A$28, "&lt;&gt;")</f>
        <v>0</v>
      </c>
      <c r="M31" s="141">
        <f>SUM(M5:M28)/COUNTIF($A$5:$A$28, "&lt;&gt;")</f>
        <v>2.090909091</v>
      </c>
      <c r="N31" s="141">
        <f t="shared" ref="N31:P31" si="2">SUM(N5:N28)/COUNTIF(N5:N28, "&lt;&gt;")</f>
        <v>13.9</v>
      </c>
      <c r="O31" s="142" t="str">
        <f t="shared" si="2"/>
        <v>#DIV/0!</v>
      </c>
      <c r="P31" s="143">
        <f t="shared" si="2"/>
        <v>3.545454545</v>
      </c>
      <c r="Q31" s="13"/>
      <c r="R31" s="13"/>
      <c r="S31" s="13"/>
    </row>
    <row r="32" ht="15.75" customHeight="1">
      <c r="A32" s="144"/>
      <c r="B32" s="123"/>
      <c r="C32" s="123"/>
      <c r="D32" s="123"/>
      <c r="E32" s="145">
        <f t="array" ref="E32">SUM(IF(ISEVEN(ROW(E$6:E28)), E$6:E28, 0))/COUNTIF($A$5:$A$28, "&lt;&gt;")</f>
        <v>0.3636363636</v>
      </c>
      <c r="F32" s="145">
        <f t="array" ref="F32">SUM(IF(ISEVEN(ROW(F$6:F28)), F$6:F28, 0))/COUNTIF($A$5:$A$28, "&lt;&gt;")</f>
        <v>0.1818181818</v>
      </c>
      <c r="G32" s="145">
        <f t="array" ref="G32">SUM(IF(ISEVEN(ROW(G$6:G28)), G$6:G28, 0))/COUNTIF($A$5:$A$28, "&lt;&gt;")</f>
        <v>0.1818181818</v>
      </c>
      <c r="H32" s="145">
        <f t="array" ref="H32">SUM(IF(ISEVEN(ROW(H$6:H28)), H$6:H28, 0))/COUNTIF($A$5:$A$28, "&lt;&gt;")</f>
        <v>0.1818181818</v>
      </c>
      <c r="I32" s="141">
        <f t="array" ref="I32">SUM(IF(ISEVEN(ROW(I$6:I28)), I$6:I28, 0))/COUNTIF($A$5:$A$28, "&lt;&gt;")</f>
        <v>0.1818181818</v>
      </c>
      <c r="J32" s="145">
        <f t="array" ref="J32">SUM(IF(ISEVEN(ROW(J$6:J28)), J$6:J28, 0))/COUNTIF($A$5:$A$28, "&lt;&gt;")</f>
        <v>0</v>
      </c>
      <c r="K32" s="145">
        <f t="array" ref="K32">SUM(IF(ISEVEN(ROW(K$6:K28)), K$6:K28, 0))/COUNTIF($A$5:$A$28, "&lt;&gt;")</f>
        <v>0</v>
      </c>
      <c r="L32" s="145">
        <f t="array" ref="L32">SUM(IF(ISEVEN(ROW(L$6:L28)), L$6:L28, 0))/COUNTIF($A$5:$A$28, "&lt;&gt;")</f>
        <v>0</v>
      </c>
      <c r="M32" s="123"/>
      <c r="N32" s="123"/>
      <c r="O32" s="123"/>
      <c r="P32" s="124"/>
      <c r="Q32" s="13"/>
      <c r="R32" s="13"/>
      <c r="S32" s="13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7">
    <mergeCell ref="E3:H3"/>
    <mergeCell ref="I3:L3"/>
    <mergeCell ref="E4:H4"/>
    <mergeCell ref="I4:L4"/>
    <mergeCell ref="A2:A4"/>
    <mergeCell ref="B2:B4"/>
    <mergeCell ref="C2:D2"/>
    <mergeCell ref="M2:N2"/>
    <mergeCell ref="O2:O4"/>
    <mergeCell ref="P2:P4"/>
    <mergeCell ref="Q2:S4"/>
    <mergeCell ref="U5:U6"/>
    <mergeCell ref="V5:V6"/>
    <mergeCell ref="W5:W6"/>
    <mergeCell ref="M3:M4"/>
    <mergeCell ref="N3:N4"/>
    <mergeCell ref="M5:M6"/>
    <mergeCell ref="N5:N6"/>
    <mergeCell ref="O5:O6"/>
    <mergeCell ref="P5:P6"/>
    <mergeCell ref="Q5:S6"/>
    <mergeCell ref="A7:A8"/>
    <mergeCell ref="A9:A10"/>
    <mergeCell ref="B9:B10"/>
    <mergeCell ref="C9:C10"/>
    <mergeCell ref="D9:D10"/>
    <mergeCell ref="V9:V10"/>
    <mergeCell ref="W9:W10"/>
    <mergeCell ref="N15:N16"/>
    <mergeCell ref="O15:O16"/>
    <mergeCell ref="P15:P16"/>
    <mergeCell ref="Q15:S16"/>
    <mergeCell ref="U15:U16"/>
    <mergeCell ref="V15:V16"/>
    <mergeCell ref="W15:W16"/>
    <mergeCell ref="M15:M16"/>
    <mergeCell ref="M17:M18"/>
    <mergeCell ref="N17:N18"/>
    <mergeCell ref="O17:O18"/>
    <mergeCell ref="P17:P18"/>
    <mergeCell ref="Q17:S18"/>
    <mergeCell ref="U17:U18"/>
    <mergeCell ref="P23:P24"/>
    <mergeCell ref="Q23:S24"/>
    <mergeCell ref="Q25:S26"/>
    <mergeCell ref="M19:M20"/>
    <mergeCell ref="M21:M22"/>
    <mergeCell ref="N21:N22"/>
    <mergeCell ref="O21:O22"/>
    <mergeCell ref="P21:P22"/>
    <mergeCell ref="Q21:S22"/>
    <mergeCell ref="M23:M24"/>
    <mergeCell ref="N27:N28"/>
    <mergeCell ref="O27:O28"/>
    <mergeCell ref="Q27:S28"/>
    <mergeCell ref="N23:N24"/>
    <mergeCell ref="O23:O24"/>
    <mergeCell ref="M25:M26"/>
    <mergeCell ref="N25:N26"/>
    <mergeCell ref="O25:O26"/>
    <mergeCell ref="P25:P26"/>
    <mergeCell ref="M27:M28"/>
    <mergeCell ref="P27:P28"/>
    <mergeCell ref="N7:N8"/>
    <mergeCell ref="O7:O8"/>
    <mergeCell ref="P7:P8"/>
    <mergeCell ref="Q7:S8"/>
    <mergeCell ref="U7:U8"/>
    <mergeCell ref="V7:V8"/>
    <mergeCell ref="W7:W8"/>
    <mergeCell ref="M7:M8"/>
    <mergeCell ref="M9:M10"/>
    <mergeCell ref="N9:N10"/>
    <mergeCell ref="O9:O10"/>
    <mergeCell ref="P9:P10"/>
    <mergeCell ref="Q9:S10"/>
    <mergeCell ref="U9:U10"/>
    <mergeCell ref="N11:N12"/>
    <mergeCell ref="O11:O12"/>
    <mergeCell ref="P11:P12"/>
    <mergeCell ref="Q11:S12"/>
    <mergeCell ref="U11:U12"/>
    <mergeCell ref="V11:V12"/>
    <mergeCell ref="W11:W12"/>
    <mergeCell ref="V13:V14"/>
    <mergeCell ref="W13:W14"/>
    <mergeCell ref="M11:M12"/>
    <mergeCell ref="M13:M14"/>
    <mergeCell ref="N13:N14"/>
    <mergeCell ref="O13:O14"/>
    <mergeCell ref="P13:P14"/>
    <mergeCell ref="Q13:S14"/>
    <mergeCell ref="U13:U14"/>
    <mergeCell ref="V17:V18"/>
    <mergeCell ref="W17:W18"/>
    <mergeCell ref="N19:N20"/>
    <mergeCell ref="O19:O20"/>
    <mergeCell ref="P19:P20"/>
    <mergeCell ref="Q19:S20"/>
    <mergeCell ref="U19:U20"/>
    <mergeCell ref="V19:V20"/>
    <mergeCell ref="W19:W20"/>
    <mergeCell ref="A19:A20"/>
    <mergeCell ref="B19:B20"/>
    <mergeCell ref="C19:C20"/>
    <mergeCell ref="D19:D20"/>
    <mergeCell ref="B21:B22"/>
    <mergeCell ref="C21:C22"/>
    <mergeCell ref="D21:D22"/>
    <mergeCell ref="A21:A22"/>
    <mergeCell ref="A23:A24"/>
    <mergeCell ref="B23:B24"/>
    <mergeCell ref="C23:C24"/>
    <mergeCell ref="D23:D24"/>
    <mergeCell ref="A25:A26"/>
    <mergeCell ref="B25:B26"/>
    <mergeCell ref="C3:C4"/>
    <mergeCell ref="D3:D4"/>
    <mergeCell ref="A5:A6"/>
    <mergeCell ref="B5:B6"/>
    <mergeCell ref="C5:C6"/>
    <mergeCell ref="D5:D6"/>
    <mergeCell ref="D7:D8"/>
    <mergeCell ref="B13:B14"/>
    <mergeCell ref="C13:C14"/>
    <mergeCell ref="B7:B8"/>
    <mergeCell ref="C7:C8"/>
    <mergeCell ref="A11:A12"/>
    <mergeCell ref="B11:B12"/>
    <mergeCell ref="C11:C12"/>
    <mergeCell ref="D11:D12"/>
    <mergeCell ref="D13:D14"/>
    <mergeCell ref="C17:C18"/>
    <mergeCell ref="D17:D18"/>
    <mergeCell ref="A13:A14"/>
    <mergeCell ref="A15:A16"/>
    <mergeCell ref="B15:B16"/>
    <mergeCell ref="C15:C16"/>
    <mergeCell ref="D15:D16"/>
    <mergeCell ref="A17:A18"/>
    <mergeCell ref="B17:B18"/>
    <mergeCell ref="C25:C26"/>
    <mergeCell ref="D25:D26"/>
    <mergeCell ref="A27:A28"/>
    <mergeCell ref="B27:B28"/>
    <mergeCell ref="C27:C28"/>
    <mergeCell ref="D27:D28"/>
  </mergeCells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6.43"/>
    <col customWidth="1" min="3" max="6" width="14.43"/>
    <col customWidth="1" min="13" max="13" width="16.43"/>
  </cols>
  <sheetData>
    <row r="1" ht="15.75" customHeight="1">
      <c r="A1" s="126" t="s">
        <v>477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T1" s="13"/>
      <c r="U1" s="13"/>
      <c r="V1" s="13"/>
      <c r="W1" s="13"/>
    </row>
    <row r="2" ht="15.75" customHeight="1">
      <c r="A2" s="96" t="s">
        <v>87</v>
      </c>
      <c r="B2" s="96" t="s">
        <v>433</v>
      </c>
      <c r="C2" s="127" t="s">
        <v>89</v>
      </c>
      <c r="D2" s="128"/>
      <c r="E2" s="127" t="s">
        <v>434</v>
      </c>
      <c r="F2" s="127" t="s">
        <v>435</v>
      </c>
      <c r="G2" s="127" t="s">
        <v>436</v>
      </c>
      <c r="H2" s="129" t="s">
        <v>437</v>
      </c>
      <c r="I2" s="127" t="s">
        <v>434</v>
      </c>
      <c r="J2" s="127" t="s">
        <v>435</v>
      </c>
      <c r="K2" s="127" t="s">
        <v>436</v>
      </c>
      <c r="L2" s="129" t="s">
        <v>437</v>
      </c>
      <c r="M2" s="127" t="s">
        <v>438</v>
      </c>
      <c r="N2" s="128"/>
      <c r="O2" s="95" t="s">
        <v>15</v>
      </c>
      <c r="P2" s="96" t="s">
        <v>16</v>
      </c>
      <c r="Q2" s="130" t="s">
        <v>108</v>
      </c>
      <c r="R2" s="66"/>
      <c r="S2" s="131"/>
      <c r="T2" s="140"/>
      <c r="U2" s="13"/>
      <c r="V2" s="13"/>
      <c r="W2" s="13"/>
    </row>
    <row r="3" ht="15.75" customHeight="1">
      <c r="A3" s="121"/>
      <c r="B3" s="121"/>
      <c r="C3" s="132" t="s">
        <v>439</v>
      </c>
      <c r="D3" s="133" t="s">
        <v>108</v>
      </c>
      <c r="E3" s="134" t="s">
        <v>440</v>
      </c>
      <c r="F3" s="135"/>
      <c r="G3" s="135"/>
      <c r="H3" s="136"/>
      <c r="I3" s="134" t="s">
        <v>441</v>
      </c>
      <c r="J3" s="135"/>
      <c r="K3" s="135"/>
      <c r="L3" s="136"/>
      <c r="M3" s="132" t="s">
        <v>442</v>
      </c>
      <c r="N3" s="133" t="s">
        <v>443</v>
      </c>
      <c r="O3" s="137"/>
      <c r="P3" s="121"/>
      <c r="S3" s="121"/>
      <c r="T3" s="140"/>
      <c r="U3" s="13"/>
      <c r="V3" s="13"/>
      <c r="W3" s="13"/>
    </row>
    <row r="4" ht="15.75" customHeight="1">
      <c r="A4" s="136"/>
      <c r="B4" s="136"/>
      <c r="C4" s="138"/>
      <c r="D4" s="136"/>
      <c r="E4" s="134" t="s">
        <v>444</v>
      </c>
      <c r="F4" s="135"/>
      <c r="G4" s="135"/>
      <c r="H4" s="136"/>
      <c r="I4" s="134" t="s">
        <v>445</v>
      </c>
      <c r="J4" s="135"/>
      <c r="K4" s="135"/>
      <c r="L4" s="136"/>
      <c r="M4" s="138"/>
      <c r="N4" s="136"/>
      <c r="O4" s="139"/>
      <c r="P4" s="136"/>
      <c r="Q4" s="135"/>
      <c r="R4" s="135"/>
      <c r="S4" s="136"/>
      <c r="T4" s="140"/>
      <c r="U4" s="13" t="s">
        <v>446</v>
      </c>
      <c r="V4" s="13" t="s">
        <v>447</v>
      </c>
      <c r="W4" s="13" t="s">
        <v>448</v>
      </c>
    </row>
    <row r="5" ht="15.75" customHeight="1">
      <c r="A5" s="103">
        <v>5.0</v>
      </c>
      <c r="B5" s="103"/>
      <c r="C5" s="103" t="s">
        <v>119</v>
      </c>
      <c r="D5" s="103" t="s">
        <v>478</v>
      </c>
      <c r="E5" s="13">
        <v>1.0</v>
      </c>
      <c r="F5" s="13">
        <v>0.0</v>
      </c>
      <c r="G5" s="13">
        <v>0.0</v>
      </c>
      <c r="H5" s="103">
        <v>0.0</v>
      </c>
      <c r="I5" s="13">
        <v>0.0</v>
      </c>
      <c r="J5" s="13">
        <v>0.0</v>
      </c>
      <c r="K5" s="13">
        <v>0.0</v>
      </c>
      <c r="L5" s="103">
        <v>0.0</v>
      </c>
      <c r="M5" s="103">
        <v>3.0</v>
      </c>
      <c r="N5" s="103">
        <v>2.0</v>
      </c>
      <c r="O5" s="103"/>
      <c r="P5" s="103">
        <v>4.0</v>
      </c>
      <c r="Q5" s="13" t="s">
        <v>479</v>
      </c>
      <c r="S5" s="121"/>
      <c r="T5" s="140"/>
      <c r="U5" s="147">
        <f>SUM(E5:H5) * 2 + SUM(I5:L5) * 3</f>
        <v>2</v>
      </c>
      <c r="V5" s="147">
        <f>1-EXP(-(ROW(V5) - 4)/3)</f>
        <v>0.2834686894</v>
      </c>
      <c r="W5" s="147">
        <f>V5*U5</f>
        <v>0.5669373789</v>
      </c>
    </row>
    <row r="6" ht="15.75" customHeight="1">
      <c r="A6" s="121"/>
      <c r="B6" s="121"/>
      <c r="C6" s="121"/>
      <c r="D6" s="121"/>
      <c r="E6" s="13">
        <v>0.0</v>
      </c>
      <c r="F6" s="13">
        <v>0.0</v>
      </c>
      <c r="G6" s="13">
        <v>0.0</v>
      </c>
      <c r="H6" s="103">
        <v>0.0</v>
      </c>
      <c r="I6" s="13">
        <v>1.0</v>
      </c>
      <c r="J6" s="13">
        <v>0.0</v>
      </c>
      <c r="K6" s="13">
        <v>0.0</v>
      </c>
      <c r="L6" s="103">
        <v>0.0</v>
      </c>
      <c r="M6" s="121"/>
      <c r="N6" s="121"/>
      <c r="O6" s="121"/>
      <c r="P6" s="121"/>
      <c r="S6" s="121"/>
      <c r="T6" s="140"/>
    </row>
    <row r="7" ht="15.75" customHeight="1">
      <c r="A7" s="103">
        <v>10.0</v>
      </c>
      <c r="B7" s="103"/>
      <c r="C7" s="103"/>
      <c r="D7" s="103" t="s">
        <v>480</v>
      </c>
      <c r="E7" s="13">
        <v>0.0</v>
      </c>
      <c r="F7" s="13">
        <v>1.0</v>
      </c>
      <c r="G7" s="13">
        <v>0.0</v>
      </c>
      <c r="H7" s="103">
        <v>0.0</v>
      </c>
      <c r="I7" s="13">
        <v>2.0</v>
      </c>
      <c r="J7" s="13">
        <v>0.0</v>
      </c>
      <c r="K7" s="13">
        <v>0.0</v>
      </c>
      <c r="L7" s="103">
        <v>0.0</v>
      </c>
      <c r="M7" s="103">
        <v>3.0</v>
      </c>
      <c r="N7" s="103">
        <v>8.0</v>
      </c>
      <c r="O7" s="103"/>
      <c r="P7" s="103">
        <v>5.0</v>
      </c>
      <c r="Q7" s="13" t="s">
        <v>481</v>
      </c>
      <c r="S7" s="121"/>
      <c r="T7" s="140"/>
      <c r="U7" s="147">
        <f>SUM(E7:H7) * 2 + SUM(I7:L7) * 3</f>
        <v>8</v>
      </c>
      <c r="V7" s="147">
        <f>1-EXP(-(ROW(V7) - 4)/3)</f>
        <v>0.6321205588</v>
      </c>
      <c r="W7" s="147">
        <f>V7*U7</f>
        <v>5.056964471</v>
      </c>
    </row>
    <row r="8" ht="15.75" customHeight="1">
      <c r="A8" s="121"/>
      <c r="B8" s="121"/>
      <c r="C8" s="121"/>
      <c r="D8" s="121"/>
      <c r="E8" s="13">
        <v>0.0</v>
      </c>
      <c r="F8" s="13">
        <v>0.0</v>
      </c>
      <c r="G8" s="13">
        <v>0.0</v>
      </c>
      <c r="H8" s="103">
        <v>0.0</v>
      </c>
      <c r="I8" s="13">
        <v>0.0</v>
      </c>
      <c r="J8" s="13">
        <v>0.0</v>
      </c>
      <c r="K8" s="13">
        <v>0.0</v>
      </c>
      <c r="L8" s="103">
        <v>0.0</v>
      </c>
      <c r="M8" s="121"/>
      <c r="N8" s="121"/>
      <c r="O8" s="121"/>
      <c r="P8" s="121"/>
      <c r="S8" s="121"/>
      <c r="T8" s="140"/>
    </row>
    <row r="9" ht="15.75" customHeight="1">
      <c r="A9" s="103">
        <v>14.0</v>
      </c>
      <c r="B9" s="103"/>
      <c r="C9" s="103" t="s">
        <v>116</v>
      </c>
      <c r="D9" s="103" t="s">
        <v>482</v>
      </c>
      <c r="E9" s="13">
        <v>0.0</v>
      </c>
      <c r="F9" s="13">
        <v>0.0</v>
      </c>
      <c r="G9" s="13">
        <v>0.0</v>
      </c>
      <c r="H9" s="103">
        <v>0.0</v>
      </c>
      <c r="I9" s="13">
        <v>3.0</v>
      </c>
      <c r="J9" s="13">
        <v>0.0</v>
      </c>
      <c r="K9" s="13">
        <v>0.0</v>
      </c>
      <c r="L9" s="103">
        <v>0.0</v>
      </c>
      <c r="M9" s="103">
        <v>3.0</v>
      </c>
      <c r="N9" s="103">
        <v>5.0</v>
      </c>
      <c r="O9" s="103"/>
      <c r="P9" s="103">
        <v>3.0</v>
      </c>
      <c r="Q9" s="13" t="s">
        <v>483</v>
      </c>
      <c r="S9" s="121"/>
      <c r="T9" s="140"/>
      <c r="U9" s="147">
        <f>SUM(E9:H9) * 2 + SUM(I9:L9) * 3</f>
        <v>9</v>
      </c>
      <c r="V9" s="147">
        <f>1-EXP(-(ROW(V9) - 4)/3)</f>
        <v>0.8111243972</v>
      </c>
      <c r="W9" s="147">
        <f>V9*U9</f>
        <v>7.300119574</v>
      </c>
    </row>
    <row r="10" ht="15.75" customHeight="1">
      <c r="A10" s="121"/>
      <c r="B10" s="121"/>
      <c r="C10" s="121"/>
      <c r="D10" s="121"/>
      <c r="E10" s="13">
        <v>0.0</v>
      </c>
      <c r="F10" s="13">
        <v>0.0</v>
      </c>
      <c r="G10" s="13">
        <v>0.0</v>
      </c>
      <c r="H10" s="103">
        <v>0.0</v>
      </c>
      <c r="I10" s="13">
        <v>0.0</v>
      </c>
      <c r="J10" s="13">
        <v>0.0</v>
      </c>
      <c r="K10" s="13">
        <v>0.0</v>
      </c>
      <c r="L10" s="103">
        <v>0.0</v>
      </c>
      <c r="M10" s="121"/>
      <c r="N10" s="121"/>
      <c r="O10" s="121"/>
      <c r="P10" s="121"/>
      <c r="S10" s="121"/>
      <c r="T10" s="140"/>
    </row>
    <row r="11" ht="15.75" customHeight="1">
      <c r="A11" s="103">
        <v>21.0</v>
      </c>
      <c r="B11" s="103"/>
      <c r="C11" s="103" t="s">
        <v>116</v>
      </c>
      <c r="D11" s="103" t="s">
        <v>484</v>
      </c>
      <c r="E11" s="13">
        <v>0.0</v>
      </c>
      <c r="F11" s="13">
        <v>4.0</v>
      </c>
      <c r="G11" s="13">
        <v>1.0</v>
      </c>
      <c r="H11" s="103">
        <v>0.0</v>
      </c>
      <c r="I11" s="13">
        <v>0.0</v>
      </c>
      <c r="J11" s="13">
        <v>0.0</v>
      </c>
      <c r="K11" s="13">
        <v>0.0</v>
      </c>
      <c r="L11" s="103">
        <v>0.0</v>
      </c>
      <c r="M11" s="103">
        <v>1.0</v>
      </c>
      <c r="N11" s="103">
        <v>1.0</v>
      </c>
      <c r="O11" s="103"/>
      <c r="P11" s="103">
        <v>4.0</v>
      </c>
      <c r="Q11" s="13" t="s">
        <v>485</v>
      </c>
      <c r="S11" s="121"/>
      <c r="T11" s="140"/>
      <c r="U11" s="147">
        <f>SUM(E11:H11) * 2 + SUM(I11:L11) * 3</f>
        <v>10</v>
      </c>
      <c r="V11" s="147">
        <f>1-EXP(-(ROW(V11) - 4)/3)</f>
        <v>0.9030280321</v>
      </c>
      <c r="W11" s="147">
        <f>V11*U11</f>
        <v>9.030280321</v>
      </c>
    </row>
    <row r="12" ht="15.75" customHeight="1">
      <c r="A12" s="121"/>
      <c r="B12" s="121"/>
      <c r="C12" s="121"/>
      <c r="D12" s="121"/>
      <c r="E12" s="13">
        <v>0.0</v>
      </c>
      <c r="F12" s="13">
        <v>0.0</v>
      </c>
      <c r="G12" s="13">
        <v>0.0</v>
      </c>
      <c r="H12" s="103">
        <v>0.0</v>
      </c>
      <c r="I12" s="13">
        <v>0.0</v>
      </c>
      <c r="J12" s="13">
        <v>0.0</v>
      </c>
      <c r="K12" s="13">
        <v>0.0</v>
      </c>
      <c r="L12" s="103">
        <v>0.0</v>
      </c>
      <c r="M12" s="121"/>
      <c r="N12" s="121"/>
      <c r="O12" s="121"/>
      <c r="P12" s="121"/>
      <c r="S12" s="121"/>
      <c r="T12" s="140"/>
    </row>
    <row r="13" ht="15.75" customHeight="1">
      <c r="A13" s="103">
        <v>28.0</v>
      </c>
      <c r="B13" s="103"/>
      <c r="C13" s="103" t="s">
        <v>119</v>
      </c>
      <c r="D13" s="103" t="s">
        <v>486</v>
      </c>
      <c r="E13" s="13">
        <v>0.0</v>
      </c>
      <c r="F13" s="13">
        <v>2.0</v>
      </c>
      <c r="G13" s="13">
        <v>1.0</v>
      </c>
      <c r="H13" s="103">
        <v>0.0</v>
      </c>
      <c r="I13" s="13">
        <v>0.0</v>
      </c>
      <c r="J13" s="13">
        <v>0.0</v>
      </c>
      <c r="K13" s="13">
        <v>0.0</v>
      </c>
      <c r="L13" s="103">
        <v>0.0</v>
      </c>
      <c r="M13" s="103">
        <v>3.0</v>
      </c>
      <c r="N13" s="103">
        <v>2.0</v>
      </c>
      <c r="O13" s="103"/>
      <c r="P13" s="103">
        <v>5.0</v>
      </c>
      <c r="Q13" s="13" t="s">
        <v>487</v>
      </c>
      <c r="S13" s="121"/>
      <c r="T13" s="140"/>
      <c r="U13" s="147">
        <f>SUM(E13:H13) * 2 + SUM(I13:L13) * 3</f>
        <v>6</v>
      </c>
      <c r="V13" s="147">
        <f>1-EXP(-(ROW(V13) - 4)/3)</f>
        <v>0.9502129316</v>
      </c>
      <c r="W13" s="147">
        <f>V13*U13</f>
        <v>5.70127759</v>
      </c>
    </row>
    <row r="14" ht="15.75" customHeight="1">
      <c r="A14" s="121"/>
      <c r="B14" s="121"/>
      <c r="C14" s="121"/>
      <c r="D14" s="121"/>
      <c r="E14" s="13">
        <v>0.0</v>
      </c>
      <c r="F14" s="13">
        <v>0.0</v>
      </c>
      <c r="G14" s="13">
        <v>0.0</v>
      </c>
      <c r="H14" s="103">
        <v>0.0</v>
      </c>
      <c r="I14" s="13">
        <v>0.0</v>
      </c>
      <c r="J14" s="13">
        <v>0.0</v>
      </c>
      <c r="K14" s="13">
        <v>0.0</v>
      </c>
      <c r="L14" s="103">
        <v>0.0</v>
      </c>
      <c r="M14" s="121"/>
      <c r="N14" s="121"/>
      <c r="O14" s="121"/>
      <c r="P14" s="121"/>
      <c r="S14" s="121"/>
      <c r="T14" s="140"/>
    </row>
    <row r="15" ht="15.75" customHeight="1">
      <c r="A15" s="103">
        <v>34.0</v>
      </c>
      <c r="B15" s="103"/>
      <c r="C15" s="103" t="s">
        <v>116</v>
      </c>
      <c r="D15" s="103" t="s">
        <v>488</v>
      </c>
      <c r="E15" s="13">
        <v>1.0</v>
      </c>
      <c r="F15" s="13">
        <v>1.0</v>
      </c>
      <c r="G15" s="13">
        <v>0.0</v>
      </c>
      <c r="H15" s="103">
        <v>0.0</v>
      </c>
      <c r="I15" s="13">
        <v>3.0</v>
      </c>
      <c r="J15" s="13">
        <v>0.0</v>
      </c>
      <c r="K15" s="13">
        <v>0.0</v>
      </c>
      <c r="L15" s="103">
        <v>0.0</v>
      </c>
      <c r="M15" s="103">
        <v>3.0</v>
      </c>
      <c r="N15" s="103">
        <v>4.0</v>
      </c>
      <c r="O15" s="103"/>
      <c r="P15" s="103">
        <v>3.0</v>
      </c>
      <c r="Q15" s="13"/>
      <c r="S15" s="121"/>
      <c r="T15" s="140"/>
      <c r="U15" s="147">
        <f>SUM(E15:H15) * 2 + SUM(I15:L15) * 3</f>
        <v>13</v>
      </c>
      <c r="V15" s="147">
        <f>1-EXP(-(ROW(V15) - 4)/3)</f>
        <v>0.9744384668</v>
      </c>
      <c r="W15" s="147">
        <f>V15*U15</f>
        <v>12.66770007</v>
      </c>
    </row>
    <row r="16" ht="15.75" customHeight="1">
      <c r="A16" s="121"/>
      <c r="B16" s="121"/>
      <c r="C16" s="121"/>
      <c r="D16" s="121"/>
      <c r="E16" s="13">
        <v>0.0</v>
      </c>
      <c r="F16" s="13">
        <v>0.0</v>
      </c>
      <c r="G16" s="13">
        <v>0.0</v>
      </c>
      <c r="H16" s="103">
        <v>0.0</v>
      </c>
      <c r="I16" s="13">
        <v>0.0</v>
      </c>
      <c r="J16" s="13">
        <v>0.0</v>
      </c>
      <c r="K16" s="13">
        <v>0.0</v>
      </c>
      <c r="L16" s="103">
        <v>0.0</v>
      </c>
      <c r="M16" s="121"/>
      <c r="N16" s="121"/>
      <c r="O16" s="121"/>
      <c r="P16" s="121"/>
      <c r="S16" s="121"/>
      <c r="T16" s="140"/>
    </row>
    <row r="17" ht="15.75" customHeight="1">
      <c r="A17" s="103">
        <v>45.0</v>
      </c>
      <c r="B17" s="103"/>
      <c r="C17" s="103" t="s">
        <v>119</v>
      </c>
      <c r="D17" s="103" t="s">
        <v>489</v>
      </c>
      <c r="E17" s="13">
        <v>0.0</v>
      </c>
      <c r="F17" s="13">
        <v>0.0</v>
      </c>
      <c r="G17" s="13">
        <v>0.0</v>
      </c>
      <c r="H17" s="103">
        <v>0.0</v>
      </c>
      <c r="I17" s="13">
        <v>0.0</v>
      </c>
      <c r="J17" s="13">
        <v>0.0</v>
      </c>
      <c r="K17" s="13">
        <v>0.0</v>
      </c>
      <c r="L17" s="103">
        <v>0.0</v>
      </c>
      <c r="M17" s="103"/>
      <c r="N17" s="103"/>
      <c r="O17" s="103"/>
      <c r="P17" s="103"/>
      <c r="Q17" s="13" t="s">
        <v>172</v>
      </c>
      <c r="S17" s="121"/>
      <c r="T17" s="140"/>
      <c r="U17" s="147">
        <f>SUM(E17:H17) * 2 + SUM(I17:L17) * 3</f>
        <v>0</v>
      </c>
      <c r="V17" s="147">
        <f>1-EXP(-(ROW(V17) - 4)/3)</f>
        <v>0.9868762713</v>
      </c>
      <c r="W17" s="147">
        <f>V17*U17</f>
        <v>0</v>
      </c>
    </row>
    <row r="18" ht="15.75" customHeight="1">
      <c r="A18" s="121"/>
      <c r="B18" s="121"/>
      <c r="C18" s="121"/>
      <c r="D18" s="121"/>
      <c r="E18" s="13">
        <v>0.0</v>
      </c>
      <c r="F18" s="13">
        <v>0.0</v>
      </c>
      <c r="G18" s="13">
        <v>0.0</v>
      </c>
      <c r="H18" s="103">
        <v>0.0</v>
      </c>
      <c r="I18" s="13">
        <v>0.0</v>
      </c>
      <c r="J18" s="13">
        <v>0.0</v>
      </c>
      <c r="K18" s="13">
        <v>0.0</v>
      </c>
      <c r="L18" s="103">
        <v>0.0</v>
      </c>
      <c r="M18" s="121"/>
      <c r="N18" s="121"/>
      <c r="O18" s="121"/>
      <c r="P18" s="121"/>
      <c r="S18" s="121"/>
      <c r="T18" s="140"/>
    </row>
    <row r="19" ht="15.75" customHeight="1">
      <c r="A19" s="103">
        <v>50.0</v>
      </c>
      <c r="B19" s="103"/>
      <c r="C19" s="103" t="s">
        <v>119</v>
      </c>
      <c r="D19" s="103" t="s">
        <v>490</v>
      </c>
      <c r="E19" s="13">
        <v>0.0</v>
      </c>
      <c r="F19" s="13">
        <v>1.0</v>
      </c>
      <c r="G19" s="13">
        <v>0.0</v>
      </c>
      <c r="H19" s="103">
        <v>0.0</v>
      </c>
      <c r="I19" s="13">
        <v>0.0</v>
      </c>
      <c r="J19" s="13">
        <v>0.0</v>
      </c>
      <c r="K19" s="13">
        <v>0.0</v>
      </c>
      <c r="L19" s="103">
        <v>0.0</v>
      </c>
      <c r="M19" s="103">
        <v>3.0</v>
      </c>
      <c r="N19" s="103">
        <v>7.0</v>
      </c>
      <c r="O19" s="103"/>
      <c r="P19" s="103">
        <v>3.0</v>
      </c>
      <c r="Q19" s="13" t="s">
        <v>491</v>
      </c>
      <c r="S19" s="121"/>
      <c r="T19" s="140"/>
      <c r="U19" s="147">
        <f>SUM(E19:H19) * 2 + SUM(I19:L19) * 3</f>
        <v>2</v>
      </c>
      <c r="V19" s="147">
        <f>1-EXP(-(ROW(V19) - 4)/3)</f>
        <v>0.993262053</v>
      </c>
      <c r="W19" s="147">
        <f>V19*U19</f>
        <v>1.986524106</v>
      </c>
    </row>
    <row r="20" ht="15.75" customHeight="1">
      <c r="A20" s="121"/>
      <c r="B20" s="121"/>
      <c r="C20" s="121"/>
      <c r="D20" s="121"/>
      <c r="E20" s="13">
        <v>0.0</v>
      </c>
      <c r="F20" s="13">
        <v>0.0</v>
      </c>
      <c r="G20" s="13">
        <v>0.0</v>
      </c>
      <c r="H20" s="103">
        <v>0.0</v>
      </c>
      <c r="I20" s="13">
        <v>0.0</v>
      </c>
      <c r="J20" s="13">
        <v>0.0</v>
      </c>
      <c r="K20" s="13">
        <v>0.0</v>
      </c>
      <c r="L20" s="103">
        <v>0.0</v>
      </c>
      <c r="M20" s="121"/>
      <c r="N20" s="121"/>
      <c r="O20" s="121"/>
      <c r="P20" s="121"/>
      <c r="S20" s="121"/>
      <c r="T20" s="140"/>
    </row>
    <row r="21" ht="15.75" customHeight="1">
      <c r="A21" s="103">
        <v>55.0</v>
      </c>
      <c r="B21" s="103"/>
      <c r="C21" s="103" t="s">
        <v>119</v>
      </c>
      <c r="D21" s="103" t="s">
        <v>492</v>
      </c>
      <c r="E21" s="13">
        <v>0.0</v>
      </c>
      <c r="F21" s="13">
        <v>0.0</v>
      </c>
      <c r="G21" s="13">
        <v>0.0</v>
      </c>
      <c r="H21" s="103">
        <v>0.0</v>
      </c>
      <c r="I21" s="13">
        <v>3.0</v>
      </c>
      <c r="J21" s="13">
        <v>0.0</v>
      </c>
      <c r="K21" s="13">
        <v>0.0</v>
      </c>
      <c r="L21" s="103">
        <v>0.0</v>
      </c>
      <c r="M21" s="103">
        <v>3.0</v>
      </c>
      <c r="N21" s="103">
        <v>3.0</v>
      </c>
      <c r="O21" s="103"/>
      <c r="P21" s="103">
        <v>4.0</v>
      </c>
      <c r="Q21" s="13" t="s">
        <v>493</v>
      </c>
      <c r="S21" s="121"/>
      <c r="T21" s="140" t="s">
        <v>449</v>
      </c>
      <c r="U21" s="147">
        <f t="shared" ref="U21:W21" si="1">SUM(U5:U20)</f>
        <v>50</v>
      </c>
      <c r="V21" s="147">
        <f t="shared" si="1"/>
        <v>6.5345314</v>
      </c>
      <c r="W21" s="147">
        <f t="shared" si="1"/>
        <v>42.30980351</v>
      </c>
    </row>
    <row r="22" ht="15.75" customHeight="1">
      <c r="A22" s="121"/>
      <c r="B22" s="121"/>
      <c r="C22" s="121"/>
      <c r="D22" s="121"/>
      <c r="E22" s="13">
        <v>0.0</v>
      </c>
      <c r="F22" s="13">
        <v>0.0</v>
      </c>
      <c r="G22" s="13">
        <v>0.0</v>
      </c>
      <c r="H22" s="103">
        <v>0.0</v>
      </c>
      <c r="I22" s="13">
        <v>1.0</v>
      </c>
      <c r="J22" s="13">
        <v>0.0</v>
      </c>
      <c r="K22" s="13">
        <v>0.0</v>
      </c>
      <c r="L22" s="103">
        <v>0.0</v>
      </c>
      <c r="M22" s="121"/>
      <c r="N22" s="121"/>
      <c r="O22" s="121"/>
      <c r="P22" s="121"/>
      <c r="S22" s="121"/>
      <c r="T22" s="140"/>
      <c r="U22" s="147">
        <f>U21/COUNT(U5:U20)</f>
        <v>6.25</v>
      </c>
      <c r="V22" s="13"/>
      <c r="W22" s="147">
        <f>W21/V21</f>
        <v>6.474802999</v>
      </c>
    </row>
    <row r="23" ht="15.75" customHeight="1">
      <c r="A23" s="103">
        <v>63.0</v>
      </c>
      <c r="B23" s="103"/>
      <c r="C23" s="103" t="s">
        <v>119</v>
      </c>
      <c r="D23" s="103" t="s">
        <v>494</v>
      </c>
      <c r="E23" s="13">
        <v>1.0</v>
      </c>
      <c r="F23" s="13">
        <v>0.0</v>
      </c>
      <c r="G23" s="13">
        <v>2.0</v>
      </c>
      <c r="H23" s="103">
        <v>0.0</v>
      </c>
      <c r="I23" s="13">
        <v>0.0</v>
      </c>
      <c r="J23" s="13">
        <v>0.0</v>
      </c>
      <c r="K23" s="13">
        <v>2.0</v>
      </c>
      <c r="L23" s="103">
        <v>0.0</v>
      </c>
      <c r="M23" s="103">
        <v>1.0</v>
      </c>
      <c r="N23" s="103">
        <v>2.0</v>
      </c>
      <c r="O23" s="103"/>
      <c r="P23" s="103">
        <v>4.0</v>
      </c>
      <c r="Q23" s="13" t="s">
        <v>495</v>
      </c>
      <c r="S23" s="121"/>
    </row>
    <row r="24" ht="15.75" customHeight="1">
      <c r="A24" s="121"/>
      <c r="B24" s="121"/>
      <c r="C24" s="121"/>
      <c r="D24" s="121"/>
      <c r="E24" s="13">
        <v>0.0</v>
      </c>
      <c r="F24" s="13">
        <v>0.0</v>
      </c>
      <c r="G24" s="13">
        <v>0.0</v>
      </c>
      <c r="H24" s="103">
        <v>0.0</v>
      </c>
      <c r="I24" s="13">
        <v>1.0</v>
      </c>
      <c r="J24" s="13">
        <v>0.0</v>
      </c>
      <c r="K24" s="13">
        <v>0.0</v>
      </c>
      <c r="L24" s="103">
        <v>0.0</v>
      </c>
      <c r="M24" s="121"/>
      <c r="N24" s="121"/>
      <c r="O24" s="121"/>
      <c r="P24" s="121"/>
      <c r="S24" s="121"/>
    </row>
    <row r="25" ht="15.75" customHeight="1">
      <c r="A25" s="103">
        <v>68.0</v>
      </c>
      <c r="B25" s="103"/>
      <c r="C25" s="103" t="s">
        <v>116</v>
      </c>
      <c r="D25" s="103" t="s">
        <v>496</v>
      </c>
      <c r="E25" s="13">
        <v>0.0</v>
      </c>
      <c r="F25" s="13">
        <v>0.0</v>
      </c>
      <c r="G25" s="13">
        <v>1.0</v>
      </c>
      <c r="H25" s="103">
        <v>0.0</v>
      </c>
      <c r="I25" s="13">
        <v>1.0</v>
      </c>
      <c r="J25" s="13">
        <v>0.0</v>
      </c>
      <c r="K25" s="13">
        <v>2.0</v>
      </c>
      <c r="L25" s="103">
        <v>0.0</v>
      </c>
      <c r="M25" s="103">
        <v>1.0</v>
      </c>
      <c r="N25" s="103">
        <v>15.0</v>
      </c>
      <c r="O25" s="103"/>
      <c r="P25" s="103">
        <v>3.0</v>
      </c>
      <c r="Q25" s="13" t="s">
        <v>497</v>
      </c>
      <c r="S25" s="121"/>
    </row>
    <row r="26" ht="15.75" customHeight="1">
      <c r="A26" s="121"/>
      <c r="B26" s="121"/>
      <c r="C26" s="121"/>
      <c r="D26" s="121"/>
      <c r="E26" s="13">
        <v>0.0</v>
      </c>
      <c r="F26" s="13">
        <v>0.0</v>
      </c>
      <c r="G26" s="13">
        <v>0.0</v>
      </c>
      <c r="H26" s="103">
        <v>1.0</v>
      </c>
      <c r="I26" s="13">
        <v>0.0</v>
      </c>
      <c r="J26" s="13">
        <v>0.0</v>
      </c>
      <c r="K26" s="13">
        <v>0.0</v>
      </c>
      <c r="L26" s="103">
        <v>0.0</v>
      </c>
      <c r="M26" s="121"/>
      <c r="N26" s="121"/>
      <c r="O26" s="121"/>
      <c r="P26" s="121"/>
      <c r="S26" s="121"/>
    </row>
    <row r="27" ht="15.75" customHeight="1">
      <c r="A27" s="103"/>
      <c r="B27" s="103"/>
      <c r="C27" s="103"/>
      <c r="D27" s="103"/>
      <c r="E27" s="13"/>
      <c r="F27" s="13"/>
      <c r="G27" s="13"/>
      <c r="H27" s="103"/>
      <c r="I27" s="13"/>
      <c r="J27" s="13"/>
      <c r="K27" s="13"/>
      <c r="L27" s="103"/>
      <c r="M27" s="103"/>
      <c r="N27" s="103"/>
      <c r="O27" s="103"/>
      <c r="P27" s="103"/>
      <c r="Q27" s="13"/>
      <c r="S27" s="121"/>
    </row>
    <row r="28" ht="15.75" customHeight="1">
      <c r="A28" s="122"/>
      <c r="B28" s="122"/>
      <c r="C28" s="122"/>
      <c r="D28" s="122"/>
      <c r="E28" s="123"/>
      <c r="F28" s="123"/>
      <c r="G28" s="123"/>
      <c r="H28" s="124"/>
      <c r="I28" s="123"/>
      <c r="J28" s="123"/>
      <c r="K28" s="123"/>
      <c r="L28" s="124"/>
      <c r="M28" s="122"/>
      <c r="N28" s="122"/>
      <c r="O28" s="122"/>
      <c r="P28" s="122"/>
      <c r="Q28" s="52"/>
      <c r="R28" s="52"/>
      <c r="S28" s="122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ht="15.75" customHeight="1">
      <c r="A30" s="126" t="s">
        <v>450</v>
      </c>
      <c r="B30" s="123"/>
      <c r="C30" s="123"/>
      <c r="D30" s="123"/>
      <c r="E30" s="123"/>
      <c r="F30" s="123"/>
      <c r="G30" s="123"/>
      <c r="H30" s="123"/>
      <c r="I30" s="123"/>
      <c r="J30" s="123"/>
      <c r="K30" s="123"/>
      <c r="L30" s="123"/>
      <c r="M30" s="123"/>
      <c r="N30" s="123"/>
      <c r="O30" s="13"/>
      <c r="P30" s="13"/>
      <c r="Q30" s="13"/>
      <c r="R30" s="13"/>
      <c r="S30" s="13"/>
    </row>
    <row r="31" ht="15.75" customHeight="1">
      <c r="A31" s="140"/>
      <c r="B31" s="141" t="str">
        <f>SUM(B5:B28)/COUNTIF(B5:B28, "&lt;&gt;")</f>
        <v>#DIV/0!</v>
      </c>
      <c r="C31" s="13"/>
      <c r="D31" s="13"/>
      <c r="E31" s="141">
        <f t="array" ref="E31">SUM(IF(ISODD(ROW(E$5:E28)), E$5:E28, 0))/COUNTIF($A$5:$A$28, "&lt;&gt;")</f>
        <v>0.2727272727</v>
      </c>
      <c r="F31" s="141">
        <f t="array" ref="F31">SUM(IF(ISODD(ROW(F$5:F28)), F$5:F28, 0))/COUNTIF($A$5:$A$28, "&lt;&gt;")</f>
        <v>0.8181818182</v>
      </c>
      <c r="G31" s="141">
        <f t="array" ref="G31">SUM(IF(ISODD(ROW(G$5:G28)), G$5:G28, 0))/COUNTIF($A$5:$A$28, "&lt;&gt;")</f>
        <v>0.4545454545</v>
      </c>
      <c r="H31" s="141">
        <f t="array" ref="H31">SUM(IF(ISODD(ROW(H$5:H28)), H$5:H28, 0))/COUNTIF($A$5:$A$28, "&lt;&gt;")</f>
        <v>0</v>
      </c>
      <c r="I31" s="141">
        <f t="array" ref="I31">SUM(IF(ISODD(ROW(I$5:I28)), I$5:I28, 0))/COUNTIF($A$5:$A$28, "&lt;&gt;")</f>
        <v>1.090909091</v>
      </c>
      <c r="J31" s="141">
        <f t="array" ref="J31">SUM(IF(ISODD(ROW(J$5:J28)), J$5:J28, 0))/COUNTIF($A$5:$A$28, "&lt;&gt;")</f>
        <v>0</v>
      </c>
      <c r="K31" s="141">
        <f t="array" ref="K31">SUM(IF(ISODD(ROW(K$5:K28)), K$5:K28, 0))/COUNTIF($A$5:$A$28, "&lt;&gt;")</f>
        <v>0.3636363636</v>
      </c>
      <c r="L31" s="141">
        <f t="array" ref="L31">SUM(IF(ISODD(ROW(L$5:L28)), L$5:L28, 0))/COUNTIF($A$5:$A$28, "&lt;&gt;")</f>
        <v>0</v>
      </c>
      <c r="M31" s="141">
        <f>SUM(M5:M28)/COUNTIF($A$5:$A$28, "&lt;&gt;")</f>
        <v>2.181818182</v>
      </c>
      <c r="N31" s="141">
        <f t="shared" ref="N31:P31" si="2">SUM(N5:N28)/COUNTIF(N5:N28, "&lt;&gt;")</f>
        <v>4.9</v>
      </c>
      <c r="O31" s="142" t="str">
        <f t="shared" si="2"/>
        <v>#DIV/0!</v>
      </c>
      <c r="P31" s="143">
        <f t="shared" si="2"/>
        <v>3.8</v>
      </c>
      <c r="Q31" s="13"/>
      <c r="R31" s="13"/>
      <c r="S31" s="13"/>
    </row>
    <row r="32" ht="15.75" customHeight="1">
      <c r="A32" s="144"/>
      <c r="B32" s="123"/>
      <c r="C32" s="123"/>
      <c r="D32" s="123"/>
      <c r="E32" s="145">
        <f t="array" ref="E32">SUM(IF(ISEVEN(ROW(E$6:E28)), E$6:E28, 0))/COUNTIF($A$5:$A$28, "&lt;&gt;")</f>
        <v>0</v>
      </c>
      <c r="F32" s="145">
        <f t="array" ref="F32">SUM(IF(ISEVEN(ROW(F$6:F28)), F$6:F28, 0))/COUNTIF($A$5:$A$28, "&lt;&gt;")</f>
        <v>0</v>
      </c>
      <c r="G32" s="145">
        <f t="array" ref="G32">SUM(IF(ISEVEN(ROW(G$6:G28)), G$6:G28, 0))/COUNTIF($A$5:$A$28, "&lt;&gt;")</f>
        <v>0</v>
      </c>
      <c r="H32" s="145">
        <f t="array" ref="H32">SUM(IF(ISEVEN(ROW(H$6:H28)), H$6:H28, 0))/COUNTIF($A$5:$A$28, "&lt;&gt;")</f>
        <v>0.09090909091</v>
      </c>
      <c r="I32" s="141">
        <f t="array" ref="I32">SUM(IF(ISEVEN(ROW(I$6:I28)), I$6:I28, 0))/COUNTIF($A$5:$A$28, "&lt;&gt;")</f>
        <v>0.2727272727</v>
      </c>
      <c r="J32" s="145">
        <f t="array" ref="J32">SUM(IF(ISEVEN(ROW(J$6:J28)), J$6:J28, 0))/COUNTIF($A$5:$A$28, "&lt;&gt;")</f>
        <v>0</v>
      </c>
      <c r="K32" s="145">
        <f t="array" ref="K32">SUM(IF(ISEVEN(ROW(K$6:K28)), K$6:K28, 0))/COUNTIF($A$5:$A$28, "&lt;&gt;")</f>
        <v>0</v>
      </c>
      <c r="L32" s="145">
        <f t="array" ref="L32">SUM(IF(ISEVEN(ROW(L$6:L28)), L$6:L28, 0))/COUNTIF($A$5:$A$28, "&lt;&gt;")</f>
        <v>0</v>
      </c>
      <c r="M32" s="123"/>
      <c r="N32" s="123"/>
      <c r="O32" s="123"/>
      <c r="P32" s="124"/>
      <c r="Q32" s="13"/>
      <c r="R32" s="13"/>
      <c r="S32" s="13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7">
    <mergeCell ref="E3:H3"/>
    <mergeCell ref="I3:L3"/>
    <mergeCell ref="E4:H4"/>
    <mergeCell ref="I4:L4"/>
    <mergeCell ref="A2:A4"/>
    <mergeCell ref="B2:B4"/>
    <mergeCell ref="C2:D2"/>
    <mergeCell ref="M2:N2"/>
    <mergeCell ref="O2:O4"/>
    <mergeCell ref="P2:P4"/>
    <mergeCell ref="Q2:S4"/>
    <mergeCell ref="U5:U6"/>
    <mergeCell ref="V5:V6"/>
    <mergeCell ref="W5:W6"/>
    <mergeCell ref="M3:M4"/>
    <mergeCell ref="N3:N4"/>
    <mergeCell ref="M5:M6"/>
    <mergeCell ref="N5:N6"/>
    <mergeCell ref="O5:O6"/>
    <mergeCell ref="P5:P6"/>
    <mergeCell ref="Q5:S6"/>
    <mergeCell ref="A7:A8"/>
    <mergeCell ref="A9:A10"/>
    <mergeCell ref="B9:B10"/>
    <mergeCell ref="C9:C10"/>
    <mergeCell ref="D9:D10"/>
    <mergeCell ref="V9:V10"/>
    <mergeCell ref="W9:W10"/>
    <mergeCell ref="N15:N16"/>
    <mergeCell ref="O15:O16"/>
    <mergeCell ref="P15:P16"/>
    <mergeCell ref="Q15:S16"/>
    <mergeCell ref="U15:U16"/>
    <mergeCell ref="V15:V16"/>
    <mergeCell ref="W15:W16"/>
    <mergeCell ref="M15:M16"/>
    <mergeCell ref="M17:M18"/>
    <mergeCell ref="N17:N18"/>
    <mergeCell ref="O17:O18"/>
    <mergeCell ref="P17:P18"/>
    <mergeCell ref="Q17:S18"/>
    <mergeCell ref="U17:U18"/>
    <mergeCell ref="P23:P24"/>
    <mergeCell ref="Q23:S24"/>
    <mergeCell ref="Q25:S26"/>
    <mergeCell ref="M19:M20"/>
    <mergeCell ref="M21:M22"/>
    <mergeCell ref="N21:N22"/>
    <mergeCell ref="O21:O22"/>
    <mergeCell ref="P21:P22"/>
    <mergeCell ref="Q21:S22"/>
    <mergeCell ref="M23:M24"/>
    <mergeCell ref="N27:N28"/>
    <mergeCell ref="O27:O28"/>
    <mergeCell ref="Q27:S28"/>
    <mergeCell ref="N23:N24"/>
    <mergeCell ref="O23:O24"/>
    <mergeCell ref="M25:M26"/>
    <mergeCell ref="N25:N26"/>
    <mergeCell ref="O25:O26"/>
    <mergeCell ref="P25:P26"/>
    <mergeCell ref="M27:M28"/>
    <mergeCell ref="P27:P28"/>
    <mergeCell ref="N7:N8"/>
    <mergeCell ref="O7:O8"/>
    <mergeCell ref="P7:P8"/>
    <mergeCell ref="Q7:S8"/>
    <mergeCell ref="U7:U8"/>
    <mergeCell ref="V7:V8"/>
    <mergeCell ref="W7:W8"/>
    <mergeCell ref="M7:M8"/>
    <mergeCell ref="M9:M10"/>
    <mergeCell ref="N9:N10"/>
    <mergeCell ref="O9:O10"/>
    <mergeCell ref="P9:P10"/>
    <mergeCell ref="Q9:S10"/>
    <mergeCell ref="U9:U10"/>
    <mergeCell ref="N11:N12"/>
    <mergeCell ref="O11:O12"/>
    <mergeCell ref="P11:P12"/>
    <mergeCell ref="Q11:S12"/>
    <mergeCell ref="U11:U12"/>
    <mergeCell ref="V11:V12"/>
    <mergeCell ref="W11:W12"/>
    <mergeCell ref="V13:V14"/>
    <mergeCell ref="W13:W14"/>
    <mergeCell ref="M11:M12"/>
    <mergeCell ref="M13:M14"/>
    <mergeCell ref="N13:N14"/>
    <mergeCell ref="O13:O14"/>
    <mergeCell ref="P13:P14"/>
    <mergeCell ref="Q13:S14"/>
    <mergeCell ref="U13:U14"/>
    <mergeCell ref="V17:V18"/>
    <mergeCell ref="W17:W18"/>
    <mergeCell ref="N19:N20"/>
    <mergeCell ref="O19:O20"/>
    <mergeCell ref="P19:P20"/>
    <mergeCell ref="Q19:S20"/>
    <mergeCell ref="U19:U20"/>
    <mergeCell ref="V19:V20"/>
    <mergeCell ref="W19:W20"/>
    <mergeCell ref="A19:A20"/>
    <mergeCell ref="B19:B20"/>
    <mergeCell ref="C19:C20"/>
    <mergeCell ref="D19:D20"/>
    <mergeCell ref="B21:B22"/>
    <mergeCell ref="C21:C22"/>
    <mergeCell ref="D21:D22"/>
    <mergeCell ref="A21:A22"/>
    <mergeCell ref="A23:A24"/>
    <mergeCell ref="B23:B24"/>
    <mergeCell ref="C23:C24"/>
    <mergeCell ref="D23:D24"/>
    <mergeCell ref="A25:A26"/>
    <mergeCell ref="B25:B26"/>
    <mergeCell ref="C3:C4"/>
    <mergeCell ref="D3:D4"/>
    <mergeCell ref="A5:A6"/>
    <mergeCell ref="B5:B6"/>
    <mergeCell ref="C5:C6"/>
    <mergeCell ref="D5:D6"/>
    <mergeCell ref="D7:D8"/>
    <mergeCell ref="B13:B14"/>
    <mergeCell ref="C13:C14"/>
    <mergeCell ref="B7:B8"/>
    <mergeCell ref="C7:C8"/>
    <mergeCell ref="A11:A12"/>
    <mergeCell ref="B11:B12"/>
    <mergeCell ref="C11:C12"/>
    <mergeCell ref="D11:D12"/>
    <mergeCell ref="D13:D14"/>
    <mergeCell ref="C17:C18"/>
    <mergeCell ref="D17:D18"/>
    <mergeCell ref="A13:A14"/>
    <mergeCell ref="A15:A16"/>
    <mergeCell ref="B15:B16"/>
    <mergeCell ref="C15:C16"/>
    <mergeCell ref="D15:D16"/>
    <mergeCell ref="A17:A18"/>
    <mergeCell ref="B17:B18"/>
    <mergeCell ref="C25:C26"/>
    <mergeCell ref="D25:D26"/>
    <mergeCell ref="A27:A28"/>
    <mergeCell ref="B27:B28"/>
    <mergeCell ref="C27:C28"/>
    <mergeCell ref="D27:D28"/>
  </mergeCells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6.43"/>
    <col customWidth="1" min="3" max="6" width="14.43"/>
    <col customWidth="1" min="13" max="13" width="16.43"/>
  </cols>
  <sheetData>
    <row r="1" ht="15.75" customHeight="1">
      <c r="A1" s="126" t="s">
        <v>498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T1" s="13"/>
      <c r="U1" s="13"/>
      <c r="V1" s="13"/>
      <c r="W1" s="13"/>
    </row>
    <row r="2" ht="15.75" customHeight="1">
      <c r="A2" s="96" t="s">
        <v>87</v>
      </c>
      <c r="B2" s="96" t="s">
        <v>433</v>
      </c>
      <c r="C2" s="127" t="s">
        <v>89</v>
      </c>
      <c r="D2" s="128"/>
      <c r="E2" s="127" t="s">
        <v>434</v>
      </c>
      <c r="F2" s="127" t="s">
        <v>435</v>
      </c>
      <c r="G2" s="127" t="s">
        <v>436</v>
      </c>
      <c r="H2" s="129" t="s">
        <v>437</v>
      </c>
      <c r="I2" s="127" t="s">
        <v>434</v>
      </c>
      <c r="J2" s="127" t="s">
        <v>435</v>
      </c>
      <c r="K2" s="127" t="s">
        <v>436</v>
      </c>
      <c r="L2" s="129" t="s">
        <v>437</v>
      </c>
      <c r="M2" s="127" t="s">
        <v>438</v>
      </c>
      <c r="N2" s="128"/>
      <c r="O2" s="95" t="s">
        <v>15</v>
      </c>
      <c r="P2" s="96" t="s">
        <v>16</v>
      </c>
      <c r="Q2" s="130" t="s">
        <v>108</v>
      </c>
      <c r="R2" s="66"/>
      <c r="S2" s="131"/>
      <c r="T2" s="140"/>
      <c r="U2" s="13"/>
      <c r="V2" s="13"/>
      <c r="W2" s="13"/>
    </row>
    <row r="3" ht="15.75" customHeight="1">
      <c r="A3" s="121"/>
      <c r="B3" s="121"/>
      <c r="C3" s="132" t="s">
        <v>439</v>
      </c>
      <c r="D3" s="133" t="s">
        <v>108</v>
      </c>
      <c r="E3" s="134" t="s">
        <v>440</v>
      </c>
      <c r="F3" s="135"/>
      <c r="G3" s="135"/>
      <c r="H3" s="136"/>
      <c r="I3" s="134" t="s">
        <v>441</v>
      </c>
      <c r="J3" s="135"/>
      <c r="K3" s="135"/>
      <c r="L3" s="136"/>
      <c r="M3" s="132" t="s">
        <v>442</v>
      </c>
      <c r="N3" s="133" t="s">
        <v>443</v>
      </c>
      <c r="O3" s="137"/>
      <c r="P3" s="121"/>
      <c r="S3" s="121"/>
      <c r="T3" s="140"/>
      <c r="U3" s="13"/>
      <c r="V3" s="13"/>
      <c r="W3" s="13"/>
    </row>
    <row r="4" ht="15.75" customHeight="1">
      <c r="A4" s="136"/>
      <c r="B4" s="136"/>
      <c r="C4" s="138"/>
      <c r="D4" s="136"/>
      <c r="E4" s="134" t="s">
        <v>444</v>
      </c>
      <c r="F4" s="135"/>
      <c r="G4" s="135"/>
      <c r="H4" s="136"/>
      <c r="I4" s="134" t="s">
        <v>445</v>
      </c>
      <c r="J4" s="135"/>
      <c r="K4" s="135"/>
      <c r="L4" s="136"/>
      <c r="M4" s="138"/>
      <c r="N4" s="136"/>
      <c r="O4" s="139"/>
      <c r="P4" s="136"/>
      <c r="Q4" s="135"/>
      <c r="R4" s="135"/>
      <c r="S4" s="136"/>
      <c r="T4" s="140"/>
      <c r="U4" s="13" t="s">
        <v>446</v>
      </c>
      <c r="V4" s="13" t="s">
        <v>447</v>
      </c>
      <c r="W4" s="13" t="s">
        <v>448</v>
      </c>
    </row>
    <row r="5" ht="15.75" customHeight="1">
      <c r="A5" s="103">
        <v>6.0</v>
      </c>
      <c r="B5" s="103"/>
      <c r="C5" s="103"/>
      <c r="D5" s="103"/>
      <c r="E5" s="13"/>
      <c r="F5" s="13"/>
      <c r="G5" s="13"/>
      <c r="H5" s="103"/>
      <c r="I5" s="13"/>
      <c r="J5" s="13"/>
      <c r="K5" s="13"/>
      <c r="L5" s="103"/>
      <c r="M5" s="103"/>
      <c r="N5" s="103"/>
      <c r="O5" s="103"/>
      <c r="P5" s="103"/>
      <c r="Q5" s="13" t="s">
        <v>232</v>
      </c>
      <c r="S5" s="121"/>
      <c r="T5" s="140"/>
      <c r="U5" s="147">
        <f>SUM(E5:H5) * 2 + SUM(I5:L5) * 3</f>
        <v>0</v>
      </c>
      <c r="V5" s="147">
        <f>1-EXP(-(ROW(V5) - 4)/3)</f>
        <v>0.2834686894</v>
      </c>
      <c r="W5" s="147">
        <f>V5*U5</f>
        <v>0</v>
      </c>
    </row>
    <row r="6" ht="15.75" customHeight="1">
      <c r="A6" s="121"/>
      <c r="B6" s="121"/>
      <c r="C6" s="121"/>
      <c r="D6" s="121"/>
      <c r="E6" s="13"/>
      <c r="F6" s="13"/>
      <c r="G6" s="13"/>
      <c r="H6" s="103"/>
      <c r="I6" s="13"/>
      <c r="J6" s="13"/>
      <c r="K6" s="13"/>
      <c r="L6" s="103"/>
      <c r="M6" s="121"/>
      <c r="N6" s="121"/>
      <c r="O6" s="121"/>
      <c r="P6" s="121"/>
      <c r="S6" s="121"/>
      <c r="T6" s="140"/>
    </row>
    <row r="7" ht="15.75" customHeight="1">
      <c r="A7" s="103">
        <v>10.0</v>
      </c>
      <c r="B7" s="103"/>
      <c r="C7" s="103"/>
      <c r="D7" s="103" t="s">
        <v>499</v>
      </c>
      <c r="E7" s="13"/>
      <c r="F7" s="13"/>
      <c r="G7" s="13"/>
      <c r="H7" s="103"/>
      <c r="I7" s="13"/>
      <c r="J7" s="13"/>
      <c r="K7" s="13"/>
      <c r="L7" s="103"/>
      <c r="M7" s="103"/>
      <c r="N7" s="103"/>
      <c r="O7" s="103"/>
      <c r="P7" s="103"/>
      <c r="Q7" s="13" t="s">
        <v>232</v>
      </c>
      <c r="S7" s="121"/>
      <c r="T7" s="140"/>
      <c r="U7" s="147">
        <f>SUM(E7:H7) * 2 + SUM(I7:L7) * 3</f>
        <v>0</v>
      </c>
      <c r="V7" s="147">
        <f>1-EXP(-(ROW(V7) - 4)/3)</f>
        <v>0.6321205588</v>
      </c>
      <c r="W7" s="147">
        <f>V7*U7</f>
        <v>0</v>
      </c>
    </row>
    <row r="8" ht="15.75" customHeight="1">
      <c r="A8" s="121"/>
      <c r="B8" s="121"/>
      <c r="C8" s="121"/>
      <c r="D8" s="121"/>
      <c r="E8" s="13"/>
      <c r="F8" s="13"/>
      <c r="G8" s="13"/>
      <c r="H8" s="103"/>
      <c r="I8" s="13"/>
      <c r="J8" s="13"/>
      <c r="K8" s="13"/>
      <c r="L8" s="103"/>
      <c r="M8" s="121"/>
      <c r="N8" s="121"/>
      <c r="O8" s="121"/>
      <c r="P8" s="121"/>
      <c r="S8" s="121"/>
      <c r="T8" s="140"/>
    </row>
    <row r="9" ht="15.75" customHeight="1">
      <c r="A9" s="103">
        <v>15.0</v>
      </c>
      <c r="B9" s="103"/>
      <c r="C9" s="103" t="s">
        <v>500</v>
      </c>
      <c r="D9" s="103" t="s">
        <v>501</v>
      </c>
      <c r="E9" s="13">
        <v>0.0</v>
      </c>
      <c r="F9" s="13">
        <v>0.0</v>
      </c>
      <c r="G9" s="13">
        <v>0.0</v>
      </c>
      <c r="H9" s="103">
        <v>0.0</v>
      </c>
      <c r="I9" s="13">
        <v>0.0</v>
      </c>
      <c r="J9" s="13">
        <v>0.0</v>
      </c>
      <c r="K9" s="13">
        <v>0.0</v>
      </c>
      <c r="L9" s="103">
        <v>0.0</v>
      </c>
      <c r="M9" s="103"/>
      <c r="N9" s="103"/>
      <c r="O9" s="103"/>
      <c r="P9" s="103">
        <v>1.0</v>
      </c>
      <c r="Q9" s="13" t="s">
        <v>502</v>
      </c>
      <c r="S9" s="121"/>
      <c r="T9" s="140"/>
      <c r="U9" s="147">
        <f>SUM(E9:H9) * 2 + SUM(I9:L9) * 3</f>
        <v>0</v>
      </c>
      <c r="V9" s="147">
        <f>1-EXP(-(ROW(V9) - 4)/3)</f>
        <v>0.8111243972</v>
      </c>
      <c r="W9" s="147">
        <f>V9*U9</f>
        <v>0</v>
      </c>
    </row>
    <row r="10" ht="15.75" customHeight="1">
      <c r="A10" s="121"/>
      <c r="B10" s="121"/>
      <c r="C10" s="121"/>
      <c r="D10" s="121"/>
      <c r="E10" s="13">
        <v>0.0</v>
      </c>
      <c r="F10" s="13">
        <v>0.0</v>
      </c>
      <c r="G10" s="13">
        <v>0.0</v>
      </c>
      <c r="H10" s="103">
        <v>0.0</v>
      </c>
      <c r="I10" s="13">
        <v>0.0</v>
      </c>
      <c r="J10" s="13">
        <v>0.0</v>
      </c>
      <c r="K10" s="13">
        <v>0.0</v>
      </c>
      <c r="L10" s="103">
        <v>0.0</v>
      </c>
      <c r="M10" s="121"/>
      <c r="N10" s="121"/>
      <c r="O10" s="121"/>
      <c r="P10" s="121"/>
      <c r="S10" s="121"/>
      <c r="T10" s="140"/>
    </row>
    <row r="11" ht="15.75" customHeight="1">
      <c r="A11" s="103">
        <v>26.0</v>
      </c>
      <c r="B11" s="103"/>
      <c r="C11" s="103" t="s">
        <v>119</v>
      </c>
      <c r="D11" s="103" t="s">
        <v>503</v>
      </c>
      <c r="E11" s="13">
        <v>0.0</v>
      </c>
      <c r="F11" s="13">
        <v>0.0</v>
      </c>
      <c r="G11" s="13">
        <v>0.0</v>
      </c>
      <c r="H11" s="103">
        <v>0.0</v>
      </c>
      <c r="I11" s="13">
        <v>0.0</v>
      </c>
      <c r="J11" s="13">
        <v>0.0</v>
      </c>
      <c r="K11" s="13">
        <v>0.0</v>
      </c>
      <c r="L11" s="103">
        <v>0.0</v>
      </c>
      <c r="M11" s="103">
        <v>1.0</v>
      </c>
      <c r="N11" s="103">
        <v>2.0</v>
      </c>
      <c r="O11" s="103"/>
      <c r="P11" s="103">
        <v>2.0</v>
      </c>
      <c r="Q11" s="13" t="s">
        <v>504</v>
      </c>
      <c r="S11" s="121"/>
      <c r="T11" s="140"/>
      <c r="U11" s="147">
        <f>SUM(E11:H11) * 2 + SUM(I11:L11) * 3</f>
        <v>0</v>
      </c>
      <c r="V11" s="147">
        <f>1-EXP(-(ROW(V11) - 4)/3)</f>
        <v>0.9030280321</v>
      </c>
      <c r="W11" s="147">
        <f>V11*U11</f>
        <v>0</v>
      </c>
    </row>
    <row r="12" ht="15.75" customHeight="1">
      <c r="A12" s="121"/>
      <c r="B12" s="121"/>
      <c r="C12" s="121"/>
      <c r="D12" s="121"/>
      <c r="E12" s="13">
        <v>0.0</v>
      </c>
      <c r="F12" s="13">
        <v>0.0</v>
      </c>
      <c r="G12" s="13">
        <v>0.0</v>
      </c>
      <c r="H12" s="103">
        <v>0.0</v>
      </c>
      <c r="I12" s="13">
        <v>0.0</v>
      </c>
      <c r="J12" s="13">
        <v>0.0</v>
      </c>
      <c r="K12" s="13">
        <v>0.0</v>
      </c>
      <c r="L12" s="103">
        <v>0.0</v>
      </c>
      <c r="M12" s="121"/>
      <c r="N12" s="121"/>
      <c r="O12" s="121"/>
      <c r="P12" s="121"/>
      <c r="S12" s="121"/>
      <c r="T12" s="140"/>
    </row>
    <row r="13" ht="15.75" customHeight="1">
      <c r="A13" s="103">
        <v>31.0</v>
      </c>
      <c r="B13" s="103"/>
      <c r="C13" s="103"/>
      <c r="D13" s="103"/>
      <c r="E13" s="13"/>
      <c r="F13" s="13"/>
      <c r="G13" s="13"/>
      <c r="H13" s="103"/>
      <c r="I13" s="13"/>
      <c r="J13" s="13"/>
      <c r="K13" s="13"/>
      <c r="L13" s="103"/>
      <c r="M13" s="103"/>
      <c r="N13" s="103"/>
      <c r="O13" s="103"/>
      <c r="P13" s="103"/>
      <c r="Q13" s="13" t="s">
        <v>232</v>
      </c>
      <c r="S13" s="121"/>
      <c r="T13" s="140"/>
      <c r="U13" s="147">
        <f>SUM(E13:H13) * 2 + SUM(I13:L13) * 3</f>
        <v>0</v>
      </c>
      <c r="V13" s="147">
        <f>1-EXP(-(ROW(V13) - 4)/3)</f>
        <v>0.9502129316</v>
      </c>
      <c r="W13" s="147">
        <f>V13*U13</f>
        <v>0</v>
      </c>
    </row>
    <row r="14" ht="15.75" customHeight="1">
      <c r="A14" s="121"/>
      <c r="B14" s="121"/>
      <c r="C14" s="121"/>
      <c r="D14" s="121"/>
      <c r="E14" s="13"/>
      <c r="F14" s="13"/>
      <c r="G14" s="13"/>
      <c r="H14" s="103"/>
      <c r="I14" s="13"/>
      <c r="J14" s="13"/>
      <c r="K14" s="13"/>
      <c r="L14" s="103"/>
      <c r="M14" s="121"/>
      <c r="N14" s="121"/>
      <c r="O14" s="121"/>
      <c r="P14" s="121"/>
      <c r="S14" s="121"/>
      <c r="T14" s="140"/>
    </row>
    <row r="15" ht="15.75" customHeight="1">
      <c r="A15" s="103">
        <v>38.0</v>
      </c>
      <c r="B15" s="103"/>
      <c r="C15" s="103"/>
      <c r="D15" s="103" t="s">
        <v>505</v>
      </c>
      <c r="E15" s="13">
        <v>0.0</v>
      </c>
      <c r="F15" s="13">
        <v>0.0</v>
      </c>
      <c r="G15" s="13">
        <v>0.0</v>
      </c>
      <c r="H15" s="103">
        <v>0.0</v>
      </c>
      <c r="I15" s="13">
        <v>0.0</v>
      </c>
      <c r="J15" s="13">
        <v>0.0</v>
      </c>
      <c r="K15" s="13">
        <v>0.0</v>
      </c>
      <c r="L15" s="103">
        <v>0.0</v>
      </c>
      <c r="M15" s="103"/>
      <c r="N15" s="103"/>
      <c r="O15" s="103"/>
      <c r="P15" s="103">
        <v>3.0</v>
      </c>
      <c r="Q15" s="13"/>
      <c r="S15" s="121"/>
      <c r="T15" s="140"/>
      <c r="U15" s="147">
        <f>SUM(E15:H15) * 2 + SUM(I15:L15) * 3</f>
        <v>0</v>
      </c>
      <c r="V15" s="147">
        <f>1-EXP(-(ROW(V15) - 4)/3)</f>
        <v>0.9744384668</v>
      </c>
      <c r="W15" s="147">
        <f>V15*U15</f>
        <v>0</v>
      </c>
    </row>
    <row r="16" ht="15.75" customHeight="1">
      <c r="A16" s="121"/>
      <c r="B16" s="121"/>
      <c r="C16" s="121"/>
      <c r="D16" s="121"/>
      <c r="E16" s="13">
        <v>0.0</v>
      </c>
      <c r="F16" s="13">
        <v>0.0</v>
      </c>
      <c r="G16" s="13">
        <v>0.0</v>
      </c>
      <c r="H16" s="103">
        <v>0.0</v>
      </c>
      <c r="I16" s="13">
        <v>1.0</v>
      </c>
      <c r="J16" s="13">
        <v>0.0</v>
      </c>
      <c r="K16" s="13">
        <v>0.0</v>
      </c>
      <c r="L16" s="103">
        <v>0.0</v>
      </c>
      <c r="M16" s="121"/>
      <c r="N16" s="121"/>
      <c r="O16" s="121"/>
      <c r="P16" s="121"/>
      <c r="S16" s="121"/>
      <c r="T16" s="140"/>
    </row>
    <row r="17" ht="15.75" customHeight="1">
      <c r="A17" s="103">
        <v>43.0</v>
      </c>
      <c r="B17" s="103"/>
      <c r="C17" s="103"/>
      <c r="D17" s="103" t="s">
        <v>506</v>
      </c>
      <c r="E17" s="13">
        <v>0.0</v>
      </c>
      <c r="F17" s="13">
        <v>0.0</v>
      </c>
      <c r="G17" s="13">
        <v>0.0</v>
      </c>
      <c r="H17" s="103">
        <v>0.0</v>
      </c>
      <c r="I17" s="13">
        <v>1.0</v>
      </c>
      <c r="J17" s="13">
        <v>0.0</v>
      </c>
      <c r="K17" s="13">
        <v>0.0</v>
      </c>
      <c r="L17" s="103">
        <v>0.0</v>
      </c>
      <c r="M17" s="103"/>
      <c r="N17" s="103"/>
      <c r="O17" s="103"/>
      <c r="P17" s="103">
        <v>2.0</v>
      </c>
      <c r="Q17" s="13" t="s">
        <v>507</v>
      </c>
      <c r="S17" s="121"/>
      <c r="T17" s="140"/>
      <c r="U17" s="147">
        <f>SUM(E17:H17) * 2 + SUM(I17:L17) * 3</f>
        <v>3</v>
      </c>
      <c r="V17" s="147">
        <f>1-EXP(-(ROW(V17) - 4)/3)</f>
        <v>0.9868762713</v>
      </c>
      <c r="W17" s="147">
        <f>V17*U17</f>
        <v>2.960628814</v>
      </c>
    </row>
    <row r="18" ht="15.75" customHeight="1">
      <c r="A18" s="121"/>
      <c r="B18" s="121"/>
      <c r="C18" s="121"/>
      <c r="D18" s="121"/>
      <c r="E18" s="13">
        <v>0.0</v>
      </c>
      <c r="F18" s="13">
        <v>0.0</v>
      </c>
      <c r="G18" s="13">
        <v>0.0</v>
      </c>
      <c r="H18" s="103">
        <v>0.0</v>
      </c>
      <c r="I18" s="13">
        <v>0.0</v>
      </c>
      <c r="J18" s="13">
        <v>0.0</v>
      </c>
      <c r="K18" s="13">
        <v>0.0</v>
      </c>
      <c r="L18" s="103">
        <v>1.0</v>
      </c>
      <c r="M18" s="121"/>
      <c r="N18" s="121"/>
      <c r="O18" s="121"/>
      <c r="P18" s="121"/>
      <c r="S18" s="121"/>
      <c r="T18" s="140"/>
    </row>
    <row r="19" ht="15.75" customHeight="1">
      <c r="A19" s="103">
        <v>46.0</v>
      </c>
      <c r="B19" s="103"/>
      <c r="C19" s="103" t="s">
        <v>119</v>
      </c>
      <c r="D19" s="103" t="s">
        <v>508</v>
      </c>
      <c r="E19" s="13">
        <v>0.0</v>
      </c>
      <c r="F19" s="13">
        <v>0.0</v>
      </c>
      <c r="G19" s="13">
        <v>0.0</v>
      </c>
      <c r="H19" s="103">
        <v>0.0</v>
      </c>
      <c r="I19" s="13">
        <v>1.0</v>
      </c>
      <c r="J19" s="13">
        <v>0.0</v>
      </c>
      <c r="K19" s="13">
        <v>0.0</v>
      </c>
      <c r="L19" s="103">
        <v>0.0</v>
      </c>
      <c r="M19" s="103">
        <v>1.0</v>
      </c>
      <c r="N19" s="103">
        <v>3.0</v>
      </c>
      <c r="O19" s="103"/>
      <c r="P19" s="103"/>
      <c r="Q19" s="13" t="s">
        <v>509</v>
      </c>
      <c r="S19" s="121"/>
      <c r="T19" s="140"/>
      <c r="U19" s="147">
        <f>SUM(E19:H19) * 2 + SUM(I19:L19) * 3</f>
        <v>3</v>
      </c>
      <c r="V19" s="147">
        <f>1-EXP(-(ROW(V19) - 4)/3)</f>
        <v>0.993262053</v>
      </c>
      <c r="W19" s="147">
        <f>V19*U19</f>
        <v>2.979786159</v>
      </c>
    </row>
    <row r="20" ht="15.75" customHeight="1">
      <c r="A20" s="121"/>
      <c r="B20" s="121"/>
      <c r="C20" s="121"/>
      <c r="D20" s="121"/>
      <c r="E20" s="13">
        <v>0.0</v>
      </c>
      <c r="F20" s="13">
        <v>0.0</v>
      </c>
      <c r="G20" s="13">
        <v>0.0</v>
      </c>
      <c r="H20" s="103">
        <v>0.0</v>
      </c>
      <c r="I20" s="13">
        <v>1.0</v>
      </c>
      <c r="J20" s="13">
        <v>0.0</v>
      </c>
      <c r="K20" s="13">
        <v>0.0</v>
      </c>
      <c r="L20" s="103">
        <v>0.0</v>
      </c>
      <c r="M20" s="121"/>
      <c r="N20" s="121"/>
      <c r="O20" s="121"/>
      <c r="P20" s="121"/>
      <c r="S20" s="121"/>
      <c r="T20" s="140"/>
    </row>
    <row r="21" ht="15.75" customHeight="1">
      <c r="A21" s="103">
        <v>57.0</v>
      </c>
      <c r="B21" s="103"/>
      <c r="C21" s="103"/>
      <c r="D21" s="103" t="s">
        <v>510</v>
      </c>
      <c r="E21" s="13">
        <v>0.0</v>
      </c>
      <c r="F21" s="13">
        <v>0.0</v>
      </c>
      <c r="G21" s="13">
        <v>0.0</v>
      </c>
      <c r="H21" s="103">
        <v>0.0</v>
      </c>
      <c r="I21" s="13">
        <v>2.0</v>
      </c>
      <c r="J21" s="13">
        <v>0.0</v>
      </c>
      <c r="K21" s="13">
        <v>0.0</v>
      </c>
      <c r="L21" s="103">
        <v>0.0</v>
      </c>
      <c r="M21" s="103">
        <v>1.0</v>
      </c>
      <c r="N21" s="103">
        <v>2.0</v>
      </c>
      <c r="O21" s="103"/>
      <c r="P21" s="103">
        <v>3.0</v>
      </c>
      <c r="Q21" s="13"/>
      <c r="S21" s="121"/>
      <c r="T21" s="140" t="s">
        <v>449</v>
      </c>
      <c r="U21" s="147">
        <f t="shared" ref="U21:W21" si="1">SUM(U5:U20)</f>
        <v>6</v>
      </c>
      <c r="V21" s="147">
        <f t="shared" si="1"/>
        <v>6.5345314</v>
      </c>
      <c r="W21" s="147">
        <f t="shared" si="1"/>
        <v>5.940414973</v>
      </c>
    </row>
    <row r="22" ht="15.75" customHeight="1">
      <c r="A22" s="121"/>
      <c r="B22" s="121"/>
      <c r="C22" s="121"/>
      <c r="D22" s="121"/>
      <c r="E22" s="13">
        <v>0.0</v>
      </c>
      <c r="F22" s="13">
        <v>0.0</v>
      </c>
      <c r="G22" s="13">
        <v>0.0</v>
      </c>
      <c r="H22" s="103">
        <v>0.0</v>
      </c>
      <c r="I22" s="13">
        <v>0.0</v>
      </c>
      <c r="J22" s="13">
        <v>0.0</v>
      </c>
      <c r="K22" s="13">
        <v>0.0</v>
      </c>
      <c r="L22" s="103">
        <v>0.0</v>
      </c>
      <c r="M22" s="121"/>
      <c r="N22" s="121"/>
      <c r="O22" s="121"/>
      <c r="P22" s="121"/>
      <c r="S22" s="121"/>
      <c r="T22" s="140"/>
      <c r="U22" s="147">
        <f>U21/COUNT(U5:U20)</f>
        <v>0.75</v>
      </c>
      <c r="V22" s="13"/>
      <c r="W22" s="147">
        <f>W21/V21</f>
        <v>0.9090804847</v>
      </c>
    </row>
    <row r="23" ht="15.75" customHeight="1">
      <c r="A23" s="103">
        <v>60.0</v>
      </c>
      <c r="B23" s="103"/>
      <c r="C23" s="103" t="s">
        <v>109</v>
      </c>
      <c r="D23" s="103" t="s">
        <v>511</v>
      </c>
      <c r="E23" s="13">
        <v>0.0</v>
      </c>
      <c r="F23" s="13">
        <v>0.0</v>
      </c>
      <c r="G23" s="13">
        <v>0.0</v>
      </c>
      <c r="H23" s="103">
        <v>0.0</v>
      </c>
      <c r="I23" s="13">
        <v>3.0</v>
      </c>
      <c r="J23" s="13">
        <v>0.0</v>
      </c>
      <c r="K23" s="13">
        <v>0.0</v>
      </c>
      <c r="L23" s="103">
        <v>0.0</v>
      </c>
      <c r="M23" s="103">
        <v>1.0</v>
      </c>
      <c r="N23" s="103">
        <v>1.5</v>
      </c>
      <c r="O23" s="103"/>
      <c r="P23" s="103">
        <v>3.0</v>
      </c>
      <c r="Q23" s="13"/>
      <c r="S23" s="121"/>
    </row>
    <row r="24" ht="15.75" customHeight="1">
      <c r="A24" s="121"/>
      <c r="B24" s="121"/>
      <c r="C24" s="121"/>
      <c r="D24" s="121"/>
      <c r="E24" s="13">
        <v>0.0</v>
      </c>
      <c r="F24" s="13">
        <v>0.0</v>
      </c>
      <c r="G24" s="13">
        <v>0.0</v>
      </c>
      <c r="H24" s="103">
        <v>0.0</v>
      </c>
      <c r="I24" s="13">
        <v>1.0</v>
      </c>
      <c r="J24" s="13">
        <v>0.0</v>
      </c>
      <c r="K24" s="13">
        <v>0.0</v>
      </c>
      <c r="L24" s="103">
        <v>0.0</v>
      </c>
      <c r="M24" s="121"/>
      <c r="N24" s="121"/>
      <c r="O24" s="121"/>
      <c r="P24" s="121"/>
      <c r="S24" s="121"/>
    </row>
    <row r="25" ht="15.75" customHeight="1">
      <c r="A25" s="103">
        <v>69.0</v>
      </c>
      <c r="B25" s="103"/>
      <c r="C25" s="103" t="s">
        <v>116</v>
      </c>
      <c r="D25" s="103" t="s">
        <v>512</v>
      </c>
      <c r="E25" s="13">
        <v>0.0</v>
      </c>
      <c r="F25" s="13">
        <v>0.0</v>
      </c>
      <c r="G25" s="13">
        <v>0.0</v>
      </c>
      <c r="H25" s="103">
        <v>0.0</v>
      </c>
      <c r="I25" s="13">
        <v>2.0</v>
      </c>
      <c r="J25" s="13">
        <v>0.0</v>
      </c>
      <c r="K25" s="13">
        <v>0.0</v>
      </c>
      <c r="L25" s="103">
        <v>0.0</v>
      </c>
      <c r="M25" s="103">
        <v>1.0</v>
      </c>
      <c r="N25" s="103">
        <v>2.0</v>
      </c>
      <c r="O25" s="103"/>
      <c r="P25" s="103">
        <v>3.0</v>
      </c>
      <c r="Q25" s="13" t="s">
        <v>513</v>
      </c>
      <c r="S25" s="121"/>
    </row>
    <row r="26" ht="15.75" customHeight="1">
      <c r="A26" s="121"/>
      <c r="B26" s="121"/>
      <c r="C26" s="121"/>
      <c r="D26" s="121"/>
      <c r="E26" s="13">
        <v>0.0</v>
      </c>
      <c r="F26" s="13">
        <v>0.0</v>
      </c>
      <c r="G26" s="13">
        <v>0.0</v>
      </c>
      <c r="H26" s="103">
        <v>0.0</v>
      </c>
      <c r="I26" s="13">
        <v>0.0</v>
      </c>
      <c r="J26" s="13">
        <v>0.0</v>
      </c>
      <c r="K26" s="13">
        <v>0.0</v>
      </c>
      <c r="L26" s="103">
        <v>0.0</v>
      </c>
      <c r="M26" s="121"/>
      <c r="N26" s="121"/>
      <c r="O26" s="121"/>
      <c r="P26" s="121"/>
      <c r="S26" s="121"/>
    </row>
    <row r="27" ht="15.75" customHeight="1">
      <c r="A27" s="103"/>
      <c r="B27" s="103"/>
      <c r="C27" s="103"/>
      <c r="D27" s="103"/>
      <c r="E27" s="13"/>
      <c r="F27" s="13"/>
      <c r="G27" s="13"/>
      <c r="H27" s="103"/>
      <c r="I27" s="13"/>
      <c r="J27" s="13"/>
      <c r="K27" s="13"/>
      <c r="L27" s="103"/>
      <c r="M27" s="103"/>
      <c r="N27" s="103"/>
      <c r="O27" s="103"/>
      <c r="P27" s="103"/>
      <c r="Q27" s="13"/>
      <c r="S27" s="121"/>
    </row>
    <row r="28" ht="15.75" customHeight="1">
      <c r="A28" s="122"/>
      <c r="B28" s="122"/>
      <c r="C28" s="122"/>
      <c r="D28" s="122"/>
      <c r="E28" s="123"/>
      <c r="F28" s="123"/>
      <c r="G28" s="123"/>
      <c r="H28" s="124"/>
      <c r="I28" s="123"/>
      <c r="J28" s="123"/>
      <c r="K28" s="123"/>
      <c r="L28" s="124"/>
      <c r="M28" s="122"/>
      <c r="N28" s="122"/>
      <c r="O28" s="122"/>
      <c r="P28" s="122"/>
      <c r="Q28" s="52"/>
      <c r="R28" s="52"/>
      <c r="S28" s="122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ht="15.75" customHeight="1">
      <c r="A30" s="126" t="s">
        <v>450</v>
      </c>
      <c r="B30" s="123"/>
      <c r="C30" s="123"/>
      <c r="D30" s="123"/>
      <c r="E30" s="123"/>
      <c r="F30" s="123"/>
      <c r="G30" s="123"/>
      <c r="H30" s="123"/>
      <c r="I30" s="123"/>
      <c r="J30" s="123"/>
      <c r="K30" s="123"/>
      <c r="L30" s="123"/>
      <c r="M30" s="123"/>
      <c r="N30" s="123"/>
      <c r="O30" s="13"/>
      <c r="P30" s="13"/>
      <c r="Q30" s="13"/>
      <c r="R30" s="13"/>
      <c r="S30" s="13"/>
    </row>
    <row r="31" ht="15.75" customHeight="1">
      <c r="A31" s="140"/>
      <c r="B31" s="141" t="str">
        <f>SUM(B5:B28)/COUNTIF(B5:B28, "&lt;&gt;")</f>
        <v>#DIV/0!</v>
      </c>
      <c r="C31" s="13"/>
      <c r="D31" s="13"/>
      <c r="E31" s="141">
        <f t="array" ref="E31">SUM(IF(ISODD(ROW(E$5:E28)), E$5:E28, 0))/COUNTIF($A$5:$A$28, "&lt;&gt;")</f>
        <v>0</v>
      </c>
      <c r="F31" s="141">
        <f t="array" ref="F31">SUM(IF(ISODD(ROW(F$5:F28)), F$5:F28, 0))/COUNTIF($A$5:$A$28, "&lt;&gt;")</f>
        <v>0</v>
      </c>
      <c r="G31" s="141">
        <f t="array" ref="G31">SUM(IF(ISODD(ROW(G$5:G28)), G$5:G28, 0))/COUNTIF($A$5:$A$28, "&lt;&gt;")</f>
        <v>0</v>
      </c>
      <c r="H31" s="141">
        <f t="array" ref="H31">SUM(IF(ISODD(ROW(H$5:H28)), H$5:H28, 0))/COUNTIF($A$5:$A$28, "&lt;&gt;")</f>
        <v>0</v>
      </c>
      <c r="I31" s="141">
        <f t="array" ref="I31">SUM(IF(ISODD(ROW(I$5:I28)), I$5:I28, 0))/COUNTIF($A$5:$A$28, "&lt;&gt;")</f>
        <v>0.8181818182</v>
      </c>
      <c r="J31" s="141">
        <f t="array" ref="J31">SUM(IF(ISODD(ROW(J$5:J28)), J$5:J28, 0))/COUNTIF($A$5:$A$28, "&lt;&gt;")</f>
        <v>0</v>
      </c>
      <c r="K31" s="141">
        <f t="array" ref="K31">SUM(IF(ISODD(ROW(K$5:K28)), K$5:K28, 0))/COUNTIF($A$5:$A$28, "&lt;&gt;")</f>
        <v>0</v>
      </c>
      <c r="L31" s="141">
        <f t="array" ref="L31">SUM(IF(ISODD(ROW(L$5:L28)), L$5:L28, 0))/COUNTIF($A$5:$A$28, "&lt;&gt;")</f>
        <v>0</v>
      </c>
      <c r="M31" s="141">
        <f>SUM(M5:M28)/COUNTIF($A$5:$A$28, "&lt;&gt;")</f>
        <v>0.4545454545</v>
      </c>
      <c r="N31" s="141">
        <f t="shared" ref="N31:P31" si="2">SUM(N5:N28)/COUNTIF(N5:N28, "&lt;&gt;")</f>
        <v>2.1</v>
      </c>
      <c r="O31" s="142" t="str">
        <f t="shared" si="2"/>
        <v>#DIV/0!</v>
      </c>
      <c r="P31" s="143">
        <f t="shared" si="2"/>
        <v>2.428571429</v>
      </c>
      <c r="Q31" s="13"/>
      <c r="R31" s="13"/>
      <c r="S31" s="13"/>
    </row>
    <row r="32" ht="15.75" customHeight="1">
      <c r="A32" s="144"/>
      <c r="B32" s="123"/>
      <c r="C32" s="123"/>
      <c r="D32" s="123"/>
      <c r="E32" s="145">
        <f t="array" ref="E32">SUM(IF(ISEVEN(ROW(E$6:E28)), E$6:E28, 0))/COUNTIF($A$5:$A$28, "&lt;&gt;")</f>
        <v>0</v>
      </c>
      <c r="F32" s="145">
        <f t="array" ref="F32">SUM(IF(ISEVEN(ROW(F$6:F28)), F$6:F28, 0))/COUNTIF($A$5:$A$28, "&lt;&gt;")</f>
        <v>0</v>
      </c>
      <c r="G32" s="145">
        <f t="array" ref="G32">SUM(IF(ISEVEN(ROW(G$6:G28)), G$6:G28, 0))/COUNTIF($A$5:$A$28, "&lt;&gt;")</f>
        <v>0</v>
      </c>
      <c r="H32" s="145">
        <f t="array" ref="H32">SUM(IF(ISEVEN(ROW(H$6:H28)), H$6:H28, 0))/COUNTIF($A$5:$A$28, "&lt;&gt;")</f>
        <v>0</v>
      </c>
      <c r="I32" s="141">
        <f t="array" ref="I32">SUM(IF(ISEVEN(ROW(I$6:I28)), I$6:I28, 0))/COUNTIF($A$5:$A$28, "&lt;&gt;")</f>
        <v>0.2727272727</v>
      </c>
      <c r="J32" s="145">
        <f t="array" ref="J32">SUM(IF(ISEVEN(ROW(J$6:J28)), J$6:J28, 0))/COUNTIF($A$5:$A$28, "&lt;&gt;")</f>
        <v>0</v>
      </c>
      <c r="K32" s="145">
        <f t="array" ref="K32">SUM(IF(ISEVEN(ROW(K$6:K28)), K$6:K28, 0))/COUNTIF($A$5:$A$28, "&lt;&gt;")</f>
        <v>0</v>
      </c>
      <c r="L32" s="145">
        <f t="array" ref="L32">SUM(IF(ISEVEN(ROW(L$6:L28)), L$6:L28, 0))/COUNTIF($A$5:$A$28, "&lt;&gt;")</f>
        <v>0.09090909091</v>
      </c>
      <c r="M32" s="123"/>
      <c r="N32" s="123"/>
      <c r="O32" s="123"/>
      <c r="P32" s="124"/>
      <c r="Q32" s="13"/>
      <c r="R32" s="13"/>
      <c r="S32" s="13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7">
    <mergeCell ref="E3:H3"/>
    <mergeCell ref="I3:L3"/>
    <mergeCell ref="E4:H4"/>
    <mergeCell ref="I4:L4"/>
    <mergeCell ref="A2:A4"/>
    <mergeCell ref="B2:B4"/>
    <mergeCell ref="C2:D2"/>
    <mergeCell ref="M2:N2"/>
    <mergeCell ref="O2:O4"/>
    <mergeCell ref="P2:P4"/>
    <mergeCell ref="Q2:S4"/>
    <mergeCell ref="U5:U6"/>
    <mergeCell ref="V5:V6"/>
    <mergeCell ref="W5:W6"/>
    <mergeCell ref="M3:M4"/>
    <mergeCell ref="N3:N4"/>
    <mergeCell ref="M5:M6"/>
    <mergeCell ref="N5:N6"/>
    <mergeCell ref="O5:O6"/>
    <mergeCell ref="P5:P6"/>
    <mergeCell ref="Q5:S6"/>
    <mergeCell ref="A7:A8"/>
    <mergeCell ref="A9:A10"/>
    <mergeCell ref="B9:B10"/>
    <mergeCell ref="C9:C10"/>
    <mergeCell ref="D9:D10"/>
    <mergeCell ref="V9:V10"/>
    <mergeCell ref="W9:W10"/>
    <mergeCell ref="N15:N16"/>
    <mergeCell ref="O15:O16"/>
    <mergeCell ref="P15:P16"/>
    <mergeCell ref="Q15:S16"/>
    <mergeCell ref="U15:U16"/>
    <mergeCell ref="V15:V16"/>
    <mergeCell ref="W15:W16"/>
    <mergeCell ref="M15:M16"/>
    <mergeCell ref="M17:M18"/>
    <mergeCell ref="N17:N18"/>
    <mergeCell ref="O17:O18"/>
    <mergeCell ref="P17:P18"/>
    <mergeCell ref="Q17:S18"/>
    <mergeCell ref="U17:U18"/>
    <mergeCell ref="P23:P24"/>
    <mergeCell ref="Q23:S24"/>
    <mergeCell ref="Q25:S26"/>
    <mergeCell ref="M19:M20"/>
    <mergeCell ref="M21:M22"/>
    <mergeCell ref="N21:N22"/>
    <mergeCell ref="O21:O22"/>
    <mergeCell ref="P21:P22"/>
    <mergeCell ref="Q21:S22"/>
    <mergeCell ref="M23:M24"/>
    <mergeCell ref="N27:N28"/>
    <mergeCell ref="O27:O28"/>
    <mergeCell ref="Q27:S28"/>
    <mergeCell ref="N23:N24"/>
    <mergeCell ref="O23:O24"/>
    <mergeCell ref="M25:M26"/>
    <mergeCell ref="N25:N26"/>
    <mergeCell ref="O25:O26"/>
    <mergeCell ref="P25:P26"/>
    <mergeCell ref="M27:M28"/>
    <mergeCell ref="P27:P28"/>
    <mergeCell ref="N7:N8"/>
    <mergeCell ref="O7:O8"/>
    <mergeCell ref="P7:P8"/>
    <mergeCell ref="Q7:S8"/>
    <mergeCell ref="U7:U8"/>
    <mergeCell ref="V7:V8"/>
    <mergeCell ref="W7:W8"/>
    <mergeCell ref="M7:M8"/>
    <mergeCell ref="M9:M10"/>
    <mergeCell ref="N9:N10"/>
    <mergeCell ref="O9:O10"/>
    <mergeCell ref="P9:P10"/>
    <mergeCell ref="Q9:S10"/>
    <mergeCell ref="U9:U10"/>
    <mergeCell ref="N11:N12"/>
    <mergeCell ref="O11:O12"/>
    <mergeCell ref="P11:P12"/>
    <mergeCell ref="Q11:S12"/>
    <mergeCell ref="U11:U12"/>
    <mergeCell ref="V11:V12"/>
    <mergeCell ref="W11:W12"/>
    <mergeCell ref="V13:V14"/>
    <mergeCell ref="W13:W14"/>
    <mergeCell ref="M11:M12"/>
    <mergeCell ref="M13:M14"/>
    <mergeCell ref="N13:N14"/>
    <mergeCell ref="O13:O14"/>
    <mergeCell ref="P13:P14"/>
    <mergeCell ref="Q13:S14"/>
    <mergeCell ref="U13:U14"/>
    <mergeCell ref="V17:V18"/>
    <mergeCell ref="W17:W18"/>
    <mergeCell ref="N19:N20"/>
    <mergeCell ref="O19:O20"/>
    <mergeCell ref="P19:P20"/>
    <mergeCell ref="Q19:S20"/>
    <mergeCell ref="U19:U20"/>
    <mergeCell ref="V19:V20"/>
    <mergeCell ref="W19:W20"/>
    <mergeCell ref="A19:A20"/>
    <mergeCell ref="B19:B20"/>
    <mergeCell ref="C19:C20"/>
    <mergeCell ref="D19:D20"/>
    <mergeCell ref="B21:B22"/>
    <mergeCell ref="C21:C22"/>
    <mergeCell ref="D21:D22"/>
    <mergeCell ref="A21:A22"/>
    <mergeCell ref="A23:A24"/>
    <mergeCell ref="B23:B24"/>
    <mergeCell ref="C23:C24"/>
    <mergeCell ref="D23:D24"/>
    <mergeCell ref="A25:A26"/>
    <mergeCell ref="B25:B26"/>
    <mergeCell ref="C3:C4"/>
    <mergeCell ref="D3:D4"/>
    <mergeCell ref="A5:A6"/>
    <mergeCell ref="B5:B6"/>
    <mergeCell ref="C5:C6"/>
    <mergeCell ref="D5:D6"/>
    <mergeCell ref="D7:D8"/>
    <mergeCell ref="B13:B14"/>
    <mergeCell ref="C13:C14"/>
    <mergeCell ref="B7:B8"/>
    <mergeCell ref="C7:C8"/>
    <mergeCell ref="A11:A12"/>
    <mergeCell ref="B11:B12"/>
    <mergeCell ref="C11:C12"/>
    <mergeCell ref="D11:D12"/>
    <mergeCell ref="D13:D14"/>
    <mergeCell ref="C17:C18"/>
    <mergeCell ref="D17:D18"/>
    <mergeCell ref="A13:A14"/>
    <mergeCell ref="A15:A16"/>
    <mergeCell ref="B15:B16"/>
    <mergeCell ref="C15:C16"/>
    <mergeCell ref="D15:D16"/>
    <mergeCell ref="A17:A18"/>
    <mergeCell ref="B17:B18"/>
    <mergeCell ref="C25:C26"/>
    <mergeCell ref="D25:D26"/>
    <mergeCell ref="A27:A28"/>
    <mergeCell ref="B27:B28"/>
    <mergeCell ref="C27:C28"/>
    <mergeCell ref="D27:D28"/>
  </mergeCells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6.43"/>
    <col customWidth="1" min="3" max="6" width="14.43"/>
    <col customWidth="1" min="13" max="13" width="16.43"/>
  </cols>
  <sheetData>
    <row r="1" ht="15.75" customHeight="1">
      <c r="A1" s="126" t="s">
        <v>514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T1" s="13"/>
      <c r="U1" s="13"/>
      <c r="V1" s="13"/>
      <c r="W1" s="13"/>
    </row>
    <row r="2" ht="15.75" customHeight="1">
      <c r="A2" s="96" t="s">
        <v>87</v>
      </c>
      <c r="B2" s="96" t="s">
        <v>433</v>
      </c>
      <c r="C2" s="127" t="s">
        <v>89</v>
      </c>
      <c r="D2" s="128"/>
      <c r="E2" s="127" t="s">
        <v>434</v>
      </c>
      <c r="F2" s="127" t="s">
        <v>435</v>
      </c>
      <c r="G2" s="127" t="s">
        <v>436</v>
      </c>
      <c r="H2" s="129" t="s">
        <v>437</v>
      </c>
      <c r="I2" s="127" t="s">
        <v>434</v>
      </c>
      <c r="J2" s="127" t="s">
        <v>435</v>
      </c>
      <c r="K2" s="127" t="s">
        <v>436</v>
      </c>
      <c r="L2" s="129" t="s">
        <v>437</v>
      </c>
      <c r="M2" s="127" t="s">
        <v>438</v>
      </c>
      <c r="N2" s="128"/>
      <c r="O2" s="95" t="s">
        <v>15</v>
      </c>
      <c r="P2" s="96" t="s">
        <v>16</v>
      </c>
      <c r="Q2" s="130" t="s">
        <v>108</v>
      </c>
      <c r="R2" s="66"/>
      <c r="S2" s="131"/>
      <c r="T2" s="140"/>
      <c r="U2" s="13"/>
      <c r="V2" s="13"/>
      <c r="W2" s="13"/>
    </row>
    <row r="3" ht="15.75" customHeight="1">
      <c r="A3" s="121"/>
      <c r="B3" s="121"/>
      <c r="C3" s="132" t="s">
        <v>439</v>
      </c>
      <c r="D3" s="133" t="s">
        <v>108</v>
      </c>
      <c r="E3" s="134" t="s">
        <v>440</v>
      </c>
      <c r="F3" s="135"/>
      <c r="G3" s="135"/>
      <c r="H3" s="136"/>
      <c r="I3" s="134" t="s">
        <v>441</v>
      </c>
      <c r="J3" s="135"/>
      <c r="K3" s="135"/>
      <c r="L3" s="136"/>
      <c r="M3" s="132" t="s">
        <v>442</v>
      </c>
      <c r="N3" s="133" t="s">
        <v>443</v>
      </c>
      <c r="O3" s="137"/>
      <c r="P3" s="121"/>
      <c r="S3" s="121"/>
      <c r="T3" s="140"/>
      <c r="U3" s="13"/>
      <c r="V3" s="13"/>
      <c r="W3" s="13"/>
    </row>
    <row r="4" ht="15.75" customHeight="1">
      <c r="A4" s="136"/>
      <c r="B4" s="136"/>
      <c r="C4" s="138"/>
      <c r="D4" s="136"/>
      <c r="E4" s="134" t="s">
        <v>444</v>
      </c>
      <c r="F4" s="135"/>
      <c r="G4" s="135"/>
      <c r="H4" s="136"/>
      <c r="I4" s="134" t="s">
        <v>445</v>
      </c>
      <c r="J4" s="135"/>
      <c r="K4" s="135"/>
      <c r="L4" s="136"/>
      <c r="M4" s="138"/>
      <c r="N4" s="136"/>
      <c r="O4" s="139"/>
      <c r="P4" s="136"/>
      <c r="Q4" s="135"/>
      <c r="R4" s="135"/>
      <c r="S4" s="136"/>
      <c r="T4" s="140"/>
      <c r="U4" s="13" t="s">
        <v>446</v>
      </c>
      <c r="V4" s="13" t="s">
        <v>447</v>
      </c>
      <c r="W4" s="13" t="s">
        <v>448</v>
      </c>
    </row>
    <row r="5" ht="15.75" customHeight="1">
      <c r="A5" s="103">
        <v>4.0</v>
      </c>
      <c r="B5" s="103"/>
      <c r="C5" s="103" t="s">
        <v>119</v>
      </c>
      <c r="D5" s="103" t="s">
        <v>515</v>
      </c>
      <c r="E5" s="13">
        <v>0.0</v>
      </c>
      <c r="F5" s="13">
        <v>0.0</v>
      </c>
      <c r="G5" s="13">
        <v>0.0</v>
      </c>
      <c r="H5" s="103">
        <v>0.0</v>
      </c>
      <c r="I5" s="13">
        <v>2.0</v>
      </c>
      <c r="J5" s="13">
        <v>2.0</v>
      </c>
      <c r="K5" s="13">
        <v>0.0</v>
      </c>
      <c r="L5" s="103">
        <v>0.0</v>
      </c>
      <c r="M5" s="103">
        <v>1.0</v>
      </c>
      <c r="N5" s="103">
        <v>20.0</v>
      </c>
      <c r="O5" s="103"/>
      <c r="P5" s="103">
        <v>4.0</v>
      </c>
      <c r="Q5" s="13" t="s">
        <v>516</v>
      </c>
      <c r="S5" s="121"/>
      <c r="T5" s="140"/>
      <c r="U5" s="147">
        <f>SUM(E5:H5) * 2 + SUM(I5:L5) * 3</f>
        <v>12</v>
      </c>
      <c r="V5" s="147">
        <f>1-EXP(-(ROW(V5) - 4)/3)</f>
        <v>0.2834686894</v>
      </c>
      <c r="W5" s="147">
        <f>V5*U5</f>
        <v>3.401624273</v>
      </c>
    </row>
    <row r="6" ht="15.75" customHeight="1">
      <c r="A6" s="121"/>
      <c r="B6" s="121"/>
      <c r="C6" s="121"/>
      <c r="D6" s="121"/>
      <c r="E6" s="13">
        <v>0.0</v>
      </c>
      <c r="F6" s="13">
        <v>0.0</v>
      </c>
      <c r="G6" s="13">
        <v>0.0</v>
      </c>
      <c r="H6" s="103">
        <v>0.0</v>
      </c>
      <c r="I6" s="13">
        <v>0.0</v>
      </c>
      <c r="J6" s="13">
        <v>0.0</v>
      </c>
      <c r="K6" s="13">
        <v>0.0</v>
      </c>
      <c r="L6" s="103">
        <v>0.0</v>
      </c>
      <c r="M6" s="121"/>
      <c r="N6" s="121"/>
      <c r="O6" s="121"/>
      <c r="P6" s="121"/>
      <c r="S6" s="121"/>
      <c r="T6" s="140"/>
    </row>
    <row r="7" ht="15.75" customHeight="1">
      <c r="A7" s="103">
        <v>15.0</v>
      </c>
      <c r="B7" s="103"/>
      <c r="C7" s="103" t="s">
        <v>119</v>
      </c>
      <c r="D7" s="103" t="s">
        <v>517</v>
      </c>
      <c r="E7" s="13">
        <v>2.0</v>
      </c>
      <c r="F7" s="13">
        <v>0.0</v>
      </c>
      <c r="G7" s="13">
        <v>0.0</v>
      </c>
      <c r="H7" s="103">
        <v>0.0</v>
      </c>
      <c r="I7" s="13">
        <v>1.0</v>
      </c>
      <c r="J7" s="13">
        <v>0.0</v>
      </c>
      <c r="K7" s="13">
        <v>0.0</v>
      </c>
      <c r="L7" s="103">
        <v>0.0</v>
      </c>
      <c r="M7" s="103">
        <v>1.0</v>
      </c>
      <c r="N7" s="103">
        <v>40.0</v>
      </c>
      <c r="O7" s="103"/>
      <c r="P7" s="103">
        <v>4.0</v>
      </c>
      <c r="Q7" s="13" t="s">
        <v>518</v>
      </c>
      <c r="S7" s="121"/>
      <c r="T7" s="140"/>
      <c r="U7" s="147">
        <f>SUM(E7:H7) * 2 + SUM(I7:L7) * 3</f>
        <v>7</v>
      </c>
      <c r="V7" s="147">
        <f>1-EXP(-(ROW(V7) - 4)/3)</f>
        <v>0.6321205588</v>
      </c>
      <c r="W7" s="147">
        <f>V7*U7</f>
        <v>4.424843912</v>
      </c>
    </row>
    <row r="8" ht="15.75" customHeight="1">
      <c r="A8" s="121"/>
      <c r="B8" s="121"/>
      <c r="C8" s="121"/>
      <c r="D8" s="121"/>
      <c r="E8" s="13">
        <v>0.0</v>
      </c>
      <c r="F8" s="13">
        <v>0.0</v>
      </c>
      <c r="G8" s="13">
        <v>0.0</v>
      </c>
      <c r="H8" s="103">
        <v>0.0</v>
      </c>
      <c r="I8" s="13">
        <v>0.0</v>
      </c>
      <c r="J8" s="13">
        <v>0.0</v>
      </c>
      <c r="K8" s="13">
        <v>0.0</v>
      </c>
      <c r="L8" s="103">
        <v>0.0</v>
      </c>
      <c r="M8" s="121"/>
      <c r="N8" s="121"/>
      <c r="O8" s="121"/>
      <c r="P8" s="121"/>
      <c r="S8" s="121"/>
      <c r="T8" s="140"/>
    </row>
    <row r="9" ht="15.75" customHeight="1">
      <c r="A9" s="103">
        <v>21.0</v>
      </c>
      <c r="B9" s="103"/>
      <c r="C9" s="103"/>
      <c r="D9" s="103"/>
      <c r="E9" s="13">
        <v>0.0</v>
      </c>
      <c r="F9" s="13">
        <v>0.0</v>
      </c>
      <c r="G9" s="13">
        <v>0.0</v>
      </c>
      <c r="H9" s="103">
        <v>0.0</v>
      </c>
      <c r="I9" s="13">
        <v>0.0</v>
      </c>
      <c r="J9" s="13">
        <v>0.0</v>
      </c>
      <c r="K9" s="13">
        <v>0.0</v>
      </c>
      <c r="L9" s="103">
        <v>0.0</v>
      </c>
      <c r="M9" s="103"/>
      <c r="N9" s="103"/>
      <c r="O9" s="103"/>
      <c r="P9" s="103">
        <v>1.0</v>
      </c>
      <c r="Q9" s="13" t="s">
        <v>519</v>
      </c>
      <c r="S9" s="121"/>
      <c r="T9" s="140"/>
      <c r="U9" s="147">
        <f>SUM(E9:H9) * 2 + SUM(I9:L9) * 3</f>
        <v>0</v>
      </c>
      <c r="V9" s="147">
        <f>1-EXP(-(ROW(V9) - 4)/3)</f>
        <v>0.8111243972</v>
      </c>
      <c r="W9" s="147">
        <f>V9*U9</f>
        <v>0</v>
      </c>
    </row>
    <row r="10" ht="15.75" customHeight="1">
      <c r="A10" s="121"/>
      <c r="B10" s="121"/>
      <c r="C10" s="121"/>
      <c r="D10" s="121"/>
      <c r="E10" s="13">
        <v>0.0</v>
      </c>
      <c r="F10" s="13">
        <v>0.0</v>
      </c>
      <c r="G10" s="13">
        <v>0.0</v>
      </c>
      <c r="H10" s="103">
        <v>0.0</v>
      </c>
      <c r="I10" s="13">
        <v>0.0</v>
      </c>
      <c r="J10" s="13">
        <v>0.0</v>
      </c>
      <c r="K10" s="13">
        <v>0.0</v>
      </c>
      <c r="L10" s="103">
        <v>0.0</v>
      </c>
      <c r="M10" s="121"/>
      <c r="N10" s="121"/>
      <c r="O10" s="121"/>
      <c r="P10" s="121"/>
      <c r="S10" s="121"/>
      <c r="T10" s="140"/>
    </row>
    <row r="11" ht="15.75" customHeight="1">
      <c r="A11" s="103">
        <v>29.0</v>
      </c>
      <c r="B11" s="103"/>
      <c r="C11" s="103" t="s">
        <v>119</v>
      </c>
      <c r="D11" s="103" t="s">
        <v>520</v>
      </c>
      <c r="E11" s="13">
        <v>0.0</v>
      </c>
      <c r="F11" s="13">
        <v>0.0</v>
      </c>
      <c r="G11" s="13">
        <v>0.0</v>
      </c>
      <c r="H11" s="103">
        <v>0.0</v>
      </c>
      <c r="I11" s="13">
        <v>2.0</v>
      </c>
      <c r="J11" s="13">
        <v>1.0</v>
      </c>
      <c r="K11" s="13">
        <v>0.0</v>
      </c>
      <c r="L11" s="103">
        <v>0.0</v>
      </c>
      <c r="M11" s="103">
        <v>3.0</v>
      </c>
      <c r="N11" s="103">
        <v>15.0</v>
      </c>
      <c r="O11" s="103"/>
      <c r="P11" s="103">
        <v>4.0</v>
      </c>
      <c r="Q11" s="13" t="s">
        <v>521</v>
      </c>
      <c r="S11" s="121"/>
      <c r="T11" s="140"/>
      <c r="U11" s="147">
        <f>SUM(E11:H11) * 2 + SUM(I11:L11) * 3</f>
        <v>9</v>
      </c>
      <c r="V11" s="147">
        <f>1-EXP(-(ROW(V11) - 4)/3)</f>
        <v>0.9030280321</v>
      </c>
      <c r="W11" s="147">
        <f>V11*U11</f>
        <v>8.127252289</v>
      </c>
    </row>
    <row r="12" ht="15.75" customHeight="1">
      <c r="A12" s="121"/>
      <c r="B12" s="121"/>
      <c r="C12" s="121"/>
      <c r="D12" s="121"/>
      <c r="E12" s="13">
        <v>2.0</v>
      </c>
      <c r="F12" s="13">
        <v>0.0</v>
      </c>
      <c r="G12" s="13">
        <v>0.0</v>
      </c>
      <c r="H12" s="103">
        <v>0.0</v>
      </c>
      <c r="I12" s="13">
        <v>0.0</v>
      </c>
      <c r="J12" s="13">
        <v>0.0</v>
      </c>
      <c r="K12" s="13">
        <v>0.0</v>
      </c>
      <c r="L12" s="103">
        <v>0.0</v>
      </c>
      <c r="M12" s="121"/>
      <c r="N12" s="121"/>
      <c r="O12" s="121"/>
      <c r="P12" s="121"/>
      <c r="S12" s="121"/>
      <c r="T12" s="140"/>
    </row>
    <row r="13" ht="15.75" customHeight="1">
      <c r="A13" s="103">
        <v>38.0</v>
      </c>
      <c r="B13" s="103"/>
      <c r="C13" s="103"/>
      <c r="D13" s="103" t="s">
        <v>522</v>
      </c>
      <c r="E13" s="13">
        <v>0.0</v>
      </c>
      <c r="F13" s="13">
        <v>0.0</v>
      </c>
      <c r="G13" s="13">
        <v>0.0</v>
      </c>
      <c r="H13" s="103">
        <v>0.0</v>
      </c>
      <c r="I13" s="13">
        <v>2.0</v>
      </c>
      <c r="J13" s="13">
        <v>0.0</v>
      </c>
      <c r="K13" s="13">
        <v>0.0</v>
      </c>
      <c r="L13" s="103">
        <v>0.0</v>
      </c>
      <c r="M13" s="103">
        <v>3.0</v>
      </c>
      <c r="N13" s="103">
        <v>30.0</v>
      </c>
      <c r="O13" s="103"/>
      <c r="P13" s="103">
        <v>4.0</v>
      </c>
      <c r="Q13" s="13"/>
      <c r="S13" s="121"/>
      <c r="T13" s="140"/>
      <c r="U13" s="147">
        <f>SUM(E13:H13) * 2 + SUM(I13:L13) * 3</f>
        <v>6</v>
      </c>
      <c r="V13" s="147">
        <f>1-EXP(-(ROW(V13) - 4)/3)</f>
        <v>0.9502129316</v>
      </c>
      <c r="W13" s="147">
        <f>V13*U13</f>
        <v>5.70127759</v>
      </c>
    </row>
    <row r="14" ht="15.75" customHeight="1">
      <c r="A14" s="121"/>
      <c r="B14" s="121"/>
      <c r="C14" s="121"/>
      <c r="D14" s="121"/>
      <c r="E14" s="13">
        <v>0.0</v>
      </c>
      <c r="F14" s="13">
        <v>0.0</v>
      </c>
      <c r="G14" s="13">
        <v>0.0</v>
      </c>
      <c r="H14" s="103">
        <v>0.0</v>
      </c>
      <c r="I14" s="13">
        <v>0.0</v>
      </c>
      <c r="J14" s="13">
        <v>0.0</v>
      </c>
      <c r="K14" s="13">
        <v>0.0</v>
      </c>
      <c r="L14" s="103">
        <v>0.0</v>
      </c>
      <c r="M14" s="121"/>
      <c r="N14" s="121"/>
      <c r="O14" s="121"/>
      <c r="P14" s="121"/>
      <c r="S14" s="121"/>
      <c r="T14" s="140"/>
    </row>
    <row r="15" ht="15.75" customHeight="1">
      <c r="A15" s="103">
        <v>42.0</v>
      </c>
      <c r="B15" s="103"/>
      <c r="C15" s="103" t="s">
        <v>119</v>
      </c>
      <c r="D15" s="103" t="s">
        <v>523</v>
      </c>
      <c r="E15" s="13">
        <v>0.0</v>
      </c>
      <c r="F15" s="13">
        <v>2.0</v>
      </c>
      <c r="G15" s="13">
        <v>0.0</v>
      </c>
      <c r="H15" s="103">
        <v>0.0</v>
      </c>
      <c r="I15" s="13">
        <v>3.0</v>
      </c>
      <c r="J15" s="13">
        <v>1.0</v>
      </c>
      <c r="K15" s="13">
        <v>0.0</v>
      </c>
      <c r="L15" s="103">
        <v>0.0</v>
      </c>
      <c r="M15" s="103">
        <v>1.0</v>
      </c>
      <c r="N15" s="103">
        <v>20.0</v>
      </c>
      <c r="O15" s="103"/>
      <c r="P15" s="103">
        <v>5.0</v>
      </c>
      <c r="Q15" s="13" t="s">
        <v>524</v>
      </c>
      <c r="S15" s="121"/>
      <c r="T15" s="140"/>
      <c r="U15" s="147">
        <f>SUM(E15:H15) * 2 + SUM(I15:L15) * 3</f>
        <v>16</v>
      </c>
      <c r="V15" s="147">
        <f>1-EXP(-(ROW(V15) - 4)/3)</f>
        <v>0.9744384668</v>
      </c>
      <c r="W15" s="147">
        <f>V15*U15</f>
        <v>15.59101547</v>
      </c>
    </row>
    <row r="16" ht="15.75" customHeight="1">
      <c r="A16" s="121"/>
      <c r="B16" s="121"/>
      <c r="C16" s="121"/>
      <c r="D16" s="121"/>
      <c r="E16" s="13">
        <v>0.0</v>
      </c>
      <c r="F16" s="13">
        <v>0.0</v>
      </c>
      <c r="G16" s="13">
        <v>0.0</v>
      </c>
      <c r="H16" s="103">
        <v>0.0</v>
      </c>
      <c r="I16" s="13">
        <v>0.0</v>
      </c>
      <c r="J16" s="13">
        <v>0.0</v>
      </c>
      <c r="K16" s="13">
        <v>0.0</v>
      </c>
      <c r="L16" s="103">
        <v>0.0</v>
      </c>
      <c r="M16" s="121"/>
      <c r="N16" s="121"/>
      <c r="O16" s="121"/>
      <c r="P16" s="121"/>
      <c r="S16" s="121"/>
      <c r="T16" s="140"/>
    </row>
    <row r="17" ht="15.75" customHeight="1">
      <c r="A17" s="103">
        <v>47.0</v>
      </c>
      <c r="B17" s="103"/>
      <c r="C17" s="103"/>
      <c r="D17" s="103" t="s">
        <v>525</v>
      </c>
      <c r="E17" s="13">
        <v>2.0</v>
      </c>
      <c r="F17" s="13">
        <v>2.0</v>
      </c>
      <c r="G17" s="13">
        <v>0.0</v>
      </c>
      <c r="H17" s="103">
        <v>0.0</v>
      </c>
      <c r="I17" s="13">
        <v>0.0</v>
      </c>
      <c r="J17" s="13">
        <v>0.0</v>
      </c>
      <c r="K17" s="13">
        <v>0.0</v>
      </c>
      <c r="L17" s="103">
        <v>0.0</v>
      </c>
      <c r="M17" s="103">
        <v>3.0</v>
      </c>
      <c r="N17" s="103">
        <v>5.0</v>
      </c>
      <c r="O17" s="103"/>
      <c r="P17" s="103">
        <v>4.0</v>
      </c>
      <c r="Q17" s="13" t="s">
        <v>425</v>
      </c>
      <c r="S17" s="121"/>
      <c r="T17" s="140"/>
      <c r="U17" s="147">
        <f>SUM(E17:H17) * 2 + SUM(I17:L17) * 3</f>
        <v>8</v>
      </c>
      <c r="V17" s="147">
        <f>1-EXP(-(ROW(V17) - 4)/3)</f>
        <v>0.9868762713</v>
      </c>
      <c r="W17" s="147">
        <f>V17*U17</f>
        <v>7.89501017</v>
      </c>
    </row>
    <row r="18" ht="15.75" customHeight="1">
      <c r="A18" s="121"/>
      <c r="B18" s="121"/>
      <c r="C18" s="121"/>
      <c r="D18" s="121"/>
      <c r="E18" s="13">
        <v>1.0</v>
      </c>
      <c r="F18" s="13">
        <v>0.0</v>
      </c>
      <c r="G18" s="13">
        <v>1.0</v>
      </c>
      <c r="H18" s="103">
        <v>0.0</v>
      </c>
      <c r="I18" s="13">
        <v>1.0</v>
      </c>
      <c r="J18" s="13">
        <v>0.0</v>
      </c>
      <c r="K18" s="13">
        <v>0.0</v>
      </c>
      <c r="L18" s="103">
        <v>0.0</v>
      </c>
      <c r="M18" s="121"/>
      <c r="N18" s="121"/>
      <c r="O18" s="121"/>
      <c r="P18" s="121"/>
      <c r="S18" s="121"/>
      <c r="T18" s="140"/>
    </row>
    <row r="19" ht="15.75" customHeight="1">
      <c r="A19" s="103">
        <v>56.0</v>
      </c>
      <c r="B19" s="103"/>
      <c r="C19" s="103" t="s">
        <v>109</v>
      </c>
      <c r="D19" s="103" t="s">
        <v>526</v>
      </c>
      <c r="E19" s="13">
        <v>1.0</v>
      </c>
      <c r="F19" s="13">
        <v>0.0</v>
      </c>
      <c r="G19" s="13">
        <v>0.0</v>
      </c>
      <c r="H19" s="103">
        <v>0.0</v>
      </c>
      <c r="I19" s="13">
        <v>4.0</v>
      </c>
      <c r="J19" s="13">
        <v>0.0</v>
      </c>
      <c r="K19" s="13">
        <v>0.0</v>
      </c>
      <c r="L19" s="103">
        <v>0.0</v>
      </c>
      <c r="M19" s="103">
        <v>1.0</v>
      </c>
      <c r="N19" s="103">
        <v>7.0</v>
      </c>
      <c r="O19" s="103"/>
      <c r="P19" s="103">
        <v>4.0</v>
      </c>
      <c r="Q19" s="13" t="s">
        <v>527</v>
      </c>
      <c r="S19" s="121"/>
      <c r="T19" s="140"/>
      <c r="U19" s="147">
        <f>SUM(E19:H19) * 2 + SUM(I19:L19) * 3</f>
        <v>14</v>
      </c>
      <c r="V19" s="147">
        <f>1-EXP(-(ROW(V19) - 4)/3)</f>
        <v>0.993262053</v>
      </c>
      <c r="W19" s="147">
        <f>V19*U19</f>
        <v>13.90566874</v>
      </c>
    </row>
    <row r="20" ht="15.75" customHeight="1">
      <c r="A20" s="121"/>
      <c r="B20" s="121"/>
      <c r="C20" s="121"/>
      <c r="D20" s="121"/>
      <c r="E20" s="13">
        <v>0.0</v>
      </c>
      <c r="F20" s="13">
        <v>0.0</v>
      </c>
      <c r="G20" s="13">
        <v>0.0</v>
      </c>
      <c r="H20" s="103">
        <v>0.0</v>
      </c>
      <c r="I20" s="13">
        <v>0.0</v>
      </c>
      <c r="J20" s="13">
        <v>0.0</v>
      </c>
      <c r="K20" s="13">
        <v>0.0</v>
      </c>
      <c r="L20" s="103">
        <v>0.0</v>
      </c>
      <c r="M20" s="121"/>
      <c r="N20" s="121"/>
      <c r="O20" s="121"/>
      <c r="P20" s="121"/>
      <c r="S20" s="121"/>
      <c r="T20" s="140"/>
    </row>
    <row r="21" ht="15.75" customHeight="1">
      <c r="A21" s="103">
        <v>59.0</v>
      </c>
      <c r="B21" s="103"/>
      <c r="C21" s="103" t="s">
        <v>119</v>
      </c>
      <c r="D21" s="103" t="s">
        <v>528</v>
      </c>
      <c r="E21" s="13">
        <v>0.0</v>
      </c>
      <c r="F21" s="13">
        <v>1.0</v>
      </c>
      <c r="G21" s="13">
        <v>0.0</v>
      </c>
      <c r="H21" s="103">
        <v>0.0</v>
      </c>
      <c r="I21" s="13">
        <v>2.0</v>
      </c>
      <c r="J21" s="13">
        <v>1.0</v>
      </c>
      <c r="K21" s="13">
        <v>0.0</v>
      </c>
      <c r="L21" s="103">
        <v>0.0</v>
      </c>
      <c r="M21" s="103">
        <v>2.0</v>
      </c>
      <c r="N21" s="103">
        <v>23.0</v>
      </c>
      <c r="O21" s="103"/>
      <c r="P21" s="103">
        <v>5.0</v>
      </c>
      <c r="Q21" s="13" t="s">
        <v>529</v>
      </c>
      <c r="S21" s="121"/>
      <c r="T21" s="140" t="s">
        <v>449</v>
      </c>
      <c r="U21" s="147">
        <f t="shared" ref="U21:W21" si="1">SUM(U5:U20)</f>
        <v>72</v>
      </c>
      <c r="V21" s="147">
        <f t="shared" si="1"/>
        <v>6.5345314</v>
      </c>
      <c r="W21" s="147">
        <f t="shared" si="1"/>
        <v>59.04669244</v>
      </c>
    </row>
    <row r="22" ht="15.75" customHeight="1">
      <c r="A22" s="121"/>
      <c r="B22" s="121"/>
      <c r="C22" s="121"/>
      <c r="D22" s="121"/>
      <c r="E22" s="13">
        <v>0.0</v>
      </c>
      <c r="F22" s="13">
        <v>0.0</v>
      </c>
      <c r="G22" s="13">
        <v>0.0</v>
      </c>
      <c r="H22" s="103">
        <v>0.0</v>
      </c>
      <c r="I22" s="13">
        <v>0.0</v>
      </c>
      <c r="J22" s="13">
        <v>0.0</v>
      </c>
      <c r="K22" s="13">
        <v>0.0</v>
      </c>
      <c r="L22" s="103">
        <v>0.0</v>
      </c>
      <c r="M22" s="121"/>
      <c r="N22" s="121"/>
      <c r="O22" s="121"/>
      <c r="P22" s="121"/>
      <c r="S22" s="121"/>
      <c r="T22" s="140"/>
      <c r="U22" s="147">
        <f>U21/COUNT(U5:U20)</f>
        <v>9</v>
      </c>
      <c r="V22" s="13"/>
      <c r="W22" s="147">
        <f>W21/V21</f>
        <v>9.036102029</v>
      </c>
    </row>
    <row r="23" ht="15.75" customHeight="1">
      <c r="A23" s="103">
        <v>68.0</v>
      </c>
      <c r="B23" s="103"/>
      <c r="C23" s="103" t="s">
        <v>109</v>
      </c>
      <c r="D23" s="103"/>
      <c r="E23" s="13">
        <v>0.0</v>
      </c>
      <c r="F23" s="13">
        <v>2.0</v>
      </c>
      <c r="G23" s="13">
        <v>1.0</v>
      </c>
      <c r="H23" s="103">
        <v>0.0</v>
      </c>
      <c r="I23" s="13">
        <v>2.0</v>
      </c>
      <c r="J23" s="13">
        <v>2.0</v>
      </c>
      <c r="K23" s="13">
        <v>0.0</v>
      </c>
      <c r="L23" s="103">
        <v>0.0</v>
      </c>
      <c r="M23" s="103">
        <v>3.0</v>
      </c>
      <c r="N23" s="103">
        <v>10.0</v>
      </c>
      <c r="O23" s="103"/>
      <c r="P23" s="103">
        <v>5.0</v>
      </c>
      <c r="Q23" s="13" t="s">
        <v>530</v>
      </c>
      <c r="S23" s="121"/>
    </row>
    <row r="24" ht="15.75" customHeight="1">
      <c r="A24" s="121"/>
      <c r="B24" s="121"/>
      <c r="C24" s="121"/>
      <c r="D24" s="121"/>
      <c r="E24" s="13">
        <v>0.0</v>
      </c>
      <c r="F24" s="13">
        <v>1.0</v>
      </c>
      <c r="G24" s="13">
        <v>0.0</v>
      </c>
      <c r="H24" s="103">
        <v>0.0</v>
      </c>
      <c r="I24" s="13">
        <v>0.0</v>
      </c>
      <c r="J24" s="13">
        <v>0.0</v>
      </c>
      <c r="K24" s="13">
        <v>0.0</v>
      </c>
      <c r="L24" s="103">
        <v>0.0</v>
      </c>
      <c r="M24" s="121"/>
      <c r="N24" s="121"/>
      <c r="O24" s="121"/>
      <c r="P24" s="121"/>
      <c r="S24" s="121"/>
    </row>
    <row r="25" ht="15.75" customHeight="1">
      <c r="A25" s="103"/>
      <c r="B25" s="103"/>
      <c r="C25" s="103"/>
      <c r="D25" s="103"/>
      <c r="E25" s="13"/>
      <c r="F25" s="13"/>
      <c r="G25" s="13"/>
      <c r="H25" s="103"/>
      <c r="I25" s="13"/>
      <c r="J25" s="13"/>
      <c r="K25" s="13"/>
      <c r="L25" s="103"/>
      <c r="M25" s="103"/>
      <c r="N25" s="103"/>
      <c r="O25" s="103"/>
      <c r="P25" s="103"/>
      <c r="Q25" s="13"/>
      <c r="S25" s="121"/>
    </row>
    <row r="26" ht="15.75" customHeight="1">
      <c r="A26" s="121"/>
      <c r="B26" s="121"/>
      <c r="C26" s="121"/>
      <c r="D26" s="121"/>
      <c r="E26" s="13"/>
      <c r="F26" s="13"/>
      <c r="G26" s="13"/>
      <c r="H26" s="103"/>
      <c r="I26" s="13"/>
      <c r="J26" s="13"/>
      <c r="K26" s="13"/>
      <c r="L26" s="103"/>
      <c r="M26" s="121"/>
      <c r="N26" s="121"/>
      <c r="O26" s="121"/>
      <c r="P26" s="121"/>
      <c r="S26" s="121"/>
    </row>
    <row r="27" ht="15.75" customHeight="1">
      <c r="A27" s="103"/>
      <c r="B27" s="103"/>
      <c r="C27" s="103"/>
      <c r="D27" s="103"/>
      <c r="E27" s="13"/>
      <c r="F27" s="13"/>
      <c r="G27" s="13"/>
      <c r="H27" s="103"/>
      <c r="I27" s="13"/>
      <c r="J27" s="13"/>
      <c r="K27" s="13"/>
      <c r="L27" s="103"/>
      <c r="M27" s="103"/>
      <c r="N27" s="103"/>
      <c r="O27" s="103"/>
      <c r="P27" s="103"/>
      <c r="Q27" s="13"/>
      <c r="S27" s="121"/>
    </row>
    <row r="28" ht="15.75" customHeight="1">
      <c r="A28" s="122"/>
      <c r="B28" s="122"/>
      <c r="C28" s="122"/>
      <c r="D28" s="122"/>
      <c r="E28" s="123"/>
      <c r="F28" s="123"/>
      <c r="G28" s="123"/>
      <c r="H28" s="124"/>
      <c r="I28" s="123"/>
      <c r="J28" s="123"/>
      <c r="K28" s="123"/>
      <c r="L28" s="124"/>
      <c r="M28" s="122"/>
      <c r="N28" s="122"/>
      <c r="O28" s="122"/>
      <c r="P28" s="122"/>
      <c r="Q28" s="52"/>
      <c r="R28" s="52"/>
      <c r="S28" s="122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ht="15.75" customHeight="1">
      <c r="A30" s="126" t="s">
        <v>450</v>
      </c>
      <c r="B30" s="123"/>
      <c r="C30" s="123"/>
      <c r="D30" s="123"/>
      <c r="E30" s="123"/>
      <c r="F30" s="123"/>
      <c r="G30" s="123"/>
      <c r="H30" s="123"/>
      <c r="I30" s="123"/>
      <c r="J30" s="123"/>
      <c r="K30" s="123"/>
      <c r="L30" s="123"/>
      <c r="M30" s="123"/>
      <c r="N30" s="123"/>
      <c r="O30" s="13"/>
      <c r="P30" s="13"/>
      <c r="Q30" s="13"/>
      <c r="R30" s="13"/>
      <c r="S30" s="13"/>
    </row>
    <row r="31" ht="15.75" customHeight="1">
      <c r="A31" s="140"/>
      <c r="B31" s="141" t="str">
        <f>SUM(B5:B28)/COUNTIF(B5:B28, "&lt;&gt;")</f>
        <v>#DIV/0!</v>
      </c>
      <c r="C31" s="13"/>
      <c r="D31" s="13"/>
      <c r="E31" s="141">
        <f t="array" ref="E31">SUM(IF(ISODD(ROW(E$5:E28)), E$5:E28, 0))/COUNTIF($A$5:$A$28, "&lt;&gt;")</f>
        <v>0.5</v>
      </c>
      <c r="F31" s="141">
        <f t="array" ref="F31">SUM(IF(ISODD(ROW(F$5:F28)), F$5:F28, 0))/COUNTIF($A$5:$A$28, "&lt;&gt;")</f>
        <v>0.7</v>
      </c>
      <c r="G31" s="141">
        <f t="array" ref="G31">SUM(IF(ISODD(ROW(G$5:G28)), G$5:G28, 0))/COUNTIF($A$5:$A$28, "&lt;&gt;")</f>
        <v>0.1</v>
      </c>
      <c r="H31" s="141">
        <f t="array" ref="H31">SUM(IF(ISODD(ROW(H$5:H28)), H$5:H28, 0))/COUNTIF($A$5:$A$28, "&lt;&gt;")</f>
        <v>0</v>
      </c>
      <c r="I31" s="141">
        <f t="array" ref="I31">SUM(IF(ISODD(ROW(I$5:I28)), I$5:I28, 0))/COUNTIF($A$5:$A$28, "&lt;&gt;")</f>
        <v>1.8</v>
      </c>
      <c r="J31" s="141">
        <f t="array" ref="J31">SUM(IF(ISODD(ROW(J$5:J28)), J$5:J28, 0))/COUNTIF($A$5:$A$28, "&lt;&gt;")</f>
        <v>0.7</v>
      </c>
      <c r="K31" s="141">
        <f t="array" ref="K31">SUM(IF(ISODD(ROW(K$5:K28)), K$5:K28, 0))/COUNTIF($A$5:$A$28, "&lt;&gt;")</f>
        <v>0</v>
      </c>
      <c r="L31" s="141">
        <f t="array" ref="L31">SUM(IF(ISODD(ROW(L$5:L28)), L$5:L28, 0))/COUNTIF($A$5:$A$28, "&lt;&gt;")</f>
        <v>0</v>
      </c>
      <c r="M31" s="141">
        <f>SUM(M5:M28)/COUNTIF($A$5:$A$28, "&lt;&gt;")</f>
        <v>1.8</v>
      </c>
      <c r="N31" s="141">
        <f t="shared" ref="N31:P31" si="2">SUM(N5:N28)/COUNTIF(N5:N28, "&lt;&gt;")</f>
        <v>18.88888889</v>
      </c>
      <c r="O31" s="142" t="str">
        <f t="shared" si="2"/>
        <v>#DIV/0!</v>
      </c>
      <c r="P31" s="143">
        <f t="shared" si="2"/>
        <v>4</v>
      </c>
      <c r="Q31" s="13"/>
      <c r="R31" s="13"/>
      <c r="S31" s="13"/>
    </row>
    <row r="32" ht="15.75" customHeight="1">
      <c r="A32" s="144"/>
      <c r="B32" s="123"/>
      <c r="C32" s="123"/>
      <c r="D32" s="123"/>
      <c r="E32" s="145">
        <f t="array" ref="E32">SUM(IF(ISEVEN(ROW(E$6:E28)), E$6:E28, 0))/COUNTIF($A$5:$A$28, "&lt;&gt;")</f>
        <v>0.3</v>
      </c>
      <c r="F32" s="145">
        <f t="array" ref="F32">SUM(IF(ISEVEN(ROW(F$6:F28)), F$6:F28, 0))/COUNTIF($A$5:$A$28, "&lt;&gt;")</f>
        <v>0.1</v>
      </c>
      <c r="G32" s="145">
        <f t="array" ref="G32">SUM(IF(ISEVEN(ROW(G$6:G28)), G$6:G28, 0))/COUNTIF($A$5:$A$28, "&lt;&gt;")</f>
        <v>0.1</v>
      </c>
      <c r="H32" s="145">
        <f t="array" ref="H32">SUM(IF(ISEVEN(ROW(H$6:H28)), H$6:H28, 0))/COUNTIF($A$5:$A$28, "&lt;&gt;")</f>
        <v>0</v>
      </c>
      <c r="I32" s="141">
        <f t="array" ref="I32">SUM(IF(ISEVEN(ROW(I$6:I28)), I$6:I28, 0))/COUNTIF($A$5:$A$28, "&lt;&gt;")</f>
        <v>0.1</v>
      </c>
      <c r="J32" s="145">
        <f t="array" ref="J32">SUM(IF(ISEVEN(ROW(J$6:J28)), J$6:J28, 0))/COUNTIF($A$5:$A$28, "&lt;&gt;")</f>
        <v>0</v>
      </c>
      <c r="K32" s="145">
        <f t="array" ref="K32">SUM(IF(ISEVEN(ROW(K$6:K28)), K$6:K28, 0))/COUNTIF($A$5:$A$28, "&lt;&gt;")</f>
        <v>0</v>
      </c>
      <c r="L32" s="145">
        <f t="array" ref="L32">SUM(IF(ISEVEN(ROW(L$6:L28)), L$6:L28, 0))/COUNTIF($A$5:$A$28, "&lt;&gt;")</f>
        <v>0</v>
      </c>
      <c r="M32" s="123"/>
      <c r="N32" s="123"/>
      <c r="O32" s="123"/>
      <c r="P32" s="124"/>
      <c r="Q32" s="13"/>
      <c r="R32" s="13"/>
      <c r="S32" s="13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7">
    <mergeCell ref="E3:H3"/>
    <mergeCell ref="I3:L3"/>
    <mergeCell ref="E4:H4"/>
    <mergeCell ref="I4:L4"/>
    <mergeCell ref="A2:A4"/>
    <mergeCell ref="B2:B4"/>
    <mergeCell ref="C2:D2"/>
    <mergeCell ref="M2:N2"/>
    <mergeCell ref="O2:O4"/>
    <mergeCell ref="P2:P4"/>
    <mergeCell ref="Q2:S4"/>
    <mergeCell ref="U5:U6"/>
    <mergeCell ref="V5:V6"/>
    <mergeCell ref="W5:W6"/>
    <mergeCell ref="M3:M4"/>
    <mergeCell ref="N3:N4"/>
    <mergeCell ref="M5:M6"/>
    <mergeCell ref="N5:N6"/>
    <mergeCell ref="O5:O6"/>
    <mergeCell ref="P5:P6"/>
    <mergeCell ref="Q5:S6"/>
    <mergeCell ref="A7:A8"/>
    <mergeCell ref="A9:A10"/>
    <mergeCell ref="B9:B10"/>
    <mergeCell ref="C9:C10"/>
    <mergeCell ref="D9:D10"/>
    <mergeCell ref="V9:V10"/>
    <mergeCell ref="W9:W10"/>
    <mergeCell ref="N15:N16"/>
    <mergeCell ref="O15:O16"/>
    <mergeCell ref="P15:P16"/>
    <mergeCell ref="Q15:S16"/>
    <mergeCell ref="U15:U16"/>
    <mergeCell ref="V15:V16"/>
    <mergeCell ref="W15:W16"/>
    <mergeCell ref="M15:M16"/>
    <mergeCell ref="M17:M18"/>
    <mergeCell ref="N17:N18"/>
    <mergeCell ref="O17:O18"/>
    <mergeCell ref="P17:P18"/>
    <mergeCell ref="Q17:S18"/>
    <mergeCell ref="U17:U18"/>
    <mergeCell ref="P23:P24"/>
    <mergeCell ref="Q23:S24"/>
    <mergeCell ref="Q25:S26"/>
    <mergeCell ref="M19:M20"/>
    <mergeCell ref="M21:M22"/>
    <mergeCell ref="N21:N22"/>
    <mergeCell ref="O21:O22"/>
    <mergeCell ref="P21:P22"/>
    <mergeCell ref="Q21:S22"/>
    <mergeCell ref="M23:M24"/>
    <mergeCell ref="N27:N28"/>
    <mergeCell ref="O27:O28"/>
    <mergeCell ref="Q27:S28"/>
    <mergeCell ref="N23:N24"/>
    <mergeCell ref="O23:O24"/>
    <mergeCell ref="M25:M26"/>
    <mergeCell ref="N25:N26"/>
    <mergeCell ref="O25:O26"/>
    <mergeCell ref="P25:P26"/>
    <mergeCell ref="M27:M28"/>
    <mergeCell ref="P27:P28"/>
    <mergeCell ref="N7:N8"/>
    <mergeCell ref="O7:O8"/>
    <mergeCell ref="P7:P8"/>
    <mergeCell ref="Q7:S8"/>
    <mergeCell ref="U7:U8"/>
    <mergeCell ref="V7:V8"/>
    <mergeCell ref="W7:W8"/>
    <mergeCell ref="M7:M8"/>
    <mergeCell ref="M9:M10"/>
    <mergeCell ref="N9:N10"/>
    <mergeCell ref="O9:O10"/>
    <mergeCell ref="P9:P10"/>
    <mergeCell ref="Q9:S10"/>
    <mergeCell ref="U9:U10"/>
    <mergeCell ref="N11:N12"/>
    <mergeCell ref="O11:O12"/>
    <mergeCell ref="P11:P12"/>
    <mergeCell ref="Q11:S12"/>
    <mergeCell ref="U11:U12"/>
    <mergeCell ref="V11:V12"/>
    <mergeCell ref="W11:W12"/>
    <mergeCell ref="V13:V14"/>
    <mergeCell ref="W13:W14"/>
    <mergeCell ref="M11:M12"/>
    <mergeCell ref="M13:M14"/>
    <mergeCell ref="N13:N14"/>
    <mergeCell ref="O13:O14"/>
    <mergeCell ref="P13:P14"/>
    <mergeCell ref="Q13:S14"/>
    <mergeCell ref="U13:U14"/>
    <mergeCell ref="V17:V18"/>
    <mergeCell ref="W17:W18"/>
    <mergeCell ref="N19:N20"/>
    <mergeCell ref="O19:O20"/>
    <mergeCell ref="P19:P20"/>
    <mergeCell ref="Q19:S20"/>
    <mergeCell ref="U19:U20"/>
    <mergeCell ref="V19:V20"/>
    <mergeCell ref="W19:W20"/>
    <mergeCell ref="A19:A20"/>
    <mergeCell ref="B19:B20"/>
    <mergeCell ref="C19:C20"/>
    <mergeCell ref="D19:D20"/>
    <mergeCell ref="B21:B22"/>
    <mergeCell ref="C21:C22"/>
    <mergeCell ref="D21:D22"/>
    <mergeCell ref="A21:A22"/>
    <mergeCell ref="A23:A24"/>
    <mergeCell ref="B23:B24"/>
    <mergeCell ref="C23:C24"/>
    <mergeCell ref="D23:D24"/>
    <mergeCell ref="A25:A26"/>
    <mergeCell ref="B25:B26"/>
    <mergeCell ref="C3:C4"/>
    <mergeCell ref="D3:D4"/>
    <mergeCell ref="A5:A6"/>
    <mergeCell ref="B5:B6"/>
    <mergeCell ref="C5:C6"/>
    <mergeCell ref="D5:D6"/>
    <mergeCell ref="D7:D8"/>
    <mergeCell ref="B13:B14"/>
    <mergeCell ref="C13:C14"/>
    <mergeCell ref="B7:B8"/>
    <mergeCell ref="C7:C8"/>
    <mergeCell ref="A11:A12"/>
    <mergeCell ref="B11:B12"/>
    <mergeCell ref="C11:C12"/>
    <mergeCell ref="D11:D12"/>
    <mergeCell ref="D13:D14"/>
    <mergeCell ref="C17:C18"/>
    <mergeCell ref="D17:D18"/>
    <mergeCell ref="A13:A14"/>
    <mergeCell ref="A15:A16"/>
    <mergeCell ref="B15:B16"/>
    <mergeCell ref="C15:C16"/>
    <mergeCell ref="D15:D16"/>
    <mergeCell ref="A17:A18"/>
    <mergeCell ref="B17:B18"/>
    <mergeCell ref="C25:C26"/>
    <mergeCell ref="D25:D26"/>
    <mergeCell ref="A27:A28"/>
    <mergeCell ref="B27:B28"/>
    <mergeCell ref="C27:C28"/>
    <mergeCell ref="D27:D28"/>
  </mergeCells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6.43"/>
    <col customWidth="1" min="3" max="6" width="14.43"/>
    <col customWidth="1" min="13" max="13" width="16.43"/>
  </cols>
  <sheetData>
    <row r="1" ht="15.75" customHeight="1">
      <c r="A1" s="126" t="s">
        <v>531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T1" s="13"/>
      <c r="U1" s="13"/>
      <c r="V1" s="13"/>
      <c r="W1" s="13"/>
    </row>
    <row r="2" ht="15.75" customHeight="1">
      <c r="A2" s="96" t="s">
        <v>87</v>
      </c>
      <c r="B2" s="96" t="s">
        <v>433</v>
      </c>
      <c r="C2" s="127" t="s">
        <v>89</v>
      </c>
      <c r="D2" s="128"/>
      <c r="E2" s="127" t="s">
        <v>434</v>
      </c>
      <c r="F2" s="127" t="s">
        <v>435</v>
      </c>
      <c r="G2" s="127" t="s">
        <v>436</v>
      </c>
      <c r="H2" s="129" t="s">
        <v>437</v>
      </c>
      <c r="I2" s="127" t="s">
        <v>434</v>
      </c>
      <c r="J2" s="127" t="s">
        <v>435</v>
      </c>
      <c r="K2" s="127" t="s">
        <v>436</v>
      </c>
      <c r="L2" s="129" t="s">
        <v>437</v>
      </c>
      <c r="M2" s="127" t="s">
        <v>438</v>
      </c>
      <c r="N2" s="128"/>
      <c r="O2" s="95" t="s">
        <v>15</v>
      </c>
      <c r="P2" s="96" t="s">
        <v>16</v>
      </c>
      <c r="Q2" s="130" t="s">
        <v>108</v>
      </c>
      <c r="R2" s="66"/>
      <c r="S2" s="131"/>
      <c r="T2" s="140"/>
      <c r="U2" s="13"/>
      <c r="V2" s="13"/>
      <c r="W2" s="13"/>
    </row>
    <row r="3" ht="15.75" customHeight="1">
      <c r="A3" s="121"/>
      <c r="B3" s="121"/>
      <c r="C3" s="132" t="s">
        <v>439</v>
      </c>
      <c r="D3" s="133" t="s">
        <v>108</v>
      </c>
      <c r="E3" s="134" t="s">
        <v>440</v>
      </c>
      <c r="F3" s="135"/>
      <c r="G3" s="135"/>
      <c r="H3" s="136"/>
      <c r="I3" s="134" t="s">
        <v>441</v>
      </c>
      <c r="J3" s="135"/>
      <c r="K3" s="135"/>
      <c r="L3" s="136"/>
      <c r="M3" s="132" t="s">
        <v>442</v>
      </c>
      <c r="N3" s="133" t="s">
        <v>443</v>
      </c>
      <c r="O3" s="137"/>
      <c r="P3" s="121"/>
      <c r="S3" s="121"/>
      <c r="T3" s="140"/>
      <c r="U3" s="13"/>
      <c r="V3" s="13"/>
      <c r="W3" s="13"/>
    </row>
    <row r="4" ht="15.75" customHeight="1">
      <c r="A4" s="136"/>
      <c r="B4" s="136"/>
      <c r="C4" s="138"/>
      <c r="D4" s="136"/>
      <c r="E4" s="134" t="s">
        <v>444</v>
      </c>
      <c r="F4" s="135"/>
      <c r="G4" s="135"/>
      <c r="H4" s="136"/>
      <c r="I4" s="134" t="s">
        <v>445</v>
      </c>
      <c r="J4" s="135"/>
      <c r="K4" s="135"/>
      <c r="L4" s="136"/>
      <c r="M4" s="138"/>
      <c r="N4" s="136"/>
      <c r="O4" s="139"/>
      <c r="P4" s="136"/>
      <c r="Q4" s="135"/>
      <c r="R4" s="135"/>
      <c r="S4" s="136"/>
      <c r="T4" s="140"/>
      <c r="U4" s="13" t="s">
        <v>446</v>
      </c>
      <c r="V4" s="13" t="s">
        <v>447</v>
      </c>
      <c r="W4" s="13" t="s">
        <v>448</v>
      </c>
    </row>
    <row r="5" ht="15.75" customHeight="1">
      <c r="A5" s="103">
        <v>5.0</v>
      </c>
      <c r="B5" s="103"/>
      <c r="C5" s="103"/>
      <c r="D5" s="103"/>
      <c r="E5" s="13"/>
      <c r="F5" s="13"/>
      <c r="G5" s="13"/>
      <c r="H5" s="103"/>
      <c r="I5" s="13"/>
      <c r="J5" s="13"/>
      <c r="K5" s="13"/>
      <c r="L5" s="103"/>
      <c r="M5" s="103"/>
      <c r="N5" s="103"/>
      <c r="O5" s="103"/>
      <c r="P5" s="103"/>
      <c r="Q5" s="13" t="s">
        <v>232</v>
      </c>
      <c r="S5" s="121"/>
      <c r="T5" s="140"/>
      <c r="U5" s="147">
        <f>SUM(E5:H5) * 2 + SUM(I5:L5) * 3</f>
        <v>0</v>
      </c>
      <c r="V5" s="147">
        <f>1-EXP(-(ROW(V5) - 4)/3)</f>
        <v>0.2834686894</v>
      </c>
      <c r="W5" s="147">
        <f>V5*U5</f>
        <v>0</v>
      </c>
    </row>
    <row r="6" ht="15.75" customHeight="1">
      <c r="A6" s="121"/>
      <c r="B6" s="121"/>
      <c r="C6" s="121"/>
      <c r="D6" s="121"/>
      <c r="E6" s="13"/>
      <c r="F6" s="13"/>
      <c r="G6" s="13"/>
      <c r="H6" s="103"/>
      <c r="I6" s="13"/>
      <c r="J6" s="13"/>
      <c r="K6" s="13"/>
      <c r="L6" s="103"/>
      <c r="M6" s="121"/>
      <c r="N6" s="121"/>
      <c r="O6" s="121"/>
      <c r="P6" s="121"/>
      <c r="S6" s="121"/>
      <c r="T6" s="140"/>
    </row>
    <row r="7" ht="15.75" customHeight="1">
      <c r="A7" s="103">
        <v>8.0</v>
      </c>
      <c r="B7" s="103"/>
      <c r="C7" s="103"/>
      <c r="D7" s="103" t="s">
        <v>401</v>
      </c>
      <c r="E7" s="13">
        <v>0.0</v>
      </c>
      <c r="F7" s="13">
        <v>0.0</v>
      </c>
      <c r="G7" s="13">
        <v>0.0</v>
      </c>
      <c r="H7" s="103">
        <v>0.0</v>
      </c>
      <c r="I7" s="13">
        <v>0.0</v>
      </c>
      <c r="J7" s="13">
        <v>0.0</v>
      </c>
      <c r="K7" s="13">
        <v>0.0</v>
      </c>
      <c r="L7" s="103">
        <v>0.0</v>
      </c>
      <c r="M7" s="103"/>
      <c r="N7" s="103"/>
      <c r="O7" s="103"/>
      <c r="P7" s="103">
        <v>1.0</v>
      </c>
      <c r="Q7" s="13" t="s">
        <v>532</v>
      </c>
      <c r="S7" s="121"/>
      <c r="T7" s="140"/>
      <c r="U7" s="147">
        <f>SUM(E7:H7) * 2 + SUM(I7:L7) * 3</f>
        <v>0</v>
      </c>
      <c r="V7" s="147">
        <f>1-EXP(-(ROW(V7) - 4)/3)</f>
        <v>0.6321205588</v>
      </c>
      <c r="W7" s="147">
        <f>V7*U7</f>
        <v>0</v>
      </c>
    </row>
    <row r="8" ht="15.75" customHeight="1">
      <c r="A8" s="121"/>
      <c r="B8" s="121"/>
      <c r="C8" s="121"/>
      <c r="D8" s="121"/>
      <c r="E8" s="13">
        <v>0.0</v>
      </c>
      <c r="F8" s="13">
        <v>0.0</v>
      </c>
      <c r="G8" s="13">
        <v>0.0</v>
      </c>
      <c r="H8" s="103">
        <v>0.0</v>
      </c>
      <c r="I8" s="13">
        <v>0.0</v>
      </c>
      <c r="J8" s="13">
        <v>0.0</v>
      </c>
      <c r="K8" s="13">
        <v>0.0</v>
      </c>
      <c r="L8" s="103">
        <v>0.0</v>
      </c>
      <c r="M8" s="121"/>
      <c r="N8" s="121"/>
      <c r="O8" s="121"/>
      <c r="P8" s="121"/>
      <c r="S8" s="121"/>
      <c r="T8" s="140"/>
    </row>
    <row r="9" ht="15.75" customHeight="1">
      <c r="A9" s="103">
        <v>13.0</v>
      </c>
      <c r="B9" s="103"/>
      <c r="C9" s="103"/>
      <c r="D9" s="103"/>
      <c r="E9" s="13"/>
      <c r="F9" s="13"/>
      <c r="G9" s="13"/>
      <c r="H9" s="103"/>
      <c r="I9" s="13"/>
      <c r="J9" s="13"/>
      <c r="K9" s="13"/>
      <c r="L9" s="103"/>
      <c r="M9" s="103"/>
      <c r="N9" s="103"/>
      <c r="O9" s="103"/>
      <c r="P9" s="103"/>
      <c r="Q9" s="13" t="s">
        <v>232</v>
      </c>
      <c r="S9" s="121"/>
      <c r="T9" s="140"/>
      <c r="U9" s="147">
        <f>SUM(E9:H9) * 2 + SUM(I9:L9) * 3</f>
        <v>0</v>
      </c>
      <c r="V9" s="147">
        <f>1-EXP(-(ROW(V9) - 4)/3)</f>
        <v>0.8111243972</v>
      </c>
      <c r="W9" s="147">
        <f>V9*U9</f>
        <v>0</v>
      </c>
    </row>
    <row r="10" ht="15.75" customHeight="1">
      <c r="A10" s="121"/>
      <c r="B10" s="121"/>
      <c r="C10" s="121"/>
      <c r="D10" s="121"/>
      <c r="E10" s="13"/>
      <c r="F10" s="13"/>
      <c r="G10" s="13"/>
      <c r="H10" s="103"/>
      <c r="I10" s="13"/>
      <c r="J10" s="13"/>
      <c r="K10" s="13"/>
      <c r="L10" s="103"/>
      <c r="M10" s="121"/>
      <c r="N10" s="121"/>
      <c r="O10" s="121"/>
      <c r="P10" s="121"/>
      <c r="S10" s="121"/>
      <c r="T10" s="140"/>
    </row>
    <row r="11" ht="15.75" customHeight="1">
      <c r="A11" s="103">
        <v>19.0</v>
      </c>
      <c r="B11" s="103"/>
      <c r="C11" s="103"/>
      <c r="D11" s="103"/>
      <c r="E11" s="13"/>
      <c r="F11" s="13"/>
      <c r="G11" s="13"/>
      <c r="H11" s="103"/>
      <c r="I11" s="13"/>
      <c r="J11" s="13"/>
      <c r="K11" s="13"/>
      <c r="L11" s="103"/>
      <c r="M11" s="103"/>
      <c r="N11" s="103"/>
      <c r="O11" s="103"/>
      <c r="P11" s="103"/>
      <c r="Q11" s="13" t="s">
        <v>232</v>
      </c>
      <c r="S11" s="121"/>
      <c r="T11" s="140"/>
      <c r="U11" s="147">
        <f>SUM(E11:H11) * 2 + SUM(I11:L11) * 3</f>
        <v>0</v>
      </c>
      <c r="V11" s="147">
        <f>1-EXP(-(ROW(V11) - 4)/3)</f>
        <v>0.9030280321</v>
      </c>
      <c r="W11" s="147">
        <f>V11*U11</f>
        <v>0</v>
      </c>
    </row>
    <row r="12" ht="15.75" customHeight="1">
      <c r="A12" s="121"/>
      <c r="B12" s="121"/>
      <c r="C12" s="121"/>
      <c r="D12" s="121"/>
      <c r="E12" s="13"/>
      <c r="F12" s="13"/>
      <c r="G12" s="13"/>
      <c r="H12" s="103"/>
      <c r="I12" s="13"/>
      <c r="J12" s="13"/>
      <c r="K12" s="13"/>
      <c r="L12" s="103"/>
      <c r="M12" s="121"/>
      <c r="N12" s="121"/>
      <c r="O12" s="121"/>
      <c r="P12" s="121"/>
      <c r="S12" s="121"/>
      <c r="T12" s="140"/>
    </row>
    <row r="13" ht="15.75" customHeight="1">
      <c r="A13" s="103">
        <v>24.0</v>
      </c>
      <c r="B13" s="103"/>
      <c r="C13" s="103"/>
      <c r="D13" s="103" t="s">
        <v>533</v>
      </c>
      <c r="E13" s="13">
        <v>0.0</v>
      </c>
      <c r="F13" s="13">
        <v>0.0</v>
      </c>
      <c r="G13" s="13">
        <v>0.0</v>
      </c>
      <c r="H13" s="103">
        <v>0.0</v>
      </c>
      <c r="I13" s="13">
        <v>0.0</v>
      </c>
      <c r="J13" s="13">
        <v>0.0</v>
      </c>
      <c r="K13" s="13">
        <v>0.0</v>
      </c>
      <c r="L13" s="103">
        <v>0.0</v>
      </c>
      <c r="M13" s="103"/>
      <c r="N13" s="103"/>
      <c r="O13" s="103"/>
      <c r="P13" s="103">
        <v>1.0</v>
      </c>
      <c r="Q13" s="13" t="s">
        <v>534</v>
      </c>
      <c r="S13" s="121"/>
      <c r="T13" s="140"/>
      <c r="U13" s="147">
        <f>SUM(E13:H13) * 2 + SUM(I13:L13) * 3</f>
        <v>0</v>
      </c>
      <c r="V13" s="147">
        <f>1-EXP(-(ROW(V13) - 4)/3)</f>
        <v>0.9502129316</v>
      </c>
      <c r="W13" s="147">
        <f>V13*U13</f>
        <v>0</v>
      </c>
    </row>
    <row r="14" ht="15.75" customHeight="1">
      <c r="A14" s="121"/>
      <c r="B14" s="121"/>
      <c r="C14" s="121"/>
      <c r="D14" s="121"/>
      <c r="E14" s="13">
        <v>0.0</v>
      </c>
      <c r="F14" s="13">
        <v>0.0</v>
      </c>
      <c r="G14" s="13">
        <v>0.0</v>
      </c>
      <c r="H14" s="103">
        <v>0.0</v>
      </c>
      <c r="I14" s="13">
        <v>0.0</v>
      </c>
      <c r="J14" s="13">
        <v>0.0</v>
      </c>
      <c r="K14" s="13">
        <v>0.0</v>
      </c>
      <c r="L14" s="103">
        <v>0.0</v>
      </c>
      <c r="M14" s="121"/>
      <c r="N14" s="121"/>
      <c r="O14" s="121"/>
      <c r="P14" s="121"/>
      <c r="S14" s="121"/>
      <c r="T14" s="140"/>
    </row>
    <row r="15" ht="15.75" customHeight="1">
      <c r="A15" s="103">
        <v>29.0</v>
      </c>
      <c r="B15" s="103"/>
      <c r="C15" s="103"/>
      <c r="D15" s="103" t="s">
        <v>401</v>
      </c>
      <c r="E15" s="13">
        <v>0.0</v>
      </c>
      <c r="F15" s="13">
        <v>0.0</v>
      </c>
      <c r="G15" s="13">
        <v>0.0</v>
      </c>
      <c r="H15" s="103">
        <v>0.0</v>
      </c>
      <c r="I15" s="13">
        <v>0.0</v>
      </c>
      <c r="J15" s="13">
        <v>0.0</v>
      </c>
      <c r="K15" s="13">
        <v>0.0</v>
      </c>
      <c r="L15" s="103">
        <v>0.0</v>
      </c>
      <c r="M15" s="103">
        <v>1.0</v>
      </c>
      <c r="N15" s="103">
        <v>2.0</v>
      </c>
      <c r="O15" s="103"/>
      <c r="P15" s="103">
        <v>2.0</v>
      </c>
      <c r="Q15" s="13" t="s">
        <v>535</v>
      </c>
      <c r="S15" s="121"/>
      <c r="T15" s="140"/>
      <c r="U15" s="147">
        <f>SUM(E15:H15) * 2 + SUM(I15:L15) * 3</f>
        <v>0</v>
      </c>
      <c r="V15" s="147">
        <f>1-EXP(-(ROW(V15) - 4)/3)</f>
        <v>0.9744384668</v>
      </c>
      <c r="W15" s="147">
        <f>V15*U15</f>
        <v>0</v>
      </c>
    </row>
    <row r="16" ht="15.75" customHeight="1">
      <c r="A16" s="121"/>
      <c r="B16" s="121"/>
      <c r="C16" s="121"/>
      <c r="D16" s="121"/>
      <c r="E16" s="13">
        <v>0.0</v>
      </c>
      <c r="F16" s="13">
        <v>0.0</v>
      </c>
      <c r="G16" s="13">
        <v>0.0</v>
      </c>
      <c r="H16" s="103">
        <v>0.0</v>
      </c>
      <c r="I16" s="13">
        <v>0.0</v>
      </c>
      <c r="J16" s="13">
        <v>0.0</v>
      </c>
      <c r="K16" s="13">
        <v>0.0</v>
      </c>
      <c r="L16" s="103">
        <v>0.0</v>
      </c>
      <c r="M16" s="121"/>
      <c r="N16" s="121"/>
      <c r="O16" s="121"/>
      <c r="P16" s="121"/>
      <c r="S16" s="121"/>
      <c r="T16" s="140"/>
    </row>
    <row r="17" ht="15.75" customHeight="1">
      <c r="A17" s="103">
        <v>35.0</v>
      </c>
      <c r="B17" s="103"/>
      <c r="C17" s="103" t="s">
        <v>116</v>
      </c>
      <c r="D17" s="103" t="s">
        <v>536</v>
      </c>
      <c r="E17" s="13">
        <v>0.0</v>
      </c>
      <c r="F17" s="13">
        <v>0.0</v>
      </c>
      <c r="G17" s="13">
        <v>0.0</v>
      </c>
      <c r="H17" s="103">
        <v>0.0</v>
      </c>
      <c r="I17" s="13">
        <v>0.0</v>
      </c>
      <c r="J17" s="13">
        <v>0.0</v>
      </c>
      <c r="K17" s="13">
        <v>0.0</v>
      </c>
      <c r="L17" s="103">
        <v>0.0</v>
      </c>
      <c r="M17" s="103">
        <v>1.0</v>
      </c>
      <c r="N17" s="103">
        <v>6.0</v>
      </c>
      <c r="O17" s="103"/>
      <c r="P17" s="103">
        <v>2.0</v>
      </c>
      <c r="Q17" s="13" t="s">
        <v>537</v>
      </c>
      <c r="S17" s="121"/>
      <c r="T17" s="140"/>
      <c r="U17" s="147">
        <f>SUM(E17:H17) * 2 + SUM(I17:L17) * 3</f>
        <v>0</v>
      </c>
      <c r="V17" s="147">
        <f>1-EXP(-(ROW(V17) - 4)/3)</f>
        <v>0.9868762713</v>
      </c>
      <c r="W17" s="147">
        <f>V17*U17</f>
        <v>0</v>
      </c>
    </row>
    <row r="18" ht="15.75" customHeight="1">
      <c r="A18" s="121"/>
      <c r="B18" s="121"/>
      <c r="C18" s="121"/>
      <c r="D18" s="121"/>
      <c r="E18" s="13">
        <v>0.0</v>
      </c>
      <c r="F18" s="13">
        <v>0.0</v>
      </c>
      <c r="G18" s="13">
        <v>0.0</v>
      </c>
      <c r="H18" s="103">
        <v>0.0</v>
      </c>
      <c r="I18" s="13">
        <v>0.0</v>
      </c>
      <c r="J18" s="13">
        <v>0.0</v>
      </c>
      <c r="K18" s="13">
        <v>0.0</v>
      </c>
      <c r="L18" s="103">
        <v>0.0</v>
      </c>
      <c r="M18" s="121"/>
      <c r="N18" s="121"/>
      <c r="O18" s="121"/>
      <c r="P18" s="121"/>
      <c r="S18" s="121"/>
      <c r="T18" s="140"/>
    </row>
    <row r="19" ht="15.75" customHeight="1">
      <c r="A19" s="103">
        <v>42.0</v>
      </c>
      <c r="B19" s="103"/>
      <c r="C19" s="103"/>
      <c r="D19" s="103" t="s">
        <v>401</v>
      </c>
      <c r="E19" s="13">
        <v>0.0</v>
      </c>
      <c r="F19" s="13">
        <v>0.0</v>
      </c>
      <c r="G19" s="13">
        <v>0.0</v>
      </c>
      <c r="H19" s="103">
        <v>0.0</v>
      </c>
      <c r="I19" s="13">
        <v>0.0</v>
      </c>
      <c r="J19" s="13">
        <v>0.0</v>
      </c>
      <c r="K19" s="13">
        <v>0.0</v>
      </c>
      <c r="L19" s="103">
        <v>0.0</v>
      </c>
      <c r="M19" s="103"/>
      <c r="N19" s="103"/>
      <c r="O19" s="103"/>
      <c r="P19" s="103">
        <v>1.0</v>
      </c>
      <c r="Q19" s="13"/>
      <c r="S19" s="121"/>
      <c r="T19" s="140"/>
      <c r="U19" s="147">
        <f>SUM(E19:H19) * 2 + SUM(I19:L19) * 3</f>
        <v>0</v>
      </c>
      <c r="V19" s="147">
        <f>1-EXP(-(ROW(V19) - 4)/3)</f>
        <v>0.993262053</v>
      </c>
      <c r="W19" s="147">
        <f>V19*U19</f>
        <v>0</v>
      </c>
    </row>
    <row r="20" ht="15.75" customHeight="1">
      <c r="A20" s="121"/>
      <c r="B20" s="121"/>
      <c r="C20" s="121"/>
      <c r="D20" s="121"/>
      <c r="E20" s="13">
        <v>0.0</v>
      </c>
      <c r="F20" s="13">
        <v>0.0</v>
      </c>
      <c r="G20" s="13">
        <v>0.0</v>
      </c>
      <c r="H20" s="103">
        <v>0.0</v>
      </c>
      <c r="I20" s="13">
        <v>0.0</v>
      </c>
      <c r="J20" s="13">
        <v>0.0</v>
      </c>
      <c r="K20" s="13">
        <v>0.0</v>
      </c>
      <c r="L20" s="103">
        <v>0.0</v>
      </c>
      <c r="M20" s="121"/>
      <c r="N20" s="121"/>
      <c r="O20" s="121"/>
      <c r="P20" s="121"/>
      <c r="S20" s="121"/>
      <c r="T20" s="140"/>
    </row>
    <row r="21" ht="15.75" customHeight="1">
      <c r="A21" s="103">
        <v>53.0</v>
      </c>
      <c r="B21" s="103"/>
      <c r="C21" s="103"/>
      <c r="D21" s="103" t="s">
        <v>538</v>
      </c>
      <c r="E21" s="13">
        <v>0.0</v>
      </c>
      <c r="F21" s="13">
        <v>0.0</v>
      </c>
      <c r="G21" s="13">
        <v>0.0</v>
      </c>
      <c r="H21" s="103">
        <v>0.0</v>
      </c>
      <c r="I21" s="13">
        <v>0.0</v>
      </c>
      <c r="J21" s="13">
        <v>0.0</v>
      </c>
      <c r="K21" s="13">
        <v>0.0</v>
      </c>
      <c r="L21" s="103">
        <v>0.0</v>
      </c>
      <c r="M21" s="103">
        <v>1.0</v>
      </c>
      <c r="N21" s="103">
        <v>1.0</v>
      </c>
      <c r="O21" s="103"/>
      <c r="P21" s="103">
        <v>3.0</v>
      </c>
      <c r="Q21" s="13" t="s">
        <v>539</v>
      </c>
      <c r="S21" s="121"/>
      <c r="T21" s="140" t="s">
        <v>449</v>
      </c>
      <c r="U21" s="147">
        <f t="shared" ref="U21:W21" si="1">SUM(U5:U20)</f>
        <v>0</v>
      </c>
      <c r="V21" s="147">
        <f t="shared" si="1"/>
        <v>6.5345314</v>
      </c>
      <c r="W21" s="147">
        <f t="shared" si="1"/>
        <v>0</v>
      </c>
    </row>
    <row r="22" ht="15.75" customHeight="1">
      <c r="A22" s="121"/>
      <c r="B22" s="121"/>
      <c r="C22" s="121"/>
      <c r="D22" s="121"/>
      <c r="E22" s="13">
        <v>0.0</v>
      </c>
      <c r="F22" s="13">
        <v>0.0</v>
      </c>
      <c r="G22" s="13">
        <v>0.0</v>
      </c>
      <c r="H22" s="103">
        <v>0.0</v>
      </c>
      <c r="I22" s="13">
        <v>0.0</v>
      </c>
      <c r="J22" s="13">
        <v>0.0</v>
      </c>
      <c r="K22" s="13">
        <v>0.0</v>
      </c>
      <c r="L22" s="103">
        <v>0.0</v>
      </c>
      <c r="M22" s="121"/>
      <c r="N22" s="121"/>
      <c r="O22" s="121"/>
      <c r="P22" s="121"/>
      <c r="S22" s="121"/>
      <c r="T22" s="140"/>
      <c r="U22" s="147">
        <f>U21/COUNT(U5:U20)</f>
        <v>0</v>
      </c>
      <c r="V22" s="13"/>
      <c r="W22" s="147">
        <f>W21/V21</f>
        <v>0</v>
      </c>
    </row>
    <row r="23" ht="15.75" customHeight="1">
      <c r="A23" s="103">
        <v>38.0</v>
      </c>
      <c r="B23" s="103"/>
      <c r="C23" s="103"/>
      <c r="D23" s="103" t="s">
        <v>540</v>
      </c>
      <c r="E23" s="13">
        <v>0.0</v>
      </c>
      <c r="F23" s="13">
        <v>0.0</v>
      </c>
      <c r="G23" s="13">
        <v>0.0</v>
      </c>
      <c r="H23" s="103">
        <v>0.0</v>
      </c>
      <c r="I23" s="13">
        <v>0.0</v>
      </c>
      <c r="J23" s="13">
        <v>0.0</v>
      </c>
      <c r="K23" s="13">
        <v>0.0</v>
      </c>
      <c r="L23" s="103">
        <v>0.0</v>
      </c>
      <c r="M23" s="103">
        <v>1.0</v>
      </c>
      <c r="N23" s="103">
        <v>2.0</v>
      </c>
      <c r="O23" s="103"/>
      <c r="P23" s="103">
        <v>3.0</v>
      </c>
      <c r="Q23" s="13" t="s">
        <v>541</v>
      </c>
      <c r="S23" s="121"/>
    </row>
    <row r="24" ht="15.75" customHeight="1">
      <c r="A24" s="121"/>
      <c r="B24" s="121"/>
      <c r="C24" s="121"/>
      <c r="D24" s="121"/>
      <c r="E24" s="13">
        <v>0.0</v>
      </c>
      <c r="F24" s="13">
        <v>0.0</v>
      </c>
      <c r="G24" s="13">
        <v>0.0</v>
      </c>
      <c r="H24" s="103">
        <v>0.0</v>
      </c>
      <c r="I24" s="13">
        <v>0.0</v>
      </c>
      <c r="J24" s="13">
        <v>0.0</v>
      </c>
      <c r="K24" s="13">
        <v>0.0</v>
      </c>
      <c r="L24" s="103">
        <v>0.0</v>
      </c>
      <c r="M24" s="121"/>
      <c r="N24" s="121"/>
      <c r="O24" s="121"/>
      <c r="P24" s="121"/>
      <c r="S24" s="121"/>
    </row>
    <row r="25" ht="15.75" customHeight="1">
      <c r="A25" s="103">
        <v>65.0</v>
      </c>
      <c r="B25" s="103"/>
      <c r="C25" s="103"/>
      <c r="D25" s="103" t="s">
        <v>542</v>
      </c>
      <c r="E25" s="13">
        <v>0.0</v>
      </c>
      <c r="F25" s="13">
        <v>0.0</v>
      </c>
      <c r="G25" s="13">
        <v>0.0</v>
      </c>
      <c r="H25" s="103">
        <v>0.0</v>
      </c>
      <c r="I25" s="13">
        <v>1.0</v>
      </c>
      <c r="J25" s="13">
        <v>2.0</v>
      </c>
      <c r="K25" s="13">
        <v>0.0</v>
      </c>
      <c r="L25" s="103">
        <v>0.0</v>
      </c>
      <c r="M25" s="103"/>
      <c r="N25" s="103"/>
      <c r="O25" s="103"/>
      <c r="P25" s="103">
        <v>2.0</v>
      </c>
      <c r="Q25" s="13" t="s">
        <v>543</v>
      </c>
      <c r="S25" s="121"/>
    </row>
    <row r="26" ht="15.75" customHeight="1">
      <c r="A26" s="121"/>
      <c r="B26" s="121"/>
      <c r="C26" s="121"/>
      <c r="D26" s="121"/>
      <c r="E26" s="13">
        <v>0.0</v>
      </c>
      <c r="F26" s="13">
        <v>0.0</v>
      </c>
      <c r="G26" s="13">
        <v>0.0</v>
      </c>
      <c r="H26" s="103">
        <v>0.0</v>
      </c>
      <c r="I26" s="13">
        <v>0.0</v>
      </c>
      <c r="J26" s="13">
        <v>0.0</v>
      </c>
      <c r="K26" s="13">
        <v>0.0</v>
      </c>
      <c r="L26" s="103">
        <v>0.0</v>
      </c>
      <c r="M26" s="121"/>
      <c r="N26" s="121"/>
      <c r="O26" s="121"/>
      <c r="P26" s="121"/>
      <c r="S26" s="121"/>
    </row>
    <row r="27" ht="15.75" customHeight="1">
      <c r="A27" s="103"/>
      <c r="B27" s="103"/>
      <c r="C27" s="103"/>
      <c r="D27" s="103"/>
      <c r="E27" s="13"/>
      <c r="F27" s="13"/>
      <c r="G27" s="13"/>
      <c r="H27" s="103"/>
      <c r="I27" s="13"/>
      <c r="J27" s="13"/>
      <c r="K27" s="13"/>
      <c r="L27" s="103"/>
      <c r="M27" s="103"/>
      <c r="N27" s="103"/>
      <c r="O27" s="103"/>
      <c r="P27" s="103"/>
      <c r="Q27" s="13"/>
      <c r="S27" s="121"/>
    </row>
    <row r="28" ht="15.75" customHeight="1">
      <c r="A28" s="122"/>
      <c r="B28" s="122"/>
      <c r="C28" s="122"/>
      <c r="D28" s="122"/>
      <c r="E28" s="123"/>
      <c r="F28" s="123"/>
      <c r="G28" s="123"/>
      <c r="H28" s="124"/>
      <c r="I28" s="123"/>
      <c r="J28" s="123"/>
      <c r="K28" s="123"/>
      <c r="L28" s="124"/>
      <c r="M28" s="122"/>
      <c r="N28" s="122"/>
      <c r="O28" s="122"/>
      <c r="P28" s="122"/>
      <c r="Q28" s="52"/>
      <c r="R28" s="52"/>
      <c r="S28" s="122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ht="15.75" customHeight="1">
      <c r="A30" s="126" t="s">
        <v>450</v>
      </c>
      <c r="B30" s="123"/>
      <c r="C30" s="123"/>
      <c r="D30" s="123"/>
      <c r="E30" s="123"/>
      <c r="F30" s="123"/>
      <c r="G30" s="123"/>
      <c r="H30" s="123"/>
      <c r="I30" s="123"/>
      <c r="J30" s="123"/>
      <c r="K30" s="123"/>
      <c r="L30" s="123"/>
      <c r="M30" s="123"/>
      <c r="N30" s="123"/>
      <c r="O30" s="13"/>
      <c r="P30" s="13"/>
      <c r="Q30" s="13"/>
      <c r="R30" s="13"/>
      <c r="S30" s="13"/>
    </row>
    <row r="31" ht="15.75" customHeight="1">
      <c r="A31" s="140"/>
      <c r="B31" s="141" t="str">
        <f>SUM(B5:B28)/COUNTIF(B5:B28, "&lt;&gt;")</f>
        <v>#DIV/0!</v>
      </c>
      <c r="C31" s="13"/>
      <c r="D31" s="13"/>
      <c r="E31" s="141">
        <f t="array" ref="E31">SUM(IF(ISODD(ROW(E$5:E28)), E$5:E28, 0))/COUNTIF($A$5:$A$28, "&lt;&gt;")</f>
        <v>0</v>
      </c>
      <c r="F31" s="141">
        <f t="array" ref="F31">SUM(IF(ISODD(ROW(F$5:F28)), F$5:F28, 0))/COUNTIF($A$5:$A$28, "&lt;&gt;")</f>
        <v>0</v>
      </c>
      <c r="G31" s="141">
        <f t="array" ref="G31">SUM(IF(ISODD(ROW(G$5:G28)), G$5:G28, 0))/COUNTIF($A$5:$A$28, "&lt;&gt;")</f>
        <v>0</v>
      </c>
      <c r="H31" s="141">
        <f t="array" ref="H31">SUM(IF(ISODD(ROW(H$5:H28)), H$5:H28, 0))/COUNTIF($A$5:$A$28, "&lt;&gt;")</f>
        <v>0</v>
      </c>
      <c r="I31" s="141">
        <f t="array" ref="I31">SUM(IF(ISODD(ROW(I$5:I28)), I$5:I28, 0))/COUNTIF($A$5:$A$28, "&lt;&gt;")</f>
        <v>0.09090909091</v>
      </c>
      <c r="J31" s="141">
        <f t="array" ref="J31">SUM(IF(ISODD(ROW(J$5:J28)), J$5:J28, 0))/COUNTIF($A$5:$A$28, "&lt;&gt;")</f>
        <v>0.1818181818</v>
      </c>
      <c r="K31" s="141">
        <f t="array" ref="K31">SUM(IF(ISODD(ROW(K$5:K28)), K$5:K28, 0))/COUNTIF($A$5:$A$28, "&lt;&gt;")</f>
        <v>0</v>
      </c>
      <c r="L31" s="141">
        <f t="array" ref="L31">SUM(IF(ISODD(ROW(L$5:L28)), L$5:L28, 0))/COUNTIF($A$5:$A$28, "&lt;&gt;")</f>
        <v>0</v>
      </c>
      <c r="M31" s="141">
        <f>SUM(M5:M28)/COUNTIF($A$5:$A$28, "&lt;&gt;")</f>
        <v>0.3636363636</v>
      </c>
      <c r="N31" s="141">
        <f t="shared" ref="N31:P31" si="2">SUM(N5:N28)/COUNTIF(N5:N28, "&lt;&gt;")</f>
        <v>2.75</v>
      </c>
      <c r="O31" s="142" t="str">
        <f t="shared" si="2"/>
        <v>#DIV/0!</v>
      </c>
      <c r="P31" s="143">
        <f t="shared" si="2"/>
        <v>1.875</v>
      </c>
      <c r="Q31" s="13"/>
      <c r="R31" s="13"/>
      <c r="S31" s="13"/>
    </row>
    <row r="32" ht="15.75" customHeight="1">
      <c r="A32" s="144"/>
      <c r="B32" s="123"/>
      <c r="C32" s="123"/>
      <c r="D32" s="123"/>
      <c r="E32" s="145">
        <f t="array" ref="E32">SUM(IF(ISEVEN(ROW(E$6:E28)), E$6:E28, 0))/COUNTIF($A$5:$A$28, "&lt;&gt;")</f>
        <v>0</v>
      </c>
      <c r="F32" s="145">
        <f t="array" ref="F32">SUM(IF(ISEVEN(ROW(F$6:F28)), F$6:F28, 0))/COUNTIF($A$5:$A$28, "&lt;&gt;")</f>
        <v>0</v>
      </c>
      <c r="G32" s="145">
        <f t="array" ref="G32">SUM(IF(ISEVEN(ROW(G$6:G28)), G$6:G28, 0))/COUNTIF($A$5:$A$28, "&lt;&gt;")</f>
        <v>0</v>
      </c>
      <c r="H32" s="145">
        <f t="array" ref="H32">SUM(IF(ISEVEN(ROW(H$6:H28)), H$6:H28, 0))/COUNTIF($A$5:$A$28, "&lt;&gt;")</f>
        <v>0</v>
      </c>
      <c r="I32" s="141">
        <f t="array" ref="I32">SUM(IF(ISEVEN(ROW(I$6:I28)), I$6:I28, 0))/COUNTIF($A$5:$A$28, "&lt;&gt;")</f>
        <v>0</v>
      </c>
      <c r="J32" s="145">
        <f t="array" ref="J32">SUM(IF(ISEVEN(ROW(J$6:J28)), J$6:J28, 0))/COUNTIF($A$5:$A$28, "&lt;&gt;")</f>
        <v>0</v>
      </c>
      <c r="K32" s="145">
        <f t="array" ref="K32">SUM(IF(ISEVEN(ROW(K$6:K28)), K$6:K28, 0))/COUNTIF($A$5:$A$28, "&lt;&gt;")</f>
        <v>0</v>
      </c>
      <c r="L32" s="145">
        <f t="array" ref="L32">SUM(IF(ISEVEN(ROW(L$6:L28)), L$6:L28, 0))/COUNTIF($A$5:$A$28, "&lt;&gt;")</f>
        <v>0</v>
      </c>
      <c r="M32" s="123"/>
      <c r="N32" s="123"/>
      <c r="O32" s="123"/>
      <c r="P32" s="124"/>
      <c r="Q32" s="13"/>
      <c r="R32" s="13"/>
      <c r="S32" s="13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7">
    <mergeCell ref="E3:H3"/>
    <mergeCell ref="I3:L3"/>
    <mergeCell ref="E4:H4"/>
    <mergeCell ref="I4:L4"/>
    <mergeCell ref="A2:A4"/>
    <mergeCell ref="B2:B4"/>
    <mergeCell ref="C2:D2"/>
    <mergeCell ref="M2:N2"/>
    <mergeCell ref="O2:O4"/>
    <mergeCell ref="P2:P4"/>
    <mergeCell ref="Q2:S4"/>
    <mergeCell ref="U5:U6"/>
    <mergeCell ref="V5:V6"/>
    <mergeCell ref="W5:W6"/>
    <mergeCell ref="M3:M4"/>
    <mergeCell ref="N3:N4"/>
    <mergeCell ref="M5:M6"/>
    <mergeCell ref="N5:N6"/>
    <mergeCell ref="O5:O6"/>
    <mergeCell ref="P5:P6"/>
    <mergeCell ref="Q5:S6"/>
    <mergeCell ref="A7:A8"/>
    <mergeCell ref="A9:A10"/>
    <mergeCell ref="B9:B10"/>
    <mergeCell ref="C9:C10"/>
    <mergeCell ref="D9:D10"/>
    <mergeCell ref="V9:V10"/>
    <mergeCell ref="W9:W10"/>
    <mergeCell ref="N15:N16"/>
    <mergeCell ref="O15:O16"/>
    <mergeCell ref="P15:P16"/>
    <mergeCell ref="Q15:S16"/>
    <mergeCell ref="U15:U16"/>
    <mergeCell ref="V15:V16"/>
    <mergeCell ref="W15:W16"/>
    <mergeCell ref="M15:M16"/>
    <mergeCell ref="M17:M18"/>
    <mergeCell ref="N17:N18"/>
    <mergeCell ref="O17:O18"/>
    <mergeCell ref="P17:P18"/>
    <mergeCell ref="Q17:S18"/>
    <mergeCell ref="U17:U18"/>
    <mergeCell ref="P23:P24"/>
    <mergeCell ref="Q23:S24"/>
    <mergeCell ref="Q25:S26"/>
    <mergeCell ref="M19:M20"/>
    <mergeCell ref="M21:M22"/>
    <mergeCell ref="N21:N22"/>
    <mergeCell ref="O21:O22"/>
    <mergeCell ref="P21:P22"/>
    <mergeCell ref="Q21:S22"/>
    <mergeCell ref="M23:M24"/>
    <mergeCell ref="N27:N28"/>
    <mergeCell ref="O27:O28"/>
    <mergeCell ref="Q27:S28"/>
    <mergeCell ref="N23:N24"/>
    <mergeCell ref="O23:O24"/>
    <mergeCell ref="M25:M26"/>
    <mergeCell ref="N25:N26"/>
    <mergeCell ref="O25:O26"/>
    <mergeCell ref="P25:P26"/>
    <mergeCell ref="M27:M28"/>
    <mergeCell ref="P27:P28"/>
    <mergeCell ref="N7:N8"/>
    <mergeCell ref="O7:O8"/>
    <mergeCell ref="P7:P8"/>
    <mergeCell ref="Q7:S8"/>
    <mergeCell ref="U7:U8"/>
    <mergeCell ref="V7:V8"/>
    <mergeCell ref="W7:W8"/>
    <mergeCell ref="M7:M8"/>
    <mergeCell ref="M9:M10"/>
    <mergeCell ref="N9:N10"/>
    <mergeCell ref="O9:O10"/>
    <mergeCell ref="P9:P10"/>
    <mergeCell ref="Q9:S10"/>
    <mergeCell ref="U9:U10"/>
    <mergeCell ref="N11:N12"/>
    <mergeCell ref="O11:O12"/>
    <mergeCell ref="P11:P12"/>
    <mergeCell ref="Q11:S12"/>
    <mergeCell ref="U11:U12"/>
    <mergeCell ref="V11:V12"/>
    <mergeCell ref="W11:W12"/>
    <mergeCell ref="V13:V14"/>
    <mergeCell ref="W13:W14"/>
    <mergeCell ref="M11:M12"/>
    <mergeCell ref="M13:M14"/>
    <mergeCell ref="N13:N14"/>
    <mergeCell ref="O13:O14"/>
    <mergeCell ref="P13:P14"/>
    <mergeCell ref="Q13:S14"/>
    <mergeCell ref="U13:U14"/>
    <mergeCell ref="V17:V18"/>
    <mergeCell ref="W17:W18"/>
    <mergeCell ref="N19:N20"/>
    <mergeCell ref="O19:O20"/>
    <mergeCell ref="P19:P20"/>
    <mergeCell ref="Q19:S20"/>
    <mergeCell ref="U19:U20"/>
    <mergeCell ref="V19:V20"/>
    <mergeCell ref="W19:W20"/>
    <mergeCell ref="A19:A20"/>
    <mergeCell ref="B19:B20"/>
    <mergeCell ref="C19:C20"/>
    <mergeCell ref="D19:D20"/>
    <mergeCell ref="B21:B22"/>
    <mergeCell ref="C21:C22"/>
    <mergeCell ref="D21:D22"/>
    <mergeCell ref="A21:A22"/>
    <mergeCell ref="A23:A24"/>
    <mergeCell ref="B23:B24"/>
    <mergeCell ref="C23:C24"/>
    <mergeCell ref="D23:D24"/>
    <mergeCell ref="A25:A26"/>
    <mergeCell ref="B25:B26"/>
    <mergeCell ref="C3:C4"/>
    <mergeCell ref="D3:D4"/>
    <mergeCell ref="A5:A6"/>
    <mergeCell ref="B5:B6"/>
    <mergeCell ref="C5:C6"/>
    <mergeCell ref="D5:D6"/>
    <mergeCell ref="D7:D8"/>
    <mergeCell ref="B13:B14"/>
    <mergeCell ref="C13:C14"/>
    <mergeCell ref="B7:B8"/>
    <mergeCell ref="C7:C8"/>
    <mergeCell ref="A11:A12"/>
    <mergeCell ref="B11:B12"/>
    <mergeCell ref="C11:C12"/>
    <mergeCell ref="D11:D12"/>
    <mergeCell ref="D13:D14"/>
    <mergeCell ref="C17:C18"/>
    <mergeCell ref="D17:D18"/>
    <mergeCell ref="A13:A14"/>
    <mergeCell ref="A15:A16"/>
    <mergeCell ref="B15:B16"/>
    <mergeCell ref="C15:C16"/>
    <mergeCell ref="D15:D16"/>
    <mergeCell ref="A17:A18"/>
    <mergeCell ref="B17:B18"/>
    <mergeCell ref="C25:C26"/>
    <mergeCell ref="D25:D26"/>
    <mergeCell ref="A27:A28"/>
    <mergeCell ref="B27:B28"/>
    <mergeCell ref="C27:C28"/>
    <mergeCell ref="D27:D28"/>
  </mergeCells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6.43"/>
    <col customWidth="1" min="3" max="6" width="14.43"/>
    <col customWidth="1" min="13" max="13" width="16.43"/>
  </cols>
  <sheetData>
    <row r="1" ht="15.75" customHeight="1">
      <c r="A1" s="126" t="s">
        <v>544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T1" s="13"/>
      <c r="U1" s="13"/>
      <c r="V1" s="13"/>
      <c r="W1" s="13"/>
    </row>
    <row r="2" ht="15.75" customHeight="1">
      <c r="A2" s="96" t="s">
        <v>87</v>
      </c>
      <c r="B2" s="96" t="s">
        <v>433</v>
      </c>
      <c r="C2" s="127" t="s">
        <v>89</v>
      </c>
      <c r="D2" s="128"/>
      <c r="E2" s="127" t="s">
        <v>434</v>
      </c>
      <c r="F2" s="127" t="s">
        <v>435</v>
      </c>
      <c r="G2" s="127" t="s">
        <v>436</v>
      </c>
      <c r="H2" s="129" t="s">
        <v>437</v>
      </c>
      <c r="I2" s="127" t="s">
        <v>434</v>
      </c>
      <c r="J2" s="127" t="s">
        <v>435</v>
      </c>
      <c r="K2" s="127" t="s">
        <v>436</v>
      </c>
      <c r="L2" s="129" t="s">
        <v>437</v>
      </c>
      <c r="M2" s="127" t="s">
        <v>438</v>
      </c>
      <c r="N2" s="128"/>
      <c r="O2" s="95" t="s">
        <v>15</v>
      </c>
      <c r="P2" s="96" t="s">
        <v>16</v>
      </c>
      <c r="Q2" s="130" t="s">
        <v>108</v>
      </c>
      <c r="R2" s="66"/>
      <c r="S2" s="131"/>
      <c r="T2" s="140"/>
      <c r="U2" s="13"/>
      <c r="V2" s="13"/>
      <c r="W2" s="13"/>
    </row>
    <row r="3" ht="15.75" customHeight="1">
      <c r="A3" s="121"/>
      <c r="B3" s="121"/>
      <c r="C3" s="132" t="s">
        <v>439</v>
      </c>
      <c r="D3" s="133" t="s">
        <v>108</v>
      </c>
      <c r="E3" s="134" t="s">
        <v>440</v>
      </c>
      <c r="F3" s="135"/>
      <c r="G3" s="135"/>
      <c r="H3" s="136"/>
      <c r="I3" s="134" t="s">
        <v>441</v>
      </c>
      <c r="J3" s="135"/>
      <c r="K3" s="135"/>
      <c r="L3" s="136"/>
      <c r="M3" s="132" t="s">
        <v>442</v>
      </c>
      <c r="N3" s="133" t="s">
        <v>443</v>
      </c>
      <c r="O3" s="137"/>
      <c r="P3" s="121"/>
      <c r="S3" s="121"/>
      <c r="T3" s="140"/>
      <c r="U3" s="13"/>
      <c r="V3" s="13"/>
      <c r="W3" s="13"/>
    </row>
    <row r="4" ht="15.75" customHeight="1">
      <c r="A4" s="136"/>
      <c r="B4" s="136"/>
      <c r="C4" s="138"/>
      <c r="D4" s="136"/>
      <c r="E4" s="134" t="s">
        <v>444</v>
      </c>
      <c r="F4" s="135"/>
      <c r="G4" s="135"/>
      <c r="H4" s="136"/>
      <c r="I4" s="134" t="s">
        <v>445</v>
      </c>
      <c r="J4" s="135"/>
      <c r="K4" s="135"/>
      <c r="L4" s="136"/>
      <c r="M4" s="138"/>
      <c r="N4" s="136"/>
      <c r="O4" s="139"/>
      <c r="P4" s="136"/>
      <c r="Q4" s="135"/>
      <c r="R4" s="135"/>
      <c r="S4" s="136"/>
      <c r="T4" s="140"/>
      <c r="U4" s="13" t="s">
        <v>446</v>
      </c>
      <c r="V4" s="13" t="s">
        <v>447</v>
      </c>
      <c r="W4" s="13" t="s">
        <v>448</v>
      </c>
    </row>
    <row r="5" ht="15.75" customHeight="1">
      <c r="A5" s="103">
        <v>6.0</v>
      </c>
      <c r="B5" s="103"/>
      <c r="C5" s="103"/>
      <c r="D5" s="103"/>
      <c r="E5" s="13"/>
      <c r="F5" s="13"/>
      <c r="G5" s="13"/>
      <c r="H5" s="103"/>
      <c r="I5" s="13"/>
      <c r="J5" s="13"/>
      <c r="K5" s="13"/>
      <c r="L5" s="103"/>
      <c r="M5" s="103"/>
      <c r="N5" s="103"/>
      <c r="O5" s="103"/>
      <c r="P5" s="103"/>
      <c r="Q5" s="13" t="s">
        <v>232</v>
      </c>
      <c r="S5" s="121"/>
      <c r="T5" s="140"/>
      <c r="U5" s="147">
        <f>SUM(E5:H5) * 2 + SUM(I5:L5) * 3</f>
        <v>0</v>
      </c>
      <c r="V5" s="147">
        <f>1-EXP(-(ROW(V5) - 4)/3)</f>
        <v>0.2834686894</v>
      </c>
      <c r="W5" s="147">
        <f>V5*U5</f>
        <v>0</v>
      </c>
    </row>
    <row r="6" ht="15.75" customHeight="1">
      <c r="A6" s="121"/>
      <c r="B6" s="121"/>
      <c r="C6" s="121"/>
      <c r="D6" s="121"/>
      <c r="E6" s="13"/>
      <c r="F6" s="13"/>
      <c r="G6" s="13"/>
      <c r="H6" s="103"/>
      <c r="I6" s="13"/>
      <c r="J6" s="13"/>
      <c r="K6" s="13"/>
      <c r="L6" s="103"/>
      <c r="M6" s="121"/>
      <c r="N6" s="121"/>
      <c r="O6" s="121"/>
      <c r="P6" s="121"/>
      <c r="S6" s="121"/>
      <c r="T6" s="140"/>
    </row>
    <row r="7" ht="15.75" customHeight="1">
      <c r="A7" s="103">
        <v>12.0</v>
      </c>
      <c r="B7" s="103"/>
      <c r="C7" s="103"/>
      <c r="D7" s="103"/>
      <c r="E7" s="13"/>
      <c r="F7" s="13"/>
      <c r="G7" s="13"/>
      <c r="H7" s="103"/>
      <c r="I7" s="13"/>
      <c r="J7" s="13"/>
      <c r="K7" s="13"/>
      <c r="L7" s="103"/>
      <c r="M7" s="103"/>
      <c r="N7" s="103"/>
      <c r="O7" s="103"/>
      <c r="P7" s="103"/>
      <c r="Q7" s="13" t="s">
        <v>232</v>
      </c>
      <c r="S7" s="121"/>
      <c r="T7" s="140"/>
      <c r="U7" s="147">
        <f>SUM(E7:H7) * 2 + SUM(I7:L7) * 3</f>
        <v>0</v>
      </c>
      <c r="V7" s="147">
        <f>1-EXP(-(ROW(V7) - 4)/3)</f>
        <v>0.6321205588</v>
      </c>
      <c r="W7" s="147">
        <f>V7*U7</f>
        <v>0</v>
      </c>
    </row>
    <row r="8" ht="15.75" customHeight="1">
      <c r="A8" s="121"/>
      <c r="B8" s="121"/>
      <c r="C8" s="121"/>
      <c r="D8" s="121"/>
      <c r="E8" s="13"/>
      <c r="F8" s="13"/>
      <c r="G8" s="13"/>
      <c r="H8" s="103"/>
      <c r="I8" s="13"/>
      <c r="J8" s="13"/>
      <c r="K8" s="13"/>
      <c r="L8" s="103"/>
      <c r="M8" s="121"/>
      <c r="N8" s="121"/>
      <c r="O8" s="121"/>
      <c r="P8" s="121"/>
      <c r="S8" s="121"/>
      <c r="T8" s="140"/>
    </row>
    <row r="9" ht="15.75" customHeight="1">
      <c r="A9" s="103">
        <v>26.0</v>
      </c>
      <c r="B9" s="103"/>
      <c r="C9" s="103"/>
      <c r="D9" s="103"/>
      <c r="E9" s="13"/>
      <c r="F9" s="13"/>
      <c r="G9" s="13"/>
      <c r="H9" s="103"/>
      <c r="I9" s="13"/>
      <c r="J9" s="13"/>
      <c r="K9" s="13"/>
      <c r="L9" s="103"/>
      <c r="M9" s="103"/>
      <c r="N9" s="103"/>
      <c r="O9" s="103"/>
      <c r="P9" s="103"/>
      <c r="Q9" s="13" t="s">
        <v>232</v>
      </c>
      <c r="S9" s="121"/>
      <c r="T9" s="140"/>
      <c r="U9" s="147">
        <f>SUM(E9:H9) * 2 + SUM(I9:L9) * 3</f>
        <v>0</v>
      </c>
      <c r="V9" s="147">
        <f>1-EXP(-(ROW(V9) - 4)/3)</f>
        <v>0.8111243972</v>
      </c>
      <c r="W9" s="147">
        <f>V9*U9</f>
        <v>0</v>
      </c>
    </row>
    <row r="10" ht="15.75" customHeight="1">
      <c r="A10" s="121"/>
      <c r="B10" s="121"/>
      <c r="C10" s="121"/>
      <c r="D10" s="121"/>
      <c r="E10" s="13"/>
      <c r="F10" s="13"/>
      <c r="G10" s="13"/>
      <c r="H10" s="103"/>
      <c r="I10" s="13"/>
      <c r="J10" s="13"/>
      <c r="K10" s="13"/>
      <c r="L10" s="103"/>
      <c r="M10" s="121"/>
      <c r="N10" s="121"/>
      <c r="O10" s="121"/>
      <c r="P10" s="121"/>
      <c r="S10" s="121"/>
      <c r="T10" s="140"/>
    </row>
    <row r="11" ht="15.75" customHeight="1">
      <c r="A11" s="103">
        <v>28.0</v>
      </c>
      <c r="B11" s="103"/>
      <c r="C11" s="103"/>
      <c r="D11" s="103"/>
      <c r="E11" s="13"/>
      <c r="F11" s="13"/>
      <c r="G11" s="13"/>
      <c r="H11" s="103"/>
      <c r="I11" s="13"/>
      <c r="J11" s="13"/>
      <c r="K11" s="13"/>
      <c r="L11" s="103"/>
      <c r="M11" s="103"/>
      <c r="N11" s="103"/>
      <c r="O11" s="103"/>
      <c r="P11" s="103"/>
      <c r="Q11" s="13" t="s">
        <v>232</v>
      </c>
      <c r="S11" s="121"/>
      <c r="T11" s="140"/>
      <c r="U11" s="147">
        <f>SUM(E11:H11) * 2 + SUM(I11:L11) * 3</f>
        <v>0</v>
      </c>
      <c r="V11" s="147">
        <f>1-EXP(-(ROW(V11) - 4)/3)</f>
        <v>0.9030280321</v>
      </c>
      <c r="W11" s="147">
        <f>V11*U11</f>
        <v>0</v>
      </c>
    </row>
    <row r="12" ht="15.75" customHeight="1">
      <c r="A12" s="121"/>
      <c r="B12" s="121"/>
      <c r="C12" s="121"/>
      <c r="D12" s="121"/>
      <c r="E12" s="13"/>
      <c r="F12" s="13"/>
      <c r="G12" s="13"/>
      <c r="H12" s="103"/>
      <c r="I12" s="13"/>
      <c r="J12" s="13"/>
      <c r="K12" s="13"/>
      <c r="L12" s="103"/>
      <c r="M12" s="121"/>
      <c r="N12" s="121"/>
      <c r="O12" s="121"/>
      <c r="P12" s="121"/>
      <c r="S12" s="121"/>
      <c r="T12" s="140"/>
    </row>
    <row r="13" ht="15.75" customHeight="1">
      <c r="A13" s="103">
        <v>37.0</v>
      </c>
      <c r="B13" s="103"/>
      <c r="C13" s="103"/>
      <c r="D13" s="103"/>
      <c r="E13" s="13"/>
      <c r="F13" s="13"/>
      <c r="G13" s="13"/>
      <c r="H13" s="103"/>
      <c r="I13" s="13"/>
      <c r="J13" s="13"/>
      <c r="K13" s="13"/>
      <c r="L13" s="103"/>
      <c r="M13" s="103"/>
      <c r="N13" s="103"/>
      <c r="O13" s="103"/>
      <c r="P13" s="103"/>
      <c r="Q13" s="13" t="s">
        <v>232</v>
      </c>
      <c r="S13" s="121"/>
      <c r="T13" s="140"/>
      <c r="U13" s="147">
        <f>SUM(E13:H13) * 2 + SUM(I13:L13) * 3</f>
        <v>0</v>
      </c>
      <c r="V13" s="147">
        <f>1-EXP(-(ROW(V13) - 4)/3)</f>
        <v>0.9502129316</v>
      </c>
      <c r="W13" s="147">
        <f>V13*U13</f>
        <v>0</v>
      </c>
    </row>
    <row r="14" ht="15.75" customHeight="1">
      <c r="A14" s="121"/>
      <c r="B14" s="121"/>
      <c r="C14" s="121"/>
      <c r="D14" s="121"/>
      <c r="E14" s="13"/>
      <c r="F14" s="13"/>
      <c r="G14" s="13"/>
      <c r="H14" s="103"/>
      <c r="I14" s="13"/>
      <c r="J14" s="13"/>
      <c r="K14" s="13"/>
      <c r="L14" s="103"/>
      <c r="M14" s="121"/>
      <c r="N14" s="121"/>
      <c r="O14" s="121"/>
      <c r="P14" s="121"/>
      <c r="S14" s="121"/>
      <c r="T14" s="140"/>
    </row>
    <row r="15" ht="15.75" customHeight="1">
      <c r="A15" s="103">
        <v>41.0</v>
      </c>
      <c r="B15" s="103"/>
      <c r="C15" s="103"/>
      <c r="D15" s="103"/>
      <c r="E15" s="13"/>
      <c r="F15" s="13"/>
      <c r="G15" s="13"/>
      <c r="H15" s="103"/>
      <c r="I15" s="13"/>
      <c r="J15" s="13"/>
      <c r="K15" s="13"/>
      <c r="L15" s="103"/>
      <c r="M15" s="103"/>
      <c r="N15" s="103"/>
      <c r="O15" s="103"/>
      <c r="P15" s="103"/>
      <c r="Q15" s="13" t="s">
        <v>232</v>
      </c>
      <c r="S15" s="121"/>
      <c r="T15" s="140"/>
      <c r="U15" s="147">
        <f>SUM(E15:H15) * 2 + SUM(I15:L15) * 3</f>
        <v>0</v>
      </c>
      <c r="V15" s="147">
        <f>1-EXP(-(ROW(V15) - 4)/3)</f>
        <v>0.9744384668</v>
      </c>
      <c r="W15" s="147">
        <f>V15*U15</f>
        <v>0</v>
      </c>
    </row>
    <row r="16" ht="15.75" customHeight="1">
      <c r="A16" s="121"/>
      <c r="B16" s="121"/>
      <c r="C16" s="121"/>
      <c r="D16" s="121"/>
      <c r="E16" s="13"/>
      <c r="F16" s="13"/>
      <c r="G16" s="13"/>
      <c r="H16" s="103"/>
      <c r="I16" s="13"/>
      <c r="J16" s="13"/>
      <c r="K16" s="13"/>
      <c r="L16" s="103"/>
      <c r="M16" s="121"/>
      <c r="N16" s="121"/>
      <c r="O16" s="121"/>
      <c r="P16" s="121"/>
      <c r="S16" s="121"/>
      <c r="T16" s="140"/>
    </row>
    <row r="17" ht="15.75" customHeight="1">
      <c r="A17" s="103">
        <v>51.0</v>
      </c>
      <c r="B17" s="103"/>
      <c r="C17" s="103" t="s">
        <v>116</v>
      </c>
      <c r="D17" s="103" t="s">
        <v>545</v>
      </c>
      <c r="E17" s="13">
        <v>0.0</v>
      </c>
      <c r="F17" s="13">
        <v>0.0</v>
      </c>
      <c r="G17" s="13">
        <v>0.0</v>
      </c>
      <c r="H17" s="103">
        <v>0.0</v>
      </c>
      <c r="I17" s="13">
        <v>0.0</v>
      </c>
      <c r="J17" s="13">
        <v>0.0</v>
      </c>
      <c r="K17" s="13">
        <v>0.0</v>
      </c>
      <c r="L17" s="103">
        <v>0.0</v>
      </c>
      <c r="M17" s="103"/>
      <c r="N17" s="103"/>
      <c r="O17" s="103"/>
      <c r="P17" s="103">
        <v>2.0</v>
      </c>
      <c r="Q17" s="13" t="s">
        <v>546</v>
      </c>
      <c r="S17" s="121"/>
      <c r="T17" s="140"/>
      <c r="U17" s="147">
        <f>SUM(E17:H17) * 2 + SUM(I17:L17) * 3</f>
        <v>0</v>
      </c>
      <c r="V17" s="147">
        <f>1-EXP(-(ROW(V17) - 4)/3)</f>
        <v>0.9868762713</v>
      </c>
      <c r="W17" s="147">
        <f>V17*U17</f>
        <v>0</v>
      </c>
    </row>
    <row r="18" ht="15.75" customHeight="1">
      <c r="A18" s="121"/>
      <c r="B18" s="121"/>
      <c r="C18" s="121"/>
      <c r="D18" s="121"/>
      <c r="E18" s="13">
        <v>0.0</v>
      </c>
      <c r="F18" s="13">
        <v>0.0</v>
      </c>
      <c r="G18" s="13">
        <v>0.0</v>
      </c>
      <c r="H18" s="103">
        <v>0.0</v>
      </c>
      <c r="I18" s="13">
        <v>0.0</v>
      </c>
      <c r="J18" s="13">
        <v>0.0</v>
      </c>
      <c r="K18" s="13">
        <v>0.0</v>
      </c>
      <c r="L18" s="103">
        <v>0.0</v>
      </c>
      <c r="M18" s="121"/>
      <c r="N18" s="121"/>
      <c r="O18" s="121"/>
      <c r="P18" s="121"/>
      <c r="S18" s="121"/>
      <c r="T18" s="140"/>
    </row>
    <row r="19" ht="15.75" customHeight="1">
      <c r="A19" s="103">
        <v>56.0</v>
      </c>
      <c r="B19" s="103"/>
      <c r="C19" s="103" t="s">
        <v>119</v>
      </c>
      <c r="D19" s="103" t="s">
        <v>547</v>
      </c>
      <c r="E19" s="13">
        <v>0.0</v>
      </c>
      <c r="F19" s="13">
        <v>0.0</v>
      </c>
      <c r="G19" s="13">
        <v>0.0</v>
      </c>
      <c r="H19" s="103">
        <v>0.0</v>
      </c>
      <c r="I19" s="13">
        <v>0.0</v>
      </c>
      <c r="J19" s="13">
        <v>0.0</v>
      </c>
      <c r="K19" s="13">
        <v>0.0</v>
      </c>
      <c r="L19" s="103">
        <v>0.0</v>
      </c>
      <c r="M19" s="103">
        <v>1.0</v>
      </c>
      <c r="N19" s="103">
        <v>8.0</v>
      </c>
      <c r="O19" s="103"/>
      <c r="P19" s="103">
        <v>2.0</v>
      </c>
      <c r="Q19" s="13" t="s">
        <v>548</v>
      </c>
      <c r="S19" s="121"/>
      <c r="T19" s="140"/>
      <c r="U19" s="147">
        <f>SUM(E19:H19) * 2 + SUM(I19:L19) * 3</f>
        <v>0</v>
      </c>
      <c r="V19" s="147">
        <f>1-EXP(-(ROW(V19) - 4)/3)</f>
        <v>0.993262053</v>
      </c>
      <c r="W19" s="147">
        <f>V19*U19</f>
        <v>0</v>
      </c>
    </row>
    <row r="20" ht="15.75" customHeight="1">
      <c r="A20" s="121"/>
      <c r="B20" s="121"/>
      <c r="C20" s="121"/>
      <c r="D20" s="121"/>
      <c r="E20" s="13">
        <v>0.0</v>
      </c>
      <c r="F20" s="13">
        <v>0.0</v>
      </c>
      <c r="G20" s="13">
        <v>0.0</v>
      </c>
      <c r="H20" s="103">
        <v>0.0</v>
      </c>
      <c r="I20" s="13">
        <v>0.0</v>
      </c>
      <c r="J20" s="13">
        <v>0.0</v>
      </c>
      <c r="K20" s="13">
        <v>0.0</v>
      </c>
      <c r="L20" s="103">
        <v>0.0</v>
      </c>
      <c r="M20" s="121"/>
      <c r="N20" s="121"/>
      <c r="O20" s="121"/>
      <c r="P20" s="121"/>
      <c r="S20" s="121"/>
      <c r="T20" s="140"/>
    </row>
    <row r="21" ht="15.75" customHeight="1">
      <c r="A21" s="103">
        <v>63.0</v>
      </c>
      <c r="B21" s="103"/>
      <c r="C21" s="103" t="s">
        <v>116</v>
      </c>
      <c r="D21" s="103" t="s">
        <v>549</v>
      </c>
      <c r="E21" s="13">
        <v>0.0</v>
      </c>
      <c r="F21" s="13">
        <v>0.0</v>
      </c>
      <c r="G21" s="13">
        <v>0.0</v>
      </c>
      <c r="H21" s="103">
        <v>0.0</v>
      </c>
      <c r="I21" s="13">
        <v>0.0</v>
      </c>
      <c r="J21" s="13">
        <v>0.0</v>
      </c>
      <c r="K21" s="13">
        <v>0.0</v>
      </c>
      <c r="L21" s="103">
        <v>0.0</v>
      </c>
      <c r="M21" s="103">
        <v>1.0</v>
      </c>
      <c r="N21" s="103">
        <v>3.0</v>
      </c>
      <c r="O21" s="103"/>
      <c r="P21" s="103">
        <v>2.0</v>
      </c>
      <c r="Q21" s="13" t="s">
        <v>550</v>
      </c>
      <c r="S21" s="121"/>
      <c r="T21" s="140" t="s">
        <v>449</v>
      </c>
      <c r="U21" s="147">
        <f t="shared" ref="U21:W21" si="1">SUM(U5:U20)</f>
        <v>0</v>
      </c>
      <c r="V21" s="147">
        <f t="shared" si="1"/>
        <v>6.5345314</v>
      </c>
      <c r="W21" s="147">
        <f t="shared" si="1"/>
        <v>0</v>
      </c>
    </row>
    <row r="22" ht="15.75" customHeight="1">
      <c r="A22" s="121"/>
      <c r="B22" s="121"/>
      <c r="C22" s="121"/>
      <c r="D22" s="121"/>
      <c r="E22" s="13">
        <v>0.0</v>
      </c>
      <c r="F22" s="13">
        <v>0.0</v>
      </c>
      <c r="G22" s="13">
        <v>0.0</v>
      </c>
      <c r="H22" s="103">
        <v>0.0</v>
      </c>
      <c r="I22" s="13">
        <v>0.0</v>
      </c>
      <c r="J22" s="13">
        <v>0.0</v>
      </c>
      <c r="K22" s="13">
        <v>0.0</v>
      </c>
      <c r="L22" s="103">
        <v>0.0</v>
      </c>
      <c r="M22" s="121"/>
      <c r="N22" s="121"/>
      <c r="O22" s="121"/>
      <c r="P22" s="121"/>
      <c r="S22" s="121"/>
      <c r="T22" s="140"/>
      <c r="U22" s="147">
        <f>U21/COUNT(U5:U20)</f>
        <v>0</v>
      </c>
      <c r="V22" s="13"/>
      <c r="W22" s="147">
        <f>W21/V21</f>
        <v>0</v>
      </c>
    </row>
    <row r="23" ht="15.75" customHeight="1">
      <c r="A23" s="103">
        <v>66.0</v>
      </c>
      <c r="B23" s="103"/>
      <c r="C23" s="103" t="s">
        <v>116</v>
      </c>
      <c r="D23" s="103" t="s">
        <v>551</v>
      </c>
      <c r="E23" s="13">
        <v>0.0</v>
      </c>
      <c r="F23" s="13">
        <v>0.0</v>
      </c>
      <c r="G23" s="13">
        <v>0.0</v>
      </c>
      <c r="H23" s="103">
        <v>0.0</v>
      </c>
      <c r="I23" s="13">
        <v>0.0</v>
      </c>
      <c r="J23" s="13">
        <v>0.0</v>
      </c>
      <c r="K23" s="13">
        <v>0.0</v>
      </c>
      <c r="L23" s="103">
        <v>0.0</v>
      </c>
      <c r="M23" s="103">
        <v>1.0</v>
      </c>
      <c r="N23" s="103"/>
      <c r="O23" s="103"/>
      <c r="P23" s="103">
        <v>2.0</v>
      </c>
      <c r="Q23" s="13" t="s">
        <v>129</v>
      </c>
      <c r="S23" s="121"/>
    </row>
    <row r="24" ht="15.75" customHeight="1">
      <c r="A24" s="121"/>
      <c r="B24" s="121"/>
      <c r="C24" s="121"/>
      <c r="D24" s="121"/>
      <c r="E24" s="13">
        <v>0.0</v>
      </c>
      <c r="F24" s="13">
        <v>0.0</v>
      </c>
      <c r="G24" s="13">
        <v>0.0</v>
      </c>
      <c r="H24" s="103">
        <v>0.0</v>
      </c>
      <c r="I24" s="13">
        <v>0.0</v>
      </c>
      <c r="J24" s="13">
        <v>0.0</v>
      </c>
      <c r="K24" s="13">
        <v>0.0</v>
      </c>
      <c r="L24" s="103">
        <v>0.0</v>
      </c>
      <c r="M24" s="121"/>
      <c r="N24" s="121"/>
      <c r="O24" s="121"/>
      <c r="P24" s="121"/>
      <c r="S24" s="121"/>
    </row>
    <row r="25" ht="15.75" customHeight="1">
      <c r="A25" s="103"/>
      <c r="B25" s="103"/>
      <c r="C25" s="103"/>
      <c r="D25" s="103"/>
      <c r="E25" s="13"/>
      <c r="F25" s="13"/>
      <c r="G25" s="13"/>
      <c r="H25" s="103"/>
      <c r="I25" s="13"/>
      <c r="J25" s="13"/>
      <c r="K25" s="13"/>
      <c r="L25" s="103"/>
      <c r="M25" s="103"/>
      <c r="N25" s="103"/>
      <c r="O25" s="103"/>
      <c r="P25" s="103"/>
      <c r="Q25" s="13"/>
      <c r="S25" s="121"/>
    </row>
    <row r="26" ht="15.75" customHeight="1">
      <c r="A26" s="121"/>
      <c r="B26" s="121"/>
      <c r="C26" s="121"/>
      <c r="D26" s="121"/>
      <c r="E26" s="13"/>
      <c r="F26" s="13"/>
      <c r="G26" s="13"/>
      <c r="H26" s="103"/>
      <c r="I26" s="13"/>
      <c r="J26" s="13"/>
      <c r="K26" s="13"/>
      <c r="L26" s="103"/>
      <c r="M26" s="121"/>
      <c r="N26" s="121"/>
      <c r="O26" s="121"/>
      <c r="P26" s="121"/>
      <c r="S26" s="121"/>
    </row>
    <row r="27" ht="15.75" customHeight="1">
      <c r="A27" s="103"/>
      <c r="B27" s="103"/>
      <c r="C27" s="103"/>
      <c r="D27" s="103"/>
      <c r="E27" s="13"/>
      <c r="F27" s="13"/>
      <c r="G27" s="13"/>
      <c r="H27" s="103"/>
      <c r="I27" s="13"/>
      <c r="J27" s="13"/>
      <c r="K27" s="13"/>
      <c r="L27" s="103"/>
      <c r="M27" s="103"/>
      <c r="N27" s="103"/>
      <c r="O27" s="103"/>
      <c r="P27" s="103"/>
      <c r="Q27" s="13"/>
      <c r="S27" s="121"/>
    </row>
    <row r="28" ht="15.75" customHeight="1">
      <c r="A28" s="122"/>
      <c r="B28" s="122"/>
      <c r="C28" s="122"/>
      <c r="D28" s="122"/>
      <c r="E28" s="123"/>
      <c r="F28" s="123"/>
      <c r="G28" s="123"/>
      <c r="H28" s="124"/>
      <c r="I28" s="123"/>
      <c r="J28" s="123"/>
      <c r="K28" s="123"/>
      <c r="L28" s="124"/>
      <c r="M28" s="122"/>
      <c r="N28" s="122"/>
      <c r="O28" s="122"/>
      <c r="P28" s="122"/>
      <c r="Q28" s="52"/>
      <c r="R28" s="52"/>
      <c r="S28" s="122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ht="15.75" customHeight="1">
      <c r="A30" s="126" t="s">
        <v>450</v>
      </c>
      <c r="B30" s="123"/>
      <c r="C30" s="123"/>
      <c r="D30" s="123"/>
      <c r="E30" s="123"/>
      <c r="F30" s="123"/>
      <c r="G30" s="123"/>
      <c r="H30" s="123"/>
      <c r="I30" s="123"/>
      <c r="J30" s="123"/>
      <c r="K30" s="123"/>
      <c r="L30" s="123"/>
      <c r="M30" s="123"/>
      <c r="N30" s="123"/>
      <c r="O30" s="13"/>
      <c r="P30" s="13"/>
      <c r="Q30" s="13"/>
      <c r="R30" s="13"/>
      <c r="S30" s="13"/>
    </row>
    <row r="31" ht="15.75" customHeight="1">
      <c r="A31" s="140"/>
      <c r="B31" s="141" t="str">
        <f>SUM(B5:B28)/COUNTIF(B5:B28, "&lt;&gt;")</f>
        <v>#DIV/0!</v>
      </c>
      <c r="C31" s="13"/>
      <c r="D31" s="13"/>
      <c r="E31" s="141">
        <f t="array" ref="E31">SUM(IF(ISODD(ROW(E$5:E28)), E$5:E28, 0))/COUNTIF($A$5:$A$28, "&lt;&gt;")</f>
        <v>0</v>
      </c>
      <c r="F31" s="141">
        <f t="array" ref="F31">SUM(IF(ISODD(ROW(F$5:F28)), F$5:F28, 0))/COUNTIF($A$5:$A$28, "&lt;&gt;")</f>
        <v>0</v>
      </c>
      <c r="G31" s="141">
        <f t="array" ref="G31">SUM(IF(ISODD(ROW(G$5:G28)), G$5:G28, 0))/COUNTIF($A$5:$A$28, "&lt;&gt;")</f>
        <v>0</v>
      </c>
      <c r="H31" s="141">
        <f t="array" ref="H31">SUM(IF(ISODD(ROW(H$5:H28)), H$5:H28, 0))/COUNTIF($A$5:$A$28, "&lt;&gt;")</f>
        <v>0</v>
      </c>
      <c r="I31" s="141">
        <f t="array" ref="I31">SUM(IF(ISODD(ROW(I$5:I28)), I$5:I28, 0))/COUNTIF($A$5:$A$28, "&lt;&gt;")</f>
        <v>0</v>
      </c>
      <c r="J31" s="141">
        <f t="array" ref="J31">SUM(IF(ISODD(ROW(J$5:J28)), J$5:J28, 0))/COUNTIF($A$5:$A$28, "&lt;&gt;")</f>
        <v>0</v>
      </c>
      <c r="K31" s="141">
        <f t="array" ref="K31">SUM(IF(ISODD(ROW(K$5:K28)), K$5:K28, 0))/COUNTIF($A$5:$A$28, "&lt;&gt;")</f>
        <v>0</v>
      </c>
      <c r="L31" s="141">
        <f t="array" ref="L31">SUM(IF(ISODD(ROW(L$5:L28)), L$5:L28, 0))/COUNTIF($A$5:$A$28, "&lt;&gt;")</f>
        <v>0</v>
      </c>
      <c r="M31" s="141">
        <f>SUM(M5:M28)/COUNTIF($A$5:$A$28, "&lt;&gt;")</f>
        <v>0.3</v>
      </c>
      <c r="N31" s="141">
        <f t="shared" ref="N31:P31" si="2">SUM(N5:N28)/COUNTIF(N5:N28, "&lt;&gt;")</f>
        <v>5.5</v>
      </c>
      <c r="O31" s="142" t="str">
        <f t="shared" si="2"/>
        <v>#DIV/0!</v>
      </c>
      <c r="P31" s="143">
        <f t="shared" si="2"/>
        <v>2</v>
      </c>
      <c r="Q31" s="13"/>
      <c r="R31" s="13"/>
      <c r="S31" s="13"/>
    </row>
    <row r="32" ht="15.75" customHeight="1">
      <c r="A32" s="144"/>
      <c r="B32" s="123"/>
      <c r="C32" s="123"/>
      <c r="D32" s="123"/>
      <c r="E32" s="145">
        <f t="array" ref="E32">SUM(IF(ISEVEN(ROW(E$6:E28)), E$6:E28, 0))/COUNTIF($A$5:$A$28, "&lt;&gt;")</f>
        <v>0</v>
      </c>
      <c r="F32" s="145">
        <f t="array" ref="F32">SUM(IF(ISEVEN(ROW(F$6:F28)), F$6:F28, 0))/COUNTIF($A$5:$A$28, "&lt;&gt;")</f>
        <v>0</v>
      </c>
      <c r="G32" s="145">
        <f t="array" ref="G32">SUM(IF(ISEVEN(ROW(G$6:G28)), G$6:G28, 0))/COUNTIF($A$5:$A$28, "&lt;&gt;")</f>
        <v>0</v>
      </c>
      <c r="H32" s="145">
        <f t="array" ref="H32">SUM(IF(ISEVEN(ROW(H$6:H28)), H$6:H28, 0))/COUNTIF($A$5:$A$28, "&lt;&gt;")</f>
        <v>0</v>
      </c>
      <c r="I32" s="141">
        <f t="array" ref="I32">SUM(IF(ISEVEN(ROW(I$6:I28)), I$6:I28, 0))/COUNTIF($A$5:$A$28, "&lt;&gt;")</f>
        <v>0</v>
      </c>
      <c r="J32" s="145">
        <f t="array" ref="J32">SUM(IF(ISEVEN(ROW(J$6:J28)), J$6:J28, 0))/COUNTIF($A$5:$A$28, "&lt;&gt;")</f>
        <v>0</v>
      </c>
      <c r="K32" s="145">
        <f t="array" ref="K32">SUM(IF(ISEVEN(ROW(K$6:K28)), K$6:K28, 0))/COUNTIF($A$5:$A$28, "&lt;&gt;")</f>
        <v>0</v>
      </c>
      <c r="L32" s="145">
        <f t="array" ref="L32">SUM(IF(ISEVEN(ROW(L$6:L28)), L$6:L28, 0))/COUNTIF($A$5:$A$28, "&lt;&gt;")</f>
        <v>0</v>
      </c>
      <c r="M32" s="123"/>
      <c r="N32" s="123"/>
      <c r="O32" s="123"/>
      <c r="P32" s="124"/>
      <c r="Q32" s="13"/>
      <c r="R32" s="13"/>
      <c r="S32" s="13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7">
    <mergeCell ref="E3:H3"/>
    <mergeCell ref="I3:L3"/>
    <mergeCell ref="E4:H4"/>
    <mergeCell ref="I4:L4"/>
    <mergeCell ref="A2:A4"/>
    <mergeCell ref="B2:B4"/>
    <mergeCell ref="C2:D2"/>
    <mergeCell ref="M2:N2"/>
    <mergeCell ref="O2:O4"/>
    <mergeCell ref="P2:P4"/>
    <mergeCell ref="Q2:S4"/>
    <mergeCell ref="U5:U6"/>
    <mergeCell ref="V5:V6"/>
    <mergeCell ref="W5:W6"/>
    <mergeCell ref="M3:M4"/>
    <mergeCell ref="N3:N4"/>
    <mergeCell ref="M5:M6"/>
    <mergeCell ref="N5:N6"/>
    <mergeCell ref="O5:O6"/>
    <mergeCell ref="P5:P6"/>
    <mergeCell ref="Q5:S6"/>
    <mergeCell ref="A7:A8"/>
    <mergeCell ref="A9:A10"/>
    <mergeCell ref="B9:B10"/>
    <mergeCell ref="C9:C10"/>
    <mergeCell ref="D9:D10"/>
    <mergeCell ref="V9:V10"/>
    <mergeCell ref="W9:W10"/>
    <mergeCell ref="N15:N16"/>
    <mergeCell ref="O15:O16"/>
    <mergeCell ref="P15:P16"/>
    <mergeCell ref="Q15:S16"/>
    <mergeCell ref="U15:U16"/>
    <mergeCell ref="V15:V16"/>
    <mergeCell ref="W15:W16"/>
    <mergeCell ref="M15:M16"/>
    <mergeCell ref="M17:M18"/>
    <mergeCell ref="N17:N18"/>
    <mergeCell ref="O17:O18"/>
    <mergeCell ref="P17:P18"/>
    <mergeCell ref="Q17:S18"/>
    <mergeCell ref="U17:U18"/>
    <mergeCell ref="P23:P24"/>
    <mergeCell ref="Q23:S24"/>
    <mergeCell ref="Q25:S26"/>
    <mergeCell ref="M19:M20"/>
    <mergeCell ref="M21:M22"/>
    <mergeCell ref="N21:N22"/>
    <mergeCell ref="O21:O22"/>
    <mergeCell ref="P21:P22"/>
    <mergeCell ref="Q21:S22"/>
    <mergeCell ref="M23:M24"/>
    <mergeCell ref="N27:N28"/>
    <mergeCell ref="O27:O28"/>
    <mergeCell ref="Q27:S28"/>
    <mergeCell ref="N23:N24"/>
    <mergeCell ref="O23:O24"/>
    <mergeCell ref="M25:M26"/>
    <mergeCell ref="N25:N26"/>
    <mergeCell ref="O25:O26"/>
    <mergeCell ref="P25:P26"/>
    <mergeCell ref="M27:M28"/>
    <mergeCell ref="P27:P28"/>
    <mergeCell ref="N7:N8"/>
    <mergeCell ref="O7:O8"/>
    <mergeCell ref="P7:P8"/>
    <mergeCell ref="Q7:S8"/>
    <mergeCell ref="U7:U8"/>
    <mergeCell ref="V7:V8"/>
    <mergeCell ref="W7:W8"/>
    <mergeCell ref="M7:M8"/>
    <mergeCell ref="M9:M10"/>
    <mergeCell ref="N9:N10"/>
    <mergeCell ref="O9:O10"/>
    <mergeCell ref="P9:P10"/>
    <mergeCell ref="Q9:S10"/>
    <mergeCell ref="U9:U10"/>
    <mergeCell ref="N11:N12"/>
    <mergeCell ref="O11:O12"/>
    <mergeCell ref="P11:P12"/>
    <mergeCell ref="Q11:S12"/>
    <mergeCell ref="U11:U12"/>
    <mergeCell ref="V11:V12"/>
    <mergeCell ref="W11:W12"/>
    <mergeCell ref="V13:V14"/>
    <mergeCell ref="W13:W14"/>
    <mergeCell ref="M11:M12"/>
    <mergeCell ref="M13:M14"/>
    <mergeCell ref="N13:N14"/>
    <mergeCell ref="O13:O14"/>
    <mergeCell ref="P13:P14"/>
    <mergeCell ref="Q13:S14"/>
    <mergeCell ref="U13:U14"/>
    <mergeCell ref="V17:V18"/>
    <mergeCell ref="W17:W18"/>
    <mergeCell ref="N19:N20"/>
    <mergeCell ref="O19:O20"/>
    <mergeCell ref="P19:P20"/>
    <mergeCell ref="Q19:S20"/>
    <mergeCell ref="U19:U20"/>
    <mergeCell ref="V19:V20"/>
    <mergeCell ref="W19:W20"/>
    <mergeCell ref="A19:A20"/>
    <mergeCell ref="B19:B20"/>
    <mergeCell ref="C19:C20"/>
    <mergeCell ref="D19:D20"/>
    <mergeCell ref="B21:B22"/>
    <mergeCell ref="C21:C22"/>
    <mergeCell ref="D21:D22"/>
    <mergeCell ref="A21:A22"/>
    <mergeCell ref="A23:A24"/>
    <mergeCell ref="B23:B24"/>
    <mergeCell ref="C23:C24"/>
    <mergeCell ref="D23:D24"/>
    <mergeCell ref="A25:A26"/>
    <mergeCell ref="B25:B26"/>
    <mergeCell ref="C3:C4"/>
    <mergeCell ref="D3:D4"/>
    <mergeCell ref="A5:A6"/>
    <mergeCell ref="B5:B6"/>
    <mergeCell ref="C5:C6"/>
    <mergeCell ref="D5:D6"/>
    <mergeCell ref="D7:D8"/>
    <mergeCell ref="B13:B14"/>
    <mergeCell ref="C13:C14"/>
    <mergeCell ref="B7:B8"/>
    <mergeCell ref="C7:C8"/>
    <mergeCell ref="A11:A12"/>
    <mergeCell ref="B11:B12"/>
    <mergeCell ref="C11:C12"/>
    <mergeCell ref="D11:D12"/>
    <mergeCell ref="D13:D14"/>
    <mergeCell ref="C17:C18"/>
    <mergeCell ref="D17:D18"/>
    <mergeCell ref="A13:A14"/>
    <mergeCell ref="A15:A16"/>
    <mergeCell ref="B15:B16"/>
    <mergeCell ref="C15:C16"/>
    <mergeCell ref="D15:D16"/>
    <mergeCell ref="A17:A18"/>
    <mergeCell ref="B17:B18"/>
    <mergeCell ref="C25:C26"/>
    <mergeCell ref="D25:D26"/>
    <mergeCell ref="A27:A28"/>
    <mergeCell ref="B27:B28"/>
    <mergeCell ref="C27:C28"/>
    <mergeCell ref="D27:D28"/>
  </mergeCells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6.43"/>
    <col customWidth="1" min="3" max="6" width="14.43"/>
    <col customWidth="1" min="13" max="13" width="16.43"/>
  </cols>
  <sheetData>
    <row r="1" ht="15.75" customHeight="1">
      <c r="A1" s="126" t="s">
        <v>552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T1" s="13"/>
      <c r="U1" s="13"/>
      <c r="V1" s="13"/>
      <c r="W1" s="13"/>
    </row>
    <row r="2" ht="15.75" customHeight="1">
      <c r="A2" s="96" t="s">
        <v>87</v>
      </c>
      <c r="B2" s="96" t="s">
        <v>433</v>
      </c>
      <c r="C2" s="127" t="s">
        <v>89</v>
      </c>
      <c r="D2" s="128"/>
      <c r="E2" s="127" t="s">
        <v>434</v>
      </c>
      <c r="F2" s="127" t="s">
        <v>435</v>
      </c>
      <c r="G2" s="127" t="s">
        <v>436</v>
      </c>
      <c r="H2" s="129" t="s">
        <v>437</v>
      </c>
      <c r="I2" s="127" t="s">
        <v>434</v>
      </c>
      <c r="J2" s="127" t="s">
        <v>435</v>
      </c>
      <c r="K2" s="127" t="s">
        <v>436</v>
      </c>
      <c r="L2" s="129" t="s">
        <v>437</v>
      </c>
      <c r="M2" s="127" t="s">
        <v>438</v>
      </c>
      <c r="N2" s="128"/>
      <c r="O2" s="95" t="s">
        <v>15</v>
      </c>
      <c r="P2" s="96" t="s">
        <v>16</v>
      </c>
      <c r="Q2" s="130" t="s">
        <v>108</v>
      </c>
      <c r="R2" s="66"/>
      <c r="S2" s="131"/>
      <c r="T2" s="140"/>
      <c r="U2" s="13"/>
      <c r="V2" s="13"/>
      <c r="W2" s="13"/>
    </row>
    <row r="3" ht="15.75" customHeight="1">
      <c r="A3" s="121"/>
      <c r="B3" s="121"/>
      <c r="C3" s="132" t="s">
        <v>439</v>
      </c>
      <c r="D3" s="133" t="s">
        <v>108</v>
      </c>
      <c r="E3" s="134" t="s">
        <v>440</v>
      </c>
      <c r="F3" s="135"/>
      <c r="G3" s="135"/>
      <c r="H3" s="136"/>
      <c r="I3" s="134" t="s">
        <v>441</v>
      </c>
      <c r="J3" s="135"/>
      <c r="K3" s="135"/>
      <c r="L3" s="136"/>
      <c r="M3" s="132" t="s">
        <v>442</v>
      </c>
      <c r="N3" s="133" t="s">
        <v>443</v>
      </c>
      <c r="O3" s="137"/>
      <c r="P3" s="121"/>
      <c r="S3" s="121"/>
      <c r="T3" s="140"/>
      <c r="U3" s="13"/>
      <c r="V3" s="13"/>
      <c r="W3" s="13"/>
    </row>
    <row r="4" ht="15.75" customHeight="1">
      <c r="A4" s="136"/>
      <c r="B4" s="136"/>
      <c r="C4" s="138"/>
      <c r="D4" s="136"/>
      <c r="E4" s="134" t="s">
        <v>444</v>
      </c>
      <c r="F4" s="135"/>
      <c r="G4" s="135"/>
      <c r="H4" s="136"/>
      <c r="I4" s="134" t="s">
        <v>445</v>
      </c>
      <c r="J4" s="135"/>
      <c r="K4" s="135"/>
      <c r="L4" s="136"/>
      <c r="M4" s="138"/>
      <c r="N4" s="136"/>
      <c r="O4" s="139"/>
      <c r="P4" s="136"/>
      <c r="Q4" s="135"/>
      <c r="R4" s="135"/>
      <c r="S4" s="136"/>
      <c r="T4" s="140"/>
      <c r="U4" s="13" t="s">
        <v>446</v>
      </c>
      <c r="V4" s="13" t="s">
        <v>447</v>
      </c>
      <c r="W4" s="13" t="s">
        <v>448</v>
      </c>
    </row>
    <row r="5" ht="15.75" customHeight="1">
      <c r="A5" s="103">
        <v>1.0</v>
      </c>
      <c r="B5" s="103"/>
      <c r="C5" s="103"/>
      <c r="D5" s="103" t="s">
        <v>401</v>
      </c>
      <c r="E5" s="13">
        <v>0.0</v>
      </c>
      <c r="F5" s="13">
        <v>2.0</v>
      </c>
      <c r="G5" s="13">
        <v>0.0</v>
      </c>
      <c r="H5" s="103">
        <v>0.0</v>
      </c>
      <c r="I5" s="13">
        <v>0.0</v>
      </c>
      <c r="J5" s="13">
        <v>0.0</v>
      </c>
      <c r="K5" s="13">
        <v>0.0</v>
      </c>
      <c r="L5" s="103">
        <v>0.0</v>
      </c>
      <c r="M5" s="103">
        <v>1.0</v>
      </c>
      <c r="N5" s="103">
        <v>2.0</v>
      </c>
      <c r="O5" s="103"/>
      <c r="P5" s="103">
        <v>3.0</v>
      </c>
      <c r="Q5" s="13"/>
      <c r="S5" s="121"/>
      <c r="T5" s="140"/>
      <c r="U5" s="147">
        <f>SUM(E5:H5) * 2 + SUM(I5:L5) * 3</f>
        <v>4</v>
      </c>
      <c r="V5" s="147">
        <f>1-EXP(-(ROW(V5) - 4)/3)</f>
        <v>0.2834686894</v>
      </c>
      <c r="W5" s="147">
        <f>V5*U5</f>
        <v>1.133874758</v>
      </c>
    </row>
    <row r="6" ht="15.75" customHeight="1">
      <c r="A6" s="121"/>
      <c r="B6" s="121"/>
      <c r="C6" s="121"/>
      <c r="D6" s="121"/>
      <c r="E6" s="13">
        <v>0.0</v>
      </c>
      <c r="F6" s="13">
        <v>1.0</v>
      </c>
      <c r="G6" s="13">
        <v>0.0</v>
      </c>
      <c r="H6" s="103">
        <v>0.0</v>
      </c>
      <c r="I6" s="13">
        <v>0.0</v>
      </c>
      <c r="J6" s="13">
        <v>0.0</v>
      </c>
      <c r="K6" s="13">
        <v>0.0</v>
      </c>
      <c r="L6" s="103">
        <v>0.0</v>
      </c>
      <c r="M6" s="121"/>
      <c r="N6" s="121"/>
      <c r="O6" s="121"/>
      <c r="P6" s="121"/>
      <c r="S6" s="121"/>
      <c r="T6" s="140"/>
    </row>
    <row r="7" ht="15.75" customHeight="1">
      <c r="A7" s="103">
        <v>9.0</v>
      </c>
      <c r="B7" s="103"/>
      <c r="C7" s="103"/>
      <c r="D7" s="103" t="s">
        <v>553</v>
      </c>
      <c r="E7" s="13">
        <v>0.0</v>
      </c>
      <c r="F7" s="13">
        <v>1.0</v>
      </c>
      <c r="G7" s="13">
        <v>0.0</v>
      </c>
      <c r="H7" s="103">
        <v>0.0</v>
      </c>
      <c r="I7" s="13">
        <v>0.0</v>
      </c>
      <c r="J7" s="13">
        <v>0.0</v>
      </c>
      <c r="K7" s="13">
        <v>0.0</v>
      </c>
      <c r="L7" s="103">
        <v>0.0</v>
      </c>
      <c r="M7" s="103">
        <v>2.0</v>
      </c>
      <c r="N7" s="103">
        <v>4.0</v>
      </c>
      <c r="O7" s="103"/>
      <c r="P7" s="103">
        <v>3.0</v>
      </c>
      <c r="Q7" s="13"/>
      <c r="S7" s="121"/>
      <c r="T7" s="140"/>
      <c r="U7" s="147">
        <f>SUM(E7:H7) * 2 + SUM(I7:L7) * 3</f>
        <v>2</v>
      </c>
      <c r="V7" s="147">
        <f>1-EXP(-(ROW(V7) - 4)/3)</f>
        <v>0.6321205588</v>
      </c>
      <c r="W7" s="147">
        <f>V7*U7</f>
        <v>1.264241118</v>
      </c>
    </row>
    <row r="8" ht="15.75" customHeight="1">
      <c r="A8" s="121"/>
      <c r="B8" s="121"/>
      <c r="C8" s="121"/>
      <c r="D8" s="121"/>
      <c r="E8" s="13">
        <v>0.0</v>
      </c>
      <c r="F8" s="13">
        <v>0.0</v>
      </c>
      <c r="G8" s="13">
        <v>0.0</v>
      </c>
      <c r="H8" s="103">
        <v>0.0</v>
      </c>
      <c r="I8" s="13">
        <v>0.0</v>
      </c>
      <c r="J8" s="13">
        <v>0.0</v>
      </c>
      <c r="K8" s="13">
        <v>0.0</v>
      </c>
      <c r="L8" s="103">
        <v>0.0</v>
      </c>
      <c r="M8" s="121"/>
      <c r="N8" s="121"/>
      <c r="O8" s="121"/>
      <c r="P8" s="121"/>
      <c r="S8" s="121"/>
      <c r="T8" s="140"/>
    </row>
    <row r="9" ht="15.75" customHeight="1">
      <c r="A9" s="103">
        <v>17.0</v>
      </c>
      <c r="B9" s="103"/>
      <c r="C9" s="103" t="s">
        <v>116</v>
      </c>
      <c r="D9" s="103" t="s">
        <v>554</v>
      </c>
      <c r="E9" s="13">
        <v>0.0</v>
      </c>
      <c r="F9" s="13">
        <v>3.0</v>
      </c>
      <c r="G9" s="13">
        <v>0.0</v>
      </c>
      <c r="H9" s="103">
        <v>0.0</v>
      </c>
      <c r="I9" s="13">
        <v>0.0</v>
      </c>
      <c r="J9" s="13">
        <v>0.0</v>
      </c>
      <c r="K9" s="13">
        <v>0.0</v>
      </c>
      <c r="L9" s="103">
        <v>0.0</v>
      </c>
      <c r="M9" s="103">
        <v>2.0</v>
      </c>
      <c r="N9" s="103">
        <v>5.0</v>
      </c>
      <c r="O9" s="103"/>
      <c r="P9" s="103">
        <v>3.0</v>
      </c>
      <c r="Q9" s="13" t="s">
        <v>555</v>
      </c>
      <c r="S9" s="121"/>
      <c r="T9" s="140"/>
      <c r="U9" s="147">
        <f>SUM(E9:H9) * 2 + SUM(I9:L9) * 3</f>
        <v>6</v>
      </c>
      <c r="V9" s="147">
        <f>1-EXP(-(ROW(V9) - 4)/3)</f>
        <v>0.8111243972</v>
      </c>
      <c r="W9" s="147">
        <f>V9*U9</f>
        <v>4.866746383</v>
      </c>
    </row>
    <row r="10" ht="15.75" customHeight="1">
      <c r="A10" s="121"/>
      <c r="B10" s="121"/>
      <c r="C10" s="121"/>
      <c r="D10" s="121"/>
      <c r="E10" s="13">
        <v>0.0</v>
      </c>
      <c r="F10" s="13">
        <v>0.0</v>
      </c>
      <c r="G10" s="13">
        <v>0.0</v>
      </c>
      <c r="H10" s="103">
        <v>0.0</v>
      </c>
      <c r="I10" s="13">
        <v>0.0</v>
      </c>
      <c r="J10" s="13">
        <v>0.0</v>
      </c>
      <c r="K10" s="13">
        <v>0.0</v>
      </c>
      <c r="L10" s="103">
        <v>0.0</v>
      </c>
      <c r="M10" s="121"/>
      <c r="N10" s="121"/>
      <c r="O10" s="121"/>
      <c r="P10" s="121"/>
      <c r="S10" s="121"/>
      <c r="T10" s="140"/>
    </row>
    <row r="11" ht="15.75" customHeight="1">
      <c r="A11" s="103">
        <v>25.0</v>
      </c>
      <c r="B11" s="103"/>
      <c r="C11" s="103" t="s">
        <v>116</v>
      </c>
      <c r="D11" s="103" t="s">
        <v>556</v>
      </c>
      <c r="E11" s="13">
        <v>0.0</v>
      </c>
      <c r="F11" s="13">
        <v>1.0</v>
      </c>
      <c r="G11" s="13">
        <v>0.0</v>
      </c>
      <c r="H11" s="103">
        <v>0.0</v>
      </c>
      <c r="I11" s="13">
        <v>0.0</v>
      </c>
      <c r="J11" s="13">
        <v>0.0</v>
      </c>
      <c r="K11" s="13">
        <v>0.0</v>
      </c>
      <c r="L11" s="103">
        <v>0.0</v>
      </c>
      <c r="M11" s="103"/>
      <c r="N11" s="103"/>
      <c r="O11" s="103"/>
      <c r="P11" s="103">
        <v>3.0</v>
      </c>
      <c r="Q11" s="13" t="s">
        <v>557</v>
      </c>
      <c r="S11" s="121"/>
      <c r="T11" s="140"/>
      <c r="U11" s="147">
        <f>SUM(E11:H11) * 2 + SUM(I11:L11) * 3</f>
        <v>2</v>
      </c>
      <c r="V11" s="147">
        <f>1-EXP(-(ROW(V11) - 4)/3)</f>
        <v>0.9030280321</v>
      </c>
      <c r="W11" s="147">
        <f>V11*U11</f>
        <v>1.806056064</v>
      </c>
    </row>
    <row r="12" ht="15.75" customHeight="1">
      <c r="A12" s="121"/>
      <c r="B12" s="121"/>
      <c r="C12" s="121"/>
      <c r="D12" s="121"/>
      <c r="E12" s="13">
        <v>0.0</v>
      </c>
      <c r="F12" s="13">
        <v>0.0</v>
      </c>
      <c r="G12" s="13">
        <v>0.0</v>
      </c>
      <c r="H12" s="103">
        <v>0.0</v>
      </c>
      <c r="I12" s="13">
        <v>1.0</v>
      </c>
      <c r="J12" s="13">
        <v>0.0</v>
      </c>
      <c r="K12" s="13">
        <v>0.0</v>
      </c>
      <c r="L12" s="103">
        <v>0.0</v>
      </c>
      <c r="M12" s="121"/>
      <c r="N12" s="121"/>
      <c r="O12" s="121"/>
      <c r="P12" s="121"/>
      <c r="S12" s="121"/>
      <c r="T12" s="140"/>
    </row>
    <row r="13" ht="15.75" customHeight="1">
      <c r="A13" s="103">
        <v>29.0</v>
      </c>
      <c r="B13" s="103"/>
      <c r="C13" s="103" t="s">
        <v>116</v>
      </c>
      <c r="D13" s="103" t="s">
        <v>453</v>
      </c>
      <c r="E13" s="13">
        <v>1.0</v>
      </c>
      <c r="F13" s="13">
        <v>1.0</v>
      </c>
      <c r="G13" s="13">
        <v>0.0</v>
      </c>
      <c r="H13" s="103">
        <v>0.0</v>
      </c>
      <c r="I13" s="13">
        <v>0.0</v>
      </c>
      <c r="J13" s="13">
        <v>0.0</v>
      </c>
      <c r="K13" s="13">
        <v>0.0</v>
      </c>
      <c r="L13" s="103">
        <v>0.0</v>
      </c>
      <c r="M13" s="103">
        <v>2.0</v>
      </c>
      <c r="N13" s="103">
        <v>3.0</v>
      </c>
      <c r="O13" s="103"/>
      <c r="P13" s="103">
        <v>3.0</v>
      </c>
      <c r="Q13" s="13" t="s">
        <v>558</v>
      </c>
      <c r="S13" s="121"/>
      <c r="T13" s="140"/>
      <c r="U13" s="147">
        <f>SUM(E13:H13) * 2 + SUM(I13:L13) * 3</f>
        <v>4</v>
      </c>
      <c r="V13" s="147">
        <f>1-EXP(-(ROW(V13) - 4)/3)</f>
        <v>0.9502129316</v>
      </c>
      <c r="W13" s="147">
        <f>V13*U13</f>
        <v>3.800851727</v>
      </c>
    </row>
    <row r="14" ht="15.75" customHeight="1">
      <c r="A14" s="121"/>
      <c r="B14" s="121"/>
      <c r="C14" s="121"/>
      <c r="D14" s="121"/>
      <c r="E14" s="13">
        <v>0.0</v>
      </c>
      <c r="F14" s="13">
        <v>1.0</v>
      </c>
      <c r="G14" s="13">
        <v>0.0</v>
      </c>
      <c r="H14" s="103">
        <v>0.0</v>
      </c>
      <c r="I14" s="13">
        <v>1.0</v>
      </c>
      <c r="J14" s="13">
        <v>0.0</v>
      </c>
      <c r="K14" s="13">
        <v>0.0</v>
      </c>
      <c r="L14" s="103">
        <v>0.0</v>
      </c>
      <c r="M14" s="121"/>
      <c r="N14" s="121"/>
      <c r="O14" s="121"/>
      <c r="P14" s="121"/>
      <c r="S14" s="121"/>
      <c r="T14" s="140"/>
    </row>
    <row r="15" ht="15.75" customHeight="1">
      <c r="A15" s="103">
        <v>35.0</v>
      </c>
      <c r="B15" s="103"/>
      <c r="C15" s="103"/>
      <c r="D15" s="103" t="s">
        <v>559</v>
      </c>
      <c r="E15" s="13">
        <v>1.0</v>
      </c>
      <c r="F15" s="13">
        <v>3.0</v>
      </c>
      <c r="G15" s="13">
        <v>0.0</v>
      </c>
      <c r="H15" s="103">
        <v>0.0</v>
      </c>
      <c r="I15" s="13">
        <v>0.0</v>
      </c>
      <c r="J15" s="13">
        <v>0.0</v>
      </c>
      <c r="K15" s="13">
        <v>0.0</v>
      </c>
      <c r="L15" s="103">
        <v>0.0</v>
      </c>
      <c r="M15" s="103">
        <v>1.0</v>
      </c>
      <c r="N15" s="103">
        <v>1.5</v>
      </c>
      <c r="O15" s="103"/>
      <c r="P15" s="103">
        <v>4.0</v>
      </c>
      <c r="Q15" s="13" t="s">
        <v>560</v>
      </c>
      <c r="S15" s="121"/>
      <c r="T15" s="140"/>
      <c r="U15" s="147">
        <f>SUM(E15:H15) * 2 + SUM(I15:L15) * 3</f>
        <v>8</v>
      </c>
      <c r="V15" s="147">
        <f>1-EXP(-(ROW(V15) - 4)/3)</f>
        <v>0.9744384668</v>
      </c>
      <c r="W15" s="147">
        <f>V15*U15</f>
        <v>7.795507734</v>
      </c>
    </row>
    <row r="16" ht="15.75" customHeight="1">
      <c r="A16" s="121"/>
      <c r="B16" s="121"/>
      <c r="C16" s="121"/>
      <c r="D16" s="121"/>
      <c r="E16" s="13">
        <v>0.0</v>
      </c>
      <c r="F16" s="13">
        <v>0.0</v>
      </c>
      <c r="G16" s="13">
        <v>0.0</v>
      </c>
      <c r="H16" s="103">
        <v>0.0</v>
      </c>
      <c r="I16" s="13">
        <v>0.0</v>
      </c>
      <c r="J16" s="13">
        <v>0.0</v>
      </c>
      <c r="K16" s="13">
        <v>0.0</v>
      </c>
      <c r="L16" s="103">
        <v>0.0</v>
      </c>
      <c r="M16" s="121"/>
      <c r="N16" s="121"/>
      <c r="O16" s="121"/>
      <c r="P16" s="121"/>
      <c r="S16" s="121"/>
      <c r="T16" s="140"/>
    </row>
    <row r="17" ht="15.75" customHeight="1">
      <c r="A17" s="103">
        <v>43.0</v>
      </c>
      <c r="B17" s="103"/>
      <c r="C17" s="103"/>
      <c r="D17" s="103" t="s">
        <v>561</v>
      </c>
      <c r="E17" s="13">
        <v>0.0</v>
      </c>
      <c r="F17" s="13">
        <v>4.0</v>
      </c>
      <c r="G17" s="13">
        <v>0.0</v>
      </c>
      <c r="H17" s="103">
        <v>0.0</v>
      </c>
      <c r="I17" s="13">
        <v>0.0</v>
      </c>
      <c r="J17" s="13">
        <v>0.0</v>
      </c>
      <c r="K17" s="13">
        <v>0.0</v>
      </c>
      <c r="L17" s="103">
        <v>0.0</v>
      </c>
      <c r="M17" s="103">
        <v>2.0</v>
      </c>
      <c r="N17" s="103">
        <v>13.0</v>
      </c>
      <c r="O17" s="103"/>
      <c r="P17" s="103">
        <v>4.0</v>
      </c>
      <c r="Q17" s="13" t="s">
        <v>562</v>
      </c>
      <c r="S17" s="121"/>
      <c r="T17" s="140"/>
      <c r="U17" s="147">
        <f>SUM(E17:H17) * 2 + SUM(I17:L17) * 3</f>
        <v>8</v>
      </c>
      <c r="V17" s="147">
        <f>1-EXP(-(ROW(V17) - 4)/3)</f>
        <v>0.9868762713</v>
      </c>
      <c r="W17" s="147">
        <f>V17*U17</f>
        <v>7.89501017</v>
      </c>
    </row>
    <row r="18" ht="15.75" customHeight="1">
      <c r="A18" s="121"/>
      <c r="B18" s="121"/>
      <c r="C18" s="121"/>
      <c r="D18" s="121"/>
      <c r="E18" s="13">
        <v>1.0</v>
      </c>
      <c r="F18" s="13">
        <v>0.0</v>
      </c>
      <c r="G18" s="13">
        <v>0.0</v>
      </c>
      <c r="H18" s="103">
        <v>0.0</v>
      </c>
      <c r="I18" s="13">
        <v>0.0</v>
      </c>
      <c r="J18" s="13">
        <v>0.0</v>
      </c>
      <c r="K18" s="13">
        <v>0.0</v>
      </c>
      <c r="L18" s="103">
        <v>0.0</v>
      </c>
      <c r="M18" s="121"/>
      <c r="N18" s="121"/>
      <c r="O18" s="121"/>
      <c r="P18" s="121"/>
      <c r="S18" s="121"/>
      <c r="T18" s="140"/>
    </row>
    <row r="19" ht="15.75" customHeight="1">
      <c r="A19" s="103">
        <v>49.0</v>
      </c>
      <c r="B19" s="103"/>
      <c r="C19" s="103" t="s">
        <v>119</v>
      </c>
      <c r="D19" s="103" t="s">
        <v>563</v>
      </c>
      <c r="E19" s="13">
        <v>1.0</v>
      </c>
      <c r="F19" s="13">
        <v>2.0</v>
      </c>
      <c r="G19" s="13">
        <v>0.0</v>
      </c>
      <c r="H19" s="103">
        <v>0.0</v>
      </c>
      <c r="I19" s="13">
        <v>0.0</v>
      </c>
      <c r="J19" s="13">
        <v>0.0</v>
      </c>
      <c r="K19" s="13">
        <v>0.0</v>
      </c>
      <c r="L19" s="103">
        <v>0.0</v>
      </c>
      <c r="M19" s="103">
        <v>2.0</v>
      </c>
      <c r="N19" s="103">
        <v>12.0</v>
      </c>
      <c r="O19" s="103"/>
      <c r="P19" s="103">
        <v>4.0</v>
      </c>
      <c r="Q19" s="13" t="s">
        <v>564</v>
      </c>
      <c r="S19" s="121"/>
      <c r="T19" s="140"/>
      <c r="U19" s="147">
        <f>SUM(E19:H19) * 2 + SUM(I19:L19) * 3</f>
        <v>6</v>
      </c>
      <c r="V19" s="147">
        <f>1-EXP(-(ROW(V19) - 4)/3)</f>
        <v>0.993262053</v>
      </c>
      <c r="W19" s="147">
        <f>V19*U19</f>
        <v>5.959572318</v>
      </c>
    </row>
    <row r="20" ht="15.75" customHeight="1">
      <c r="A20" s="121"/>
      <c r="B20" s="121"/>
      <c r="C20" s="121"/>
      <c r="D20" s="121"/>
      <c r="E20" s="13">
        <v>2.0</v>
      </c>
      <c r="F20" s="13">
        <v>0.0</v>
      </c>
      <c r="G20" s="13">
        <v>0.0</v>
      </c>
      <c r="H20" s="103">
        <v>0.0</v>
      </c>
      <c r="I20" s="13">
        <v>0.0</v>
      </c>
      <c r="J20" s="13">
        <v>0.0</v>
      </c>
      <c r="K20" s="13">
        <v>0.0</v>
      </c>
      <c r="L20" s="103">
        <v>0.0</v>
      </c>
      <c r="M20" s="121"/>
      <c r="N20" s="121"/>
      <c r="O20" s="121"/>
      <c r="P20" s="121"/>
      <c r="S20" s="121"/>
      <c r="T20" s="140"/>
    </row>
    <row r="21" ht="15.75" customHeight="1">
      <c r="A21" s="103">
        <v>52.0</v>
      </c>
      <c r="B21" s="103"/>
      <c r="C21" s="103" t="s">
        <v>119</v>
      </c>
      <c r="D21" s="103" t="s">
        <v>453</v>
      </c>
      <c r="E21" s="13">
        <v>1.0</v>
      </c>
      <c r="F21" s="13">
        <v>2.0</v>
      </c>
      <c r="G21" s="13">
        <v>0.0</v>
      </c>
      <c r="H21" s="103">
        <v>0.0</v>
      </c>
      <c r="I21" s="13">
        <v>0.0</v>
      </c>
      <c r="J21" s="13">
        <v>0.0</v>
      </c>
      <c r="K21" s="13">
        <v>0.0</v>
      </c>
      <c r="L21" s="103">
        <v>0.0</v>
      </c>
      <c r="M21" s="103">
        <v>2.0</v>
      </c>
      <c r="N21" s="103">
        <v>8.0</v>
      </c>
      <c r="O21" s="103"/>
      <c r="P21" s="103">
        <v>3.0</v>
      </c>
      <c r="Q21" s="13" t="s">
        <v>565</v>
      </c>
      <c r="S21" s="121"/>
      <c r="T21" s="140" t="s">
        <v>449</v>
      </c>
      <c r="U21" s="147">
        <f t="shared" ref="U21:W21" si="1">SUM(U5:U20)</f>
        <v>40</v>
      </c>
      <c r="V21" s="147">
        <f t="shared" si="1"/>
        <v>6.5345314</v>
      </c>
      <c r="W21" s="147">
        <f t="shared" si="1"/>
        <v>34.52186027</v>
      </c>
    </row>
    <row r="22" ht="15.75" customHeight="1">
      <c r="A22" s="121"/>
      <c r="B22" s="121"/>
      <c r="C22" s="121"/>
      <c r="D22" s="121"/>
      <c r="E22" s="13">
        <v>0.0</v>
      </c>
      <c r="F22" s="13">
        <v>0.0</v>
      </c>
      <c r="G22" s="13">
        <v>0.0</v>
      </c>
      <c r="H22" s="103">
        <v>0.0</v>
      </c>
      <c r="I22" s="13">
        <v>0.0</v>
      </c>
      <c r="J22" s="13">
        <v>0.0</v>
      </c>
      <c r="K22" s="13">
        <v>0.0</v>
      </c>
      <c r="L22" s="103">
        <v>0.0</v>
      </c>
      <c r="M22" s="121"/>
      <c r="N22" s="121"/>
      <c r="O22" s="121"/>
      <c r="P22" s="121"/>
      <c r="S22" s="121"/>
      <c r="T22" s="140"/>
      <c r="U22" s="147">
        <f>U21/COUNT(U5:U20)</f>
        <v>5</v>
      </c>
      <c r="V22" s="13"/>
      <c r="W22" s="147">
        <f>W21/V21</f>
        <v>5.282989423</v>
      </c>
    </row>
    <row r="23" ht="15.75" customHeight="1">
      <c r="A23" s="103">
        <v>59.0</v>
      </c>
      <c r="B23" s="103"/>
      <c r="C23" s="103" t="s">
        <v>298</v>
      </c>
      <c r="D23" s="103" t="s">
        <v>566</v>
      </c>
      <c r="E23" s="13">
        <v>1.0</v>
      </c>
      <c r="F23" s="13">
        <v>2.0</v>
      </c>
      <c r="G23" s="13">
        <v>0.0</v>
      </c>
      <c r="H23" s="103">
        <v>0.0</v>
      </c>
      <c r="I23" s="13">
        <v>0.0</v>
      </c>
      <c r="J23" s="13">
        <v>0.0</v>
      </c>
      <c r="K23" s="13">
        <v>0.0</v>
      </c>
      <c r="L23" s="103">
        <v>0.0</v>
      </c>
      <c r="M23" s="103">
        <v>1.0</v>
      </c>
      <c r="N23" s="103">
        <v>4.0</v>
      </c>
      <c r="O23" s="103"/>
      <c r="P23" s="103">
        <v>5.0</v>
      </c>
      <c r="Q23" s="13" t="s">
        <v>567</v>
      </c>
      <c r="S23" s="121"/>
    </row>
    <row r="24" ht="15.75" customHeight="1">
      <c r="A24" s="121"/>
      <c r="B24" s="121"/>
      <c r="C24" s="121"/>
      <c r="D24" s="121"/>
      <c r="E24" s="13">
        <v>3.0</v>
      </c>
      <c r="F24" s="13">
        <v>0.0</v>
      </c>
      <c r="G24" s="13">
        <v>0.0</v>
      </c>
      <c r="H24" s="103">
        <v>0.0</v>
      </c>
      <c r="I24" s="13">
        <v>0.0</v>
      </c>
      <c r="J24" s="13">
        <v>0.0</v>
      </c>
      <c r="K24" s="13">
        <v>0.0</v>
      </c>
      <c r="L24" s="103">
        <v>0.0</v>
      </c>
      <c r="M24" s="121"/>
      <c r="N24" s="121"/>
      <c r="O24" s="121"/>
      <c r="P24" s="121"/>
      <c r="S24" s="121"/>
    </row>
    <row r="25" ht="15.75" customHeight="1">
      <c r="A25" s="103">
        <v>69.0</v>
      </c>
      <c r="B25" s="103"/>
      <c r="C25" s="103" t="s">
        <v>109</v>
      </c>
      <c r="D25" s="103" t="s">
        <v>568</v>
      </c>
      <c r="E25" s="13">
        <v>0.0</v>
      </c>
      <c r="F25" s="13">
        <v>0.0</v>
      </c>
      <c r="G25" s="13">
        <v>0.0</v>
      </c>
      <c r="H25" s="103">
        <v>0.0</v>
      </c>
      <c r="I25" s="13">
        <v>3.0</v>
      </c>
      <c r="J25" s="13">
        <v>0.0</v>
      </c>
      <c r="K25" s="13">
        <v>0.0</v>
      </c>
      <c r="L25" s="103">
        <v>0.0</v>
      </c>
      <c r="M25" s="103">
        <v>2.0</v>
      </c>
      <c r="N25" s="103">
        <v>3.0</v>
      </c>
      <c r="O25" s="103"/>
      <c r="P25" s="103"/>
      <c r="Q25" s="13"/>
      <c r="S25" s="121"/>
    </row>
    <row r="26" ht="15.75" customHeight="1">
      <c r="A26" s="121"/>
      <c r="B26" s="121"/>
      <c r="C26" s="121"/>
      <c r="D26" s="121"/>
      <c r="E26" s="13">
        <v>0.0</v>
      </c>
      <c r="F26" s="13">
        <v>1.0</v>
      </c>
      <c r="G26" s="13">
        <v>0.0</v>
      </c>
      <c r="H26" s="103">
        <v>0.0</v>
      </c>
      <c r="I26" s="13">
        <v>0.0</v>
      </c>
      <c r="J26" s="13">
        <v>0.0</v>
      </c>
      <c r="K26" s="13">
        <v>0.0</v>
      </c>
      <c r="L26" s="103">
        <v>0.0</v>
      </c>
      <c r="M26" s="121"/>
      <c r="N26" s="121"/>
      <c r="O26" s="121"/>
      <c r="P26" s="121"/>
      <c r="S26" s="121"/>
    </row>
    <row r="27" ht="15.75" customHeight="1">
      <c r="A27" s="103"/>
      <c r="B27" s="103"/>
      <c r="C27" s="103"/>
      <c r="D27" s="103"/>
      <c r="E27" s="13"/>
      <c r="F27" s="13"/>
      <c r="G27" s="13"/>
      <c r="H27" s="103"/>
      <c r="I27" s="13"/>
      <c r="J27" s="13"/>
      <c r="K27" s="13"/>
      <c r="L27" s="103"/>
      <c r="M27" s="103"/>
      <c r="N27" s="103"/>
      <c r="O27" s="103"/>
      <c r="P27" s="103"/>
      <c r="Q27" s="13"/>
      <c r="S27" s="121"/>
    </row>
    <row r="28" ht="15.75" customHeight="1">
      <c r="A28" s="122"/>
      <c r="B28" s="122"/>
      <c r="C28" s="122"/>
      <c r="D28" s="122"/>
      <c r="E28" s="123"/>
      <c r="F28" s="123"/>
      <c r="G28" s="123"/>
      <c r="H28" s="124"/>
      <c r="I28" s="123"/>
      <c r="J28" s="123"/>
      <c r="K28" s="123"/>
      <c r="L28" s="124"/>
      <c r="M28" s="122"/>
      <c r="N28" s="122"/>
      <c r="O28" s="122"/>
      <c r="P28" s="122"/>
      <c r="Q28" s="52"/>
      <c r="R28" s="52"/>
      <c r="S28" s="122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ht="15.75" customHeight="1">
      <c r="A30" s="126" t="s">
        <v>450</v>
      </c>
      <c r="B30" s="123"/>
      <c r="C30" s="123"/>
      <c r="D30" s="123"/>
      <c r="E30" s="123"/>
      <c r="F30" s="123"/>
      <c r="G30" s="123"/>
      <c r="H30" s="123"/>
      <c r="I30" s="123"/>
      <c r="J30" s="123"/>
      <c r="K30" s="123"/>
      <c r="L30" s="123"/>
      <c r="M30" s="123"/>
      <c r="N30" s="123"/>
      <c r="O30" s="13"/>
      <c r="P30" s="13"/>
      <c r="Q30" s="13"/>
      <c r="R30" s="13"/>
      <c r="S30" s="13"/>
    </row>
    <row r="31" ht="15.75" customHeight="1">
      <c r="A31" s="140"/>
      <c r="B31" s="141" t="str">
        <f>SUM(B5:B28)/COUNTIF(B5:B28, "&lt;&gt;")</f>
        <v>#DIV/0!</v>
      </c>
      <c r="C31" s="13"/>
      <c r="D31" s="13"/>
      <c r="E31" s="141">
        <f t="array" ref="E31">SUM(IF(ISODD(ROW(E$5:E28)), E$5:E28, 0))/COUNTIF($A$5:$A$28, "&lt;&gt;")</f>
        <v>0.4545454545</v>
      </c>
      <c r="F31" s="141">
        <f t="array" ref="F31">SUM(IF(ISODD(ROW(F$5:F28)), F$5:F28, 0))/COUNTIF($A$5:$A$28, "&lt;&gt;")</f>
        <v>1.909090909</v>
      </c>
      <c r="G31" s="141">
        <f t="array" ref="G31">SUM(IF(ISODD(ROW(G$5:G28)), G$5:G28, 0))/COUNTIF($A$5:$A$28, "&lt;&gt;")</f>
        <v>0</v>
      </c>
      <c r="H31" s="141">
        <f t="array" ref="H31">SUM(IF(ISODD(ROW(H$5:H28)), H$5:H28, 0))/COUNTIF($A$5:$A$28, "&lt;&gt;")</f>
        <v>0</v>
      </c>
      <c r="I31" s="141">
        <f t="array" ref="I31">SUM(IF(ISODD(ROW(I$5:I28)), I$5:I28, 0))/COUNTIF($A$5:$A$28, "&lt;&gt;")</f>
        <v>0.2727272727</v>
      </c>
      <c r="J31" s="141">
        <f t="array" ref="J31">SUM(IF(ISODD(ROW(J$5:J28)), J$5:J28, 0))/COUNTIF($A$5:$A$28, "&lt;&gt;")</f>
        <v>0</v>
      </c>
      <c r="K31" s="141">
        <f t="array" ref="K31">SUM(IF(ISODD(ROW(K$5:K28)), K$5:K28, 0))/COUNTIF($A$5:$A$28, "&lt;&gt;")</f>
        <v>0</v>
      </c>
      <c r="L31" s="141">
        <f t="array" ref="L31">SUM(IF(ISODD(ROW(L$5:L28)), L$5:L28, 0))/COUNTIF($A$5:$A$28, "&lt;&gt;")</f>
        <v>0</v>
      </c>
      <c r="M31" s="141">
        <f>SUM(M5:M28)/COUNTIF($A$5:$A$28, "&lt;&gt;")</f>
        <v>1.545454545</v>
      </c>
      <c r="N31" s="141">
        <f t="shared" ref="N31:P31" si="2">SUM(N5:N28)/COUNTIF(N5:N28, "&lt;&gt;")</f>
        <v>5.55</v>
      </c>
      <c r="O31" s="142" t="str">
        <f t="shared" si="2"/>
        <v>#DIV/0!</v>
      </c>
      <c r="P31" s="143">
        <f t="shared" si="2"/>
        <v>3.5</v>
      </c>
      <c r="Q31" s="13"/>
      <c r="R31" s="13"/>
      <c r="S31" s="13"/>
    </row>
    <row r="32" ht="15.75" customHeight="1">
      <c r="A32" s="144"/>
      <c r="B32" s="123"/>
      <c r="C32" s="123"/>
      <c r="D32" s="123"/>
      <c r="E32" s="145">
        <f t="array" ref="E32">SUM(IF(ISEVEN(ROW(E$6:E28)), E$6:E28, 0))/COUNTIF($A$5:$A$28, "&lt;&gt;")</f>
        <v>0.5454545455</v>
      </c>
      <c r="F32" s="145">
        <f t="array" ref="F32">SUM(IF(ISEVEN(ROW(F$6:F28)), F$6:F28, 0))/COUNTIF($A$5:$A$28, "&lt;&gt;")</f>
        <v>0.2727272727</v>
      </c>
      <c r="G32" s="145">
        <f t="array" ref="G32">SUM(IF(ISEVEN(ROW(G$6:G28)), G$6:G28, 0))/COUNTIF($A$5:$A$28, "&lt;&gt;")</f>
        <v>0</v>
      </c>
      <c r="H32" s="145">
        <f t="array" ref="H32">SUM(IF(ISEVEN(ROW(H$6:H28)), H$6:H28, 0))/COUNTIF($A$5:$A$28, "&lt;&gt;")</f>
        <v>0</v>
      </c>
      <c r="I32" s="141">
        <f t="array" ref="I32">SUM(IF(ISEVEN(ROW(I$6:I28)), I$6:I28, 0))/COUNTIF($A$5:$A$28, "&lt;&gt;")</f>
        <v>0.1818181818</v>
      </c>
      <c r="J32" s="145">
        <f t="array" ref="J32">SUM(IF(ISEVEN(ROW(J$6:J28)), J$6:J28, 0))/COUNTIF($A$5:$A$28, "&lt;&gt;")</f>
        <v>0</v>
      </c>
      <c r="K32" s="145">
        <f t="array" ref="K32">SUM(IF(ISEVEN(ROW(K$6:K28)), K$6:K28, 0))/COUNTIF($A$5:$A$28, "&lt;&gt;")</f>
        <v>0</v>
      </c>
      <c r="L32" s="145">
        <f t="array" ref="L32">SUM(IF(ISEVEN(ROW(L$6:L28)), L$6:L28, 0))/COUNTIF($A$5:$A$28, "&lt;&gt;")</f>
        <v>0</v>
      </c>
      <c r="M32" s="123"/>
      <c r="N32" s="123"/>
      <c r="O32" s="123"/>
      <c r="P32" s="124"/>
      <c r="Q32" s="13"/>
      <c r="R32" s="13"/>
      <c r="S32" s="13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7">
    <mergeCell ref="E3:H3"/>
    <mergeCell ref="I3:L3"/>
    <mergeCell ref="E4:H4"/>
    <mergeCell ref="I4:L4"/>
    <mergeCell ref="A2:A4"/>
    <mergeCell ref="B2:B4"/>
    <mergeCell ref="C2:D2"/>
    <mergeCell ref="M2:N2"/>
    <mergeCell ref="O2:O4"/>
    <mergeCell ref="P2:P4"/>
    <mergeCell ref="Q2:S4"/>
    <mergeCell ref="U5:U6"/>
    <mergeCell ref="V5:V6"/>
    <mergeCell ref="W5:W6"/>
    <mergeCell ref="M3:M4"/>
    <mergeCell ref="N3:N4"/>
    <mergeCell ref="M5:M6"/>
    <mergeCell ref="N5:N6"/>
    <mergeCell ref="O5:O6"/>
    <mergeCell ref="P5:P6"/>
    <mergeCell ref="Q5:S6"/>
    <mergeCell ref="A7:A8"/>
    <mergeCell ref="A9:A10"/>
    <mergeCell ref="B9:B10"/>
    <mergeCell ref="C9:C10"/>
    <mergeCell ref="D9:D10"/>
    <mergeCell ref="V9:V10"/>
    <mergeCell ref="W9:W10"/>
    <mergeCell ref="N15:N16"/>
    <mergeCell ref="O15:O16"/>
    <mergeCell ref="P15:P16"/>
    <mergeCell ref="Q15:S16"/>
    <mergeCell ref="U15:U16"/>
    <mergeCell ref="V15:V16"/>
    <mergeCell ref="W15:W16"/>
    <mergeCell ref="M15:M16"/>
    <mergeCell ref="M17:M18"/>
    <mergeCell ref="N17:N18"/>
    <mergeCell ref="O17:O18"/>
    <mergeCell ref="P17:P18"/>
    <mergeCell ref="Q17:S18"/>
    <mergeCell ref="U17:U18"/>
    <mergeCell ref="P23:P24"/>
    <mergeCell ref="Q23:S24"/>
    <mergeCell ref="Q25:S26"/>
    <mergeCell ref="M19:M20"/>
    <mergeCell ref="M21:M22"/>
    <mergeCell ref="N21:N22"/>
    <mergeCell ref="O21:O22"/>
    <mergeCell ref="P21:P22"/>
    <mergeCell ref="Q21:S22"/>
    <mergeCell ref="M23:M24"/>
    <mergeCell ref="N27:N28"/>
    <mergeCell ref="O27:O28"/>
    <mergeCell ref="Q27:S28"/>
    <mergeCell ref="N23:N24"/>
    <mergeCell ref="O23:O24"/>
    <mergeCell ref="M25:M26"/>
    <mergeCell ref="N25:N26"/>
    <mergeCell ref="O25:O26"/>
    <mergeCell ref="P25:P26"/>
    <mergeCell ref="M27:M28"/>
    <mergeCell ref="P27:P28"/>
    <mergeCell ref="N7:N8"/>
    <mergeCell ref="O7:O8"/>
    <mergeCell ref="P7:P8"/>
    <mergeCell ref="Q7:S8"/>
    <mergeCell ref="U7:U8"/>
    <mergeCell ref="V7:V8"/>
    <mergeCell ref="W7:W8"/>
    <mergeCell ref="M7:M8"/>
    <mergeCell ref="M9:M10"/>
    <mergeCell ref="N9:N10"/>
    <mergeCell ref="O9:O10"/>
    <mergeCell ref="P9:P10"/>
    <mergeCell ref="Q9:S10"/>
    <mergeCell ref="U9:U10"/>
    <mergeCell ref="N11:N12"/>
    <mergeCell ref="O11:O12"/>
    <mergeCell ref="P11:P12"/>
    <mergeCell ref="Q11:S12"/>
    <mergeCell ref="U11:U12"/>
    <mergeCell ref="V11:V12"/>
    <mergeCell ref="W11:W12"/>
    <mergeCell ref="V13:V14"/>
    <mergeCell ref="W13:W14"/>
    <mergeCell ref="M11:M12"/>
    <mergeCell ref="M13:M14"/>
    <mergeCell ref="N13:N14"/>
    <mergeCell ref="O13:O14"/>
    <mergeCell ref="P13:P14"/>
    <mergeCell ref="Q13:S14"/>
    <mergeCell ref="U13:U14"/>
    <mergeCell ref="V17:V18"/>
    <mergeCell ref="W17:W18"/>
    <mergeCell ref="N19:N20"/>
    <mergeCell ref="O19:O20"/>
    <mergeCell ref="P19:P20"/>
    <mergeCell ref="Q19:S20"/>
    <mergeCell ref="U19:U20"/>
    <mergeCell ref="V19:V20"/>
    <mergeCell ref="W19:W20"/>
    <mergeCell ref="A19:A20"/>
    <mergeCell ref="B19:B20"/>
    <mergeCell ref="C19:C20"/>
    <mergeCell ref="D19:D20"/>
    <mergeCell ref="B21:B22"/>
    <mergeCell ref="C21:C22"/>
    <mergeCell ref="D21:D22"/>
    <mergeCell ref="A21:A22"/>
    <mergeCell ref="A23:A24"/>
    <mergeCell ref="B23:B24"/>
    <mergeCell ref="C23:C24"/>
    <mergeCell ref="D23:D24"/>
    <mergeCell ref="A25:A26"/>
    <mergeCell ref="B25:B26"/>
    <mergeCell ref="C3:C4"/>
    <mergeCell ref="D3:D4"/>
    <mergeCell ref="A5:A6"/>
    <mergeCell ref="B5:B6"/>
    <mergeCell ref="C5:C6"/>
    <mergeCell ref="D5:D6"/>
    <mergeCell ref="D7:D8"/>
    <mergeCell ref="B13:B14"/>
    <mergeCell ref="C13:C14"/>
    <mergeCell ref="B7:B8"/>
    <mergeCell ref="C7:C8"/>
    <mergeCell ref="A11:A12"/>
    <mergeCell ref="B11:B12"/>
    <mergeCell ref="C11:C12"/>
    <mergeCell ref="D11:D12"/>
    <mergeCell ref="D13:D14"/>
    <mergeCell ref="C17:C18"/>
    <mergeCell ref="D17:D18"/>
    <mergeCell ref="A13:A14"/>
    <mergeCell ref="A15:A16"/>
    <mergeCell ref="B15:B16"/>
    <mergeCell ref="C15:C16"/>
    <mergeCell ref="D15:D16"/>
    <mergeCell ref="A17:A18"/>
    <mergeCell ref="B17:B18"/>
    <mergeCell ref="C25:C26"/>
    <mergeCell ref="D25:D26"/>
    <mergeCell ref="A27:A28"/>
    <mergeCell ref="B27:B28"/>
    <mergeCell ref="C27:C28"/>
    <mergeCell ref="D27:D28"/>
  </mergeCells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6.43"/>
    <col customWidth="1" min="3" max="6" width="14.43"/>
    <col customWidth="1" min="13" max="13" width="16.43"/>
  </cols>
  <sheetData>
    <row r="1" ht="15.75" customHeight="1">
      <c r="A1" s="126" t="s">
        <v>569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T1" s="13"/>
      <c r="U1" s="13"/>
      <c r="V1" s="13"/>
      <c r="W1" s="13"/>
    </row>
    <row r="2" ht="15.75" customHeight="1">
      <c r="A2" s="96" t="s">
        <v>87</v>
      </c>
      <c r="B2" s="96" t="s">
        <v>433</v>
      </c>
      <c r="C2" s="127" t="s">
        <v>89</v>
      </c>
      <c r="D2" s="128"/>
      <c r="E2" s="127" t="s">
        <v>434</v>
      </c>
      <c r="F2" s="127" t="s">
        <v>435</v>
      </c>
      <c r="G2" s="127" t="s">
        <v>436</v>
      </c>
      <c r="H2" s="129" t="s">
        <v>437</v>
      </c>
      <c r="I2" s="127" t="s">
        <v>434</v>
      </c>
      <c r="J2" s="127" t="s">
        <v>435</v>
      </c>
      <c r="K2" s="127" t="s">
        <v>436</v>
      </c>
      <c r="L2" s="129" t="s">
        <v>437</v>
      </c>
      <c r="M2" s="127" t="s">
        <v>438</v>
      </c>
      <c r="N2" s="128"/>
      <c r="O2" s="95" t="s">
        <v>15</v>
      </c>
      <c r="P2" s="96" t="s">
        <v>16</v>
      </c>
      <c r="Q2" s="130" t="s">
        <v>108</v>
      </c>
      <c r="R2" s="66"/>
      <c r="S2" s="131"/>
      <c r="T2" s="140"/>
      <c r="U2" s="13"/>
      <c r="V2" s="13"/>
      <c r="W2" s="13"/>
    </row>
    <row r="3" ht="15.75" customHeight="1">
      <c r="A3" s="121"/>
      <c r="B3" s="121"/>
      <c r="C3" s="132" t="s">
        <v>439</v>
      </c>
      <c r="D3" s="133" t="s">
        <v>108</v>
      </c>
      <c r="E3" s="134" t="s">
        <v>440</v>
      </c>
      <c r="F3" s="135"/>
      <c r="G3" s="135"/>
      <c r="H3" s="136"/>
      <c r="I3" s="134" t="s">
        <v>441</v>
      </c>
      <c r="J3" s="135"/>
      <c r="K3" s="135"/>
      <c r="L3" s="136"/>
      <c r="M3" s="132" t="s">
        <v>442</v>
      </c>
      <c r="N3" s="133" t="s">
        <v>443</v>
      </c>
      <c r="O3" s="137"/>
      <c r="P3" s="121"/>
      <c r="S3" s="121"/>
      <c r="T3" s="140"/>
      <c r="U3" s="13"/>
      <c r="V3" s="13"/>
      <c r="W3" s="13"/>
    </row>
    <row r="4" ht="15.75" customHeight="1">
      <c r="A4" s="136"/>
      <c r="B4" s="136"/>
      <c r="C4" s="138"/>
      <c r="D4" s="136"/>
      <c r="E4" s="134" t="s">
        <v>444</v>
      </c>
      <c r="F4" s="135"/>
      <c r="G4" s="135"/>
      <c r="H4" s="136"/>
      <c r="I4" s="134" t="s">
        <v>445</v>
      </c>
      <c r="J4" s="135"/>
      <c r="K4" s="135"/>
      <c r="L4" s="136"/>
      <c r="M4" s="138"/>
      <c r="N4" s="136"/>
      <c r="O4" s="139"/>
      <c r="P4" s="136"/>
      <c r="Q4" s="135"/>
      <c r="R4" s="135"/>
      <c r="S4" s="136"/>
      <c r="T4" s="140"/>
      <c r="U4" s="13" t="s">
        <v>446</v>
      </c>
      <c r="V4" s="13" t="s">
        <v>447</v>
      </c>
      <c r="W4" s="13" t="s">
        <v>448</v>
      </c>
    </row>
    <row r="5" ht="15.75" customHeight="1">
      <c r="A5" s="103">
        <v>3.0</v>
      </c>
      <c r="B5" s="103"/>
      <c r="C5" s="103"/>
      <c r="D5" s="103" t="s">
        <v>570</v>
      </c>
      <c r="E5" s="13">
        <v>0.0</v>
      </c>
      <c r="F5" s="13">
        <v>0.0</v>
      </c>
      <c r="G5" s="13">
        <v>0.0</v>
      </c>
      <c r="H5" s="103">
        <v>0.0</v>
      </c>
      <c r="I5" s="13">
        <v>0.0</v>
      </c>
      <c r="J5" s="13">
        <v>0.0</v>
      </c>
      <c r="K5" s="13">
        <v>0.0</v>
      </c>
      <c r="L5" s="103">
        <v>0.0</v>
      </c>
      <c r="M5" s="103">
        <v>1.0</v>
      </c>
      <c r="N5" s="103">
        <v>1.0</v>
      </c>
      <c r="O5" s="103"/>
      <c r="P5" s="103">
        <v>2.0</v>
      </c>
      <c r="Q5" s="13" t="s">
        <v>571</v>
      </c>
      <c r="S5" s="121"/>
      <c r="T5" s="140"/>
      <c r="U5" s="147">
        <f>SUM(E5:H5) * 2 + SUM(I5:L5) * 3</f>
        <v>0</v>
      </c>
      <c r="V5" s="147">
        <f>1-EXP(-(ROW(V5) - 4)/3)</f>
        <v>0.2834686894</v>
      </c>
      <c r="W5" s="147">
        <f>V5*U5</f>
        <v>0</v>
      </c>
    </row>
    <row r="6" ht="15.75" customHeight="1">
      <c r="A6" s="121"/>
      <c r="B6" s="121"/>
      <c r="C6" s="121"/>
      <c r="D6" s="121"/>
      <c r="E6" s="13">
        <v>1.0</v>
      </c>
      <c r="F6" s="13">
        <v>0.0</v>
      </c>
      <c r="G6" s="13">
        <v>0.0</v>
      </c>
      <c r="H6" s="103">
        <v>0.0</v>
      </c>
      <c r="I6" s="13">
        <v>0.0</v>
      </c>
      <c r="J6" s="13">
        <v>0.0</v>
      </c>
      <c r="K6" s="13">
        <v>0.0</v>
      </c>
      <c r="L6" s="103">
        <v>0.0</v>
      </c>
      <c r="M6" s="121"/>
      <c r="N6" s="121"/>
      <c r="O6" s="121"/>
      <c r="P6" s="121"/>
      <c r="S6" s="121"/>
      <c r="T6" s="140"/>
    </row>
    <row r="7" ht="15.75" customHeight="1">
      <c r="A7" s="103">
        <v>17.0</v>
      </c>
      <c r="B7" s="103"/>
      <c r="C7" s="103" t="s">
        <v>119</v>
      </c>
      <c r="D7" s="103" t="s">
        <v>572</v>
      </c>
      <c r="E7" s="13">
        <v>0.0</v>
      </c>
      <c r="F7" s="13">
        <v>0.0</v>
      </c>
      <c r="G7" s="13">
        <v>0.0</v>
      </c>
      <c r="H7" s="103">
        <v>0.0</v>
      </c>
      <c r="I7" s="13">
        <v>0.0</v>
      </c>
      <c r="J7" s="13">
        <v>0.0</v>
      </c>
      <c r="K7" s="13">
        <v>0.0</v>
      </c>
      <c r="L7" s="103">
        <v>0.0</v>
      </c>
      <c r="M7" s="103">
        <v>1.0</v>
      </c>
      <c r="N7" s="103">
        <v>9.0</v>
      </c>
      <c r="O7" s="103"/>
      <c r="P7" s="103">
        <v>2.0</v>
      </c>
      <c r="Q7" s="13" t="s">
        <v>573</v>
      </c>
      <c r="S7" s="121"/>
      <c r="T7" s="140"/>
      <c r="U7" s="147">
        <f>SUM(E7:H7) * 2 + SUM(I7:L7) * 3</f>
        <v>0</v>
      </c>
      <c r="V7" s="147">
        <f>1-EXP(-(ROW(V7) - 4)/3)</f>
        <v>0.6321205588</v>
      </c>
      <c r="W7" s="147">
        <f>V7*U7</f>
        <v>0</v>
      </c>
    </row>
    <row r="8" ht="15.75" customHeight="1">
      <c r="A8" s="121"/>
      <c r="B8" s="121"/>
      <c r="C8" s="121"/>
      <c r="D8" s="121"/>
      <c r="E8" s="13">
        <v>1.0</v>
      </c>
      <c r="F8" s="13">
        <v>0.0</v>
      </c>
      <c r="G8" s="13">
        <v>0.0</v>
      </c>
      <c r="H8" s="103">
        <v>0.0</v>
      </c>
      <c r="I8" s="13">
        <v>0.0</v>
      </c>
      <c r="J8" s="13">
        <v>0.0</v>
      </c>
      <c r="K8" s="13">
        <v>0.0</v>
      </c>
      <c r="L8" s="103">
        <v>0.0</v>
      </c>
      <c r="M8" s="121"/>
      <c r="N8" s="121"/>
      <c r="O8" s="121"/>
      <c r="P8" s="121"/>
      <c r="S8" s="121"/>
      <c r="T8" s="140"/>
    </row>
    <row r="9" ht="15.75" customHeight="1">
      <c r="A9" s="103">
        <v>25.0</v>
      </c>
      <c r="B9" s="103"/>
      <c r="C9" s="103" t="s">
        <v>119</v>
      </c>
      <c r="D9" s="103" t="s">
        <v>574</v>
      </c>
      <c r="E9" s="13">
        <v>0.0</v>
      </c>
      <c r="F9" s="13">
        <v>0.0</v>
      </c>
      <c r="G9" s="13">
        <v>0.0</v>
      </c>
      <c r="H9" s="103">
        <v>0.0</v>
      </c>
      <c r="I9" s="13">
        <v>0.0</v>
      </c>
      <c r="J9" s="13">
        <v>0.0</v>
      </c>
      <c r="K9" s="13">
        <v>0.0</v>
      </c>
      <c r="L9" s="103">
        <v>0.0</v>
      </c>
      <c r="M9" s="103">
        <v>1.0</v>
      </c>
      <c r="N9" s="103">
        <v>5.0</v>
      </c>
      <c r="O9" s="103"/>
      <c r="P9" s="103">
        <v>2.0</v>
      </c>
      <c r="Q9" s="13" t="s">
        <v>575</v>
      </c>
      <c r="S9" s="121"/>
      <c r="T9" s="140"/>
      <c r="U9" s="147">
        <f>SUM(E9:H9) * 2 + SUM(I9:L9) * 3</f>
        <v>0</v>
      </c>
      <c r="V9" s="147">
        <f>1-EXP(-(ROW(V9) - 4)/3)</f>
        <v>0.8111243972</v>
      </c>
      <c r="W9" s="147">
        <f>V9*U9</f>
        <v>0</v>
      </c>
    </row>
    <row r="10" ht="15.75" customHeight="1">
      <c r="A10" s="121"/>
      <c r="B10" s="121"/>
      <c r="C10" s="121"/>
      <c r="D10" s="121"/>
      <c r="E10" s="13">
        <v>2.0</v>
      </c>
      <c r="F10" s="13">
        <v>0.0</v>
      </c>
      <c r="G10" s="13">
        <v>0.0</v>
      </c>
      <c r="H10" s="103">
        <v>0.0</v>
      </c>
      <c r="I10" s="13">
        <v>0.0</v>
      </c>
      <c r="J10" s="13">
        <v>0.0</v>
      </c>
      <c r="K10" s="13">
        <v>0.0</v>
      </c>
      <c r="L10" s="103">
        <v>0.0</v>
      </c>
      <c r="M10" s="121"/>
      <c r="N10" s="121"/>
      <c r="O10" s="121"/>
      <c r="P10" s="121"/>
      <c r="S10" s="121"/>
      <c r="T10" s="140"/>
    </row>
    <row r="11" ht="15.75" customHeight="1">
      <c r="A11" s="103">
        <v>30.0</v>
      </c>
      <c r="B11" s="103"/>
      <c r="C11" s="103"/>
      <c r="D11" s="103" t="s">
        <v>576</v>
      </c>
      <c r="E11" s="13">
        <v>0.0</v>
      </c>
      <c r="F11" s="13">
        <v>0.0</v>
      </c>
      <c r="G11" s="13">
        <v>0.0</v>
      </c>
      <c r="H11" s="103">
        <v>0.0</v>
      </c>
      <c r="I11" s="13">
        <v>0.0</v>
      </c>
      <c r="J11" s="13">
        <v>0.0</v>
      </c>
      <c r="K11" s="13">
        <v>0.0</v>
      </c>
      <c r="L11" s="103">
        <v>0.0</v>
      </c>
      <c r="M11" s="103">
        <v>1.0</v>
      </c>
      <c r="N11" s="103">
        <v>15.0</v>
      </c>
      <c r="O11" s="103"/>
      <c r="P11" s="103">
        <v>2.0</v>
      </c>
      <c r="Q11" s="13" t="s">
        <v>577</v>
      </c>
      <c r="S11" s="121"/>
      <c r="T11" s="140"/>
      <c r="U11" s="147">
        <f>SUM(E11:H11) * 2 + SUM(I11:L11) * 3</f>
        <v>0</v>
      </c>
      <c r="V11" s="147">
        <f>1-EXP(-(ROW(V11) - 4)/3)</f>
        <v>0.9030280321</v>
      </c>
      <c r="W11" s="147">
        <f>V11*U11</f>
        <v>0</v>
      </c>
    </row>
    <row r="12" ht="15.75" customHeight="1">
      <c r="A12" s="121"/>
      <c r="B12" s="121"/>
      <c r="C12" s="121"/>
      <c r="D12" s="121"/>
      <c r="E12" s="13">
        <v>0.0</v>
      </c>
      <c r="F12" s="13">
        <v>0.0</v>
      </c>
      <c r="G12" s="13">
        <v>0.0</v>
      </c>
      <c r="H12" s="103">
        <v>0.0</v>
      </c>
      <c r="I12" s="13">
        <v>1.0</v>
      </c>
      <c r="J12" s="13">
        <v>0.0</v>
      </c>
      <c r="K12" s="13">
        <v>0.0</v>
      </c>
      <c r="L12" s="103">
        <v>0.0</v>
      </c>
      <c r="M12" s="121"/>
      <c r="N12" s="121"/>
      <c r="O12" s="121"/>
      <c r="P12" s="121"/>
      <c r="S12" s="121"/>
      <c r="T12" s="140"/>
    </row>
    <row r="13" ht="15.75" customHeight="1">
      <c r="A13" s="103">
        <v>34.0</v>
      </c>
      <c r="B13" s="103"/>
      <c r="C13" s="103" t="s">
        <v>119</v>
      </c>
      <c r="D13" s="103" t="s">
        <v>578</v>
      </c>
      <c r="E13" s="13">
        <v>1.0</v>
      </c>
      <c r="F13" s="13">
        <v>0.0</v>
      </c>
      <c r="G13" s="13">
        <v>0.0</v>
      </c>
      <c r="H13" s="103">
        <v>0.0</v>
      </c>
      <c r="I13" s="13">
        <v>0.0</v>
      </c>
      <c r="J13" s="13">
        <v>0.0</v>
      </c>
      <c r="K13" s="13">
        <v>0.0</v>
      </c>
      <c r="L13" s="103">
        <v>0.0</v>
      </c>
      <c r="M13" s="103"/>
      <c r="N13" s="103"/>
      <c r="O13" s="103"/>
      <c r="P13" s="103">
        <v>3.0</v>
      </c>
      <c r="Q13" s="13" t="s">
        <v>579</v>
      </c>
      <c r="S13" s="121"/>
      <c r="T13" s="140"/>
      <c r="U13" s="147">
        <f>SUM(E13:H13) * 2 + SUM(I13:L13) * 3</f>
        <v>2</v>
      </c>
      <c r="V13" s="147">
        <f>1-EXP(-(ROW(V13) - 4)/3)</f>
        <v>0.9502129316</v>
      </c>
      <c r="W13" s="147">
        <f>V13*U13</f>
        <v>1.900425863</v>
      </c>
    </row>
    <row r="14" ht="15.75" customHeight="1">
      <c r="A14" s="121"/>
      <c r="B14" s="121"/>
      <c r="C14" s="121"/>
      <c r="D14" s="121"/>
      <c r="E14" s="13">
        <v>0.0</v>
      </c>
      <c r="F14" s="13">
        <v>0.0</v>
      </c>
      <c r="G14" s="13">
        <v>0.0</v>
      </c>
      <c r="H14" s="103">
        <v>0.0</v>
      </c>
      <c r="I14" s="13">
        <v>0.0</v>
      </c>
      <c r="J14" s="13">
        <v>0.0</v>
      </c>
      <c r="K14" s="13">
        <v>0.0</v>
      </c>
      <c r="L14" s="103">
        <v>0.0</v>
      </c>
      <c r="M14" s="121"/>
      <c r="N14" s="121"/>
      <c r="O14" s="121"/>
      <c r="P14" s="121"/>
      <c r="S14" s="121"/>
      <c r="T14" s="140"/>
    </row>
    <row r="15" ht="15.75" customHeight="1">
      <c r="A15" s="103">
        <v>40.0</v>
      </c>
      <c r="B15" s="103"/>
      <c r="C15" s="103" t="s">
        <v>109</v>
      </c>
      <c r="D15" s="103" t="s">
        <v>580</v>
      </c>
      <c r="E15" s="13">
        <v>1.0</v>
      </c>
      <c r="F15" s="13">
        <v>0.0</v>
      </c>
      <c r="G15" s="13">
        <v>0.0</v>
      </c>
      <c r="H15" s="103">
        <v>0.0</v>
      </c>
      <c r="I15" s="13">
        <v>0.0</v>
      </c>
      <c r="J15" s="13">
        <v>0.0</v>
      </c>
      <c r="K15" s="13">
        <v>0.0</v>
      </c>
      <c r="L15" s="103">
        <v>0.0</v>
      </c>
      <c r="M15" s="103">
        <v>1.0</v>
      </c>
      <c r="N15" s="103"/>
      <c r="O15" s="103"/>
      <c r="P15" s="103">
        <v>3.0</v>
      </c>
      <c r="Q15" s="13" t="s">
        <v>581</v>
      </c>
      <c r="S15" s="121"/>
      <c r="T15" s="140"/>
      <c r="U15" s="147">
        <f>SUM(E15:H15) * 2 + SUM(I15:L15) * 3</f>
        <v>2</v>
      </c>
      <c r="V15" s="147">
        <f>1-EXP(-(ROW(V15) - 4)/3)</f>
        <v>0.9744384668</v>
      </c>
      <c r="W15" s="147">
        <f>V15*U15</f>
        <v>1.948876934</v>
      </c>
    </row>
    <row r="16" ht="15.75" customHeight="1">
      <c r="A16" s="121"/>
      <c r="B16" s="121"/>
      <c r="C16" s="121"/>
      <c r="D16" s="121"/>
      <c r="E16" s="13">
        <v>1.0</v>
      </c>
      <c r="F16" s="13">
        <v>0.0</v>
      </c>
      <c r="G16" s="13">
        <v>0.0</v>
      </c>
      <c r="H16" s="103">
        <v>0.0</v>
      </c>
      <c r="I16" s="13">
        <v>0.0</v>
      </c>
      <c r="J16" s="13">
        <v>0.0</v>
      </c>
      <c r="K16" s="13">
        <v>0.0</v>
      </c>
      <c r="L16" s="103">
        <v>0.0</v>
      </c>
      <c r="M16" s="121"/>
      <c r="N16" s="121"/>
      <c r="O16" s="121"/>
      <c r="P16" s="121"/>
      <c r="S16" s="121"/>
      <c r="T16" s="140"/>
    </row>
    <row r="17" ht="15.75" customHeight="1">
      <c r="A17" s="103">
        <v>46.0</v>
      </c>
      <c r="B17" s="103"/>
      <c r="C17" s="103"/>
      <c r="D17" s="103" t="s">
        <v>582</v>
      </c>
      <c r="E17" s="13">
        <v>2.0</v>
      </c>
      <c r="F17" s="13">
        <v>0.0</v>
      </c>
      <c r="G17" s="13">
        <v>0.0</v>
      </c>
      <c r="H17" s="103">
        <v>0.0</v>
      </c>
      <c r="I17" s="13">
        <v>0.0</v>
      </c>
      <c r="J17" s="13">
        <v>0.0</v>
      </c>
      <c r="K17" s="13">
        <v>0.0</v>
      </c>
      <c r="L17" s="103">
        <v>0.0</v>
      </c>
      <c r="M17" s="103">
        <v>1.0</v>
      </c>
      <c r="N17" s="103">
        <v>1.0</v>
      </c>
      <c r="O17" s="103"/>
      <c r="P17" s="103">
        <v>3.0</v>
      </c>
      <c r="Q17" s="13" t="s">
        <v>583</v>
      </c>
      <c r="S17" s="121"/>
      <c r="T17" s="140"/>
      <c r="U17" s="147">
        <f>SUM(E17:H17) * 2 + SUM(I17:L17) * 3</f>
        <v>4</v>
      </c>
      <c r="V17" s="147">
        <f>1-EXP(-(ROW(V17) - 4)/3)</f>
        <v>0.9868762713</v>
      </c>
      <c r="W17" s="147">
        <f>V17*U17</f>
        <v>3.947505085</v>
      </c>
    </row>
    <row r="18" ht="15.75" customHeight="1">
      <c r="A18" s="121"/>
      <c r="B18" s="121"/>
      <c r="C18" s="121"/>
      <c r="D18" s="121"/>
      <c r="E18" s="13">
        <v>0.0</v>
      </c>
      <c r="F18" s="13">
        <v>0.0</v>
      </c>
      <c r="G18" s="13">
        <v>0.0</v>
      </c>
      <c r="H18" s="103">
        <v>0.0</v>
      </c>
      <c r="I18" s="13">
        <v>0.0</v>
      </c>
      <c r="J18" s="13">
        <v>0.0</v>
      </c>
      <c r="K18" s="13">
        <v>0.0</v>
      </c>
      <c r="L18" s="103">
        <v>0.0</v>
      </c>
      <c r="M18" s="121"/>
      <c r="N18" s="121"/>
      <c r="O18" s="121"/>
      <c r="P18" s="121"/>
      <c r="S18" s="121"/>
      <c r="T18" s="140"/>
    </row>
    <row r="19" ht="15.75" customHeight="1">
      <c r="A19" s="103">
        <v>52.0</v>
      </c>
      <c r="B19" s="103"/>
      <c r="C19" s="103" t="s">
        <v>119</v>
      </c>
      <c r="D19" s="103" t="s">
        <v>584</v>
      </c>
      <c r="E19" s="13">
        <v>1.0</v>
      </c>
      <c r="F19" s="13">
        <v>0.0</v>
      </c>
      <c r="G19" s="13">
        <v>0.0</v>
      </c>
      <c r="H19" s="103">
        <v>0.0</v>
      </c>
      <c r="I19" s="13">
        <v>0.0</v>
      </c>
      <c r="J19" s="13">
        <v>0.0</v>
      </c>
      <c r="K19" s="13">
        <v>0.0</v>
      </c>
      <c r="L19" s="103">
        <v>0.0</v>
      </c>
      <c r="M19" s="103">
        <v>1.0</v>
      </c>
      <c r="N19" s="103">
        <v>1.0</v>
      </c>
      <c r="O19" s="103"/>
      <c r="P19" s="103">
        <v>3.0</v>
      </c>
      <c r="Q19" s="13" t="s">
        <v>585</v>
      </c>
      <c r="S19" s="121"/>
      <c r="T19" s="140"/>
      <c r="U19" s="147">
        <f>SUM(E19:H19) * 2 + SUM(I19:L19) * 3</f>
        <v>2</v>
      </c>
      <c r="V19" s="147">
        <f>1-EXP(-(ROW(V19) - 4)/3)</f>
        <v>0.993262053</v>
      </c>
      <c r="W19" s="147">
        <f>V19*U19</f>
        <v>1.986524106</v>
      </c>
    </row>
    <row r="20" ht="15.75" customHeight="1">
      <c r="A20" s="121"/>
      <c r="B20" s="121"/>
      <c r="C20" s="121"/>
      <c r="D20" s="121"/>
      <c r="E20" s="13">
        <v>0.0</v>
      </c>
      <c r="F20" s="13">
        <v>1.0</v>
      </c>
      <c r="G20" s="13">
        <v>0.0</v>
      </c>
      <c r="H20" s="103">
        <v>0.0</v>
      </c>
      <c r="I20" s="13">
        <v>0.0</v>
      </c>
      <c r="J20" s="13">
        <v>0.0</v>
      </c>
      <c r="K20" s="13">
        <v>0.0</v>
      </c>
      <c r="L20" s="103">
        <v>0.0</v>
      </c>
      <c r="M20" s="121"/>
      <c r="N20" s="121"/>
      <c r="O20" s="121"/>
      <c r="P20" s="121"/>
      <c r="S20" s="121"/>
      <c r="T20" s="140"/>
    </row>
    <row r="21" ht="15.75" customHeight="1">
      <c r="A21" s="103">
        <v>58.0</v>
      </c>
      <c r="B21" s="103"/>
      <c r="C21" s="103" t="s">
        <v>116</v>
      </c>
      <c r="D21" s="103" t="s">
        <v>586</v>
      </c>
      <c r="E21" s="13">
        <v>0.0</v>
      </c>
      <c r="F21" s="13">
        <v>0.0</v>
      </c>
      <c r="G21" s="13">
        <v>0.0</v>
      </c>
      <c r="H21" s="103">
        <v>0.0</v>
      </c>
      <c r="I21" s="13">
        <v>0.0</v>
      </c>
      <c r="J21" s="13">
        <v>0.0</v>
      </c>
      <c r="K21" s="13">
        <v>0.0</v>
      </c>
      <c r="L21" s="103">
        <v>0.0</v>
      </c>
      <c r="M21" s="103">
        <v>1.0</v>
      </c>
      <c r="N21" s="103">
        <v>5.0</v>
      </c>
      <c r="O21" s="103"/>
      <c r="P21" s="103">
        <v>3.0</v>
      </c>
      <c r="Q21" s="13" t="s">
        <v>587</v>
      </c>
      <c r="S21" s="121"/>
      <c r="T21" s="140" t="s">
        <v>449</v>
      </c>
      <c r="U21" s="147">
        <f t="shared" ref="U21:W21" si="1">SUM(U5:U20)</f>
        <v>10</v>
      </c>
      <c r="V21" s="147">
        <f t="shared" si="1"/>
        <v>6.5345314</v>
      </c>
      <c r="W21" s="147">
        <f t="shared" si="1"/>
        <v>9.783331988</v>
      </c>
    </row>
    <row r="22" ht="15.75" customHeight="1">
      <c r="A22" s="121"/>
      <c r="B22" s="121"/>
      <c r="C22" s="121"/>
      <c r="D22" s="121"/>
      <c r="E22" s="13">
        <v>2.0</v>
      </c>
      <c r="F22" s="13">
        <v>0.0</v>
      </c>
      <c r="G22" s="13">
        <v>0.0</v>
      </c>
      <c r="H22" s="103">
        <v>0.0</v>
      </c>
      <c r="I22" s="13">
        <v>0.0</v>
      </c>
      <c r="J22" s="13">
        <v>0.0</v>
      </c>
      <c r="K22" s="13">
        <v>0.0</v>
      </c>
      <c r="L22" s="103">
        <v>0.0</v>
      </c>
      <c r="M22" s="121"/>
      <c r="N22" s="121"/>
      <c r="O22" s="121"/>
      <c r="P22" s="121"/>
      <c r="S22" s="121"/>
      <c r="T22" s="140"/>
      <c r="U22" s="147">
        <f>U21/COUNT(U5:U20)</f>
        <v>1.25</v>
      </c>
      <c r="V22" s="13"/>
      <c r="W22" s="147">
        <f>W21/V21</f>
        <v>1.497174225</v>
      </c>
    </row>
    <row r="23" ht="15.75" customHeight="1">
      <c r="A23" s="103">
        <v>64.0</v>
      </c>
      <c r="B23" s="103"/>
      <c r="C23" s="103" t="s">
        <v>119</v>
      </c>
      <c r="D23" s="103" t="s">
        <v>588</v>
      </c>
      <c r="E23" s="13">
        <v>1.0</v>
      </c>
      <c r="F23" s="13">
        <v>0.0</v>
      </c>
      <c r="G23" s="13">
        <v>0.0</v>
      </c>
      <c r="H23" s="103">
        <v>0.0</v>
      </c>
      <c r="I23" s="13">
        <v>0.0</v>
      </c>
      <c r="J23" s="13">
        <v>0.0</v>
      </c>
      <c r="K23" s="13">
        <v>0.0</v>
      </c>
      <c r="L23" s="103">
        <v>0.0</v>
      </c>
      <c r="M23" s="103">
        <v>1.0</v>
      </c>
      <c r="N23" s="103">
        <v>5.0</v>
      </c>
      <c r="O23" s="103"/>
      <c r="P23" s="103">
        <v>3.0</v>
      </c>
      <c r="Q23" s="13" t="s">
        <v>589</v>
      </c>
      <c r="S23" s="121"/>
    </row>
    <row r="24" ht="15.75" customHeight="1">
      <c r="A24" s="121"/>
      <c r="B24" s="121"/>
      <c r="C24" s="121"/>
      <c r="D24" s="121"/>
      <c r="E24" s="13">
        <v>0.0</v>
      </c>
      <c r="F24" s="13">
        <v>0.0</v>
      </c>
      <c r="G24" s="13">
        <v>0.0</v>
      </c>
      <c r="H24" s="103">
        <v>0.0</v>
      </c>
      <c r="I24" s="13">
        <v>0.0</v>
      </c>
      <c r="J24" s="13">
        <v>0.0</v>
      </c>
      <c r="K24" s="13">
        <v>0.0</v>
      </c>
      <c r="L24" s="103">
        <v>0.0</v>
      </c>
      <c r="M24" s="121"/>
      <c r="N24" s="121"/>
      <c r="O24" s="121"/>
      <c r="P24" s="121"/>
      <c r="S24" s="121"/>
    </row>
    <row r="25" ht="15.75" customHeight="1">
      <c r="A25" s="103"/>
      <c r="B25" s="103"/>
      <c r="C25" s="103"/>
      <c r="D25" s="103"/>
      <c r="E25" s="13"/>
      <c r="F25" s="13"/>
      <c r="G25" s="13"/>
      <c r="H25" s="103"/>
      <c r="I25" s="13"/>
      <c r="J25" s="13"/>
      <c r="K25" s="13"/>
      <c r="L25" s="103"/>
      <c r="M25" s="103"/>
      <c r="N25" s="103"/>
      <c r="O25" s="103"/>
      <c r="P25" s="103"/>
      <c r="Q25" s="13"/>
      <c r="S25" s="121"/>
    </row>
    <row r="26" ht="15.75" customHeight="1">
      <c r="A26" s="121"/>
      <c r="B26" s="121"/>
      <c r="C26" s="121"/>
      <c r="D26" s="121"/>
      <c r="E26" s="13"/>
      <c r="F26" s="13"/>
      <c r="G26" s="13"/>
      <c r="H26" s="103"/>
      <c r="I26" s="13"/>
      <c r="J26" s="13"/>
      <c r="K26" s="13"/>
      <c r="L26" s="103"/>
      <c r="M26" s="121"/>
      <c r="N26" s="121"/>
      <c r="O26" s="121"/>
      <c r="P26" s="121"/>
      <c r="S26" s="121"/>
    </row>
    <row r="27" ht="15.75" customHeight="1">
      <c r="A27" s="103"/>
      <c r="B27" s="103"/>
      <c r="C27" s="103"/>
      <c r="D27" s="103"/>
      <c r="E27" s="13"/>
      <c r="F27" s="13"/>
      <c r="G27" s="13"/>
      <c r="H27" s="103"/>
      <c r="I27" s="13"/>
      <c r="J27" s="13"/>
      <c r="K27" s="13"/>
      <c r="L27" s="103"/>
      <c r="M27" s="103"/>
      <c r="N27" s="103"/>
      <c r="O27" s="103"/>
      <c r="P27" s="103"/>
      <c r="Q27" s="13"/>
      <c r="S27" s="121"/>
    </row>
    <row r="28" ht="15.75" customHeight="1">
      <c r="A28" s="122"/>
      <c r="B28" s="122"/>
      <c r="C28" s="122"/>
      <c r="D28" s="122"/>
      <c r="E28" s="123"/>
      <c r="F28" s="123"/>
      <c r="G28" s="123"/>
      <c r="H28" s="124"/>
      <c r="I28" s="123"/>
      <c r="J28" s="123"/>
      <c r="K28" s="123"/>
      <c r="L28" s="124"/>
      <c r="M28" s="122"/>
      <c r="N28" s="122"/>
      <c r="O28" s="122"/>
      <c r="P28" s="122"/>
      <c r="Q28" s="52"/>
      <c r="R28" s="52"/>
      <c r="S28" s="122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ht="15.75" customHeight="1">
      <c r="A30" s="126" t="s">
        <v>450</v>
      </c>
      <c r="B30" s="123"/>
      <c r="C30" s="123"/>
      <c r="D30" s="123"/>
      <c r="E30" s="123"/>
      <c r="F30" s="123"/>
      <c r="G30" s="123"/>
      <c r="H30" s="123"/>
      <c r="I30" s="123"/>
      <c r="J30" s="123"/>
      <c r="K30" s="123"/>
      <c r="L30" s="123"/>
      <c r="M30" s="123"/>
      <c r="N30" s="123"/>
      <c r="O30" s="13"/>
      <c r="P30" s="13"/>
      <c r="Q30" s="13"/>
      <c r="R30" s="13"/>
      <c r="S30" s="13"/>
    </row>
    <row r="31" ht="15.75" customHeight="1">
      <c r="A31" s="140"/>
      <c r="B31" s="141" t="str">
        <f>SUM(B5:B28)/COUNTIF(B5:B28, "&lt;&gt;")</f>
        <v>#DIV/0!</v>
      </c>
      <c r="C31" s="13"/>
      <c r="D31" s="13"/>
      <c r="E31" s="141">
        <f t="array" ref="E31">SUM(IF(ISODD(ROW(E$5:E28)), E$5:E28, 0))/COUNTIF($A$5:$A$28, "&lt;&gt;")</f>
        <v>0.6</v>
      </c>
      <c r="F31" s="141">
        <f t="array" ref="F31">SUM(IF(ISODD(ROW(F$5:F28)), F$5:F28, 0))/COUNTIF($A$5:$A$28, "&lt;&gt;")</f>
        <v>0</v>
      </c>
      <c r="G31" s="141">
        <f t="array" ref="G31">SUM(IF(ISODD(ROW(G$5:G28)), G$5:G28, 0))/COUNTIF($A$5:$A$28, "&lt;&gt;")</f>
        <v>0</v>
      </c>
      <c r="H31" s="141">
        <f t="array" ref="H31">SUM(IF(ISODD(ROW(H$5:H28)), H$5:H28, 0))/COUNTIF($A$5:$A$28, "&lt;&gt;")</f>
        <v>0</v>
      </c>
      <c r="I31" s="141">
        <f t="array" ref="I31">SUM(IF(ISODD(ROW(I$5:I28)), I$5:I28, 0))/COUNTIF($A$5:$A$28, "&lt;&gt;")</f>
        <v>0</v>
      </c>
      <c r="J31" s="141">
        <f t="array" ref="J31">SUM(IF(ISODD(ROW(J$5:J28)), J$5:J28, 0))/COUNTIF($A$5:$A$28, "&lt;&gt;")</f>
        <v>0</v>
      </c>
      <c r="K31" s="141">
        <f t="array" ref="K31">SUM(IF(ISODD(ROW(K$5:K28)), K$5:K28, 0))/COUNTIF($A$5:$A$28, "&lt;&gt;")</f>
        <v>0</v>
      </c>
      <c r="L31" s="141">
        <f t="array" ref="L31">SUM(IF(ISODD(ROW(L$5:L28)), L$5:L28, 0))/COUNTIF($A$5:$A$28, "&lt;&gt;")</f>
        <v>0</v>
      </c>
      <c r="M31" s="141">
        <f>SUM(M5:M28)/COUNTIF($A$5:$A$28, "&lt;&gt;")</f>
        <v>0.9</v>
      </c>
      <c r="N31" s="141">
        <f t="shared" ref="N31:P31" si="2">SUM(N5:N28)/COUNTIF(N5:N28, "&lt;&gt;")</f>
        <v>5.25</v>
      </c>
      <c r="O31" s="142" t="str">
        <f t="shared" si="2"/>
        <v>#DIV/0!</v>
      </c>
      <c r="P31" s="143">
        <f t="shared" si="2"/>
        <v>2.6</v>
      </c>
      <c r="Q31" s="13"/>
      <c r="R31" s="13"/>
      <c r="S31" s="13"/>
    </row>
    <row r="32" ht="15.75" customHeight="1">
      <c r="A32" s="144"/>
      <c r="B32" s="123"/>
      <c r="C32" s="123"/>
      <c r="D32" s="123"/>
      <c r="E32" s="145">
        <f t="array" ref="E32">SUM(IF(ISEVEN(ROW(E$6:E28)), E$6:E28, 0))/COUNTIF($A$5:$A$28, "&lt;&gt;")</f>
        <v>0.7</v>
      </c>
      <c r="F32" s="145">
        <f t="array" ref="F32">SUM(IF(ISEVEN(ROW(F$6:F28)), F$6:F28, 0))/COUNTIF($A$5:$A$28, "&lt;&gt;")</f>
        <v>0.1</v>
      </c>
      <c r="G32" s="145">
        <f t="array" ref="G32">SUM(IF(ISEVEN(ROW(G$6:G28)), G$6:G28, 0))/COUNTIF($A$5:$A$28, "&lt;&gt;")</f>
        <v>0</v>
      </c>
      <c r="H32" s="145">
        <f t="array" ref="H32">SUM(IF(ISEVEN(ROW(H$6:H28)), H$6:H28, 0))/COUNTIF($A$5:$A$28, "&lt;&gt;")</f>
        <v>0</v>
      </c>
      <c r="I32" s="141">
        <f t="array" ref="I32">SUM(IF(ISEVEN(ROW(I$6:I28)), I$6:I28, 0))/COUNTIF($A$5:$A$28, "&lt;&gt;")</f>
        <v>0.1</v>
      </c>
      <c r="J32" s="145">
        <f t="array" ref="J32">SUM(IF(ISEVEN(ROW(J$6:J28)), J$6:J28, 0))/COUNTIF($A$5:$A$28, "&lt;&gt;")</f>
        <v>0</v>
      </c>
      <c r="K32" s="145">
        <f t="array" ref="K32">SUM(IF(ISEVEN(ROW(K$6:K28)), K$6:K28, 0))/COUNTIF($A$5:$A$28, "&lt;&gt;")</f>
        <v>0</v>
      </c>
      <c r="L32" s="145">
        <f t="array" ref="L32">SUM(IF(ISEVEN(ROW(L$6:L28)), L$6:L28, 0))/COUNTIF($A$5:$A$28, "&lt;&gt;")</f>
        <v>0</v>
      </c>
      <c r="M32" s="123"/>
      <c r="N32" s="123"/>
      <c r="O32" s="123"/>
      <c r="P32" s="124"/>
      <c r="Q32" s="13"/>
      <c r="R32" s="13"/>
      <c r="S32" s="13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7">
    <mergeCell ref="E3:H3"/>
    <mergeCell ref="I3:L3"/>
    <mergeCell ref="E4:H4"/>
    <mergeCell ref="I4:L4"/>
    <mergeCell ref="A2:A4"/>
    <mergeCell ref="B2:B4"/>
    <mergeCell ref="C2:D2"/>
    <mergeCell ref="M2:N2"/>
    <mergeCell ref="O2:O4"/>
    <mergeCell ref="P2:P4"/>
    <mergeCell ref="Q2:S4"/>
    <mergeCell ref="U5:U6"/>
    <mergeCell ref="V5:V6"/>
    <mergeCell ref="W5:W6"/>
    <mergeCell ref="M3:M4"/>
    <mergeCell ref="N3:N4"/>
    <mergeCell ref="M5:M6"/>
    <mergeCell ref="N5:N6"/>
    <mergeCell ref="O5:O6"/>
    <mergeCell ref="P5:P6"/>
    <mergeCell ref="Q5:S6"/>
    <mergeCell ref="A7:A8"/>
    <mergeCell ref="A9:A10"/>
    <mergeCell ref="B9:B10"/>
    <mergeCell ref="C9:C10"/>
    <mergeCell ref="D9:D10"/>
    <mergeCell ref="V9:V10"/>
    <mergeCell ref="W9:W10"/>
    <mergeCell ref="N15:N16"/>
    <mergeCell ref="O15:O16"/>
    <mergeCell ref="P15:P16"/>
    <mergeCell ref="Q15:S16"/>
    <mergeCell ref="U15:U16"/>
    <mergeCell ref="V15:V16"/>
    <mergeCell ref="W15:W16"/>
    <mergeCell ref="M15:M16"/>
    <mergeCell ref="M17:M18"/>
    <mergeCell ref="N17:N18"/>
    <mergeCell ref="O17:O18"/>
    <mergeCell ref="P17:P18"/>
    <mergeCell ref="Q17:S18"/>
    <mergeCell ref="U17:U18"/>
    <mergeCell ref="P23:P24"/>
    <mergeCell ref="Q23:S24"/>
    <mergeCell ref="Q25:S26"/>
    <mergeCell ref="M19:M20"/>
    <mergeCell ref="M21:M22"/>
    <mergeCell ref="N21:N22"/>
    <mergeCell ref="O21:O22"/>
    <mergeCell ref="P21:P22"/>
    <mergeCell ref="Q21:S22"/>
    <mergeCell ref="M23:M24"/>
    <mergeCell ref="N27:N28"/>
    <mergeCell ref="O27:O28"/>
    <mergeCell ref="Q27:S28"/>
    <mergeCell ref="N23:N24"/>
    <mergeCell ref="O23:O24"/>
    <mergeCell ref="M25:M26"/>
    <mergeCell ref="N25:N26"/>
    <mergeCell ref="O25:O26"/>
    <mergeCell ref="P25:P26"/>
    <mergeCell ref="M27:M28"/>
    <mergeCell ref="P27:P28"/>
    <mergeCell ref="N7:N8"/>
    <mergeCell ref="O7:O8"/>
    <mergeCell ref="P7:P8"/>
    <mergeCell ref="Q7:S8"/>
    <mergeCell ref="U7:U8"/>
    <mergeCell ref="V7:V8"/>
    <mergeCell ref="W7:W8"/>
    <mergeCell ref="M7:M8"/>
    <mergeCell ref="M9:M10"/>
    <mergeCell ref="N9:N10"/>
    <mergeCell ref="O9:O10"/>
    <mergeCell ref="P9:P10"/>
    <mergeCell ref="Q9:S10"/>
    <mergeCell ref="U9:U10"/>
    <mergeCell ref="N11:N12"/>
    <mergeCell ref="O11:O12"/>
    <mergeCell ref="P11:P12"/>
    <mergeCell ref="Q11:S12"/>
    <mergeCell ref="U11:U12"/>
    <mergeCell ref="V11:V12"/>
    <mergeCell ref="W11:W12"/>
    <mergeCell ref="V13:V14"/>
    <mergeCell ref="W13:W14"/>
    <mergeCell ref="M11:M12"/>
    <mergeCell ref="M13:M14"/>
    <mergeCell ref="N13:N14"/>
    <mergeCell ref="O13:O14"/>
    <mergeCell ref="P13:P14"/>
    <mergeCell ref="Q13:S14"/>
    <mergeCell ref="U13:U14"/>
    <mergeCell ref="V17:V18"/>
    <mergeCell ref="W17:W18"/>
    <mergeCell ref="N19:N20"/>
    <mergeCell ref="O19:O20"/>
    <mergeCell ref="P19:P20"/>
    <mergeCell ref="Q19:S20"/>
    <mergeCell ref="U19:U20"/>
    <mergeCell ref="V19:V20"/>
    <mergeCell ref="W19:W20"/>
    <mergeCell ref="A19:A20"/>
    <mergeCell ref="B19:B20"/>
    <mergeCell ref="C19:C20"/>
    <mergeCell ref="D19:D20"/>
    <mergeCell ref="B21:B22"/>
    <mergeCell ref="C21:C22"/>
    <mergeCell ref="D21:D22"/>
    <mergeCell ref="A21:A22"/>
    <mergeCell ref="A23:A24"/>
    <mergeCell ref="B23:B24"/>
    <mergeCell ref="C23:C24"/>
    <mergeCell ref="D23:D24"/>
    <mergeCell ref="A25:A26"/>
    <mergeCell ref="B25:B26"/>
    <mergeCell ref="C3:C4"/>
    <mergeCell ref="D3:D4"/>
    <mergeCell ref="A5:A6"/>
    <mergeCell ref="B5:B6"/>
    <mergeCell ref="C5:C6"/>
    <mergeCell ref="D5:D6"/>
    <mergeCell ref="D7:D8"/>
    <mergeCell ref="B13:B14"/>
    <mergeCell ref="C13:C14"/>
    <mergeCell ref="B7:B8"/>
    <mergeCell ref="C7:C8"/>
    <mergeCell ref="A11:A12"/>
    <mergeCell ref="B11:B12"/>
    <mergeCell ref="C11:C12"/>
    <mergeCell ref="D11:D12"/>
    <mergeCell ref="D13:D14"/>
    <mergeCell ref="C17:C18"/>
    <mergeCell ref="D17:D18"/>
    <mergeCell ref="A13:A14"/>
    <mergeCell ref="A15:A16"/>
    <mergeCell ref="B15:B16"/>
    <mergeCell ref="C15:C16"/>
    <mergeCell ref="D15:D16"/>
    <mergeCell ref="A17:A18"/>
    <mergeCell ref="B17:B18"/>
    <mergeCell ref="C25:C26"/>
    <mergeCell ref="D25:D26"/>
    <mergeCell ref="A27:A28"/>
    <mergeCell ref="B27:B28"/>
    <mergeCell ref="C27:C28"/>
    <mergeCell ref="D27:D28"/>
  </mergeCells>
  <printOptions/>
  <pageMargins bottom="0.75" footer="0.0" header="0.0" left="0.7" right="0.7" top="0.75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6.43"/>
    <col customWidth="1" min="3" max="6" width="14.43"/>
    <col customWidth="1" min="13" max="13" width="16.43"/>
  </cols>
  <sheetData>
    <row r="1" ht="15.75" customHeight="1">
      <c r="A1" s="126" t="s">
        <v>590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T1" s="13"/>
      <c r="U1" s="13"/>
      <c r="V1" s="13"/>
      <c r="W1" s="13"/>
    </row>
    <row r="2" ht="15.75" customHeight="1">
      <c r="A2" s="96" t="s">
        <v>87</v>
      </c>
      <c r="B2" s="96" t="s">
        <v>433</v>
      </c>
      <c r="C2" s="127" t="s">
        <v>89</v>
      </c>
      <c r="D2" s="128"/>
      <c r="E2" s="127" t="s">
        <v>434</v>
      </c>
      <c r="F2" s="127" t="s">
        <v>435</v>
      </c>
      <c r="G2" s="127" t="s">
        <v>436</v>
      </c>
      <c r="H2" s="129" t="s">
        <v>437</v>
      </c>
      <c r="I2" s="127" t="s">
        <v>434</v>
      </c>
      <c r="J2" s="127" t="s">
        <v>435</v>
      </c>
      <c r="K2" s="127" t="s">
        <v>436</v>
      </c>
      <c r="L2" s="129" t="s">
        <v>437</v>
      </c>
      <c r="M2" s="127" t="s">
        <v>438</v>
      </c>
      <c r="N2" s="128"/>
      <c r="O2" s="95" t="s">
        <v>15</v>
      </c>
      <c r="P2" s="96" t="s">
        <v>16</v>
      </c>
      <c r="Q2" s="130" t="s">
        <v>108</v>
      </c>
      <c r="R2" s="66"/>
      <c r="S2" s="131"/>
      <c r="T2" s="140"/>
      <c r="U2" s="13"/>
      <c r="V2" s="13"/>
      <c r="W2" s="13"/>
    </row>
    <row r="3" ht="15.75" customHeight="1">
      <c r="A3" s="121"/>
      <c r="B3" s="121"/>
      <c r="C3" s="132" t="s">
        <v>439</v>
      </c>
      <c r="D3" s="133" t="s">
        <v>108</v>
      </c>
      <c r="E3" s="134" t="s">
        <v>440</v>
      </c>
      <c r="F3" s="135"/>
      <c r="G3" s="135"/>
      <c r="H3" s="136"/>
      <c r="I3" s="134" t="s">
        <v>441</v>
      </c>
      <c r="J3" s="135"/>
      <c r="K3" s="135"/>
      <c r="L3" s="136"/>
      <c r="M3" s="132" t="s">
        <v>442</v>
      </c>
      <c r="N3" s="133" t="s">
        <v>443</v>
      </c>
      <c r="O3" s="137"/>
      <c r="P3" s="121"/>
      <c r="S3" s="121"/>
      <c r="T3" s="140"/>
      <c r="U3" s="13"/>
      <c r="V3" s="13"/>
      <c r="W3" s="13"/>
    </row>
    <row r="4" ht="15.75" customHeight="1">
      <c r="A4" s="136"/>
      <c r="B4" s="136"/>
      <c r="C4" s="138"/>
      <c r="D4" s="136"/>
      <c r="E4" s="134" t="s">
        <v>444</v>
      </c>
      <c r="F4" s="135"/>
      <c r="G4" s="135"/>
      <c r="H4" s="136"/>
      <c r="I4" s="134" t="s">
        <v>445</v>
      </c>
      <c r="J4" s="135"/>
      <c r="K4" s="135"/>
      <c r="L4" s="136"/>
      <c r="M4" s="138"/>
      <c r="N4" s="136"/>
      <c r="O4" s="139"/>
      <c r="P4" s="136"/>
      <c r="Q4" s="135"/>
      <c r="R4" s="135"/>
      <c r="S4" s="136"/>
      <c r="T4" s="140"/>
      <c r="U4" s="13" t="s">
        <v>446</v>
      </c>
      <c r="V4" s="13" t="s">
        <v>447</v>
      </c>
      <c r="W4" s="13" t="s">
        <v>448</v>
      </c>
    </row>
    <row r="5" ht="15.75" customHeight="1">
      <c r="A5" s="103">
        <v>2.0</v>
      </c>
      <c r="B5" s="103"/>
      <c r="C5" s="103"/>
      <c r="D5" s="103"/>
      <c r="E5" s="13"/>
      <c r="F5" s="13"/>
      <c r="G5" s="13"/>
      <c r="H5" s="103"/>
      <c r="I5" s="13"/>
      <c r="J5" s="13"/>
      <c r="K5" s="13"/>
      <c r="L5" s="103"/>
      <c r="M5" s="103"/>
      <c r="N5" s="103"/>
      <c r="O5" s="103"/>
      <c r="P5" s="103"/>
      <c r="Q5" s="13" t="s">
        <v>232</v>
      </c>
      <c r="S5" s="121"/>
      <c r="T5" s="140"/>
      <c r="U5" s="147">
        <f>SUM(E5:H5) * 2 + SUM(I5:L5) * 3</f>
        <v>0</v>
      </c>
      <c r="V5" s="147">
        <f>1-EXP(-(ROW(V5) - 4)/3)</f>
        <v>0.2834686894</v>
      </c>
      <c r="W5" s="147">
        <f>V5*U5</f>
        <v>0</v>
      </c>
    </row>
    <row r="6" ht="15.75" customHeight="1">
      <c r="A6" s="121"/>
      <c r="B6" s="121"/>
      <c r="C6" s="121"/>
      <c r="D6" s="121"/>
      <c r="E6" s="13"/>
      <c r="F6" s="13"/>
      <c r="G6" s="13"/>
      <c r="H6" s="103"/>
      <c r="I6" s="13"/>
      <c r="J6" s="13"/>
      <c r="K6" s="13"/>
      <c r="L6" s="103"/>
      <c r="M6" s="121"/>
      <c r="N6" s="121"/>
      <c r="O6" s="121"/>
      <c r="P6" s="121"/>
      <c r="S6" s="121"/>
      <c r="T6" s="140"/>
    </row>
    <row r="7" ht="15.75" customHeight="1">
      <c r="A7" s="103">
        <v>8.0</v>
      </c>
      <c r="B7" s="103"/>
      <c r="C7" s="103" t="s">
        <v>500</v>
      </c>
      <c r="D7" s="103" t="s">
        <v>591</v>
      </c>
      <c r="E7" s="13">
        <v>1.0</v>
      </c>
      <c r="F7" s="13">
        <v>0.0</v>
      </c>
      <c r="G7" s="13">
        <v>0.0</v>
      </c>
      <c r="H7" s="103">
        <v>0.0</v>
      </c>
      <c r="I7" s="13">
        <v>0.0</v>
      </c>
      <c r="J7" s="13">
        <v>0.0</v>
      </c>
      <c r="K7" s="13">
        <v>0.0</v>
      </c>
      <c r="L7" s="103">
        <v>0.0</v>
      </c>
      <c r="M7" s="103">
        <v>1.0</v>
      </c>
      <c r="N7" s="103">
        <v>15.0</v>
      </c>
      <c r="O7" s="103"/>
      <c r="P7" s="103">
        <v>3.0</v>
      </c>
      <c r="Q7" s="13" t="s">
        <v>592</v>
      </c>
      <c r="S7" s="121"/>
      <c r="T7" s="140"/>
      <c r="U7" s="147">
        <f>SUM(E7:H7) * 2 + SUM(I7:L7) * 3</f>
        <v>2</v>
      </c>
      <c r="V7" s="147">
        <f>1-EXP(-(ROW(V7) - 4)/3)</f>
        <v>0.6321205588</v>
      </c>
      <c r="W7" s="147">
        <f>V7*U7</f>
        <v>1.264241118</v>
      </c>
    </row>
    <row r="8" ht="15.75" customHeight="1">
      <c r="A8" s="121"/>
      <c r="B8" s="121"/>
      <c r="C8" s="121"/>
      <c r="D8" s="121"/>
      <c r="E8" s="13">
        <v>0.0</v>
      </c>
      <c r="F8" s="13">
        <v>0.0</v>
      </c>
      <c r="G8" s="13">
        <v>0.0</v>
      </c>
      <c r="H8" s="103">
        <v>0.0</v>
      </c>
      <c r="I8" s="13">
        <v>1.0</v>
      </c>
      <c r="J8" s="13">
        <v>0.0</v>
      </c>
      <c r="K8" s="13">
        <v>0.0</v>
      </c>
      <c r="L8" s="103">
        <v>0.0</v>
      </c>
      <c r="M8" s="121"/>
      <c r="N8" s="121"/>
      <c r="O8" s="121"/>
      <c r="P8" s="121"/>
      <c r="S8" s="121"/>
      <c r="T8" s="140"/>
    </row>
    <row r="9" ht="15.75" customHeight="1">
      <c r="A9" s="103">
        <v>17.0</v>
      </c>
      <c r="B9" s="103"/>
      <c r="C9" s="103"/>
      <c r="D9" s="103" t="s">
        <v>401</v>
      </c>
      <c r="E9" s="13">
        <v>0.0</v>
      </c>
      <c r="F9" s="13">
        <v>0.0</v>
      </c>
      <c r="G9" s="13">
        <v>0.0</v>
      </c>
      <c r="H9" s="103">
        <v>0.0</v>
      </c>
      <c r="I9" s="13">
        <v>1.0</v>
      </c>
      <c r="J9" s="13">
        <v>0.0</v>
      </c>
      <c r="K9" s="13">
        <v>0.0</v>
      </c>
      <c r="L9" s="103">
        <v>0.0</v>
      </c>
      <c r="M9" s="103"/>
      <c r="N9" s="103"/>
      <c r="O9" s="103"/>
      <c r="P9" s="103">
        <v>4.0</v>
      </c>
      <c r="Q9" s="13" t="s">
        <v>593</v>
      </c>
      <c r="S9" s="121"/>
      <c r="T9" s="140"/>
      <c r="U9" s="147">
        <f>SUM(E9:H9) * 2 + SUM(I9:L9) * 3</f>
        <v>3</v>
      </c>
      <c r="V9" s="147">
        <f>1-EXP(-(ROW(V9) - 4)/3)</f>
        <v>0.8111243972</v>
      </c>
      <c r="W9" s="147">
        <f>V9*U9</f>
        <v>2.433373191</v>
      </c>
    </row>
    <row r="10" ht="15.75" customHeight="1">
      <c r="A10" s="121"/>
      <c r="B10" s="121"/>
      <c r="C10" s="121"/>
      <c r="D10" s="121"/>
      <c r="E10" s="13">
        <v>0.0</v>
      </c>
      <c r="F10" s="13">
        <v>0.0</v>
      </c>
      <c r="G10" s="13">
        <v>0.0</v>
      </c>
      <c r="H10" s="103">
        <v>0.0</v>
      </c>
      <c r="I10" s="13">
        <v>0.0</v>
      </c>
      <c r="J10" s="13">
        <v>0.0</v>
      </c>
      <c r="K10" s="13">
        <v>0.0</v>
      </c>
      <c r="L10" s="103">
        <v>0.0</v>
      </c>
      <c r="M10" s="121"/>
      <c r="N10" s="121"/>
      <c r="O10" s="121"/>
      <c r="P10" s="121"/>
      <c r="S10" s="121"/>
      <c r="T10" s="140"/>
    </row>
    <row r="11" ht="15.75" customHeight="1">
      <c r="A11" s="103">
        <v>23.0</v>
      </c>
      <c r="B11" s="103"/>
      <c r="C11" s="103" t="s">
        <v>119</v>
      </c>
      <c r="D11" s="103" t="s">
        <v>594</v>
      </c>
      <c r="E11" s="13">
        <v>0.0</v>
      </c>
      <c r="F11" s="13">
        <v>1.0</v>
      </c>
      <c r="G11" s="13">
        <v>0.0</v>
      </c>
      <c r="H11" s="103">
        <v>0.0</v>
      </c>
      <c r="I11" s="13">
        <v>0.0</v>
      </c>
      <c r="J11" s="13">
        <v>2.0</v>
      </c>
      <c r="K11" s="13">
        <v>0.0</v>
      </c>
      <c r="L11" s="103">
        <v>0.0</v>
      </c>
      <c r="M11" s="103">
        <v>1.0</v>
      </c>
      <c r="N11" s="103">
        <v>2.0</v>
      </c>
      <c r="O11" s="103"/>
      <c r="P11" s="103">
        <v>4.0</v>
      </c>
      <c r="Q11" s="13" t="s">
        <v>595</v>
      </c>
      <c r="S11" s="121"/>
      <c r="T11" s="140"/>
      <c r="U11" s="147">
        <f>SUM(E11:H11) * 2 + SUM(I11:L11) * 3</f>
        <v>8</v>
      </c>
      <c r="V11" s="147">
        <f>1-EXP(-(ROW(V11) - 4)/3)</f>
        <v>0.9030280321</v>
      </c>
      <c r="W11" s="147">
        <f>V11*U11</f>
        <v>7.224224257</v>
      </c>
    </row>
    <row r="12" ht="15.75" customHeight="1">
      <c r="A12" s="121"/>
      <c r="B12" s="121"/>
      <c r="C12" s="121"/>
      <c r="D12" s="121"/>
      <c r="E12" s="13">
        <v>0.0</v>
      </c>
      <c r="F12" s="13">
        <v>0.0</v>
      </c>
      <c r="G12" s="13">
        <v>0.0</v>
      </c>
      <c r="H12" s="103">
        <v>0.0</v>
      </c>
      <c r="I12" s="13">
        <v>0.0</v>
      </c>
      <c r="J12" s="13">
        <v>0.0</v>
      </c>
      <c r="K12" s="13">
        <v>0.0</v>
      </c>
      <c r="L12" s="103">
        <v>0.0</v>
      </c>
      <c r="M12" s="121"/>
      <c r="N12" s="121"/>
      <c r="O12" s="121"/>
      <c r="P12" s="121"/>
      <c r="S12" s="121"/>
      <c r="T12" s="140"/>
    </row>
    <row r="13" ht="15.75" customHeight="1">
      <c r="A13" s="103">
        <v>30.0</v>
      </c>
      <c r="B13" s="103"/>
      <c r="C13" s="103" t="s">
        <v>119</v>
      </c>
      <c r="D13" s="103" t="s">
        <v>596</v>
      </c>
      <c r="E13" s="13">
        <v>0.0</v>
      </c>
      <c r="F13" s="13">
        <v>1.0</v>
      </c>
      <c r="G13" s="13">
        <v>0.0</v>
      </c>
      <c r="H13" s="103">
        <v>0.0</v>
      </c>
      <c r="I13" s="13">
        <v>0.0</v>
      </c>
      <c r="J13" s="13">
        <v>0.0</v>
      </c>
      <c r="K13" s="13">
        <v>0.0</v>
      </c>
      <c r="L13" s="103">
        <v>0.0</v>
      </c>
      <c r="M13" s="103"/>
      <c r="N13" s="103"/>
      <c r="O13" s="103"/>
      <c r="P13" s="103">
        <v>4.0</v>
      </c>
      <c r="Q13" s="13" t="s">
        <v>597</v>
      </c>
      <c r="S13" s="121"/>
      <c r="T13" s="140"/>
      <c r="U13" s="147">
        <f>SUM(E13:H13) * 2 + SUM(I13:L13) * 3</f>
        <v>2</v>
      </c>
      <c r="V13" s="147">
        <f>1-EXP(-(ROW(V13) - 4)/3)</f>
        <v>0.9502129316</v>
      </c>
      <c r="W13" s="147">
        <f>V13*U13</f>
        <v>1.900425863</v>
      </c>
    </row>
    <row r="14" ht="15.75" customHeight="1">
      <c r="A14" s="121"/>
      <c r="B14" s="121"/>
      <c r="C14" s="121"/>
      <c r="D14" s="121"/>
      <c r="E14" s="13">
        <v>0.0</v>
      </c>
      <c r="F14" s="13">
        <v>0.0</v>
      </c>
      <c r="G14" s="13">
        <v>0.0</v>
      </c>
      <c r="H14" s="103">
        <v>0.0</v>
      </c>
      <c r="I14" s="13">
        <v>0.0</v>
      </c>
      <c r="J14" s="13">
        <v>0.0</v>
      </c>
      <c r="K14" s="13">
        <v>0.0</v>
      </c>
      <c r="L14" s="103">
        <v>0.0</v>
      </c>
      <c r="M14" s="121"/>
      <c r="N14" s="121"/>
      <c r="O14" s="121"/>
      <c r="P14" s="121"/>
      <c r="S14" s="121"/>
      <c r="T14" s="140"/>
    </row>
    <row r="15" ht="15.75" customHeight="1">
      <c r="A15" s="103">
        <v>33.0</v>
      </c>
      <c r="B15" s="103"/>
      <c r="C15" s="103" t="s">
        <v>116</v>
      </c>
      <c r="D15" s="103" t="s">
        <v>598</v>
      </c>
      <c r="E15" s="13">
        <v>1.0</v>
      </c>
      <c r="F15" s="13">
        <v>0.0</v>
      </c>
      <c r="G15" s="13">
        <v>0.0</v>
      </c>
      <c r="H15" s="103">
        <v>0.0</v>
      </c>
      <c r="I15" s="13">
        <v>1.0</v>
      </c>
      <c r="J15" s="13">
        <v>0.0</v>
      </c>
      <c r="K15" s="13">
        <v>0.0</v>
      </c>
      <c r="L15" s="103">
        <v>0.0</v>
      </c>
      <c r="M15" s="103">
        <v>1.0</v>
      </c>
      <c r="N15" s="103">
        <v>3.0</v>
      </c>
      <c r="O15" s="103"/>
      <c r="P15" s="103">
        <v>2.0</v>
      </c>
      <c r="Q15" s="13" t="s">
        <v>599</v>
      </c>
      <c r="S15" s="121"/>
      <c r="T15" s="140"/>
      <c r="U15" s="147">
        <f>SUM(E15:H15) * 2 + SUM(I15:L15) * 3</f>
        <v>5</v>
      </c>
      <c r="V15" s="147">
        <f>1-EXP(-(ROW(V15) - 4)/3)</f>
        <v>0.9744384668</v>
      </c>
      <c r="W15" s="147">
        <f>V15*U15</f>
        <v>4.872192334</v>
      </c>
    </row>
    <row r="16" ht="15.75" customHeight="1">
      <c r="A16" s="121"/>
      <c r="B16" s="121"/>
      <c r="C16" s="121"/>
      <c r="D16" s="121"/>
      <c r="E16" s="13">
        <v>0.0</v>
      </c>
      <c r="F16" s="13">
        <v>0.0</v>
      </c>
      <c r="G16" s="13">
        <v>0.0</v>
      </c>
      <c r="H16" s="103">
        <v>0.0</v>
      </c>
      <c r="I16" s="13">
        <v>0.0</v>
      </c>
      <c r="J16" s="13">
        <v>0.0</v>
      </c>
      <c r="K16" s="13">
        <v>0.0</v>
      </c>
      <c r="L16" s="103">
        <v>0.0</v>
      </c>
      <c r="M16" s="121"/>
      <c r="N16" s="121"/>
      <c r="O16" s="121"/>
      <c r="P16" s="121"/>
      <c r="S16" s="121"/>
      <c r="T16" s="140"/>
    </row>
    <row r="17" ht="15.75" customHeight="1">
      <c r="A17" s="103">
        <v>43.0</v>
      </c>
      <c r="B17" s="103"/>
      <c r="C17" s="103"/>
      <c r="D17" s="103" t="s">
        <v>600</v>
      </c>
      <c r="E17" s="13">
        <v>0.0</v>
      </c>
      <c r="F17" s="13">
        <v>1.0</v>
      </c>
      <c r="G17" s="13">
        <v>0.0</v>
      </c>
      <c r="H17" s="103">
        <v>0.0</v>
      </c>
      <c r="I17" s="13">
        <v>0.0</v>
      </c>
      <c r="J17" s="13">
        <v>0.0</v>
      </c>
      <c r="K17" s="13">
        <v>0.0</v>
      </c>
      <c r="L17" s="103">
        <v>0.0</v>
      </c>
      <c r="M17" s="103">
        <v>1.0</v>
      </c>
      <c r="N17" s="103">
        <v>1.0</v>
      </c>
      <c r="O17" s="103"/>
      <c r="P17" s="103">
        <v>2.0</v>
      </c>
      <c r="Q17" s="13" t="s">
        <v>601</v>
      </c>
      <c r="S17" s="121"/>
      <c r="T17" s="140"/>
      <c r="U17" s="147">
        <f>SUM(E17:H17) * 2 + SUM(I17:L17) * 3</f>
        <v>2</v>
      </c>
      <c r="V17" s="147">
        <f>1-EXP(-(ROW(V17) - 4)/3)</f>
        <v>0.9868762713</v>
      </c>
      <c r="W17" s="147">
        <f>V17*U17</f>
        <v>1.973752543</v>
      </c>
    </row>
    <row r="18" ht="15.75" customHeight="1">
      <c r="A18" s="121"/>
      <c r="B18" s="121"/>
      <c r="C18" s="121"/>
      <c r="D18" s="121"/>
      <c r="E18" s="13">
        <v>0.0</v>
      </c>
      <c r="F18" s="13">
        <v>0.0</v>
      </c>
      <c r="G18" s="13">
        <v>0.0</v>
      </c>
      <c r="H18" s="103">
        <v>0.0</v>
      </c>
      <c r="I18" s="13">
        <v>0.0</v>
      </c>
      <c r="J18" s="13">
        <v>0.0</v>
      </c>
      <c r="K18" s="13">
        <v>0.0</v>
      </c>
      <c r="L18" s="103">
        <v>0.0</v>
      </c>
      <c r="M18" s="121"/>
      <c r="N18" s="121"/>
      <c r="O18" s="121"/>
      <c r="P18" s="121"/>
      <c r="S18" s="121"/>
      <c r="T18" s="140"/>
    </row>
    <row r="19" ht="15.75" customHeight="1">
      <c r="A19" s="103">
        <v>50.0</v>
      </c>
      <c r="B19" s="103"/>
      <c r="C19" s="103"/>
      <c r="D19" s="103" t="s">
        <v>602</v>
      </c>
      <c r="E19" s="13">
        <v>0.0</v>
      </c>
      <c r="F19" s="13">
        <v>2.0</v>
      </c>
      <c r="G19" s="13">
        <v>0.0</v>
      </c>
      <c r="H19" s="103">
        <v>0.0</v>
      </c>
      <c r="I19" s="13">
        <v>0.0</v>
      </c>
      <c r="J19" s="13">
        <v>0.0</v>
      </c>
      <c r="K19" s="13">
        <v>0.0</v>
      </c>
      <c r="L19" s="103">
        <v>0.0</v>
      </c>
      <c r="M19" s="103">
        <v>1.0</v>
      </c>
      <c r="N19" s="103">
        <v>2.0</v>
      </c>
      <c r="O19" s="103"/>
      <c r="P19" s="103">
        <v>3.0</v>
      </c>
      <c r="Q19" s="13"/>
      <c r="S19" s="121"/>
      <c r="T19" s="140"/>
      <c r="U19" s="147">
        <f>SUM(E19:H19) * 2 + SUM(I19:L19) * 3</f>
        <v>4</v>
      </c>
      <c r="V19" s="147">
        <f>1-EXP(-(ROW(V19) - 4)/3)</f>
        <v>0.993262053</v>
      </c>
      <c r="W19" s="147">
        <f>V19*U19</f>
        <v>3.973048212</v>
      </c>
    </row>
    <row r="20" ht="15.75" customHeight="1">
      <c r="A20" s="121"/>
      <c r="B20" s="121"/>
      <c r="C20" s="121"/>
      <c r="D20" s="121"/>
      <c r="E20" s="13">
        <v>0.0</v>
      </c>
      <c r="F20" s="13">
        <v>0.0</v>
      </c>
      <c r="G20" s="13">
        <v>0.0</v>
      </c>
      <c r="H20" s="103">
        <v>0.0</v>
      </c>
      <c r="I20" s="13">
        <v>0.0</v>
      </c>
      <c r="J20" s="13">
        <v>0.0</v>
      </c>
      <c r="K20" s="13">
        <v>0.0</v>
      </c>
      <c r="L20" s="103">
        <v>0.0</v>
      </c>
      <c r="M20" s="121"/>
      <c r="N20" s="121"/>
      <c r="O20" s="121"/>
      <c r="P20" s="121"/>
      <c r="S20" s="121"/>
      <c r="T20" s="140"/>
    </row>
    <row r="21" ht="15.75" customHeight="1">
      <c r="A21" s="103">
        <v>54.0</v>
      </c>
      <c r="B21" s="103"/>
      <c r="C21" s="103" t="s">
        <v>119</v>
      </c>
      <c r="D21" s="103" t="s">
        <v>584</v>
      </c>
      <c r="E21" s="13">
        <v>0.0</v>
      </c>
      <c r="F21" s="13">
        <v>0.0</v>
      </c>
      <c r="G21" s="13">
        <v>0.0</v>
      </c>
      <c r="H21" s="103">
        <v>0.0</v>
      </c>
      <c r="I21" s="13">
        <v>0.0</v>
      </c>
      <c r="J21" s="13">
        <v>0.0</v>
      </c>
      <c r="K21" s="13">
        <v>0.0</v>
      </c>
      <c r="L21" s="103">
        <v>0.0</v>
      </c>
      <c r="M21" s="103"/>
      <c r="N21" s="103"/>
      <c r="O21" s="103"/>
      <c r="P21" s="103">
        <v>2.0</v>
      </c>
      <c r="Q21" s="13"/>
      <c r="S21" s="121"/>
      <c r="T21" s="140" t="s">
        <v>449</v>
      </c>
      <c r="U21" s="147">
        <f t="shared" ref="U21:W21" si="1">SUM(U5:U20)</f>
        <v>26</v>
      </c>
      <c r="V21" s="147">
        <f t="shared" si="1"/>
        <v>6.5345314</v>
      </c>
      <c r="W21" s="147">
        <f t="shared" si="1"/>
        <v>23.64125752</v>
      </c>
    </row>
    <row r="22" ht="15.75" customHeight="1">
      <c r="A22" s="121"/>
      <c r="B22" s="121"/>
      <c r="C22" s="121"/>
      <c r="D22" s="121"/>
      <c r="E22" s="13">
        <v>1.0</v>
      </c>
      <c r="F22" s="13">
        <v>0.0</v>
      </c>
      <c r="G22" s="13">
        <v>0.0</v>
      </c>
      <c r="H22" s="103">
        <v>0.0</v>
      </c>
      <c r="I22" s="13">
        <v>0.0</v>
      </c>
      <c r="J22" s="13">
        <v>0.0</v>
      </c>
      <c r="K22" s="13">
        <v>0.0</v>
      </c>
      <c r="L22" s="103">
        <v>0.0</v>
      </c>
      <c r="M22" s="121"/>
      <c r="N22" s="121"/>
      <c r="O22" s="121"/>
      <c r="P22" s="121"/>
      <c r="S22" s="121"/>
      <c r="T22" s="140"/>
      <c r="U22" s="147">
        <f>U21/COUNT(U5:U20)</f>
        <v>3.25</v>
      </c>
      <c r="V22" s="13"/>
      <c r="W22" s="147">
        <f>W21/V21</f>
        <v>3.617896383</v>
      </c>
    </row>
    <row r="23" ht="15.75" customHeight="1">
      <c r="A23" s="103">
        <v>61.0</v>
      </c>
      <c r="B23" s="103"/>
      <c r="C23" s="103" t="s">
        <v>116</v>
      </c>
      <c r="D23" s="103" t="s">
        <v>603</v>
      </c>
      <c r="E23" s="13">
        <v>1.0</v>
      </c>
      <c r="F23" s="13">
        <v>0.0</v>
      </c>
      <c r="G23" s="13">
        <v>0.0</v>
      </c>
      <c r="H23" s="103">
        <v>0.0</v>
      </c>
      <c r="I23" s="13">
        <v>1.0</v>
      </c>
      <c r="J23" s="13">
        <v>0.0</v>
      </c>
      <c r="K23" s="13">
        <v>0.0</v>
      </c>
      <c r="L23" s="103">
        <v>0.0</v>
      </c>
      <c r="M23" s="103">
        <v>1.0</v>
      </c>
      <c r="N23" s="103">
        <v>1.0</v>
      </c>
      <c r="O23" s="103"/>
      <c r="P23" s="103">
        <v>2.0</v>
      </c>
      <c r="Q23" s="13" t="s">
        <v>604</v>
      </c>
      <c r="S23" s="121"/>
    </row>
    <row r="24" ht="15.75" customHeight="1">
      <c r="A24" s="121"/>
      <c r="B24" s="121"/>
      <c r="C24" s="121"/>
      <c r="D24" s="121"/>
      <c r="E24" s="13">
        <v>0.0</v>
      </c>
      <c r="F24" s="13">
        <v>0.0</v>
      </c>
      <c r="G24" s="13">
        <v>0.0</v>
      </c>
      <c r="H24" s="103">
        <v>0.0</v>
      </c>
      <c r="I24" s="13">
        <v>1.0</v>
      </c>
      <c r="J24" s="13">
        <v>0.0</v>
      </c>
      <c r="K24" s="13">
        <v>0.0</v>
      </c>
      <c r="L24" s="103">
        <v>0.0</v>
      </c>
      <c r="M24" s="121"/>
      <c r="N24" s="121"/>
      <c r="O24" s="121"/>
      <c r="P24" s="121"/>
      <c r="S24" s="121"/>
    </row>
    <row r="25" ht="15.75" customHeight="1">
      <c r="A25" s="103">
        <v>65.0</v>
      </c>
      <c r="B25" s="103"/>
      <c r="C25" s="103"/>
      <c r="D25" s="103" t="s">
        <v>605</v>
      </c>
      <c r="E25" s="13">
        <v>0.0</v>
      </c>
      <c r="F25" s="13">
        <v>0.0</v>
      </c>
      <c r="G25" s="13">
        <v>0.0</v>
      </c>
      <c r="H25" s="103">
        <v>0.0</v>
      </c>
      <c r="I25" s="13">
        <v>2.0</v>
      </c>
      <c r="J25" s="13">
        <v>0.0</v>
      </c>
      <c r="K25" s="13">
        <v>0.0</v>
      </c>
      <c r="L25" s="103">
        <v>0.0</v>
      </c>
      <c r="M25" s="103">
        <v>1.0</v>
      </c>
      <c r="N25" s="103"/>
      <c r="O25" s="103"/>
      <c r="P25" s="103">
        <v>3.0</v>
      </c>
      <c r="Q25" s="13"/>
      <c r="S25" s="121"/>
    </row>
    <row r="26" ht="15.75" customHeight="1">
      <c r="A26" s="121"/>
      <c r="B26" s="121"/>
      <c r="C26" s="121"/>
      <c r="D26" s="121"/>
      <c r="E26" s="13">
        <v>1.0</v>
      </c>
      <c r="F26" s="13">
        <v>0.0</v>
      </c>
      <c r="G26" s="13">
        <v>0.0</v>
      </c>
      <c r="H26" s="103">
        <v>0.0</v>
      </c>
      <c r="I26" s="13">
        <v>0.0</v>
      </c>
      <c r="J26" s="13">
        <v>0.0</v>
      </c>
      <c r="K26" s="13">
        <v>0.0</v>
      </c>
      <c r="L26" s="103">
        <v>0.0</v>
      </c>
      <c r="M26" s="121"/>
      <c r="N26" s="121"/>
      <c r="O26" s="121"/>
      <c r="P26" s="121"/>
      <c r="S26" s="121"/>
    </row>
    <row r="27" ht="15.75" customHeight="1">
      <c r="A27" s="103">
        <v>70.0</v>
      </c>
      <c r="B27" s="103"/>
      <c r="C27" s="103"/>
      <c r="D27" s="103" t="s">
        <v>292</v>
      </c>
      <c r="E27" s="13">
        <v>0.0</v>
      </c>
      <c r="F27" s="13">
        <v>0.0</v>
      </c>
      <c r="G27" s="13">
        <v>0.0</v>
      </c>
      <c r="H27" s="103">
        <v>0.0</v>
      </c>
      <c r="I27" s="13">
        <v>2.0</v>
      </c>
      <c r="J27" s="13">
        <v>0.0</v>
      </c>
      <c r="K27" s="13">
        <v>0.0</v>
      </c>
      <c r="L27" s="103">
        <v>0.0</v>
      </c>
      <c r="M27" s="103">
        <v>1.0</v>
      </c>
      <c r="N27" s="103"/>
      <c r="O27" s="103"/>
      <c r="P27" s="103">
        <v>4.0</v>
      </c>
      <c r="Q27" s="13"/>
      <c r="S27" s="121"/>
    </row>
    <row r="28" ht="15.75" customHeight="1">
      <c r="A28" s="122"/>
      <c r="B28" s="122"/>
      <c r="C28" s="122"/>
      <c r="D28" s="122"/>
      <c r="E28" s="123">
        <v>0.0</v>
      </c>
      <c r="F28" s="13">
        <v>0.0</v>
      </c>
      <c r="G28" s="13">
        <v>0.0</v>
      </c>
      <c r="H28" s="103">
        <v>0.0</v>
      </c>
      <c r="I28" s="123">
        <v>0.0</v>
      </c>
      <c r="J28" s="13">
        <v>0.0</v>
      </c>
      <c r="K28" s="13">
        <v>0.0</v>
      </c>
      <c r="L28" s="103">
        <v>0.0</v>
      </c>
      <c r="M28" s="122"/>
      <c r="N28" s="122"/>
      <c r="O28" s="122"/>
      <c r="P28" s="122"/>
      <c r="Q28" s="52"/>
      <c r="R28" s="52"/>
      <c r="S28" s="122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ht="15.75" customHeight="1">
      <c r="A30" s="126" t="s">
        <v>450</v>
      </c>
      <c r="B30" s="123"/>
      <c r="C30" s="123"/>
      <c r="D30" s="123"/>
      <c r="E30" s="123"/>
      <c r="F30" s="123"/>
      <c r="G30" s="123"/>
      <c r="H30" s="123"/>
      <c r="I30" s="123"/>
      <c r="J30" s="123"/>
      <c r="K30" s="123"/>
      <c r="L30" s="123"/>
      <c r="M30" s="123"/>
      <c r="N30" s="123"/>
      <c r="O30" s="13"/>
      <c r="P30" s="13"/>
      <c r="Q30" s="13"/>
      <c r="R30" s="13"/>
      <c r="S30" s="13"/>
    </row>
    <row r="31" ht="15.75" customHeight="1">
      <c r="A31" s="140"/>
      <c r="B31" s="141" t="str">
        <f>SUM(B5:B28)/COUNTIF(B5:B28, "&lt;&gt;")</f>
        <v>#DIV/0!</v>
      </c>
      <c r="C31" s="13"/>
      <c r="D31" s="13"/>
      <c r="E31" s="141">
        <f t="array" ref="E31">SUM(IF(ISODD(ROW(E$5:E28)), E$5:E28, 0))/COUNTIF($A$5:$A$28, "&lt;&gt;")</f>
        <v>0.25</v>
      </c>
      <c r="F31" s="141">
        <f t="array" ref="F31">SUM(IF(ISODD(ROW(F$5:F28)), F$5:F28, 0))/COUNTIF($A$5:$A$28, "&lt;&gt;")</f>
        <v>0.4166666667</v>
      </c>
      <c r="G31" s="141">
        <f t="array" ref="G31">SUM(IF(ISODD(ROW(G$5:G28)), G$5:G28, 0))/COUNTIF($A$5:$A$28, "&lt;&gt;")</f>
        <v>0</v>
      </c>
      <c r="H31" s="141">
        <f t="array" ref="H31">SUM(IF(ISODD(ROW(H$5:H28)), H$5:H28, 0))/COUNTIF($A$5:$A$28, "&lt;&gt;")</f>
        <v>0</v>
      </c>
      <c r="I31" s="141">
        <f t="array" ref="I31">SUM(IF(ISODD(ROW(I$5:I28)), I$5:I28, 0))/COUNTIF($A$5:$A$28, "&lt;&gt;")</f>
        <v>0.5833333333</v>
      </c>
      <c r="J31" s="141">
        <f t="array" ref="J31">SUM(IF(ISODD(ROW(J$5:J28)), J$5:J28, 0))/COUNTIF($A$5:$A$28, "&lt;&gt;")</f>
        <v>0.1666666667</v>
      </c>
      <c r="K31" s="141">
        <f t="array" ref="K31">SUM(IF(ISODD(ROW(K$5:K28)), K$5:K28, 0))/COUNTIF($A$5:$A$28, "&lt;&gt;")</f>
        <v>0</v>
      </c>
      <c r="L31" s="141">
        <f t="array" ref="L31">SUM(IF(ISODD(ROW(L$5:L28)), L$5:L28, 0))/COUNTIF($A$5:$A$28, "&lt;&gt;")</f>
        <v>0</v>
      </c>
      <c r="M31" s="141">
        <f>SUM(M5:M28)/COUNTIF($A$5:$A$28, "&lt;&gt;")</f>
        <v>0.6666666667</v>
      </c>
      <c r="N31" s="141">
        <f t="shared" ref="N31:P31" si="2">SUM(N5:N28)/COUNTIF(N5:N28, "&lt;&gt;")</f>
        <v>4</v>
      </c>
      <c r="O31" s="142" t="str">
        <f t="shared" si="2"/>
        <v>#DIV/0!</v>
      </c>
      <c r="P31" s="143">
        <f t="shared" si="2"/>
        <v>3</v>
      </c>
      <c r="Q31" s="13"/>
      <c r="R31" s="13"/>
      <c r="S31" s="13"/>
    </row>
    <row r="32" ht="15.75" customHeight="1">
      <c r="A32" s="144"/>
      <c r="B32" s="123"/>
      <c r="C32" s="123"/>
      <c r="D32" s="123"/>
      <c r="E32" s="145">
        <f t="array" ref="E32">SUM(IF(ISEVEN(ROW(E$6:E28)), E$6:E28, 0))/COUNTIF($A$5:$A$28, "&lt;&gt;")</f>
        <v>0.1666666667</v>
      </c>
      <c r="F32" s="145">
        <f t="array" ref="F32">SUM(IF(ISEVEN(ROW(F$6:F28)), F$6:F28, 0))/COUNTIF($A$5:$A$28, "&lt;&gt;")</f>
        <v>0</v>
      </c>
      <c r="G32" s="145">
        <f t="array" ref="G32">SUM(IF(ISEVEN(ROW(G$6:G28)), G$6:G28, 0))/COUNTIF($A$5:$A$28, "&lt;&gt;")</f>
        <v>0</v>
      </c>
      <c r="H32" s="145">
        <f t="array" ref="H32">SUM(IF(ISEVEN(ROW(H$6:H28)), H$6:H28, 0))/COUNTIF($A$5:$A$28, "&lt;&gt;")</f>
        <v>0</v>
      </c>
      <c r="I32" s="141">
        <f t="array" ref="I32">SUM(IF(ISEVEN(ROW(I$6:I28)), I$6:I28, 0))/COUNTIF($A$5:$A$28, "&lt;&gt;")</f>
        <v>0.1666666667</v>
      </c>
      <c r="J32" s="145">
        <f t="array" ref="J32">SUM(IF(ISEVEN(ROW(J$6:J28)), J$6:J28, 0))/COUNTIF($A$5:$A$28, "&lt;&gt;")</f>
        <v>0</v>
      </c>
      <c r="K32" s="145">
        <f t="array" ref="K32">SUM(IF(ISEVEN(ROW(K$6:K28)), K$6:K28, 0))/COUNTIF($A$5:$A$28, "&lt;&gt;")</f>
        <v>0</v>
      </c>
      <c r="L32" s="145">
        <f t="array" ref="L32">SUM(IF(ISEVEN(ROW(L$6:L28)), L$6:L28, 0))/COUNTIF($A$5:$A$28, "&lt;&gt;")</f>
        <v>0</v>
      </c>
      <c r="M32" s="123"/>
      <c r="N32" s="123"/>
      <c r="O32" s="123"/>
      <c r="P32" s="124"/>
      <c r="Q32" s="13"/>
      <c r="R32" s="13"/>
      <c r="S32" s="13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7">
    <mergeCell ref="E3:H3"/>
    <mergeCell ref="I3:L3"/>
    <mergeCell ref="E4:H4"/>
    <mergeCell ref="I4:L4"/>
    <mergeCell ref="A2:A4"/>
    <mergeCell ref="B2:B4"/>
    <mergeCell ref="C2:D2"/>
    <mergeCell ref="M2:N2"/>
    <mergeCell ref="O2:O4"/>
    <mergeCell ref="P2:P4"/>
    <mergeCell ref="Q2:S4"/>
    <mergeCell ref="U5:U6"/>
    <mergeCell ref="V5:V6"/>
    <mergeCell ref="W5:W6"/>
    <mergeCell ref="M3:M4"/>
    <mergeCell ref="N3:N4"/>
    <mergeCell ref="M5:M6"/>
    <mergeCell ref="N5:N6"/>
    <mergeCell ref="O5:O6"/>
    <mergeCell ref="P5:P6"/>
    <mergeCell ref="Q5:S6"/>
    <mergeCell ref="A7:A8"/>
    <mergeCell ref="A9:A10"/>
    <mergeCell ref="B9:B10"/>
    <mergeCell ref="C9:C10"/>
    <mergeCell ref="D9:D10"/>
    <mergeCell ref="V9:V10"/>
    <mergeCell ref="W9:W10"/>
    <mergeCell ref="N15:N16"/>
    <mergeCell ref="O15:O16"/>
    <mergeCell ref="P15:P16"/>
    <mergeCell ref="Q15:S16"/>
    <mergeCell ref="U15:U16"/>
    <mergeCell ref="V15:V16"/>
    <mergeCell ref="W15:W16"/>
    <mergeCell ref="M15:M16"/>
    <mergeCell ref="M17:M18"/>
    <mergeCell ref="N17:N18"/>
    <mergeCell ref="O17:O18"/>
    <mergeCell ref="P17:P18"/>
    <mergeCell ref="Q17:S18"/>
    <mergeCell ref="U17:U18"/>
    <mergeCell ref="P23:P24"/>
    <mergeCell ref="Q23:S24"/>
    <mergeCell ref="Q25:S26"/>
    <mergeCell ref="M19:M20"/>
    <mergeCell ref="M21:M22"/>
    <mergeCell ref="N21:N22"/>
    <mergeCell ref="O21:O22"/>
    <mergeCell ref="P21:P22"/>
    <mergeCell ref="Q21:S22"/>
    <mergeCell ref="M23:M24"/>
    <mergeCell ref="N27:N28"/>
    <mergeCell ref="O27:O28"/>
    <mergeCell ref="Q27:S28"/>
    <mergeCell ref="N23:N24"/>
    <mergeCell ref="O23:O24"/>
    <mergeCell ref="M25:M26"/>
    <mergeCell ref="N25:N26"/>
    <mergeCell ref="O25:O26"/>
    <mergeCell ref="P25:P26"/>
    <mergeCell ref="M27:M28"/>
    <mergeCell ref="P27:P28"/>
    <mergeCell ref="N7:N8"/>
    <mergeCell ref="O7:O8"/>
    <mergeCell ref="P7:P8"/>
    <mergeCell ref="Q7:S8"/>
    <mergeCell ref="U7:U8"/>
    <mergeCell ref="V7:V8"/>
    <mergeCell ref="W7:W8"/>
    <mergeCell ref="M7:M8"/>
    <mergeCell ref="M9:M10"/>
    <mergeCell ref="N9:N10"/>
    <mergeCell ref="O9:O10"/>
    <mergeCell ref="P9:P10"/>
    <mergeCell ref="Q9:S10"/>
    <mergeCell ref="U9:U10"/>
    <mergeCell ref="N11:N12"/>
    <mergeCell ref="O11:O12"/>
    <mergeCell ref="P11:P12"/>
    <mergeCell ref="Q11:S12"/>
    <mergeCell ref="U11:U12"/>
    <mergeCell ref="V11:V12"/>
    <mergeCell ref="W11:W12"/>
    <mergeCell ref="V13:V14"/>
    <mergeCell ref="W13:W14"/>
    <mergeCell ref="M11:M12"/>
    <mergeCell ref="M13:M14"/>
    <mergeCell ref="N13:N14"/>
    <mergeCell ref="O13:O14"/>
    <mergeCell ref="P13:P14"/>
    <mergeCell ref="Q13:S14"/>
    <mergeCell ref="U13:U14"/>
    <mergeCell ref="V17:V18"/>
    <mergeCell ref="W17:W18"/>
    <mergeCell ref="N19:N20"/>
    <mergeCell ref="O19:O20"/>
    <mergeCell ref="P19:P20"/>
    <mergeCell ref="Q19:S20"/>
    <mergeCell ref="U19:U20"/>
    <mergeCell ref="V19:V20"/>
    <mergeCell ref="W19:W20"/>
    <mergeCell ref="A19:A20"/>
    <mergeCell ref="B19:B20"/>
    <mergeCell ref="C19:C20"/>
    <mergeCell ref="D19:D20"/>
    <mergeCell ref="B21:B22"/>
    <mergeCell ref="C21:C22"/>
    <mergeCell ref="D21:D22"/>
    <mergeCell ref="A21:A22"/>
    <mergeCell ref="A23:A24"/>
    <mergeCell ref="B23:B24"/>
    <mergeCell ref="C23:C24"/>
    <mergeCell ref="D23:D24"/>
    <mergeCell ref="A25:A26"/>
    <mergeCell ref="B25:B26"/>
    <mergeCell ref="C3:C4"/>
    <mergeCell ref="D3:D4"/>
    <mergeCell ref="A5:A6"/>
    <mergeCell ref="B5:B6"/>
    <mergeCell ref="C5:C6"/>
    <mergeCell ref="D5:D6"/>
    <mergeCell ref="D7:D8"/>
    <mergeCell ref="B13:B14"/>
    <mergeCell ref="C13:C14"/>
    <mergeCell ref="B7:B8"/>
    <mergeCell ref="C7:C8"/>
    <mergeCell ref="A11:A12"/>
    <mergeCell ref="B11:B12"/>
    <mergeCell ref="C11:C12"/>
    <mergeCell ref="D11:D12"/>
    <mergeCell ref="D13:D14"/>
    <mergeCell ref="C17:C18"/>
    <mergeCell ref="D17:D18"/>
    <mergeCell ref="A13:A14"/>
    <mergeCell ref="A15:A16"/>
    <mergeCell ref="B15:B16"/>
    <mergeCell ref="C15:C16"/>
    <mergeCell ref="D15:D16"/>
    <mergeCell ref="A17:A18"/>
    <mergeCell ref="B17:B18"/>
    <mergeCell ref="C25:C26"/>
    <mergeCell ref="D25:D26"/>
    <mergeCell ref="A27:A28"/>
    <mergeCell ref="B27:B28"/>
    <mergeCell ref="C27:C28"/>
    <mergeCell ref="D27:D28"/>
  </mergeCells>
  <printOptions/>
  <pageMargins bottom="0.75" footer="0.0" header="0.0" left="0.7" right="0.7" top="0.75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6.43"/>
    <col customWidth="1" min="3" max="6" width="14.43"/>
    <col customWidth="1" min="13" max="13" width="16.43"/>
  </cols>
  <sheetData>
    <row r="1" ht="15.75" customHeight="1">
      <c r="A1" s="126" t="s">
        <v>606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T1" s="13"/>
      <c r="U1" s="13"/>
      <c r="V1" s="13"/>
      <c r="W1" s="13"/>
    </row>
    <row r="2" ht="15.75" customHeight="1">
      <c r="A2" s="96" t="s">
        <v>87</v>
      </c>
      <c r="B2" s="96" t="s">
        <v>433</v>
      </c>
      <c r="C2" s="127" t="s">
        <v>89</v>
      </c>
      <c r="D2" s="128"/>
      <c r="E2" s="127" t="s">
        <v>434</v>
      </c>
      <c r="F2" s="127" t="s">
        <v>435</v>
      </c>
      <c r="G2" s="127" t="s">
        <v>436</v>
      </c>
      <c r="H2" s="129" t="s">
        <v>437</v>
      </c>
      <c r="I2" s="127" t="s">
        <v>434</v>
      </c>
      <c r="J2" s="127" t="s">
        <v>435</v>
      </c>
      <c r="K2" s="127" t="s">
        <v>436</v>
      </c>
      <c r="L2" s="129" t="s">
        <v>437</v>
      </c>
      <c r="M2" s="127" t="s">
        <v>438</v>
      </c>
      <c r="N2" s="128"/>
      <c r="O2" s="95" t="s">
        <v>15</v>
      </c>
      <c r="P2" s="96" t="s">
        <v>16</v>
      </c>
      <c r="Q2" s="130" t="s">
        <v>108</v>
      </c>
      <c r="R2" s="66"/>
      <c r="S2" s="131"/>
      <c r="T2" s="140"/>
      <c r="U2" s="13"/>
      <c r="V2" s="13"/>
      <c r="W2" s="13"/>
    </row>
    <row r="3" ht="15.75" customHeight="1">
      <c r="A3" s="121"/>
      <c r="B3" s="121"/>
      <c r="C3" s="132" t="s">
        <v>439</v>
      </c>
      <c r="D3" s="133" t="s">
        <v>108</v>
      </c>
      <c r="E3" s="134" t="s">
        <v>440</v>
      </c>
      <c r="F3" s="135"/>
      <c r="G3" s="135"/>
      <c r="H3" s="136"/>
      <c r="I3" s="134" t="s">
        <v>441</v>
      </c>
      <c r="J3" s="135"/>
      <c r="K3" s="135"/>
      <c r="L3" s="136"/>
      <c r="M3" s="132" t="s">
        <v>442</v>
      </c>
      <c r="N3" s="133" t="s">
        <v>443</v>
      </c>
      <c r="O3" s="137"/>
      <c r="P3" s="121"/>
      <c r="S3" s="121"/>
      <c r="T3" s="140"/>
      <c r="U3" s="13"/>
      <c r="V3" s="13"/>
      <c r="W3" s="13"/>
    </row>
    <row r="4" ht="15.75" customHeight="1">
      <c r="A4" s="136"/>
      <c r="B4" s="136"/>
      <c r="C4" s="138"/>
      <c r="D4" s="136"/>
      <c r="E4" s="134" t="s">
        <v>444</v>
      </c>
      <c r="F4" s="135"/>
      <c r="G4" s="135"/>
      <c r="H4" s="136"/>
      <c r="I4" s="134" t="s">
        <v>445</v>
      </c>
      <c r="J4" s="135"/>
      <c r="K4" s="135"/>
      <c r="L4" s="136"/>
      <c r="M4" s="138"/>
      <c r="N4" s="136"/>
      <c r="O4" s="139"/>
      <c r="P4" s="136"/>
      <c r="Q4" s="135"/>
      <c r="R4" s="135"/>
      <c r="S4" s="136"/>
      <c r="T4" s="140"/>
      <c r="U4" s="13" t="s">
        <v>446</v>
      </c>
      <c r="V4" s="13" t="s">
        <v>447</v>
      </c>
      <c r="W4" s="13" t="s">
        <v>448</v>
      </c>
    </row>
    <row r="5" ht="15.75" customHeight="1">
      <c r="A5" s="103">
        <v>4.0</v>
      </c>
      <c r="B5" s="103"/>
      <c r="C5" s="103"/>
      <c r="D5" s="103" t="s">
        <v>607</v>
      </c>
      <c r="E5" s="13">
        <v>0.0</v>
      </c>
      <c r="F5" s="13">
        <v>2.0</v>
      </c>
      <c r="G5" s="13">
        <v>2.0</v>
      </c>
      <c r="H5" s="103">
        <v>0.0</v>
      </c>
      <c r="I5" s="13">
        <v>0.0</v>
      </c>
      <c r="J5" s="13">
        <v>0.0</v>
      </c>
      <c r="K5" s="13">
        <v>1.0</v>
      </c>
      <c r="L5" s="103">
        <v>0.0</v>
      </c>
      <c r="M5" s="103">
        <v>1.0</v>
      </c>
      <c r="N5" s="103">
        <v>3.0</v>
      </c>
      <c r="O5" s="103"/>
      <c r="P5" s="103">
        <v>5.0</v>
      </c>
      <c r="Q5" s="13"/>
      <c r="S5" s="121"/>
      <c r="T5" s="140"/>
      <c r="U5" s="147">
        <f>SUM(E5:H5) * 2 + SUM(I5:L5) * 3</f>
        <v>11</v>
      </c>
      <c r="V5" s="147">
        <f>1-EXP(-(ROW(V5) - 4)/3)</f>
        <v>0.2834686894</v>
      </c>
      <c r="W5" s="147">
        <f>V5*U5</f>
        <v>3.118155584</v>
      </c>
    </row>
    <row r="6" ht="15.75" customHeight="1">
      <c r="A6" s="121"/>
      <c r="B6" s="121"/>
      <c r="C6" s="121"/>
      <c r="D6" s="121"/>
      <c r="E6" s="13">
        <v>0.0</v>
      </c>
      <c r="F6" s="13">
        <v>0.0</v>
      </c>
      <c r="G6" s="13">
        <v>0.0</v>
      </c>
      <c r="H6" s="103">
        <v>0.0</v>
      </c>
      <c r="I6" s="13">
        <v>0.0</v>
      </c>
      <c r="J6" s="13">
        <v>0.0</v>
      </c>
      <c r="K6" s="13">
        <v>0.0</v>
      </c>
      <c r="L6" s="103">
        <v>0.0</v>
      </c>
      <c r="M6" s="121"/>
      <c r="N6" s="121"/>
      <c r="O6" s="121"/>
      <c r="P6" s="121"/>
      <c r="S6" s="121"/>
      <c r="T6" s="140"/>
    </row>
    <row r="7" ht="15.75" customHeight="1">
      <c r="A7" s="103">
        <v>7.0</v>
      </c>
      <c r="B7" s="103"/>
      <c r="C7" s="103" t="s">
        <v>119</v>
      </c>
      <c r="D7" s="103" t="s">
        <v>608</v>
      </c>
      <c r="E7" s="13">
        <v>1.0</v>
      </c>
      <c r="F7" s="13">
        <v>1.0</v>
      </c>
      <c r="G7" s="13">
        <v>1.0</v>
      </c>
      <c r="H7" s="103">
        <v>0.0</v>
      </c>
      <c r="I7" s="13">
        <v>0.0</v>
      </c>
      <c r="J7" s="13">
        <v>0.0</v>
      </c>
      <c r="K7" s="13">
        <v>0.0</v>
      </c>
      <c r="L7" s="103">
        <v>0.0</v>
      </c>
      <c r="M7" s="103">
        <v>1.0</v>
      </c>
      <c r="N7" s="103">
        <v>2.0</v>
      </c>
      <c r="O7" s="103"/>
      <c r="P7" s="103">
        <v>3.0</v>
      </c>
      <c r="Q7" s="13" t="s">
        <v>609</v>
      </c>
      <c r="S7" s="121"/>
      <c r="T7" s="140"/>
      <c r="U7" s="147">
        <f>SUM(E7:H7) * 2 + SUM(I7:L7) * 3</f>
        <v>6</v>
      </c>
      <c r="V7" s="147">
        <f>1-EXP(-(ROW(V7) - 4)/3)</f>
        <v>0.6321205588</v>
      </c>
      <c r="W7" s="147">
        <f>V7*U7</f>
        <v>3.792723353</v>
      </c>
    </row>
    <row r="8" ht="15.75" customHeight="1">
      <c r="A8" s="121"/>
      <c r="B8" s="121"/>
      <c r="C8" s="121"/>
      <c r="D8" s="121"/>
      <c r="E8" s="13">
        <v>0.0</v>
      </c>
      <c r="F8" s="13">
        <v>0.0</v>
      </c>
      <c r="G8" s="13">
        <v>1.0</v>
      </c>
      <c r="H8" s="103">
        <v>0.0</v>
      </c>
      <c r="I8" s="13">
        <v>0.0</v>
      </c>
      <c r="J8" s="13">
        <v>0.0</v>
      </c>
      <c r="K8" s="13">
        <v>0.0</v>
      </c>
      <c r="L8" s="103">
        <v>0.0</v>
      </c>
      <c r="M8" s="121"/>
      <c r="N8" s="121"/>
      <c r="O8" s="121"/>
      <c r="P8" s="121"/>
      <c r="S8" s="121"/>
      <c r="T8" s="140"/>
    </row>
    <row r="9" ht="15.75" customHeight="1">
      <c r="A9" s="103">
        <v>18.0</v>
      </c>
      <c r="B9" s="103"/>
      <c r="C9" s="103" t="s">
        <v>119</v>
      </c>
      <c r="D9" s="103" t="s">
        <v>610</v>
      </c>
      <c r="E9" s="13">
        <v>1.0</v>
      </c>
      <c r="F9" s="13">
        <v>1.0</v>
      </c>
      <c r="G9" s="13">
        <v>1.0</v>
      </c>
      <c r="H9" s="103">
        <v>0.0</v>
      </c>
      <c r="I9" s="13">
        <v>0.0</v>
      </c>
      <c r="J9" s="13">
        <v>0.0</v>
      </c>
      <c r="K9" s="13">
        <v>0.0</v>
      </c>
      <c r="L9" s="103">
        <v>0.0</v>
      </c>
      <c r="M9" s="103">
        <v>1.0</v>
      </c>
      <c r="N9" s="103"/>
      <c r="O9" s="103"/>
      <c r="P9" s="103">
        <v>4.0</v>
      </c>
      <c r="Q9" s="13"/>
      <c r="S9" s="121"/>
      <c r="T9" s="140"/>
      <c r="U9" s="147">
        <f>SUM(E9:H9) * 2 + SUM(I9:L9) * 3</f>
        <v>6</v>
      </c>
      <c r="V9" s="147">
        <f>1-EXP(-(ROW(V9) - 4)/3)</f>
        <v>0.8111243972</v>
      </c>
      <c r="W9" s="147">
        <f>V9*U9</f>
        <v>4.866746383</v>
      </c>
    </row>
    <row r="10" ht="15.75" customHeight="1">
      <c r="A10" s="121"/>
      <c r="B10" s="121"/>
      <c r="C10" s="121"/>
      <c r="D10" s="121"/>
      <c r="E10" s="13">
        <v>0.0</v>
      </c>
      <c r="F10" s="13">
        <v>0.0</v>
      </c>
      <c r="G10" s="13">
        <v>0.0</v>
      </c>
      <c r="H10" s="103">
        <v>0.0</v>
      </c>
      <c r="I10" s="13">
        <v>0.0</v>
      </c>
      <c r="J10" s="13">
        <v>0.0</v>
      </c>
      <c r="K10" s="13">
        <v>0.0</v>
      </c>
      <c r="L10" s="103">
        <v>0.0</v>
      </c>
      <c r="M10" s="121"/>
      <c r="N10" s="121"/>
      <c r="O10" s="121"/>
      <c r="P10" s="121"/>
      <c r="S10" s="121"/>
      <c r="T10" s="140"/>
    </row>
    <row r="11" ht="15.75" customHeight="1">
      <c r="A11" s="103">
        <v>25.0</v>
      </c>
      <c r="B11" s="103"/>
      <c r="C11" s="103"/>
      <c r="D11" s="103" t="s">
        <v>611</v>
      </c>
      <c r="E11" s="13">
        <v>0.0</v>
      </c>
      <c r="F11" s="13">
        <v>2.0</v>
      </c>
      <c r="G11" s="13">
        <v>0.0</v>
      </c>
      <c r="H11" s="103">
        <v>0.0</v>
      </c>
      <c r="I11" s="13">
        <v>1.0</v>
      </c>
      <c r="J11" s="13">
        <v>0.0</v>
      </c>
      <c r="K11" s="13">
        <v>0.0</v>
      </c>
      <c r="L11" s="103">
        <v>0.0</v>
      </c>
      <c r="M11" s="103"/>
      <c r="N11" s="103"/>
      <c r="O11" s="103"/>
      <c r="P11" s="103">
        <v>3.0</v>
      </c>
      <c r="Q11" s="13"/>
      <c r="S11" s="121"/>
      <c r="T11" s="140"/>
      <c r="U11" s="147">
        <f>SUM(E11:H11) * 2 + SUM(I11:L11) * 3</f>
        <v>7</v>
      </c>
      <c r="V11" s="147">
        <f>1-EXP(-(ROW(V11) - 4)/3)</f>
        <v>0.9030280321</v>
      </c>
      <c r="W11" s="147">
        <f>V11*U11</f>
        <v>6.321196225</v>
      </c>
    </row>
    <row r="12" ht="15.75" customHeight="1">
      <c r="A12" s="121"/>
      <c r="B12" s="121"/>
      <c r="C12" s="121"/>
      <c r="D12" s="121"/>
      <c r="E12" s="13">
        <v>0.0</v>
      </c>
      <c r="F12" s="13">
        <v>0.0</v>
      </c>
      <c r="G12" s="13">
        <v>1.0</v>
      </c>
      <c r="H12" s="103">
        <v>0.0</v>
      </c>
      <c r="I12" s="13">
        <v>0.0</v>
      </c>
      <c r="J12" s="13">
        <v>0.0</v>
      </c>
      <c r="K12" s="13">
        <v>0.0</v>
      </c>
      <c r="L12" s="103">
        <v>0.0</v>
      </c>
      <c r="M12" s="121"/>
      <c r="N12" s="121"/>
      <c r="O12" s="121"/>
      <c r="P12" s="121"/>
      <c r="S12" s="121"/>
      <c r="T12" s="140"/>
    </row>
    <row r="13" ht="15.75" customHeight="1">
      <c r="A13" s="103">
        <v>31.0</v>
      </c>
      <c r="B13" s="103"/>
      <c r="C13" s="103" t="s">
        <v>119</v>
      </c>
      <c r="D13" s="103" t="s">
        <v>612</v>
      </c>
      <c r="E13" s="13">
        <v>1.0</v>
      </c>
      <c r="F13" s="13">
        <v>1.0</v>
      </c>
      <c r="G13" s="13">
        <v>0.0</v>
      </c>
      <c r="H13" s="103">
        <v>0.0</v>
      </c>
      <c r="I13" s="13">
        <v>1.0</v>
      </c>
      <c r="J13" s="13">
        <v>0.0</v>
      </c>
      <c r="K13" s="13">
        <v>0.0</v>
      </c>
      <c r="L13" s="103">
        <v>0.0</v>
      </c>
      <c r="M13" s="103"/>
      <c r="N13" s="103"/>
      <c r="O13" s="103"/>
      <c r="P13" s="103"/>
      <c r="Q13" s="13" t="s">
        <v>613</v>
      </c>
      <c r="S13" s="121"/>
      <c r="T13" s="140"/>
      <c r="U13" s="147">
        <f>SUM(E13:H13) * 2 + SUM(I13:L13) * 3</f>
        <v>7</v>
      </c>
      <c r="V13" s="147">
        <f>1-EXP(-(ROW(V13) - 4)/3)</f>
        <v>0.9502129316</v>
      </c>
      <c r="W13" s="147">
        <f>V13*U13</f>
        <v>6.651490521</v>
      </c>
    </row>
    <row r="14" ht="15.75" customHeight="1">
      <c r="A14" s="121"/>
      <c r="B14" s="121"/>
      <c r="C14" s="121"/>
      <c r="D14" s="121"/>
      <c r="E14" s="13">
        <v>1.0</v>
      </c>
      <c r="F14" s="13">
        <v>0.0</v>
      </c>
      <c r="G14" s="13">
        <v>0.0</v>
      </c>
      <c r="H14" s="103">
        <v>0.0</v>
      </c>
      <c r="I14" s="13">
        <v>0.0</v>
      </c>
      <c r="J14" s="13">
        <v>0.0</v>
      </c>
      <c r="K14" s="13">
        <v>0.0</v>
      </c>
      <c r="L14" s="103">
        <v>0.0</v>
      </c>
      <c r="M14" s="121"/>
      <c r="N14" s="121"/>
      <c r="O14" s="121"/>
      <c r="P14" s="121"/>
      <c r="S14" s="121"/>
      <c r="T14" s="140"/>
    </row>
    <row r="15" ht="15.75" customHeight="1">
      <c r="A15" s="103">
        <v>37.0</v>
      </c>
      <c r="B15" s="103"/>
      <c r="C15" s="103" t="s">
        <v>119</v>
      </c>
      <c r="D15" s="103" t="s">
        <v>614</v>
      </c>
      <c r="E15" s="13">
        <v>2.0</v>
      </c>
      <c r="F15" s="13">
        <v>0.0</v>
      </c>
      <c r="G15" s="13">
        <v>0.0</v>
      </c>
      <c r="H15" s="103">
        <v>0.0</v>
      </c>
      <c r="I15" s="13">
        <v>3.0</v>
      </c>
      <c r="J15" s="13">
        <v>0.0</v>
      </c>
      <c r="K15" s="13">
        <v>0.0</v>
      </c>
      <c r="L15" s="103">
        <v>0.0</v>
      </c>
      <c r="M15" s="103">
        <v>1.0</v>
      </c>
      <c r="N15" s="103">
        <v>5.0</v>
      </c>
      <c r="O15" s="103"/>
      <c r="P15" s="103">
        <v>3.0</v>
      </c>
      <c r="Q15" s="13" t="s">
        <v>615</v>
      </c>
      <c r="S15" s="121"/>
      <c r="T15" s="140"/>
      <c r="U15" s="147">
        <f>SUM(E15:H15) * 2 + SUM(I15:L15) * 3</f>
        <v>13</v>
      </c>
      <c r="V15" s="147">
        <f>1-EXP(-(ROW(V15) - 4)/3)</f>
        <v>0.9744384668</v>
      </c>
      <c r="W15" s="147">
        <f>V15*U15</f>
        <v>12.66770007</v>
      </c>
    </row>
    <row r="16" ht="15.75" customHeight="1">
      <c r="A16" s="121"/>
      <c r="B16" s="121"/>
      <c r="C16" s="121"/>
      <c r="D16" s="121"/>
      <c r="E16" s="13">
        <v>1.0</v>
      </c>
      <c r="F16" s="13">
        <v>0.0</v>
      </c>
      <c r="G16" s="13">
        <v>0.0</v>
      </c>
      <c r="H16" s="103">
        <v>0.0</v>
      </c>
      <c r="I16" s="13">
        <v>0.0</v>
      </c>
      <c r="J16" s="13">
        <v>0.0</v>
      </c>
      <c r="K16" s="13">
        <v>0.0</v>
      </c>
      <c r="L16" s="103">
        <v>0.0</v>
      </c>
      <c r="M16" s="121"/>
      <c r="N16" s="121"/>
      <c r="O16" s="121"/>
      <c r="P16" s="121"/>
      <c r="S16" s="121"/>
      <c r="T16" s="140"/>
    </row>
    <row r="17" ht="15.75" customHeight="1">
      <c r="A17" s="103">
        <v>47.0</v>
      </c>
      <c r="B17" s="103"/>
      <c r="C17" s="103"/>
      <c r="D17" s="103" t="s">
        <v>616</v>
      </c>
      <c r="E17" s="13">
        <v>1.0</v>
      </c>
      <c r="F17" s="13">
        <v>1.0</v>
      </c>
      <c r="G17" s="13">
        <v>0.0</v>
      </c>
      <c r="H17" s="103">
        <v>0.0</v>
      </c>
      <c r="I17" s="13">
        <v>1.0</v>
      </c>
      <c r="J17" s="13">
        <v>1.0</v>
      </c>
      <c r="K17" s="13">
        <v>0.0</v>
      </c>
      <c r="L17" s="103">
        <v>0.0</v>
      </c>
      <c r="M17" s="103"/>
      <c r="N17" s="103"/>
      <c r="O17" s="103"/>
      <c r="P17" s="103">
        <v>4.0</v>
      </c>
      <c r="Q17" s="13" t="s">
        <v>617</v>
      </c>
      <c r="S17" s="121"/>
      <c r="T17" s="140"/>
      <c r="U17" s="147">
        <f>SUM(E17:H17) * 2 + SUM(I17:L17) * 3</f>
        <v>10</v>
      </c>
      <c r="V17" s="147">
        <f>1-EXP(-(ROW(V17) - 4)/3)</f>
        <v>0.9868762713</v>
      </c>
      <c r="W17" s="147">
        <f>V17*U17</f>
        <v>9.868762713</v>
      </c>
    </row>
    <row r="18" ht="15.75" customHeight="1">
      <c r="A18" s="121"/>
      <c r="B18" s="121"/>
      <c r="C18" s="121"/>
      <c r="D18" s="121"/>
      <c r="E18" s="13">
        <v>0.0</v>
      </c>
      <c r="F18" s="13">
        <v>0.0</v>
      </c>
      <c r="G18" s="13">
        <v>0.0</v>
      </c>
      <c r="H18" s="103">
        <v>0.0</v>
      </c>
      <c r="I18" s="13">
        <v>0.0</v>
      </c>
      <c r="J18" s="13">
        <v>0.0</v>
      </c>
      <c r="K18" s="13">
        <v>0.0</v>
      </c>
      <c r="L18" s="103">
        <v>0.0</v>
      </c>
      <c r="M18" s="121"/>
      <c r="N18" s="121"/>
      <c r="O18" s="121"/>
      <c r="P18" s="121"/>
      <c r="S18" s="121"/>
      <c r="T18" s="140"/>
    </row>
    <row r="19" ht="15.75" customHeight="1">
      <c r="A19" s="103">
        <v>53.0</v>
      </c>
      <c r="B19" s="103"/>
      <c r="C19" s="103" t="s">
        <v>119</v>
      </c>
      <c r="D19" s="103" t="s">
        <v>618</v>
      </c>
      <c r="E19" s="13">
        <v>1.0</v>
      </c>
      <c r="F19" s="13">
        <v>0.0</v>
      </c>
      <c r="G19" s="13">
        <v>0.0</v>
      </c>
      <c r="H19" s="103">
        <v>0.0</v>
      </c>
      <c r="I19" s="13">
        <v>2.0</v>
      </c>
      <c r="J19" s="13">
        <v>0.0</v>
      </c>
      <c r="K19" s="13">
        <v>0.0</v>
      </c>
      <c r="L19" s="103">
        <v>0.0</v>
      </c>
      <c r="M19" s="103">
        <v>1.0</v>
      </c>
      <c r="N19" s="103">
        <v>5.0</v>
      </c>
      <c r="O19" s="103"/>
      <c r="P19" s="103">
        <v>4.0</v>
      </c>
      <c r="Q19" s="13" t="s">
        <v>619</v>
      </c>
      <c r="S19" s="121"/>
      <c r="T19" s="140"/>
      <c r="U19" s="147">
        <f>SUM(E19:H19) * 2 + SUM(I19:L19) * 3</f>
        <v>8</v>
      </c>
      <c r="V19" s="147">
        <f>1-EXP(-(ROW(V19) - 4)/3)</f>
        <v>0.993262053</v>
      </c>
      <c r="W19" s="147">
        <f>V19*U19</f>
        <v>7.946096424</v>
      </c>
    </row>
    <row r="20" ht="15.75" customHeight="1">
      <c r="A20" s="121"/>
      <c r="B20" s="121"/>
      <c r="C20" s="121"/>
      <c r="D20" s="121"/>
      <c r="E20" s="13">
        <v>1.0</v>
      </c>
      <c r="F20" s="13">
        <v>0.0</v>
      </c>
      <c r="G20" s="13">
        <v>0.0</v>
      </c>
      <c r="H20" s="103">
        <v>0.0</v>
      </c>
      <c r="I20" s="13">
        <v>0.0</v>
      </c>
      <c r="J20" s="13">
        <v>0.0</v>
      </c>
      <c r="K20" s="13">
        <v>0.0</v>
      </c>
      <c r="L20" s="103">
        <v>0.0</v>
      </c>
      <c r="M20" s="121"/>
      <c r="N20" s="121"/>
      <c r="O20" s="121"/>
      <c r="P20" s="121"/>
      <c r="S20" s="121"/>
      <c r="T20" s="140"/>
    </row>
    <row r="21" ht="15.75" customHeight="1">
      <c r="A21" s="103">
        <v>61.0</v>
      </c>
      <c r="B21" s="103"/>
      <c r="C21" s="103"/>
      <c r="D21" s="103" t="s">
        <v>620</v>
      </c>
      <c r="E21" s="13">
        <v>2.0</v>
      </c>
      <c r="F21" s="13">
        <v>0.0</v>
      </c>
      <c r="G21" s="13">
        <v>0.0</v>
      </c>
      <c r="H21" s="103">
        <v>0.0</v>
      </c>
      <c r="I21" s="13">
        <v>1.0</v>
      </c>
      <c r="J21" s="13">
        <v>0.0</v>
      </c>
      <c r="K21" s="13">
        <v>0.0</v>
      </c>
      <c r="L21" s="103">
        <v>0.0</v>
      </c>
      <c r="M21" s="103">
        <v>1.0</v>
      </c>
      <c r="N21" s="103">
        <v>2.0</v>
      </c>
      <c r="O21" s="103"/>
      <c r="P21" s="103">
        <v>3.0</v>
      </c>
      <c r="Q21" s="13"/>
      <c r="S21" s="121"/>
      <c r="T21" s="140" t="s">
        <v>449</v>
      </c>
      <c r="U21" s="147">
        <f t="shared" ref="U21:W21" si="1">SUM(U5:U20)</f>
        <v>68</v>
      </c>
      <c r="V21" s="147">
        <f t="shared" si="1"/>
        <v>6.5345314</v>
      </c>
      <c r="W21" s="147">
        <f t="shared" si="1"/>
        <v>55.23287127</v>
      </c>
    </row>
    <row r="22" ht="15.75" customHeight="1">
      <c r="A22" s="121"/>
      <c r="B22" s="121"/>
      <c r="C22" s="121"/>
      <c r="D22" s="121"/>
      <c r="E22" s="13">
        <v>1.0</v>
      </c>
      <c r="F22" s="13">
        <v>0.0</v>
      </c>
      <c r="G22" s="13">
        <v>0.0</v>
      </c>
      <c r="H22" s="103">
        <v>0.0</v>
      </c>
      <c r="I22" s="13">
        <v>0.0</v>
      </c>
      <c r="J22" s="13">
        <v>0.0</v>
      </c>
      <c r="K22" s="13">
        <v>0.0</v>
      </c>
      <c r="L22" s="103">
        <v>0.0</v>
      </c>
      <c r="M22" s="121"/>
      <c r="N22" s="121"/>
      <c r="O22" s="121"/>
      <c r="P22" s="121"/>
      <c r="S22" s="121"/>
      <c r="T22" s="140"/>
      <c r="U22" s="147">
        <f>U21/COUNT(U5:U20)</f>
        <v>8.5</v>
      </c>
      <c r="V22" s="13"/>
      <c r="W22" s="147">
        <f>W21/V21</f>
        <v>8.452460917</v>
      </c>
    </row>
    <row r="23" ht="15.75" customHeight="1">
      <c r="A23" s="103">
        <v>67.0</v>
      </c>
      <c r="B23" s="103"/>
      <c r="C23" s="103" t="s">
        <v>109</v>
      </c>
      <c r="D23" s="103" t="s">
        <v>621</v>
      </c>
      <c r="E23" s="13">
        <v>1.0</v>
      </c>
      <c r="F23" s="13">
        <v>0.0</v>
      </c>
      <c r="G23" s="13">
        <v>2.0</v>
      </c>
      <c r="H23" s="103">
        <v>0.0</v>
      </c>
      <c r="I23" s="13">
        <v>0.0</v>
      </c>
      <c r="J23" s="13">
        <v>0.0</v>
      </c>
      <c r="K23" s="13">
        <v>2.0</v>
      </c>
      <c r="L23" s="103">
        <v>0.0</v>
      </c>
      <c r="M23" s="103">
        <v>1.0</v>
      </c>
      <c r="N23" s="103">
        <v>3.0</v>
      </c>
      <c r="O23" s="103"/>
      <c r="P23" s="103">
        <v>4.0</v>
      </c>
      <c r="Q23" s="13" t="s">
        <v>622</v>
      </c>
      <c r="S23" s="121"/>
    </row>
    <row r="24" ht="15.75" customHeight="1">
      <c r="A24" s="121"/>
      <c r="B24" s="121"/>
      <c r="C24" s="121"/>
      <c r="D24" s="121"/>
      <c r="E24" s="13">
        <v>0.0</v>
      </c>
      <c r="F24" s="13">
        <v>0.0</v>
      </c>
      <c r="G24" s="13">
        <v>0.0</v>
      </c>
      <c r="H24" s="103">
        <v>0.0</v>
      </c>
      <c r="I24" s="13">
        <v>0.0</v>
      </c>
      <c r="J24" s="13">
        <v>0.0</v>
      </c>
      <c r="K24" s="13">
        <v>0.0</v>
      </c>
      <c r="L24" s="103">
        <v>0.0</v>
      </c>
      <c r="M24" s="121"/>
      <c r="N24" s="121"/>
      <c r="O24" s="121"/>
      <c r="P24" s="121"/>
      <c r="S24" s="121"/>
    </row>
    <row r="25" ht="15.75" customHeight="1">
      <c r="A25" s="103"/>
      <c r="B25" s="103"/>
      <c r="C25" s="103"/>
      <c r="D25" s="103"/>
      <c r="E25" s="13"/>
      <c r="F25" s="13"/>
      <c r="G25" s="13"/>
      <c r="H25" s="103"/>
      <c r="I25" s="13"/>
      <c r="J25" s="13"/>
      <c r="K25" s="13"/>
      <c r="L25" s="103"/>
      <c r="M25" s="103"/>
      <c r="N25" s="103"/>
      <c r="O25" s="103"/>
      <c r="P25" s="103"/>
      <c r="Q25" s="13"/>
      <c r="S25" s="121"/>
    </row>
    <row r="26" ht="15.75" customHeight="1">
      <c r="A26" s="121"/>
      <c r="B26" s="121"/>
      <c r="C26" s="121"/>
      <c r="D26" s="121"/>
      <c r="E26" s="13"/>
      <c r="F26" s="13"/>
      <c r="G26" s="13"/>
      <c r="H26" s="103"/>
      <c r="I26" s="13"/>
      <c r="J26" s="13"/>
      <c r="K26" s="13"/>
      <c r="L26" s="103"/>
      <c r="M26" s="121"/>
      <c r="N26" s="121"/>
      <c r="O26" s="121"/>
      <c r="P26" s="121"/>
      <c r="S26" s="121"/>
    </row>
    <row r="27" ht="15.75" customHeight="1">
      <c r="A27" s="103"/>
      <c r="B27" s="103"/>
      <c r="C27" s="103"/>
      <c r="D27" s="103"/>
      <c r="E27" s="13"/>
      <c r="F27" s="13"/>
      <c r="G27" s="13"/>
      <c r="H27" s="103"/>
      <c r="I27" s="13"/>
      <c r="J27" s="13"/>
      <c r="K27" s="13"/>
      <c r="L27" s="103"/>
      <c r="M27" s="103"/>
      <c r="N27" s="103"/>
      <c r="O27" s="103"/>
      <c r="P27" s="103"/>
      <c r="Q27" s="13"/>
      <c r="S27" s="121"/>
    </row>
    <row r="28" ht="15.75" customHeight="1">
      <c r="A28" s="122"/>
      <c r="B28" s="122"/>
      <c r="C28" s="122"/>
      <c r="D28" s="122"/>
      <c r="E28" s="123"/>
      <c r="F28" s="123"/>
      <c r="G28" s="123"/>
      <c r="H28" s="124"/>
      <c r="I28" s="123"/>
      <c r="J28" s="123"/>
      <c r="K28" s="123"/>
      <c r="L28" s="124"/>
      <c r="M28" s="122"/>
      <c r="N28" s="122"/>
      <c r="O28" s="122"/>
      <c r="P28" s="122"/>
      <c r="Q28" s="52"/>
      <c r="R28" s="52"/>
      <c r="S28" s="122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ht="15.75" customHeight="1">
      <c r="A30" s="126" t="s">
        <v>450</v>
      </c>
      <c r="B30" s="123"/>
      <c r="C30" s="123"/>
      <c r="D30" s="123"/>
      <c r="E30" s="123"/>
      <c r="F30" s="123"/>
      <c r="G30" s="123"/>
      <c r="H30" s="123"/>
      <c r="I30" s="123"/>
      <c r="J30" s="123"/>
      <c r="K30" s="123"/>
      <c r="L30" s="123"/>
      <c r="M30" s="123"/>
      <c r="N30" s="123"/>
      <c r="O30" s="13"/>
      <c r="P30" s="13"/>
      <c r="Q30" s="13"/>
      <c r="R30" s="13"/>
      <c r="S30" s="13"/>
    </row>
    <row r="31" ht="15.75" customHeight="1">
      <c r="A31" s="140"/>
      <c r="B31" s="141" t="str">
        <f>SUM(B5:B28)/COUNTIF(B5:B28, "&lt;&gt;")</f>
        <v>#DIV/0!</v>
      </c>
      <c r="C31" s="13"/>
      <c r="D31" s="13"/>
      <c r="E31" s="141">
        <f t="array" ref="E31">SUM(IF(ISODD(ROW(E$5:E28)), E$5:E28, 0))/COUNTIF($A$5:$A$28, "&lt;&gt;")</f>
        <v>1</v>
      </c>
      <c r="F31" s="141">
        <f t="array" ref="F31">SUM(IF(ISODD(ROW(F$5:F28)), F$5:F28, 0))/COUNTIF($A$5:$A$28, "&lt;&gt;")</f>
        <v>0.8</v>
      </c>
      <c r="G31" s="141">
        <f t="array" ref="G31">SUM(IF(ISODD(ROW(G$5:G28)), G$5:G28, 0))/COUNTIF($A$5:$A$28, "&lt;&gt;")</f>
        <v>0.6</v>
      </c>
      <c r="H31" s="141">
        <f t="array" ref="H31">SUM(IF(ISODD(ROW(H$5:H28)), H$5:H28, 0))/COUNTIF($A$5:$A$28, "&lt;&gt;")</f>
        <v>0</v>
      </c>
      <c r="I31" s="141">
        <f t="array" ref="I31">SUM(IF(ISODD(ROW(I$5:I28)), I$5:I28, 0))/COUNTIF($A$5:$A$28, "&lt;&gt;")</f>
        <v>0.9</v>
      </c>
      <c r="J31" s="141">
        <f t="array" ref="J31">SUM(IF(ISODD(ROW(J$5:J28)), J$5:J28, 0))/COUNTIF($A$5:$A$28, "&lt;&gt;")</f>
        <v>0.1</v>
      </c>
      <c r="K31" s="141">
        <f t="array" ref="K31">SUM(IF(ISODD(ROW(K$5:K28)), K$5:K28, 0))/COUNTIF($A$5:$A$28, "&lt;&gt;")</f>
        <v>0.3</v>
      </c>
      <c r="L31" s="141">
        <f t="array" ref="L31">SUM(IF(ISODD(ROW(L$5:L28)), L$5:L28, 0))/COUNTIF($A$5:$A$28, "&lt;&gt;")</f>
        <v>0</v>
      </c>
      <c r="M31" s="141">
        <f>SUM(M5:M28)/COUNTIF($A$5:$A$28, "&lt;&gt;")</f>
        <v>0.7</v>
      </c>
      <c r="N31" s="141">
        <f t="shared" ref="N31:P31" si="2">SUM(N5:N28)/COUNTIF(N5:N28, "&lt;&gt;")</f>
        <v>3.333333333</v>
      </c>
      <c r="O31" s="142" t="str">
        <f t="shared" si="2"/>
        <v>#DIV/0!</v>
      </c>
      <c r="P31" s="143">
        <f t="shared" si="2"/>
        <v>3.666666667</v>
      </c>
      <c r="Q31" s="13"/>
      <c r="R31" s="13"/>
      <c r="S31" s="13"/>
    </row>
    <row r="32" ht="15.75" customHeight="1">
      <c r="A32" s="144"/>
      <c r="B32" s="123"/>
      <c r="C32" s="123"/>
      <c r="D32" s="123"/>
      <c r="E32" s="145">
        <f t="array" ref="E32">SUM(IF(ISEVEN(ROW(E$6:E28)), E$6:E28, 0))/COUNTIF($A$5:$A$28, "&lt;&gt;")</f>
        <v>0.4</v>
      </c>
      <c r="F32" s="145">
        <f t="array" ref="F32">SUM(IF(ISEVEN(ROW(F$6:F28)), F$6:F28, 0))/COUNTIF($A$5:$A$28, "&lt;&gt;")</f>
        <v>0</v>
      </c>
      <c r="G32" s="145">
        <f t="array" ref="G32">SUM(IF(ISEVEN(ROW(G$6:G28)), G$6:G28, 0))/COUNTIF($A$5:$A$28, "&lt;&gt;")</f>
        <v>0.2</v>
      </c>
      <c r="H32" s="145">
        <f t="array" ref="H32">SUM(IF(ISEVEN(ROW(H$6:H28)), H$6:H28, 0))/COUNTIF($A$5:$A$28, "&lt;&gt;")</f>
        <v>0</v>
      </c>
      <c r="I32" s="141">
        <f t="array" ref="I32">SUM(IF(ISEVEN(ROW(I$6:I28)), I$6:I28, 0))/COUNTIF($A$5:$A$28, "&lt;&gt;")</f>
        <v>0</v>
      </c>
      <c r="J32" s="145">
        <f t="array" ref="J32">SUM(IF(ISEVEN(ROW(J$6:J28)), J$6:J28, 0))/COUNTIF($A$5:$A$28, "&lt;&gt;")</f>
        <v>0</v>
      </c>
      <c r="K32" s="145">
        <f t="array" ref="K32">SUM(IF(ISEVEN(ROW(K$6:K28)), K$6:K28, 0))/COUNTIF($A$5:$A$28, "&lt;&gt;")</f>
        <v>0</v>
      </c>
      <c r="L32" s="145">
        <f t="array" ref="L32">SUM(IF(ISEVEN(ROW(L$6:L28)), L$6:L28, 0))/COUNTIF($A$5:$A$28, "&lt;&gt;")</f>
        <v>0</v>
      </c>
      <c r="M32" s="123"/>
      <c r="N32" s="123"/>
      <c r="O32" s="123"/>
      <c r="P32" s="124"/>
      <c r="Q32" s="13"/>
      <c r="R32" s="13"/>
      <c r="S32" s="13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7">
    <mergeCell ref="E3:H3"/>
    <mergeCell ref="I3:L3"/>
    <mergeCell ref="E4:H4"/>
    <mergeCell ref="I4:L4"/>
    <mergeCell ref="A2:A4"/>
    <mergeCell ref="B2:B4"/>
    <mergeCell ref="C2:D2"/>
    <mergeCell ref="M2:N2"/>
    <mergeCell ref="O2:O4"/>
    <mergeCell ref="P2:P4"/>
    <mergeCell ref="Q2:S4"/>
    <mergeCell ref="U5:U6"/>
    <mergeCell ref="V5:V6"/>
    <mergeCell ref="W5:W6"/>
    <mergeCell ref="M3:M4"/>
    <mergeCell ref="N3:N4"/>
    <mergeCell ref="M5:M6"/>
    <mergeCell ref="N5:N6"/>
    <mergeCell ref="O5:O6"/>
    <mergeCell ref="P5:P6"/>
    <mergeCell ref="Q5:S6"/>
    <mergeCell ref="A7:A8"/>
    <mergeCell ref="A9:A10"/>
    <mergeCell ref="B9:B10"/>
    <mergeCell ref="C9:C10"/>
    <mergeCell ref="D9:D10"/>
    <mergeCell ref="V9:V10"/>
    <mergeCell ref="W9:W10"/>
    <mergeCell ref="N15:N16"/>
    <mergeCell ref="O15:O16"/>
    <mergeCell ref="P15:P16"/>
    <mergeCell ref="Q15:S16"/>
    <mergeCell ref="U15:U16"/>
    <mergeCell ref="V15:V16"/>
    <mergeCell ref="W15:W16"/>
    <mergeCell ref="M15:M16"/>
    <mergeCell ref="M17:M18"/>
    <mergeCell ref="N17:N18"/>
    <mergeCell ref="O17:O18"/>
    <mergeCell ref="P17:P18"/>
    <mergeCell ref="Q17:S18"/>
    <mergeCell ref="U17:U18"/>
    <mergeCell ref="P23:P24"/>
    <mergeCell ref="Q23:S24"/>
    <mergeCell ref="Q25:S26"/>
    <mergeCell ref="M19:M20"/>
    <mergeCell ref="M21:M22"/>
    <mergeCell ref="N21:N22"/>
    <mergeCell ref="O21:O22"/>
    <mergeCell ref="P21:P22"/>
    <mergeCell ref="Q21:S22"/>
    <mergeCell ref="M23:M24"/>
    <mergeCell ref="N27:N28"/>
    <mergeCell ref="O27:O28"/>
    <mergeCell ref="Q27:S28"/>
    <mergeCell ref="N23:N24"/>
    <mergeCell ref="O23:O24"/>
    <mergeCell ref="M25:M26"/>
    <mergeCell ref="N25:N26"/>
    <mergeCell ref="O25:O26"/>
    <mergeCell ref="P25:P26"/>
    <mergeCell ref="M27:M28"/>
    <mergeCell ref="P27:P28"/>
    <mergeCell ref="N7:N8"/>
    <mergeCell ref="O7:O8"/>
    <mergeCell ref="P7:P8"/>
    <mergeCell ref="Q7:S8"/>
    <mergeCell ref="U7:U8"/>
    <mergeCell ref="V7:V8"/>
    <mergeCell ref="W7:W8"/>
    <mergeCell ref="M7:M8"/>
    <mergeCell ref="M9:M10"/>
    <mergeCell ref="N9:N10"/>
    <mergeCell ref="O9:O10"/>
    <mergeCell ref="P9:P10"/>
    <mergeCell ref="Q9:S10"/>
    <mergeCell ref="U9:U10"/>
    <mergeCell ref="N11:N12"/>
    <mergeCell ref="O11:O12"/>
    <mergeCell ref="P11:P12"/>
    <mergeCell ref="Q11:S12"/>
    <mergeCell ref="U11:U12"/>
    <mergeCell ref="V11:V12"/>
    <mergeCell ref="W11:W12"/>
    <mergeCell ref="V13:V14"/>
    <mergeCell ref="W13:W14"/>
    <mergeCell ref="M11:M12"/>
    <mergeCell ref="M13:M14"/>
    <mergeCell ref="N13:N14"/>
    <mergeCell ref="O13:O14"/>
    <mergeCell ref="P13:P14"/>
    <mergeCell ref="Q13:S14"/>
    <mergeCell ref="U13:U14"/>
    <mergeCell ref="V17:V18"/>
    <mergeCell ref="W17:W18"/>
    <mergeCell ref="N19:N20"/>
    <mergeCell ref="O19:O20"/>
    <mergeCell ref="P19:P20"/>
    <mergeCell ref="Q19:S20"/>
    <mergeCell ref="U19:U20"/>
    <mergeCell ref="V19:V20"/>
    <mergeCell ref="W19:W20"/>
    <mergeCell ref="A19:A20"/>
    <mergeCell ref="B19:B20"/>
    <mergeCell ref="C19:C20"/>
    <mergeCell ref="D19:D20"/>
    <mergeCell ref="B21:B22"/>
    <mergeCell ref="C21:C22"/>
    <mergeCell ref="D21:D22"/>
    <mergeCell ref="A21:A22"/>
    <mergeCell ref="A23:A24"/>
    <mergeCell ref="B23:B24"/>
    <mergeCell ref="C23:C24"/>
    <mergeCell ref="D23:D24"/>
    <mergeCell ref="A25:A26"/>
    <mergeCell ref="B25:B26"/>
    <mergeCell ref="C3:C4"/>
    <mergeCell ref="D3:D4"/>
    <mergeCell ref="A5:A6"/>
    <mergeCell ref="B5:B6"/>
    <mergeCell ref="C5:C6"/>
    <mergeCell ref="D5:D6"/>
    <mergeCell ref="D7:D8"/>
    <mergeCell ref="B13:B14"/>
    <mergeCell ref="C13:C14"/>
    <mergeCell ref="B7:B8"/>
    <mergeCell ref="C7:C8"/>
    <mergeCell ref="A11:A12"/>
    <mergeCell ref="B11:B12"/>
    <mergeCell ref="C11:C12"/>
    <mergeCell ref="D11:D12"/>
    <mergeCell ref="D13:D14"/>
    <mergeCell ref="C17:C18"/>
    <mergeCell ref="D17:D18"/>
    <mergeCell ref="A13:A14"/>
    <mergeCell ref="A15:A16"/>
    <mergeCell ref="B15:B16"/>
    <mergeCell ref="C15:C16"/>
    <mergeCell ref="D15:D16"/>
    <mergeCell ref="A17:A18"/>
    <mergeCell ref="B17:B18"/>
    <mergeCell ref="C25:C26"/>
    <mergeCell ref="D25:D26"/>
    <mergeCell ref="A27:A28"/>
    <mergeCell ref="B27:B28"/>
    <mergeCell ref="C27:C28"/>
    <mergeCell ref="D27:D28"/>
  </mergeCells>
  <printOptions/>
  <pageMargins bottom="0.75" footer="0.0" header="0.0" left="0.7" right="0.7" top="0.75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6.43"/>
    <col customWidth="1" min="3" max="6" width="14.43"/>
    <col customWidth="1" min="13" max="13" width="16.43"/>
  </cols>
  <sheetData>
    <row r="1" ht="15.75" customHeight="1">
      <c r="A1" s="126" t="s">
        <v>623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T1" s="13"/>
      <c r="U1" s="13"/>
      <c r="V1" s="13"/>
      <c r="W1" s="13"/>
    </row>
    <row r="2" ht="15.75" customHeight="1">
      <c r="A2" s="96" t="s">
        <v>87</v>
      </c>
      <c r="B2" s="96" t="s">
        <v>433</v>
      </c>
      <c r="C2" s="127" t="s">
        <v>89</v>
      </c>
      <c r="D2" s="128"/>
      <c r="E2" s="127" t="s">
        <v>434</v>
      </c>
      <c r="F2" s="127" t="s">
        <v>435</v>
      </c>
      <c r="G2" s="127" t="s">
        <v>436</v>
      </c>
      <c r="H2" s="129" t="s">
        <v>437</v>
      </c>
      <c r="I2" s="127" t="s">
        <v>434</v>
      </c>
      <c r="J2" s="127" t="s">
        <v>435</v>
      </c>
      <c r="K2" s="127" t="s">
        <v>436</v>
      </c>
      <c r="L2" s="129" t="s">
        <v>437</v>
      </c>
      <c r="M2" s="127" t="s">
        <v>438</v>
      </c>
      <c r="N2" s="128"/>
      <c r="O2" s="95" t="s">
        <v>15</v>
      </c>
      <c r="P2" s="96" t="s">
        <v>16</v>
      </c>
      <c r="Q2" s="130" t="s">
        <v>108</v>
      </c>
      <c r="R2" s="66"/>
      <c r="S2" s="131"/>
      <c r="T2" s="140"/>
      <c r="U2" s="13"/>
      <c r="V2" s="13"/>
      <c r="W2" s="13"/>
    </row>
    <row r="3" ht="15.75" customHeight="1">
      <c r="A3" s="121"/>
      <c r="B3" s="121"/>
      <c r="C3" s="132" t="s">
        <v>439</v>
      </c>
      <c r="D3" s="133" t="s">
        <v>108</v>
      </c>
      <c r="E3" s="134" t="s">
        <v>440</v>
      </c>
      <c r="F3" s="135"/>
      <c r="G3" s="135"/>
      <c r="H3" s="136"/>
      <c r="I3" s="134" t="s">
        <v>441</v>
      </c>
      <c r="J3" s="135"/>
      <c r="K3" s="135"/>
      <c r="L3" s="136"/>
      <c r="M3" s="132" t="s">
        <v>442</v>
      </c>
      <c r="N3" s="133" t="s">
        <v>443</v>
      </c>
      <c r="O3" s="137"/>
      <c r="P3" s="121"/>
      <c r="S3" s="121"/>
      <c r="T3" s="140"/>
      <c r="U3" s="13"/>
      <c r="V3" s="13"/>
      <c r="W3" s="13"/>
    </row>
    <row r="4" ht="15.75" customHeight="1">
      <c r="A4" s="136"/>
      <c r="B4" s="136"/>
      <c r="C4" s="138"/>
      <c r="D4" s="136"/>
      <c r="E4" s="134" t="s">
        <v>444</v>
      </c>
      <c r="F4" s="135"/>
      <c r="G4" s="135"/>
      <c r="H4" s="136"/>
      <c r="I4" s="134" t="s">
        <v>445</v>
      </c>
      <c r="J4" s="135"/>
      <c r="K4" s="135"/>
      <c r="L4" s="136"/>
      <c r="M4" s="138"/>
      <c r="N4" s="136"/>
      <c r="O4" s="139"/>
      <c r="P4" s="136"/>
      <c r="Q4" s="135"/>
      <c r="R4" s="135"/>
      <c r="S4" s="136"/>
      <c r="T4" s="140"/>
      <c r="U4" s="13" t="s">
        <v>446</v>
      </c>
      <c r="V4" s="13" t="s">
        <v>447</v>
      </c>
      <c r="W4" s="13" t="s">
        <v>448</v>
      </c>
    </row>
    <row r="5" ht="15.75" customHeight="1">
      <c r="A5" s="103">
        <v>1.0</v>
      </c>
      <c r="B5" s="103"/>
      <c r="C5" s="103" t="s">
        <v>116</v>
      </c>
      <c r="D5" s="103"/>
      <c r="E5" s="13">
        <v>0.0</v>
      </c>
      <c r="F5" s="13">
        <v>0.0</v>
      </c>
      <c r="G5" s="13">
        <v>0.0</v>
      </c>
      <c r="H5" s="103">
        <v>0.0</v>
      </c>
      <c r="I5" s="13">
        <v>3.0</v>
      </c>
      <c r="J5" s="13">
        <v>0.0</v>
      </c>
      <c r="K5" s="13">
        <v>0.0</v>
      </c>
      <c r="L5" s="103">
        <v>0.0</v>
      </c>
      <c r="M5" s="103">
        <v>1.0</v>
      </c>
      <c r="N5" s="103">
        <v>2.0</v>
      </c>
      <c r="O5" s="103"/>
      <c r="P5" s="103">
        <v>2.0</v>
      </c>
      <c r="Q5" s="13"/>
      <c r="S5" s="121"/>
      <c r="T5" s="140"/>
      <c r="U5" s="147">
        <f>SUM(E5:H5) * 2 + SUM(I5:L5) * 3</f>
        <v>9</v>
      </c>
      <c r="V5" s="147">
        <f>1-EXP(-(ROW(V5) - 4)/3)</f>
        <v>0.2834686894</v>
      </c>
      <c r="W5" s="147">
        <f>V5*U5</f>
        <v>2.551218205</v>
      </c>
    </row>
    <row r="6" ht="15.75" customHeight="1">
      <c r="A6" s="121"/>
      <c r="B6" s="121"/>
      <c r="C6" s="121"/>
      <c r="D6" s="121"/>
      <c r="E6" s="13">
        <v>1.0</v>
      </c>
      <c r="F6" s="13">
        <v>0.0</v>
      </c>
      <c r="G6" s="13">
        <v>0.0</v>
      </c>
      <c r="H6" s="103">
        <v>0.0</v>
      </c>
      <c r="I6" s="13">
        <v>0.0</v>
      </c>
      <c r="J6" s="13">
        <v>0.0</v>
      </c>
      <c r="K6" s="13">
        <v>0.0</v>
      </c>
      <c r="L6" s="103">
        <v>0.0</v>
      </c>
      <c r="M6" s="121"/>
      <c r="N6" s="121"/>
      <c r="O6" s="121"/>
      <c r="P6" s="121"/>
      <c r="S6" s="121"/>
      <c r="T6" s="140"/>
    </row>
    <row r="7" ht="15.75" customHeight="1">
      <c r="A7" s="103">
        <v>10.0</v>
      </c>
      <c r="B7" s="103"/>
      <c r="C7" s="103" t="s">
        <v>116</v>
      </c>
      <c r="D7" s="103" t="s">
        <v>624</v>
      </c>
      <c r="E7" s="13">
        <v>0.0</v>
      </c>
      <c r="F7" s="13">
        <v>0.0</v>
      </c>
      <c r="G7" s="13">
        <v>0.0</v>
      </c>
      <c r="H7" s="103">
        <v>0.0</v>
      </c>
      <c r="I7" s="13">
        <v>0.0</v>
      </c>
      <c r="J7" s="13">
        <v>0.0</v>
      </c>
      <c r="K7" s="13">
        <v>0.0</v>
      </c>
      <c r="L7" s="103">
        <v>0.0</v>
      </c>
      <c r="M7" s="103">
        <v>1.0</v>
      </c>
      <c r="N7" s="103">
        <v>8.0</v>
      </c>
      <c r="O7" s="103"/>
      <c r="P7" s="103">
        <v>3.0</v>
      </c>
      <c r="Q7" s="13" t="s">
        <v>625</v>
      </c>
      <c r="S7" s="121"/>
      <c r="T7" s="140"/>
      <c r="U7" s="147">
        <f>SUM(E7:H7) * 2 + SUM(I7:L7) * 3</f>
        <v>0</v>
      </c>
      <c r="V7" s="147">
        <f>1-EXP(-(ROW(V7) - 4)/3)</f>
        <v>0.6321205588</v>
      </c>
      <c r="W7" s="147">
        <f>V7*U7</f>
        <v>0</v>
      </c>
    </row>
    <row r="8" ht="15.75" customHeight="1">
      <c r="A8" s="121"/>
      <c r="B8" s="121"/>
      <c r="C8" s="121"/>
      <c r="D8" s="121"/>
      <c r="E8" s="13">
        <v>0.0</v>
      </c>
      <c r="F8" s="13">
        <v>0.0</v>
      </c>
      <c r="G8" s="13">
        <v>0.0</v>
      </c>
      <c r="H8" s="103">
        <v>0.0</v>
      </c>
      <c r="I8" s="13">
        <v>0.0</v>
      </c>
      <c r="J8" s="13">
        <v>0.0</v>
      </c>
      <c r="K8" s="13">
        <v>0.0</v>
      </c>
      <c r="L8" s="103">
        <v>0.0</v>
      </c>
      <c r="M8" s="121"/>
      <c r="N8" s="121"/>
      <c r="O8" s="121"/>
      <c r="P8" s="121"/>
      <c r="S8" s="121"/>
      <c r="T8" s="140"/>
    </row>
    <row r="9" ht="15.75" customHeight="1">
      <c r="A9" s="103">
        <v>17.0</v>
      </c>
      <c r="B9" s="103"/>
      <c r="C9" s="103" t="s">
        <v>116</v>
      </c>
      <c r="D9" s="103" t="s">
        <v>626</v>
      </c>
      <c r="E9" s="13">
        <v>1.0</v>
      </c>
      <c r="F9" s="13">
        <v>0.0</v>
      </c>
      <c r="G9" s="13">
        <v>0.0</v>
      </c>
      <c r="H9" s="103">
        <v>0.0</v>
      </c>
      <c r="I9" s="13">
        <v>0.0</v>
      </c>
      <c r="J9" s="13">
        <v>0.0</v>
      </c>
      <c r="K9" s="13">
        <v>0.0</v>
      </c>
      <c r="L9" s="103">
        <v>0.0</v>
      </c>
      <c r="M9" s="103"/>
      <c r="N9" s="103"/>
      <c r="O9" s="103"/>
      <c r="P9" s="103">
        <v>1.0</v>
      </c>
      <c r="Q9" s="13" t="s">
        <v>627</v>
      </c>
      <c r="S9" s="121"/>
      <c r="T9" s="140"/>
      <c r="U9" s="147">
        <f>SUM(E9:H9) * 2 + SUM(I9:L9) * 3</f>
        <v>2</v>
      </c>
      <c r="V9" s="147">
        <f>1-EXP(-(ROW(V9) - 4)/3)</f>
        <v>0.8111243972</v>
      </c>
      <c r="W9" s="147">
        <f>V9*U9</f>
        <v>1.622248794</v>
      </c>
    </row>
    <row r="10" ht="15.75" customHeight="1">
      <c r="A10" s="121"/>
      <c r="B10" s="121"/>
      <c r="C10" s="121"/>
      <c r="D10" s="121"/>
      <c r="E10" s="13">
        <v>0.0</v>
      </c>
      <c r="F10" s="13">
        <v>0.0</v>
      </c>
      <c r="G10" s="13">
        <v>0.0</v>
      </c>
      <c r="H10" s="103">
        <v>0.0</v>
      </c>
      <c r="I10" s="13">
        <v>0.0</v>
      </c>
      <c r="J10" s="13">
        <v>0.0</v>
      </c>
      <c r="K10" s="13">
        <v>0.0</v>
      </c>
      <c r="L10" s="103">
        <v>0.0</v>
      </c>
      <c r="M10" s="121"/>
      <c r="N10" s="121"/>
      <c r="O10" s="121"/>
      <c r="P10" s="121"/>
      <c r="S10" s="121"/>
      <c r="T10" s="140"/>
    </row>
    <row r="11" ht="15.75" customHeight="1">
      <c r="A11" s="103">
        <v>23.0</v>
      </c>
      <c r="B11" s="103"/>
      <c r="C11" s="103" t="s">
        <v>116</v>
      </c>
      <c r="D11" s="103" t="s">
        <v>628</v>
      </c>
      <c r="E11" s="13">
        <v>0.0</v>
      </c>
      <c r="F11" s="13">
        <v>0.0</v>
      </c>
      <c r="G11" s="13">
        <v>0.0</v>
      </c>
      <c r="H11" s="103">
        <v>0.0</v>
      </c>
      <c r="I11" s="13">
        <v>3.0</v>
      </c>
      <c r="J11" s="13">
        <v>0.0</v>
      </c>
      <c r="K11" s="13">
        <v>0.0</v>
      </c>
      <c r="L11" s="103">
        <v>0.0</v>
      </c>
      <c r="M11" s="103">
        <v>2.0</v>
      </c>
      <c r="N11" s="103">
        <v>5.0</v>
      </c>
      <c r="O11" s="103"/>
      <c r="P11" s="103">
        <v>4.0</v>
      </c>
      <c r="Q11" s="13" t="s">
        <v>629</v>
      </c>
      <c r="S11" s="121"/>
      <c r="T11" s="140"/>
      <c r="U11" s="147">
        <f>SUM(E11:H11) * 2 + SUM(I11:L11) * 3</f>
        <v>9</v>
      </c>
      <c r="V11" s="147">
        <f>1-EXP(-(ROW(V11) - 4)/3)</f>
        <v>0.9030280321</v>
      </c>
      <c r="W11" s="147">
        <f>V11*U11</f>
        <v>8.127252289</v>
      </c>
    </row>
    <row r="12" ht="15.75" customHeight="1">
      <c r="A12" s="121"/>
      <c r="B12" s="121"/>
      <c r="C12" s="121"/>
      <c r="D12" s="121"/>
      <c r="E12" s="13">
        <v>0.0</v>
      </c>
      <c r="F12" s="13">
        <v>0.0</v>
      </c>
      <c r="G12" s="13">
        <v>0.0</v>
      </c>
      <c r="H12" s="103">
        <v>0.0</v>
      </c>
      <c r="I12" s="13">
        <v>2.0</v>
      </c>
      <c r="J12" s="13">
        <v>0.0</v>
      </c>
      <c r="K12" s="13">
        <v>0.0</v>
      </c>
      <c r="L12" s="103">
        <v>0.0</v>
      </c>
      <c r="M12" s="121"/>
      <c r="N12" s="121"/>
      <c r="O12" s="121"/>
      <c r="P12" s="121"/>
      <c r="S12" s="121"/>
      <c r="T12" s="140"/>
    </row>
    <row r="13" ht="15.75" customHeight="1">
      <c r="A13" s="103">
        <v>32.0</v>
      </c>
      <c r="B13" s="103"/>
      <c r="C13" s="103" t="s">
        <v>116</v>
      </c>
      <c r="D13" s="103" t="s">
        <v>630</v>
      </c>
      <c r="E13" s="13">
        <v>0.0</v>
      </c>
      <c r="F13" s="13">
        <v>0.0</v>
      </c>
      <c r="G13" s="13">
        <v>0.0</v>
      </c>
      <c r="H13" s="103">
        <v>0.0</v>
      </c>
      <c r="I13" s="13">
        <v>3.0</v>
      </c>
      <c r="J13" s="13">
        <v>0.0</v>
      </c>
      <c r="K13" s="13">
        <v>0.0</v>
      </c>
      <c r="L13" s="103">
        <v>0.0</v>
      </c>
      <c r="M13" s="103">
        <v>1.0</v>
      </c>
      <c r="N13" s="103"/>
      <c r="O13" s="103"/>
      <c r="P13" s="103">
        <v>4.0</v>
      </c>
      <c r="Q13" s="13"/>
      <c r="S13" s="121"/>
      <c r="T13" s="140"/>
      <c r="U13" s="147">
        <f>SUM(E13:H13) * 2 + SUM(I13:L13) * 3</f>
        <v>9</v>
      </c>
      <c r="V13" s="147">
        <f>1-EXP(-(ROW(V13) - 4)/3)</f>
        <v>0.9502129316</v>
      </c>
      <c r="W13" s="147">
        <f>V13*U13</f>
        <v>8.551916385</v>
      </c>
    </row>
    <row r="14" ht="15.75" customHeight="1">
      <c r="A14" s="121"/>
      <c r="B14" s="121"/>
      <c r="C14" s="121"/>
      <c r="D14" s="121"/>
      <c r="E14" s="13">
        <v>0.0</v>
      </c>
      <c r="F14" s="13">
        <v>1.0</v>
      </c>
      <c r="G14" s="13">
        <v>0.0</v>
      </c>
      <c r="H14" s="103">
        <v>0.0</v>
      </c>
      <c r="I14" s="13">
        <v>1.0</v>
      </c>
      <c r="J14" s="13">
        <v>0.0</v>
      </c>
      <c r="K14" s="13">
        <v>0.0</v>
      </c>
      <c r="L14" s="103">
        <v>0.0</v>
      </c>
      <c r="M14" s="121"/>
      <c r="N14" s="121"/>
      <c r="O14" s="121"/>
      <c r="P14" s="121"/>
      <c r="S14" s="121"/>
      <c r="T14" s="140"/>
    </row>
    <row r="15" ht="15.75" customHeight="1">
      <c r="A15" s="103">
        <v>36.0</v>
      </c>
      <c r="B15" s="103"/>
      <c r="C15" s="103" t="s">
        <v>116</v>
      </c>
      <c r="D15" s="103" t="s">
        <v>631</v>
      </c>
      <c r="E15" s="13">
        <v>3.0</v>
      </c>
      <c r="F15" s="13">
        <v>0.0</v>
      </c>
      <c r="G15" s="13">
        <v>0.0</v>
      </c>
      <c r="H15" s="103">
        <v>0.0</v>
      </c>
      <c r="I15" s="13">
        <v>0.0</v>
      </c>
      <c r="J15" s="13">
        <v>0.0</v>
      </c>
      <c r="K15" s="13">
        <v>0.0</v>
      </c>
      <c r="L15" s="103">
        <v>0.0</v>
      </c>
      <c r="M15" s="103">
        <v>1.0</v>
      </c>
      <c r="N15" s="103">
        <v>13.0</v>
      </c>
      <c r="O15" s="103"/>
      <c r="P15" s="103">
        <v>3.0</v>
      </c>
      <c r="Q15" s="13" t="s">
        <v>632</v>
      </c>
      <c r="S15" s="121"/>
      <c r="T15" s="140"/>
      <c r="U15" s="147">
        <f>SUM(E15:H15) * 2 + SUM(I15:L15) * 3</f>
        <v>6</v>
      </c>
      <c r="V15" s="147">
        <f>1-EXP(-(ROW(V15) - 4)/3)</f>
        <v>0.9744384668</v>
      </c>
      <c r="W15" s="147">
        <f>V15*U15</f>
        <v>5.846630801</v>
      </c>
    </row>
    <row r="16" ht="15.75" customHeight="1">
      <c r="A16" s="121"/>
      <c r="B16" s="121"/>
      <c r="C16" s="121"/>
      <c r="D16" s="121"/>
      <c r="E16" s="13">
        <v>0.0</v>
      </c>
      <c r="F16" s="13">
        <v>0.0</v>
      </c>
      <c r="G16" s="13">
        <v>0.0</v>
      </c>
      <c r="H16" s="103">
        <v>0.0</v>
      </c>
      <c r="I16" s="13">
        <v>2.0</v>
      </c>
      <c r="J16" s="13">
        <v>0.0</v>
      </c>
      <c r="K16" s="13">
        <v>0.0</v>
      </c>
      <c r="L16" s="103">
        <v>0.0</v>
      </c>
      <c r="M16" s="121"/>
      <c r="N16" s="121"/>
      <c r="O16" s="121"/>
      <c r="P16" s="121"/>
      <c r="S16" s="121"/>
      <c r="T16" s="140"/>
    </row>
    <row r="17" ht="15.75" customHeight="1">
      <c r="A17" s="103">
        <v>42.0</v>
      </c>
      <c r="B17" s="103"/>
      <c r="C17" s="103" t="s">
        <v>119</v>
      </c>
      <c r="D17" s="103" t="s">
        <v>633</v>
      </c>
      <c r="E17" s="13">
        <v>0.0</v>
      </c>
      <c r="F17" s="13">
        <v>0.0</v>
      </c>
      <c r="G17" s="13">
        <v>0.0</v>
      </c>
      <c r="H17" s="103">
        <v>0.0</v>
      </c>
      <c r="I17" s="13">
        <v>2.0</v>
      </c>
      <c r="J17" s="13">
        <v>0.0</v>
      </c>
      <c r="K17" s="13">
        <v>0.0</v>
      </c>
      <c r="L17" s="103">
        <v>0.0</v>
      </c>
      <c r="M17" s="103">
        <v>1.0</v>
      </c>
      <c r="N17" s="103">
        <v>25.0</v>
      </c>
      <c r="O17" s="103"/>
      <c r="P17" s="103">
        <v>3.0</v>
      </c>
      <c r="Q17" s="13"/>
      <c r="S17" s="121"/>
      <c r="T17" s="140"/>
      <c r="U17" s="147">
        <f>SUM(E17:H17) * 2 + SUM(I17:L17) * 3</f>
        <v>6</v>
      </c>
      <c r="V17" s="147">
        <f>1-EXP(-(ROW(V17) - 4)/3)</f>
        <v>0.9868762713</v>
      </c>
      <c r="W17" s="147">
        <f>V17*U17</f>
        <v>5.921257628</v>
      </c>
    </row>
    <row r="18" ht="15.75" customHeight="1">
      <c r="A18" s="121"/>
      <c r="B18" s="121"/>
      <c r="C18" s="121"/>
      <c r="D18" s="121"/>
      <c r="E18" s="13">
        <v>0.0</v>
      </c>
      <c r="F18" s="13">
        <v>0.0</v>
      </c>
      <c r="G18" s="13">
        <v>0.0</v>
      </c>
      <c r="H18" s="103">
        <v>0.0</v>
      </c>
      <c r="I18" s="13">
        <v>2.0</v>
      </c>
      <c r="J18" s="13">
        <v>0.0</v>
      </c>
      <c r="K18" s="13">
        <v>0.0</v>
      </c>
      <c r="L18" s="103">
        <v>0.0</v>
      </c>
      <c r="M18" s="121"/>
      <c r="N18" s="121"/>
      <c r="O18" s="121"/>
      <c r="P18" s="121"/>
      <c r="S18" s="121"/>
      <c r="T18" s="140"/>
    </row>
    <row r="19" ht="15.75" customHeight="1">
      <c r="A19" s="103">
        <v>51.0</v>
      </c>
      <c r="B19" s="103"/>
      <c r="C19" s="103" t="s">
        <v>119</v>
      </c>
      <c r="D19" s="103" t="s">
        <v>634</v>
      </c>
      <c r="E19" s="13">
        <v>0.0</v>
      </c>
      <c r="F19" s="13">
        <v>0.0</v>
      </c>
      <c r="G19" s="13">
        <v>0.0</v>
      </c>
      <c r="H19" s="103">
        <v>0.0</v>
      </c>
      <c r="I19" s="13">
        <v>4.0</v>
      </c>
      <c r="J19" s="13">
        <v>0.0</v>
      </c>
      <c r="K19" s="13">
        <v>0.0</v>
      </c>
      <c r="L19" s="103">
        <v>0.0</v>
      </c>
      <c r="M19" s="103">
        <v>1.0</v>
      </c>
      <c r="N19" s="103">
        <v>1.0</v>
      </c>
      <c r="O19" s="103"/>
      <c r="P19" s="103">
        <v>2.0</v>
      </c>
      <c r="Q19" s="13" t="s">
        <v>635</v>
      </c>
      <c r="S19" s="121"/>
      <c r="T19" s="140"/>
      <c r="U19" s="147">
        <f>SUM(E19:H19) * 2 + SUM(I19:L19) * 3</f>
        <v>12</v>
      </c>
      <c r="V19" s="147">
        <f>1-EXP(-(ROW(V19) - 4)/3)</f>
        <v>0.993262053</v>
      </c>
      <c r="W19" s="147">
        <f>V19*U19</f>
        <v>11.91914464</v>
      </c>
    </row>
    <row r="20" ht="15.75" customHeight="1">
      <c r="A20" s="121"/>
      <c r="B20" s="121"/>
      <c r="C20" s="121"/>
      <c r="D20" s="121"/>
      <c r="E20" s="13">
        <v>0.0</v>
      </c>
      <c r="F20" s="13">
        <v>1.0</v>
      </c>
      <c r="G20" s="13">
        <v>0.0</v>
      </c>
      <c r="H20" s="103">
        <v>0.0</v>
      </c>
      <c r="I20" s="13">
        <v>0.0</v>
      </c>
      <c r="J20" s="13">
        <v>0.0</v>
      </c>
      <c r="K20" s="13">
        <v>0.0</v>
      </c>
      <c r="L20" s="103">
        <v>0.0</v>
      </c>
      <c r="M20" s="121"/>
      <c r="N20" s="121"/>
      <c r="O20" s="121"/>
      <c r="P20" s="121"/>
      <c r="S20" s="121"/>
      <c r="T20" s="140"/>
    </row>
    <row r="21" ht="15.75" customHeight="1">
      <c r="A21" s="103">
        <v>56.0</v>
      </c>
      <c r="B21" s="103"/>
      <c r="C21" s="103" t="s">
        <v>119</v>
      </c>
      <c r="D21" s="103" t="s">
        <v>636</v>
      </c>
      <c r="E21" s="13">
        <v>0.0</v>
      </c>
      <c r="F21" s="13">
        <v>0.0</v>
      </c>
      <c r="G21" s="13">
        <v>0.0</v>
      </c>
      <c r="H21" s="103">
        <v>0.0</v>
      </c>
      <c r="I21" s="13">
        <v>0.0</v>
      </c>
      <c r="J21" s="13">
        <v>0.0</v>
      </c>
      <c r="K21" s="13">
        <v>0.0</v>
      </c>
      <c r="L21" s="103">
        <v>0.0</v>
      </c>
      <c r="M21" s="103">
        <v>1.0</v>
      </c>
      <c r="N21" s="103">
        <v>5.0</v>
      </c>
      <c r="O21" s="103"/>
      <c r="P21" s="103">
        <v>3.0</v>
      </c>
      <c r="Q21" s="13" t="s">
        <v>637</v>
      </c>
      <c r="S21" s="121"/>
      <c r="T21" s="140" t="s">
        <v>449</v>
      </c>
      <c r="U21" s="147">
        <f t="shared" ref="U21:W21" si="1">SUM(U5:U20)</f>
        <v>53</v>
      </c>
      <c r="V21" s="147">
        <f t="shared" si="1"/>
        <v>6.5345314</v>
      </c>
      <c r="W21" s="147">
        <f t="shared" si="1"/>
        <v>44.53966874</v>
      </c>
    </row>
    <row r="22" ht="15.75" customHeight="1">
      <c r="A22" s="121"/>
      <c r="B22" s="121"/>
      <c r="C22" s="121"/>
      <c r="D22" s="121"/>
      <c r="E22" s="13">
        <v>0.0</v>
      </c>
      <c r="F22" s="13">
        <v>0.0</v>
      </c>
      <c r="G22" s="13">
        <v>0.0</v>
      </c>
      <c r="H22" s="103">
        <v>0.0</v>
      </c>
      <c r="I22" s="13">
        <v>0.0</v>
      </c>
      <c r="J22" s="13">
        <v>0.0</v>
      </c>
      <c r="K22" s="13">
        <v>0.0</v>
      </c>
      <c r="L22" s="103">
        <v>0.0</v>
      </c>
      <c r="M22" s="121"/>
      <c r="N22" s="121"/>
      <c r="O22" s="121"/>
      <c r="P22" s="121"/>
      <c r="S22" s="121"/>
      <c r="T22" s="140"/>
      <c r="U22" s="147">
        <f>U21/COUNT(U5:U20)</f>
        <v>6.625</v>
      </c>
      <c r="V22" s="13"/>
      <c r="W22" s="147">
        <f>W21/V21</f>
        <v>6.816046325</v>
      </c>
    </row>
    <row r="23" ht="15.75" customHeight="1">
      <c r="A23" s="103">
        <v>59.0</v>
      </c>
      <c r="B23" s="103"/>
      <c r="C23" s="103" t="s">
        <v>109</v>
      </c>
      <c r="D23" s="103" t="s">
        <v>638</v>
      </c>
      <c r="E23" s="13">
        <v>0.0</v>
      </c>
      <c r="F23" s="13">
        <v>0.0</v>
      </c>
      <c r="G23" s="13">
        <v>0.0</v>
      </c>
      <c r="H23" s="103">
        <v>0.0</v>
      </c>
      <c r="I23" s="13">
        <v>3.0</v>
      </c>
      <c r="J23" s="13">
        <v>0.0</v>
      </c>
      <c r="K23" s="13">
        <v>0.0</v>
      </c>
      <c r="L23" s="103">
        <v>0.0</v>
      </c>
      <c r="M23" s="103"/>
      <c r="N23" s="103"/>
      <c r="O23" s="103"/>
      <c r="P23" s="103">
        <v>3.0</v>
      </c>
      <c r="Q23" s="13" t="s">
        <v>639</v>
      </c>
      <c r="S23" s="121"/>
    </row>
    <row r="24" ht="15.75" customHeight="1">
      <c r="A24" s="121"/>
      <c r="B24" s="121"/>
      <c r="C24" s="121"/>
      <c r="D24" s="121"/>
      <c r="E24" s="13">
        <v>0.0</v>
      </c>
      <c r="F24" s="13">
        <v>0.0</v>
      </c>
      <c r="G24" s="13">
        <v>0.0</v>
      </c>
      <c r="H24" s="103">
        <v>0.0</v>
      </c>
      <c r="I24" s="13">
        <v>0.0</v>
      </c>
      <c r="J24" s="13">
        <v>0.0</v>
      </c>
      <c r="K24" s="13">
        <v>0.0</v>
      </c>
      <c r="L24" s="103">
        <v>0.0</v>
      </c>
      <c r="M24" s="121"/>
      <c r="N24" s="121"/>
      <c r="O24" s="121"/>
      <c r="P24" s="121"/>
      <c r="S24" s="121"/>
    </row>
    <row r="25" ht="15.75" customHeight="1">
      <c r="A25" s="103">
        <v>67.0</v>
      </c>
      <c r="B25" s="103"/>
      <c r="C25" s="103" t="s">
        <v>116</v>
      </c>
      <c r="D25" s="103" t="s">
        <v>640</v>
      </c>
      <c r="E25" s="13">
        <v>1.0</v>
      </c>
      <c r="F25" s="13">
        <v>0.0</v>
      </c>
      <c r="G25" s="13">
        <v>0.0</v>
      </c>
      <c r="H25" s="103">
        <v>0.0</v>
      </c>
      <c r="I25" s="13">
        <v>3.0</v>
      </c>
      <c r="J25" s="13">
        <v>0.0</v>
      </c>
      <c r="K25" s="13">
        <v>0.0</v>
      </c>
      <c r="L25" s="103">
        <v>0.0</v>
      </c>
      <c r="M25" s="103">
        <v>1.0</v>
      </c>
      <c r="N25" s="103">
        <v>2.0</v>
      </c>
      <c r="O25" s="103"/>
      <c r="P25" s="103">
        <v>3.0</v>
      </c>
      <c r="Q25" s="13"/>
      <c r="S25" s="121"/>
    </row>
    <row r="26" ht="15.75" customHeight="1">
      <c r="A26" s="121"/>
      <c r="B26" s="121"/>
      <c r="C26" s="121"/>
      <c r="D26" s="121"/>
      <c r="E26" s="13">
        <v>0.0</v>
      </c>
      <c r="F26" s="13">
        <v>0.0</v>
      </c>
      <c r="G26" s="13">
        <v>0.0</v>
      </c>
      <c r="H26" s="103">
        <v>0.0</v>
      </c>
      <c r="I26" s="13">
        <v>2.0</v>
      </c>
      <c r="J26" s="13">
        <v>1.0</v>
      </c>
      <c r="K26" s="13">
        <v>0.0</v>
      </c>
      <c r="L26" s="103">
        <v>0.0</v>
      </c>
      <c r="M26" s="121"/>
      <c r="N26" s="121"/>
      <c r="O26" s="121"/>
      <c r="P26" s="121"/>
      <c r="S26" s="121"/>
    </row>
    <row r="27" ht="15.75" customHeight="1">
      <c r="A27" s="103"/>
      <c r="B27" s="103"/>
      <c r="C27" s="103"/>
      <c r="D27" s="103"/>
      <c r="E27" s="13"/>
      <c r="F27" s="13"/>
      <c r="G27" s="13"/>
      <c r="H27" s="103"/>
      <c r="I27" s="13"/>
      <c r="J27" s="13"/>
      <c r="K27" s="13"/>
      <c r="L27" s="103"/>
      <c r="M27" s="103"/>
      <c r="N27" s="103"/>
      <c r="O27" s="103"/>
      <c r="P27" s="103"/>
      <c r="Q27" s="13"/>
      <c r="S27" s="121"/>
    </row>
    <row r="28" ht="15.75" customHeight="1">
      <c r="A28" s="122"/>
      <c r="B28" s="122"/>
      <c r="C28" s="122"/>
      <c r="D28" s="122"/>
      <c r="E28" s="123"/>
      <c r="F28" s="123"/>
      <c r="G28" s="123"/>
      <c r="H28" s="124"/>
      <c r="I28" s="123"/>
      <c r="J28" s="123"/>
      <c r="K28" s="123"/>
      <c r="L28" s="124"/>
      <c r="M28" s="122"/>
      <c r="N28" s="122"/>
      <c r="O28" s="122"/>
      <c r="P28" s="122"/>
      <c r="Q28" s="52"/>
      <c r="R28" s="52"/>
      <c r="S28" s="122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ht="15.75" customHeight="1">
      <c r="A30" s="126" t="s">
        <v>450</v>
      </c>
      <c r="B30" s="123"/>
      <c r="C30" s="123"/>
      <c r="D30" s="123"/>
      <c r="E30" s="123"/>
      <c r="F30" s="123"/>
      <c r="G30" s="123"/>
      <c r="H30" s="123"/>
      <c r="I30" s="123"/>
      <c r="J30" s="123"/>
      <c r="K30" s="123"/>
      <c r="L30" s="123"/>
      <c r="M30" s="123"/>
      <c r="N30" s="123"/>
      <c r="O30" s="13"/>
      <c r="P30" s="13"/>
      <c r="Q30" s="13"/>
      <c r="R30" s="13"/>
      <c r="S30" s="13"/>
    </row>
    <row r="31" ht="15.75" customHeight="1">
      <c r="A31" s="140"/>
      <c r="B31" s="141" t="str">
        <f>SUM(B5:B28)/COUNTIF(B5:B28, "&lt;&gt;")</f>
        <v>#DIV/0!</v>
      </c>
      <c r="C31" s="13"/>
      <c r="D31" s="13"/>
      <c r="E31" s="141">
        <f t="array" ref="E31">SUM(IF(ISODD(ROW(E$5:E28)), E$5:E28, 0))/COUNTIF($A$5:$A$28, "&lt;&gt;")</f>
        <v>0.4545454545</v>
      </c>
      <c r="F31" s="141">
        <f t="array" ref="F31">SUM(IF(ISODD(ROW(F$5:F28)), F$5:F28, 0))/COUNTIF($A$5:$A$28, "&lt;&gt;")</f>
        <v>0</v>
      </c>
      <c r="G31" s="141">
        <f t="array" ref="G31">SUM(IF(ISODD(ROW(G$5:G28)), G$5:G28, 0))/COUNTIF($A$5:$A$28, "&lt;&gt;")</f>
        <v>0</v>
      </c>
      <c r="H31" s="141">
        <f t="array" ref="H31">SUM(IF(ISODD(ROW(H$5:H28)), H$5:H28, 0))/COUNTIF($A$5:$A$28, "&lt;&gt;")</f>
        <v>0</v>
      </c>
      <c r="I31" s="141">
        <f t="array" ref="I31">SUM(IF(ISODD(ROW(I$5:I28)), I$5:I28, 0))/COUNTIF($A$5:$A$28, "&lt;&gt;")</f>
        <v>1.909090909</v>
      </c>
      <c r="J31" s="141">
        <f t="array" ref="J31">SUM(IF(ISODD(ROW(J$5:J28)), J$5:J28, 0))/COUNTIF($A$5:$A$28, "&lt;&gt;")</f>
        <v>0</v>
      </c>
      <c r="K31" s="141">
        <f t="array" ref="K31">SUM(IF(ISODD(ROW(K$5:K28)), K$5:K28, 0))/COUNTIF($A$5:$A$28, "&lt;&gt;")</f>
        <v>0</v>
      </c>
      <c r="L31" s="141">
        <f t="array" ref="L31">SUM(IF(ISODD(ROW(L$5:L28)), L$5:L28, 0))/COUNTIF($A$5:$A$28, "&lt;&gt;")</f>
        <v>0</v>
      </c>
      <c r="M31" s="141">
        <f>SUM(M5:M28)/COUNTIF($A$5:$A$28, "&lt;&gt;")</f>
        <v>0.9090909091</v>
      </c>
      <c r="N31" s="141">
        <f t="shared" ref="N31:P31" si="2">SUM(N5:N28)/COUNTIF(N5:N28, "&lt;&gt;")</f>
        <v>7.625</v>
      </c>
      <c r="O31" s="142" t="str">
        <f t="shared" si="2"/>
        <v>#DIV/0!</v>
      </c>
      <c r="P31" s="143">
        <f t="shared" si="2"/>
        <v>2.818181818</v>
      </c>
      <c r="Q31" s="13"/>
      <c r="R31" s="13"/>
      <c r="S31" s="13"/>
    </row>
    <row r="32" ht="15.75" customHeight="1">
      <c r="A32" s="144"/>
      <c r="B32" s="123"/>
      <c r="C32" s="123"/>
      <c r="D32" s="123"/>
      <c r="E32" s="145">
        <f t="array" ref="E32">SUM(IF(ISEVEN(ROW(E$6:E28)), E$6:E28, 0))/COUNTIF($A$5:$A$28, "&lt;&gt;")</f>
        <v>0.09090909091</v>
      </c>
      <c r="F32" s="145">
        <f t="array" ref="F32">SUM(IF(ISEVEN(ROW(F$6:F28)), F$6:F28, 0))/COUNTIF($A$5:$A$28, "&lt;&gt;")</f>
        <v>0.1818181818</v>
      </c>
      <c r="G32" s="145">
        <f t="array" ref="G32">SUM(IF(ISEVEN(ROW(G$6:G28)), G$6:G28, 0))/COUNTIF($A$5:$A$28, "&lt;&gt;")</f>
        <v>0</v>
      </c>
      <c r="H32" s="145">
        <f t="array" ref="H32">SUM(IF(ISEVEN(ROW(H$6:H28)), H$6:H28, 0))/COUNTIF($A$5:$A$28, "&lt;&gt;")</f>
        <v>0</v>
      </c>
      <c r="I32" s="145">
        <f t="array" ref="I32">SUM(IF(ISEVEN(ROW(I$6:I28)), I$6:I28, 0))/COUNTIF($A$5:$A$28, "&lt;&gt;")</f>
        <v>0.8181818182</v>
      </c>
      <c r="J32" s="145">
        <f t="array" ref="J32">SUM(IF(ISEVEN(ROW(J$6:J28)), J$6:J28, 0))/COUNTIF($A$5:$A$28, "&lt;&gt;")</f>
        <v>0.09090909091</v>
      </c>
      <c r="K32" s="145">
        <f t="array" ref="K32">SUM(IF(ISEVEN(ROW(K$6:K28)), K$6:K28, 0))/COUNTIF($A$5:$A$28, "&lt;&gt;")</f>
        <v>0</v>
      </c>
      <c r="L32" s="145">
        <f t="array" ref="L32">SUM(IF(ISEVEN(ROW(L$6:L28)), L$6:L28, 0))/COUNTIF($A$5:$A$28, "&lt;&gt;")</f>
        <v>0</v>
      </c>
      <c r="M32" s="123"/>
      <c r="N32" s="123"/>
      <c r="O32" s="123"/>
      <c r="P32" s="124"/>
      <c r="Q32" s="13"/>
      <c r="R32" s="13"/>
      <c r="S32" s="13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7">
    <mergeCell ref="E3:H3"/>
    <mergeCell ref="I3:L3"/>
    <mergeCell ref="E4:H4"/>
    <mergeCell ref="I4:L4"/>
    <mergeCell ref="A2:A4"/>
    <mergeCell ref="B2:B4"/>
    <mergeCell ref="C2:D2"/>
    <mergeCell ref="M2:N2"/>
    <mergeCell ref="O2:O4"/>
    <mergeCell ref="P2:P4"/>
    <mergeCell ref="Q2:S4"/>
    <mergeCell ref="U5:U6"/>
    <mergeCell ref="V5:V6"/>
    <mergeCell ref="W5:W6"/>
    <mergeCell ref="M3:M4"/>
    <mergeCell ref="N3:N4"/>
    <mergeCell ref="M5:M6"/>
    <mergeCell ref="N5:N6"/>
    <mergeCell ref="O5:O6"/>
    <mergeCell ref="P5:P6"/>
    <mergeCell ref="Q5:S6"/>
    <mergeCell ref="A7:A8"/>
    <mergeCell ref="A9:A10"/>
    <mergeCell ref="B9:B10"/>
    <mergeCell ref="C9:C10"/>
    <mergeCell ref="D9:D10"/>
    <mergeCell ref="V9:V10"/>
    <mergeCell ref="W9:W10"/>
    <mergeCell ref="N15:N16"/>
    <mergeCell ref="O15:O16"/>
    <mergeCell ref="P15:P16"/>
    <mergeCell ref="Q15:S16"/>
    <mergeCell ref="U15:U16"/>
    <mergeCell ref="V15:V16"/>
    <mergeCell ref="W15:W16"/>
    <mergeCell ref="M15:M16"/>
    <mergeCell ref="M17:M18"/>
    <mergeCell ref="N17:N18"/>
    <mergeCell ref="O17:O18"/>
    <mergeCell ref="P17:P18"/>
    <mergeCell ref="Q17:S18"/>
    <mergeCell ref="U17:U18"/>
    <mergeCell ref="P23:P24"/>
    <mergeCell ref="Q23:S24"/>
    <mergeCell ref="Q25:S26"/>
    <mergeCell ref="M19:M20"/>
    <mergeCell ref="M21:M22"/>
    <mergeCell ref="N21:N22"/>
    <mergeCell ref="O21:O22"/>
    <mergeCell ref="P21:P22"/>
    <mergeCell ref="Q21:S22"/>
    <mergeCell ref="M23:M24"/>
    <mergeCell ref="N27:N28"/>
    <mergeCell ref="O27:O28"/>
    <mergeCell ref="Q27:S28"/>
    <mergeCell ref="N23:N24"/>
    <mergeCell ref="O23:O24"/>
    <mergeCell ref="M25:M26"/>
    <mergeCell ref="N25:N26"/>
    <mergeCell ref="O25:O26"/>
    <mergeCell ref="P25:P26"/>
    <mergeCell ref="M27:M28"/>
    <mergeCell ref="P27:P28"/>
    <mergeCell ref="N7:N8"/>
    <mergeCell ref="O7:O8"/>
    <mergeCell ref="P7:P8"/>
    <mergeCell ref="Q7:S8"/>
    <mergeCell ref="U7:U8"/>
    <mergeCell ref="V7:V8"/>
    <mergeCell ref="W7:W8"/>
    <mergeCell ref="M7:M8"/>
    <mergeCell ref="M9:M10"/>
    <mergeCell ref="N9:N10"/>
    <mergeCell ref="O9:O10"/>
    <mergeCell ref="P9:P10"/>
    <mergeCell ref="Q9:S10"/>
    <mergeCell ref="U9:U10"/>
    <mergeCell ref="N11:N12"/>
    <mergeCell ref="O11:O12"/>
    <mergeCell ref="P11:P12"/>
    <mergeCell ref="Q11:S12"/>
    <mergeCell ref="U11:U12"/>
    <mergeCell ref="V11:V12"/>
    <mergeCell ref="W11:W12"/>
    <mergeCell ref="V13:V14"/>
    <mergeCell ref="W13:W14"/>
    <mergeCell ref="M11:M12"/>
    <mergeCell ref="M13:M14"/>
    <mergeCell ref="N13:N14"/>
    <mergeCell ref="O13:O14"/>
    <mergeCell ref="P13:P14"/>
    <mergeCell ref="Q13:S14"/>
    <mergeCell ref="U13:U14"/>
    <mergeCell ref="V17:V18"/>
    <mergeCell ref="W17:W18"/>
    <mergeCell ref="N19:N20"/>
    <mergeCell ref="O19:O20"/>
    <mergeCell ref="P19:P20"/>
    <mergeCell ref="Q19:S20"/>
    <mergeCell ref="U19:U20"/>
    <mergeCell ref="V19:V20"/>
    <mergeCell ref="W19:W20"/>
    <mergeCell ref="A19:A20"/>
    <mergeCell ref="B19:B20"/>
    <mergeCell ref="C19:C20"/>
    <mergeCell ref="D19:D20"/>
    <mergeCell ref="B21:B22"/>
    <mergeCell ref="C21:C22"/>
    <mergeCell ref="D21:D22"/>
    <mergeCell ref="A21:A22"/>
    <mergeCell ref="A23:A24"/>
    <mergeCell ref="B23:B24"/>
    <mergeCell ref="C23:C24"/>
    <mergeCell ref="D23:D24"/>
    <mergeCell ref="A25:A26"/>
    <mergeCell ref="B25:B26"/>
    <mergeCell ref="C3:C4"/>
    <mergeCell ref="D3:D4"/>
    <mergeCell ref="A5:A6"/>
    <mergeCell ref="B5:B6"/>
    <mergeCell ref="C5:C6"/>
    <mergeCell ref="D5:D6"/>
    <mergeCell ref="D7:D8"/>
    <mergeCell ref="B13:B14"/>
    <mergeCell ref="C13:C14"/>
    <mergeCell ref="B7:B8"/>
    <mergeCell ref="C7:C8"/>
    <mergeCell ref="A11:A12"/>
    <mergeCell ref="B11:B12"/>
    <mergeCell ref="C11:C12"/>
    <mergeCell ref="D11:D12"/>
    <mergeCell ref="D13:D14"/>
    <mergeCell ref="C17:C18"/>
    <mergeCell ref="D17:D18"/>
    <mergeCell ref="A13:A14"/>
    <mergeCell ref="A15:A16"/>
    <mergeCell ref="B15:B16"/>
    <mergeCell ref="C15:C16"/>
    <mergeCell ref="D15:D16"/>
    <mergeCell ref="A17:A18"/>
    <mergeCell ref="B17:B18"/>
    <mergeCell ref="C25:C26"/>
    <mergeCell ref="D25:D26"/>
    <mergeCell ref="A27:A28"/>
    <mergeCell ref="B27:B28"/>
    <mergeCell ref="C27:C28"/>
    <mergeCell ref="D27:D28"/>
  </mergeCells>
  <printOptions/>
  <pageMargins bottom="0.75" footer="0.0" header="0.0" left="0.7" right="0.7" top="0.75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6.43"/>
    <col customWidth="1" min="3" max="6" width="14.43"/>
    <col customWidth="1" min="13" max="13" width="16.43"/>
  </cols>
  <sheetData>
    <row r="1" ht="15.75" customHeight="1">
      <c r="A1" s="126" t="s">
        <v>641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T1" s="13"/>
      <c r="U1" s="13"/>
      <c r="V1" s="13"/>
      <c r="W1" s="13"/>
    </row>
    <row r="2" ht="15.75" customHeight="1">
      <c r="A2" s="96" t="s">
        <v>87</v>
      </c>
      <c r="B2" s="96" t="s">
        <v>433</v>
      </c>
      <c r="C2" s="127" t="s">
        <v>89</v>
      </c>
      <c r="D2" s="128"/>
      <c r="E2" s="127" t="s">
        <v>434</v>
      </c>
      <c r="F2" s="127" t="s">
        <v>435</v>
      </c>
      <c r="G2" s="127" t="s">
        <v>436</v>
      </c>
      <c r="H2" s="129" t="s">
        <v>437</v>
      </c>
      <c r="I2" s="127" t="s">
        <v>434</v>
      </c>
      <c r="J2" s="127" t="s">
        <v>435</v>
      </c>
      <c r="K2" s="127" t="s">
        <v>436</v>
      </c>
      <c r="L2" s="129" t="s">
        <v>437</v>
      </c>
      <c r="M2" s="127" t="s">
        <v>438</v>
      </c>
      <c r="N2" s="128"/>
      <c r="O2" s="95" t="s">
        <v>15</v>
      </c>
      <c r="P2" s="96" t="s">
        <v>16</v>
      </c>
      <c r="Q2" s="130" t="s">
        <v>108</v>
      </c>
      <c r="R2" s="66"/>
      <c r="S2" s="131"/>
      <c r="T2" s="140"/>
      <c r="U2" s="13"/>
      <c r="V2" s="13"/>
      <c r="W2" s="13"/>
    </row>
    <row r="3" ht="15.75" customHeight="1">
      <c r="A3" s="121"/>
      <c r="B3" s="121"/>
      <c r="C3" s="132" t="s">
        <v>439</v>
      </c>
      <c r="D3" s="133" t="s">
        <v>108</v>
      </c>
      <c r="E3" s="134" t="s">
        <v>440</v>
      </c>
      <c r="F3" s="135"/>
      <c r="G3" s="135"/>
      <c r="H3" s="136"/>
      <c r="I3" s="134" t="s">
        <v>441</v>
      </c>
      <c r="J3" s="135"/>
      <c r="K3" s="135"/>
      <c r="L3" s="136"/>
      <c r="M3" s="132" t="s">
        <v>442</v>
      </c>
      <c r="N3" s="133" t="s">
        <v>443</v>
      </c>
      <c r="O3" s="137"/>
      <c r="P3" s="121"/>
      <c r="S3" s="121"/>
      <c r="T3" s="140"/>
      <c r="U3" s="13"/>
      <c r="V3" s="13"/>
      <c r="W3" s="13"/>
    </row>
    <row r="4" ht="15.75" customHeight="1">
      <c r="A4" s="136"/>
      <c r="B4" s="136"/>
      <c r="C4" s="138"/>
      <c r="D4" s="136"/>
      <c r="E4" s="134" t="s">
        <v>444</v>
      </c>
      <c r="F4" s="135"/>
      <c r="G4" s="135"/>
      <c r="H4" s="136"/>
      <c r="I4" s="134" t="s">
        <v>445</v>
      </c>
      <c r="J4" s="135"/>
      <c r="K4" s="135"/>
      <c r="L4" s="136"/>
      <c r="M4" s="138"/>
      <c r="N4" s="136"/>
      <c r="O4" s="139"/>
      <c r="P4" s="136"/>
      <c r="Q4" s="135"/>
      <c r="R4" s="135"/>
      <c r="S4" s="136"/>
      <c r="T4" s="140"/>
      <c r="U4" s="13" t="s">
        <v>446</v>
      </c>
      <c r="V4" s="13" t="s">
        <v>447</v>
      </c>
      <c r="W4" s="13" t="s">
        <v>448</v>
      </c>
    </row>
    <row r="5" ht="15.75" customHeight="1">
      <c r="A5" s="103">
        <v>5.0</v>
      </c>
      <c r="B5" s="103"/>
      <c r="C5" s="103" t="s">
        <v>119</v>
      </c>
      <c r="D5" s="103" t="s">
        <v>642</v>
      </c>
      <c r="E5" s="13">
        <v>0.0</v>
      </c>
      <c r="F5" s="13">
        <v>0.0</v>
      </c>
      <c r="G5" s="13">
        <v>0.0</v>
      </c>
      <c r="H5" s="103">
        <v>0.0</v>
      </c>
      <c r="I5" s="13">
        <v>1.0</v>
      </c>
      <c r="J5" s="13">
        <v>0.0</v>
      </c>
      <c r="K5" s="13">
        <v>0.0</v>
      </c>
      <c r="L5" s="103">
        <v>0.0</v>
      </c>
      <c r="M5" s="103">
        <v>1.0</v>
      </c>
      <c r="N5" s="103">
        <v>0.5</v>
      </c>
      <c r="O5" s="103"/>
      <c r="P5" s="103">
        <v>3.0</v>
      </c>
      <c r="Q5" s="13" t="s">
        <v>643</v>
      </c>
      <c r="S5" s="121"/>
      <c r="T5" s="140"/>
      <c r="U5" s="147">
        <f>SUM(E5:H5) * 2 + SUM(I5:L5) * 3</f>
        <v>3</v>
      </c>
      <c r="V5" s="147">
        <f>1-EXP(-(ROW(V5) - 4)/3)</f>
        <v>0.2834686894</v>
      </c>
      <c r="W5" s="147">
        <f>V5*U5</f>
        <v>0.8504060683</v>
      </c>
    </row>
    <row r="6" ht="15.75" customHeight="1">
      <c r="A6" s="121"/>
      <c r="B6" s="121"/>
      <c r="C6" s="121"/>
      <c r="D6" s="121"/>
      <c r="E6" s="13">
        <v>1.0</v>
      </c>
      <c r="F6" s="13">
        <v>0.0</v>
      </c>
      <c r="G6" s="13">
        <v>0.0</v>
      </c>
      <c r="H6" s="103">
        <v>0.0</v>
      </c>
      <c r="I6" s="13">
        <v>0.0</v>
      </c>
      <c r="J6" s="13">
        <v>0.0</v>
      </c>
      <c r="K6" s="13">
        <v>0.0</v>
      </c>
      <c r="L6" s="103">
        <v>0.0</v>
      </c>
      <c r="M6" s="121"/>
      <c r="N6" s="121"/>
      <c r="O6" s="121"/>
      <c r="P6" s="121"/>
      <c r="S6" s="121"/>
      <c r="T6" s="140"/>
    </row>
    <row r="7" ht="15.75" customHeight="1">
      <c r="A7" s="103">
        <v>9.0</v>
      </c>
      <c r="B7" s="103"/>
      <c r="C7" s="103" t="s">
        <v>119</v>
      </c>
      <c r="D7" s="103" t="s">
        <v>644</v>
      </c>
      <c r="E7" s="13">
        <v>0.0</v>
      </c>
      <c r="F7" s="13">
        <v>1.0</v>
      </c>
      <c r="G7" s="13">
        <v>0.0</v>
      </c>
      <c r="H7" s="103">
        <v>0.0</v>
      </c>
      <c r="I7" s="13">
        <v>4.0</v>
      </c>
      <c r="J7" s="13">
        <v>0.0</v>
      </c>
      <c r="K7" s="13">
        <v>0.0</v>
      </c>
      <c r="L7" s="103">
        <v>0.0</v>
      </c>
      <c r="M7" s="103">
        <v>1.0</v>
      </c>
      <c r="N7" s="103">
        <v>1.0</v>
      </c>
      <c r="O7" s="103"/>
      <c r="P7" s="103">
        <v>4.0</v>
      </c>
      <c r="Q7" s="13" t="s">
        <v>645</v>
      </c>
      <c r="S7" s="121"/>
      <c r="T7" s="140"/>
      <c r="U7" s="147">
        <f>SUM(E7:H7) * 2 + SUM(I7:L7) * 3</f>
        <v>14</v>
      </c>
      <c r="V7" s="147">
        <f>1-EXP(-(ROW(V7) - 4)/3)</f>
        <v>0.6321205588</v>
      </c>
      <c r="W7" s="147">
        <f>V7*U7</f>
        <v>8.849687824</v>
      </c>
    </row>
    <row r="8" ht="15.75" customHeight="1">
      <c r="A8" s="121"/>
      <c r="B8" s="121"/>
      <c r="C8" s="121"/>
      <c r="D8" s="121"/>
      <c r="E8" s="13">
        <v>0.0</v>
      </c>
      <c r="F8" s="13">
        <v>0.0</v>
      </c>
      <c r="G8" s="13">
        <v>0.0</v>
      </c>
      <c r="H8" s="103">
        <v>0.0</v>
      </c>
      <c r="I8" s="13">
        <v>0.0</v>
      </c>
      <c r="J8" s="13">
        <v>0.0</v>
      </c>
      <c r="K8" s="13">
        <v>0.0</v>
      </c>
      <c r="L8" s="103">
        <v>0.0</v>
      </c>
      <c r="M8" s="121"/>
      <c r="N8" s="121"/>
      <c r="O8" s="121"/>
      <c r="P8" s="121"/>
      <c r="S8" s="121"/>
      <c r="T8" s="140"/>
    </row>
    <row r="9" ht="15.75" customHeight="1">
      <c r="A9" s="103">
        <v>15.0</v>
      </c>
      <c r="B9" s="103"/>
      <c r="C9" s="103" t="s">
        <v>116</v>
      </c>
      <c r="D9" s="103" t="s">
        <v>646</v>
      </c>
      <c r="E9" s="13">
        <v>0.0</v>
      </c>
      <c r="F9" s="13">
        <v>1.0</v>
      </c>
      <c r="G9" s="13">
        <v>0.0</v>
      </c>
      <c r="H9" s="103">
        <v>0.0</v>
      </c>
      <c r="I9" s="13">
        <v>4.0</v>
      </c>
      <c r="J9" s="13">
        <v>0.0</v>
      </c>
      <c r="K9" s="13">
        <v>0.0</v>
      </c>
      <c r="L9" s="103">
        <v>0.0</v>
      </c>
      <c r="M9" s="103">
        <v>0.0</v>
      </c>
      <c r="N9" s="103"/>
      <c r="O9" s="103"/>
      <c r="P9" s="103">
        <v>4.0</v>
      </c>
      <c r="Q9" s="13" t="s">
        <v>647</v>
      </c>
      <c r="S9" s="121"/>
      <c r="T9" s="140"/>
      <c r="U9" s="147">
        <f>SUM(E9:H9) * 2 + SUM(I9:L9) * 3</f>
        <v>14</v>
      </c>
      <c r="V9" s="147">
        <f>1-EXP(-(ROW(V9) - 4)/3)</f>
        <v>0.8111243972</v>
      </c>
      <c r="W9" s="147">
        <f>V9*U9</f>
        <v>11.35574156</v>
      </c>
    </row>
    <row r="10" ht="15.75" customHeight="1">
      <c r="A10" s="121"/>
      <c r="B10" s="121"/>
      <c r="C10" s="121"/>
      <c r="D10" s="121"/>
      <c r="E10" s="13">
        <v>0.0</v>
      </c>
      <c r="F10" s="13">
        <v>2.0</v>
      </c>
      <c r="G10" s="13">
        <v>0.0</v>
      </c>
      <c r="H10" s="103">
        <v>0.0</v>
      </c>
      <c r="I10" s="13">
        <v>0.0</v>
      </c>
      <c r="J10" s="13">
        <v>0.0</v>
      </c>
      <c r="K10" s="13">
        <v>0.0</v>
      </c>
      <c r="L10" s="103">
        <v>0.0</v>
      </c>
      <c r="M10" s="121"/>
      <c r="N10" s="121"/>
      <c r="O10" s="121"/>
      <c r="P10" s="121"/>
      <c r="S10" s="121"/>
      <c r="T10" s="140"/>
    </row>
    <row r="11" ht="15.75" customHeight="1">
      <c r="A11" s="103">
        <v>20.0</v>
      </c>
      <c r="B11" s="103"/>
      <c r="C11" s="103" t="s">
        <v>119</v>
      </c>
      <c r="D11" s="103" t="s">
        <v>648</v>
      </c>
      <c r="E11" s="13">
        <v>0.0</v>
      </c>
      <c r="F11" s="13">
        <v>1.0</v>
      </c>
      <c r="G11" s="13">
        <v>0.0</v>
      </c>
      <c r="H11" s="103">
        <v>0.0</v>
      </c>
      <c r="I11" s="13">
        <v>3.0</v>
      </c>
      <c r="J11" s="13">
        <v>2.0</v>
      </c>
      <c r="K11" s="13">
        <v>0.0</v>
      </c>
      <c r="L11" s="103">
        <v>0.0</v>
      </c>
      <c r="M11" s="103">
        <v>1.0</v>
      </c>
      <c r="N11" s="103">
        <v>20.0</v>
      </c>
      <c r="O11" s="103"/>
      <c r="P11" s="103">
        <v>5.0</v>
      </c>
      <c r="Q11" s="13" t="s">
        <v>649</v>
      </c>
      <c r="S11" s="121"/>
      <c r="T11" s="140"/>
      <c r="U11" s="147">
        <f>SUM(E11:H11) * 2 + SUM(I11:L11) * 3</f>
        <v>17</v>
      </c>
      <c r="V11" s="147">
        <f>1-EXP(-(ROW(V11) - 4)/3)</f>
        <v>0.9030280321</v>
      </c>
      <c r="W11" s="147">
        <f>V11*U11</f>
        <v>15.35147655</v>
      </c>
    </row>
    <row r="12" ht="15.75" customHeight="1">
      <c r="A12" s="121"/>
      <c r="B12" s="121"/>
      <c r="C12" s="121"/>
      <c r="D12" s="121"/>
      <c r="E12" s="13">
        <v>0.0</v>
      </c>
      <c r="F12" s="13">
        <v>0.0</v>
      </c>
      <c r="G12" s="13">
        <v>0.0</v>
      </c>
      <c r="H12" s="103">
        <v>0.0</v>
      </c>
      <c r="I12" s="13">
        <v>0.0</v>
      </c>
      <c r="J12" s="13">
        <v>1.0</v>
      </c>
      <c r="K12" s="13">
        <v>0.0</v>
      </c>
      <c r="L12" s="103">
        <v>0.0</v>
      </c>
      <c r="M12" s="121"/>
      <c r="N12" s="121"/>
      <c r="O12" s="121"/>
      <c r="P12" s="121"/>
      <c r="S12" s="121"/>
      <c r="T12" s="140"/>
    </row>
    <row r="13" ht="15.75" customHeight="1">
      <c r="A13" s="103">
        <v>30.0</v>
      </c>
      <c r="B13" s="103"/>
      <c r="C13" s="103" t="s">
        <v>119</v>
      </c>
      <c r="D13" s="103" t="s">
        <v>650</v>
      </c>
      <c r="E13" s="13">
        <v>1.0</v>
      </c>
      <c r="F13" s="13">
        <v>0.0</v>
      </c>
      <c r="G13" s="13">
        <v>0.0</v>
      </c>
      <c r="H13" s="103">
        <v>0.0</v>
      </c>
      <c r="I13" s="13">
        <v>4.0</v>
      </c>
      <c r="J13" s="13">
        <v>0.0</v>
      </c>
      <c r="K13" s="13">
        <v>0.0</v>
      </c>
      <c r="L13" s="103">
        <v>0.0</v>
      </c>
      <c r="M13" s="103">
        <v>0.0</v>
      </c>
      <c r="N13" s="103"/>
      <c r="O13" s="103"/>
      <c r="P13" s="103">
        <v>4.0</v>
      </c>
      <c r="Q13" s="13" t="s">
        <v>651</v>
      </c>
      <c r="S13" s="121"/>
      <c r="T13" s="140"/>
      <c r="U13" s="147">
        <f>SUM(E13:H13) * 2 + SUM(I13:L13) * 3</f>
        <v>14</v>
      </c>
      <c r="V13" s="147">
        <f>1-EXP(-(ROW(V13) - 4)/3)</f>
        <v>0.9502129316</v>
      </c>
      <c r="W13" s="147">
        <f>V13*U13</f>
        <v>13.30298104</v>
      </c>
    </row>
    <row r="14" ht="15.75" customHeight="1">
      <c r="A14" s="121"/>
      <c r="B14" s="121"/>
      <c r="C14" s="121"/>
      <c r="D14" s="121"/>
      <c r="E14" s="13">
        <v>0.0</v>
      </c>
      <c r="F14" s="13">
        <v>0.0</v>
      </c>
      <c r="G14" s="13">
        <v>0.0</v>
      </c>
      <c r="H14" s="103">
        <v>0.0</v>
      </c>
      <c r="I14" s="13">
        <v>2.0</v>
      </c>
      <c r="J14" s="13">
        <v>0.0</v>
      </c>
      <c r="K14" s="13">
        <v>0.0</v>
      </c>
      <c r="L14" s="103">
        <v>0.0</v>
      </c>
      <c r="M14" s="121"/>
      <c r="N14" s="121"/>
      <c r="O14" s="121"/>
      <c r="P14" s="121"/>
      <c r="S14" s="121"/>
      <c r="T14" s="140"/>
    </row>
    <row r="15" ht="15.75" customHeight="1">
      <c r="A15" s="103">
        <v>35.0</v>
      </c>
      <c r="B15" s="103"/>
      <c r="C15" s="103"/>
      <c r="D15" s="103" t="s">
        <v>292</v>
      </c>
      <c r="E15" s="13">
        <v>0.0</v>
      </c>
      <c r="F15" s="13">
        <v>0.0</v>
      </c>
      <c r="G15" s="13">
        <v>0.0</v>
      </c>
      <c r="H15" s="103">
        <v>0.0</v>
      </c>
      <c r="I15" s="13">
        <v>4.0</v>
      </c>
      <c r="J15" s="13">
        <v>0.0</v>
      </c>
      <c r="K15" s="13">
        <v>0.0</v>
      </c>
      <c r="L15" s="103">
        <v>0.0</v>
      </c>
      <c r="M15" s="103">
        <v>0.0</v>
      </c>
      <c r="N15" s="103"/>
      <c r="O15" s="103"/>
      <c r="P15" s="103">
        <v>4.0</v>
      </c>
      <c r="Q15" s="13" t="s">
        <v>652</v>
      </c>
      <c r="S15" s="121"/>
      <c r="T15" s="140"/>
      <c r="U15" s="147">
        <f>SUM(E15:H15) * 2 + SUM(I15:L15) * 3</f>
        <v>12</v>
      </c>
      <c r="V15" s="147">
        <f>1-EXP(-(ROW(V15) - 4)/3)</f>
        <v>0.9744384668</v>
      </c>
      <c r="W15" s="147">
        <f>V15*U15</f>
        <v>11.6932616</v>
      </c>
    </row>
    <row r="16" ht="15.75" customHeight="1">
      <c r="A16" s="121"/>
      <c r="B16" s="121"/>
      <c r="C16" s="121"/>
      <c r="D16" s="121"/>
      <c r="E16" s="13">
        <v>0.0</v>
      </c>
      <c r="F16" s="13">
        <v>0.0</v>
      </c>
      <c r="G16" s="13">
        <v>0.0</v>
      </c>
      <c r="H16" s="103">
        <v>0.0</v>
      </c>
      <c r="I16" s="13">
        <v>4.0</v>
      </c>
      <c r="J16" s="13">
        <v>0.0</v>
      </c>
      <c r="K16" s="13">
        <v>0.0</v>
      </c>
      <c r="L16" s="103">
        <v>0.0</v>
      </c>
      <c r="M16" s="121"/>
      <c r="N16" s="121"/>
      <c r="O16" s="121"/>
      <c r="P16" s="121"/>
      <c r="S16" s="121"/>
      <c r="T16" s="140"/>
    </row>
    <row r="17" ht="15.75" customHeight="1">
      <c r="A17" s="103">
        <v>39.0</v>
      </c>
      <c r="B17" s="103"/>
      <c r="C17" s="103" t="s">
        <v>116</v>
      </c>
      <c r="D17" s="103" t="s">
        <v>653</v>
      </c>
      <c r="E17" s="13">
        <v>0.0</v>
      </c>
      <c r="F17" s="13">
        <v>1.0</v>
      </c>
      <c r="G17" s="13">
        <v>2.0</v>
      </c>
      <c r="H17" s="103">
        <v>0.0</v>
      </c>
      <c r="I17" s="13">
        <v>0.0</v>
      </c>
      <c r="J17" s="13">
        <v>2.0</v>
      </c>
      <c r="K17" s="13">
        <v>0.0</v>
      </c>
      <c r="L17" s="103">
        <v>0.0</v>
      </c>
      <c r="M17" s="103">
        <v>1.0</v>
      </c>
      <c r="N17" s="103">
        <v>4.0</v>
      </c>
      <c r="O17" s="103"/>
      <c r="P17" s="103">
        <v>4.0</v>
      </c>
      <c r="Q17" s="13" t="s">
        <v>654</v>
      </c>
      <c r="S17" s="121"/>
      <c r="T17" s="140"/>
      <c r="U17" s="147">
        <f>SUM(E17:H17) * 2 + SUM(I17:L17) * 3</f>
        <v>12</v>
      </c>
      <c r="V17" s="147">
        <f>1-EXP(-(ROW(V17) - 4)/3)</f>
        <v>0.9868762713</v>
      </c>
      <c r="W17" s="147">
        <f>V17*U17</f>
        <v>11.84251526</v>
      </c>
    </row>
    <row r="18" ht="15.75" customHeight="1">
      <c r="A18" s="121"/>
      <c r="B18" s="121"/>
      <c r="C18" s="121"/>
      <c r="D18" s="121"/>
      <c r="E18" s="13">
        <v>0.0</v>
      </c>
      <c r="F18" s="13">
        <v>0.0</v>
      </c>
      <c r="G18" s="13">
        <v>0.0</v>
      </c>
      <c r="H18" s="103">
        <v>0.0</v>
      </c>
      <c r="I18" s="13">
        <v>0.0</v>
      </c>
      <c r="J18" s="13">
        <v>0.0</v>
      </c>
      <c r="K18" s="13">
        <v>0.0</v>
      </c>
      <c r="L18" s="103">
        <v>0.0</v>
      </c>
      <c r="M18" s="121"/>
      <c r="N18" s="121"/>
      <c r="O18" s="121"/>
      <c r="P18" s="121"/>
      <c r="S18" s="121"/>
      <c r="T18" s="140"/>
    </row>
    <row r="19" ht="15.75" customHeight="1">
      <c r="A19" s="103">
        <v>51.0</v>
      </c>
      <c r="B19" s="103"/>
      <c r="C19" s="103" t="s">
        <v>119</v>
      </c>
      <c r="D19" s="103" t="s">
        <v>655</v>
      </c>
      <c r="E19" s="13">
        <v>0.0</v>
      </c>
      <c r="F19" s="13">
        <v>2.0</v>
      </c>
      <c r="G19" s="13">
        <v>0.0</v>
      </c>
      <c r="H19" s="103">
        <v>0.0</v>
      </c>
      <c r="I19" s="13">
        <v>0.0</v>
      </c>
      <c r="J19" s="13">
        <v>2.0</v>
      </c>
      <c r="K19" s="13">
        <v>0.0</v>
      </c>
      <c r="L19" s="103">
        <v>0.0</v>
      </c>
      <c r="M19" s="103">
        <v>1.0</v>
      </c>
      <c r="N19" s="103">
        <v>1.0</v>
      </c>
      <c r="O19" s="103"/>
      <c r="P19" s="103">
        <v>5.0</v>
      </c>
      <c r="Q19" s="13" t="s">
        <v>656</v>
      </c>
      <c r="S19" s="121"/>
      <c r="T19" s="140"/>
      <c r="U19" s="147">
        <f>SUM(E19:H19) * 2 + SUM(I19:L19) * 3</f>
        <v>10</v>
      </c>
      <c r="V19" s="147">
        <f>1-EXP(-(ROW(V19) - 4)/3)</f>
        <v>0.993262053</v>
      </c>
      <c r="W19" s="147">
        <f>V19*U19</f>
        <v>9.93262053</v>
      </c>
    </row>
    <row r="20" ht="15.75" customHeight="1">
      <c r="A20" s="121"/>
      <c r="B20" s="121"/>
      <c r="C20" s="121"/>
      <c r="D20" s="121"/>
      <c r="E20" s="13">
        <v>0.0</v>
      </c>
      <c r="F20" s="13">
        <v>0.0</v>
      </c>
      <c r="G20" s="13">
        <v>0.0</v>
      </c>
      <c r="H20" s="103">
        <v>0.0</v>
      </c>
      <c r="I20" s="13">
        <v>0.0</v>
      </c>
      <c r="J20" s="13">
        <v>1.0</v>
      </c>
      <c r="K20" s="13">
        <v>0.0</v>
      </c>
      <c r="L20" s="103">
        <v>0.0</v>
      </c>
      <c r="M20" s="121"/>
      <c r="N20" s="121"/>
      <c r="O20" s="121"/>
      <c r="P20" s="121"/>
      <c r="S20" s="121"/>
      <c r="T20" s="140"/>
    </row>
    <row r="21" ht="15.75" customHeight="1">
      <c r="A21" s="103">
        <v>55.0</v>
      </c>
      <c r="B21" s="103"/>
      <c r="C21" s="103" t="s">
        <v>119</v>
      </c>
      <c r="D21" s="103" t="s">
        <v>657</v>
      </c>
      <c r="E21" s="13">
        <v>0.0</v>
      </c>
      <c r="F21" s="13">
        <v>2.0</v>
      </c>
      <c r="G21" s="13">
        <v>0.0</v>
      </c>
      <c r="H21" s="103">
        <v>0.0</v>
      </c>
      <c r="I21" s="13">
        <v>0.0</v>
      </c>
      <c r="J21" s="13">
        <v>3.0</v>
      </c>
      <c r="K21" s="13">
        <v>0.0</v>
      </c>
      <c r="L21" s="103">
        <v>0.0</v>
      </c>
      <c r="M21" s="103">
        <v>1.0</v>
      </c>
      <c r="N21" s="103">
        <v>2.0</v>
      </c>
      <c r="O21" s="103"/>
      <c r="P21" s="103">
        <v>4.0</v>
      </c>
      <c r="Q21" s="13" t="s">
        <v>658</v>
      </c>
      <c r="S21" s="121"/>
      <c r="T21" s="140" t="s">
        <v>449</v>
      </c>
      <c r="U21" s="147">
        <f t="shared" ref="U21:W21" si="1">SUM(U5:U20)</f>
        <v>96</v>
      </c>
      <c r="V21" s="147">
        <f t="shared" si="1"/>
        <v>6.5345314</v>
      </c>
      <c r="W21" s="147">
        <f t="shared" si="1"/>
        <v>83.17869043</v>
      </c>
    </row>
    <row r="22" ht="15.75" customHeight="1">
      <c r="A22" s="121"/>
      <c r="B22" s="121"/>
      <c r="C22" s="121"/>
      <c r="D22" s="121"/>
      <c r="E22" s="13">
        <v>0.0</v>
      </c>
      <c r="F22" s="13">
        <v>0.0</v>
      </c>
      <c r="G22" s="13">
        <v>0.0</v>
      </c>
      <c r="H22" s="103">
        <v>0.0</v>
      </c>
      <c r="I22" s="13">
        <v>0.0</v>
      </c>
      <c r="J22" s="13">
        <v>0.0</v>
      </c>
      <c r="K22" s="13">
        <v>0.0</v>
      </c>
      <c r="L22" s="103">
        <v>0.0</v>
      </c>
      <c r="M22" s="121"/>
      <c r="N22" s="121"/>
      <c r="O22" s="121"/>
      <c r="P22" s="121"/>
      <c r="S22" s="121"/>
      <c r="T22" s="140"/>
      <c r="U22" s="147">
        <f>U21/COUNT(U5:U20)</f>
        <v>12</v>
      </c>
      <c r="V22" s="13"/>
      <c r="W22" s="147">
        <f>W21/V21</f>
        <v>12.72909798</v>
      </c>
    </row>
    <row r="23" ht="15.75" customHeight="1">
      <c r="A23" s="103">
        <v>62.0</v>
      </c>
      <c r="B23" s="103"/>
      <c r="C23" s="103" t="s">
        <v>166</v>
      </c>
      <c r="D23" s="103" t="s">
        <v>659</v>
      </c>
      <c r="E23" s="13">
        <v>0.0</v>
      </c>
      <c r="F23" s="13">
        <v>2.0</v>
      </c>
      <c r="G23" s="13">
        <v>0.0</v>
      </c>
      <c r="H23" s="103">
        <v>0.0</v>
      </c>
      <c r="I23" s="13">
        <v>2.0</v>
      </c>
      <c r="J23" s="13">
        <v>1.0</v>
      </c>
      <c r="K23" s="13">
        <v>0.0</v>
      </c>
      <c r="L23" s="103">
        <v>0.0</v>
      </c>
      <c r="M23" s="103">
        <v>1.0</v>
      </c>
      <c r="N23" s="103">
        <v>2.0</v>
      </c>
      <c r="O23" s="103"/>
      <c r="P23" s="103">
        <v>3.0</v>
      </c>
      <c r="Q23" s="13" t="s">
        <v>660</v>
      </c>
      <c r="S23" s="121"/>
    </row>
    <row r="24" ht="15.75" customHeight="1">
      <c r="A24" s="121"/>
      <c r="B24" s="121"/>
      <c r="C24" s="121"/>
      <c r="D24" s="121"/>
      <c r="E24" s="13">
        <v>0.0</v>
      </c>
      <c r="F24" s="13">
        <v>0.0</v>
      </c>
      <c r="G24" s="13">
        <v>0.0</v>
      </c>
      <c r="H24" s="103">
        <v>0.0</v>
      </c>
      <c r="I24" s="13">
        <v>0.0</v>
      </c>
      <c r="J24" s="13">
        <v>0.0</v>
      </c>
      <c r="K24" s="13">
        <v>0.0</v>
      </c>
      <c r="L24" s="103">
        <v>0.0</v>
      </c>
      <c r="M24" s="121"/>
      <c r="N24" s="121"/>
      <c r="O24" s="121"/>
      <c r="P24" s="121"/>
      <c r="S24" s="121"/>
    </row>
    <row r="25" ht="15.75" customHeight="1">
      <c r="A25" s="103">
        <v>70.0</v>
      </c>
      <c r="B25" s="103"/>
      <c r="C25" s="103" t="s">
        <v>119</v>
      </c>
      <c r="D25" s="103" t="s">
        <v>661</v>
      </c>
      <c r="E25" s="13">
        <v>0.0</v>
      </c>
      <c r="F25" s="13">
        <v>3.0</v>
      </c>
      <c r="G25" s="13">
        <v>0.0</v>
      </c>
      <c r="H25" s="103">
        <v>0.0</v>
      </c>
      <c r="I25" s="13">
        <v>0.0</v>
      </c>
      <c r="J25" s="13">
        <v>2.0</v>
      </c>
      <c r="K25" s="13">
        <v>0.0</v>
      </c>
      <c r="L25" s="103">
        <v>0.0</v>
      </c>
      <c r="M25" s="103">
        <v>1.0</v>
      </c>
      <c r="N25" s="103">
        <v>2.0</v>
      </c>
      <c r="O25" s="103"/>
      <c r="P25" s="103">
        <v>4.0</v>
      </c>
      <c r="Q25" s="13" t="s">
        <v>662</v>
      </c>
      <c r="S25" s="121"/>
    </row>
    <row r="26" ht="15.75" customHeight="1">
      <c r="A26" s="121"/>
      <c r="B26" s="121"/>
      <c r="C26" s="121"/>
      <c r="D26" s="121"/>
      <c r="E26" s="13">
        <v>0.0</v>
      </c>
      <c r="F26" s="13">
        <v>0.0</v>
      </c>
      <c r="G26" s="13">
        <v>0.0</v>
      </c>
      <c r="H26" s="103">
        <v>0.0</v>
      </c>
      <c r="I26" s="13">
        <v>0.0</v>
      </c>
      <c r="J26" s="13">
        <v>0.0</v>
      </c>
      <c r="K26" s="13">
        <v>0.0</v>
      </c>
      <c r="L26" s="103">
        <v>0.0</v>
      </c>
      <c r="M26" s="121"/>
      <c r="N26" s="121"/>
      <c r="O26" s="121"/>
      <c r="P26" s="121"/>
      <c r="S26" s="121"/>
    </row>
    <row r="27" ht="15.75" customHeight="1">
      <c r="A27" s="103"/>
      <c r="B27" s="103"/>
      <c r="C27" s="103"/>
      <c r="D27" s="103"/>
      <c r="E27" s="13"/>
      <c r="F27" s="13"/>
      <c r="G27" s="13"/>
      <c r="H27" s="103"/>
      <c r="I27" s="13"/>
      <c r="J27" s="13"/>
      <c r="K27" s="13"/>
      <c r="L27" s="103"/>
      <c r="M27" s="103"/>
      <c r="N27" s="103"/>
      <c r="O27" s="103"/>
      <c r="P27" s="103"/>
      <c r="Q27" s="13"/>
      <c r="S27" s="121"/>
    </row>
    <row r="28" ht="15.75" customHeight="1">
      <c r="A28" s="122"/>
      <c r="B28" s="122"/>
      <c r="C28" s="122"/>
      <c r="D28" s="122"/>
      <c r="E28" s="123"/>
      <c r="F28" s="123"/>
      <c r="G28" s="123"/>
      <c r="H28" s="124"/>
      <c r="I28" s="123"/>
      <c r="J28" s="123"/>
      <c r="K28" s="123"/>
      <c r="L28" s="124"/>
      <c r="M28" s="122"/>
      <c r="N28" s="122"/>
      <c r="O28" s="122"/>
      <c r="P28" s="122"/>
      <c r="Q28" s="52"/>
      <c r="R28" s="52"/>
      <c r="S28" s="122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ht="15.75" customHeight="1">
      <c r="A30" s="126" t="s">
        <v>450</v>
      </c>
      <c r="B30" s="123"/>
      <c r="C30" s="123"/>
      <c r="D30" s="123"/>
      <c r="E30" s="123"/>
      <c r="F30" s="123"/>
      <c r="G30" s="123"/>
      <c r="H30" s="123"/>
      <c r="I30" s="123"/>
      <c r="J30" s="123"/>
      <c r="K30" s="123"/>
      <c r="L30" s="123"/>
      <c r="M30" s="123"/>
      <c r="N30" s="123"/>
      <c r="O30" s="13"/>
      <c r="P30" s="13"/>
      <c r="Q30" s="13"/>
      <c r="R30" s="13"/>
      <c r="S30" s="13"/>
    </row>
    <row r="31" ht="15.75" customHeight="1">
      <c r="A31" s="140"/>
      <c r="B31" s="141" t="str">
        <f>SUM(B5:B28)/COUNTIF(B5:B28, "&lt;&gt;")</f>
        <v>#DIV/0!</v>
      </c>
      <c r="C31" s="13"/>
      <c r="D31" s="13"/>
      <c r="E31" s="141">
        <f t="array" ref="E31">SUM(IF(ISODD(ROW(E$5:E28)), E$5:E28, 0))/COUNTIF($A$5:$A$28, "&lt;&gt;")</f>
        <v>0.09090909091</v>
      </c>
      <c r="F31" s="141">
        <f t="array" ref="F31">SUM(IF(ISODD(ROW(F$5:F28)), F$5:F28, 0))/COUNTIF($A$5:$A$28, "&lt;&gt;")</f>
        <v>1.181818182</v>
      </c>
      <c r="G31" s="141">
        <f t="array" ref="G31">SUM(IF(ISODD(ROW(G$5:G28)), G$5:G28, 0))/COUNTIF($A$5:$A$28, "&lt;&gt;")</f>
        <v>0.1818181818</v>
      </c>
      <c r="H31" s="141">
        <f t="array" ref="H31">SUM(IF(ISODD(ROW(H$5:H28)), H$5:H28, 0))/COUNTIF($A$5:$A$28, "&lt;&gt;")</f>
        <v>0</v>
      </c>
      <c r="I31" s="141">
        <f t="array" ref="I31">SUM(IF(ISODD(ROW(I$5:I28)), I$5:I28, 0))/COUNTIF($A$5:$A$28, "&lt;&gt;")</f>
        <v>2</v>
      </c>
      <c r="J31" s="141">
        <f t="array" ref="J31">SUM(IF(ISODD(ROW(J$5:J28)), J$5:J28, 0))/COUNTIF($A$5:$A$28, "&lt;&gt;")</f>
        <v>1.090909091</v>
      </c>
      <c r="K31" s="141">
        <f t="array" ref="K31">SUM(IF(ISODD(ROW(K$5:K28)), K$5:K28, 0))/COUNTIF($A$5:$A$28, "&lt;&gt;")</f>
        <v>0</v>
      </c>
      <c r="L31" s="141">
        <f t="array" ref="L31">SUM(IF(ISODD(ROW(L$5:L28)), L$5:L28, 0))/COUNTIF($A$5:$A$28, "&lt;&gt;")</f>
        <v>0</v>
      </c>
      <c r="M31" s="141">
        <f>SUM(M5:M28)/COUNTIF($A$5:$A$28, "&lt;&gt;")</f>
        <v>0.7272727273</v>
      </c>
      <c r="N31" s="141">
        <f t="shared" ref="N31:P31" si="2">SUM(N5:N28)/COUNTIF(N5:N28, "&lt;&gt;")</f>
        <v>4.0625</v>
      </c>
      <c r="O31" s="142" t="str">
        <f t="shared" si="2"/>
        <v>#DIV/0!</v>
      </c>
      <c r="P31" s="143">
        <f t="shared" si="2"/>
        <v>4</v>
      </c>
      <c r="Q31" s="13"/>
      <c r="R31" s="13"/>
      <c r="S31" s="13"/>
    </row>
    <row r="32" ht="15.75" customHeight="1">
      <c r="A32" s="144"/>
      <c r="B32" s="123"/>
      <c r="C32" s="123"/>
      <c r="D32" s="123"/>
      <c r="E32" s="145">
        <f t="array" ref="E32">SUM(IF(ISEVEN(ROW(E$6:E28)), E$6:E28, 0))/COUNTIF($A$5:$A$28, "&lt;&gt;")</f>
        <v>0.09090909091</v>
      </c>
      <c r="F32" s="145">
        <f t="array" ref="F32">SUM(IF(ISEVEN(ROW(F$6:F28)), F$6:F28, 0))/COUNTIF($A$5:$A$28, "&lt;&gt;")</f>
        <v>0.1818181818</v>
      </c>
      <c r="G32" s="145">
        <f t="array" ref="G32">SUM(IF(ISEVEN(ROW(G$6:G28)), G$6:G28, 0))/COUNTIF($A$5:$A$28, "&lt;&gt;")</f>
        <v>0</v>
      </c>
      <c r="H32" s="145">
        <f t="array" ref="H32">SUM(IF(ISEVEN(ROW(H$6:H28)), H$6:H28, 0))/COUNTIF($A$5:$A$28, "&lt;&gt;")</f>
        <v>0</v>
      </c>
      <c r="I32" s="145">
        <f t="array" ref="I32">SUM(IF(ISEVEN(ROW(I$6:I28)), I$6:I28, 0))/COUNTIF($A$5:$A$28, "&lt;&gt;")</f>
        <v>0.5454545455</v>
      </c>
      <c r="J32" s="145">
        <f t="array" ref="J32">SUM(IF(ISEVEN(ROW(J$6:J28)), J$6:J28, 0))/COUNTIF($A$5:$A$28, "&lt;&gt;")</f>
        <v>0.1818181818</v>
      </c>
      <c r="K32" s="145">
        <f t="array" ref="K32">SUM(IF(ISEVEN(ROW(K$6:K28)), K$6:K28, 0))/COUNTIF($A$5:$A$28, "&lt;&gt;")</f>
        <v>0</v>
      </c>
      <c r="L32" s="145">
        <f t="array" ref="L32">SUM(IF(ISEVEN(ROW(L$6:L28)), L$6:L28, 0))/COUNTIF($A$5:$A$28, "&lt;&gt;")</f>
        <v>0</v>
      </c>
      <c r="M32" s="123"/>
      <c r="N32" s="123"/>
      <c r="O32" s="123"/>
      <c r="P32" s="124"/>
      <c r="Q32" s="13"/>
      <c r="R32" s="13"/>
      <c r="S32" s="13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7">
    <mergeCell ref="E3:H3"/>
    <mergeCell ref="I3:L3"/>
    <mergeCell ref="E4:H4"/>
    <mergeCell ref="I4:L4"/>
    <mergeCell ref="A2:A4"/>
    <mergeCell ref="B2:B4"/>
    <mergeCell ref="C2:D2"/>
    <mergeCell ref="M2:N2"/>
    <mergeCell ref="O2:O4"/>
    <mergeCell ref="P2:P4"/>
    <mergeCell ref="Q2:S4"/>
    <mergeCell ref="U5:U6"/>
    <mergeCell ref="V5:V6"/>
    <mergeCell ref="W5:W6"/>
    <mergeCell ref="M3:M4"/>
    <mergeCell ref="N3:N4"/>
    <mergeCell ref="M5:M6"/>
    <mergeCell ref="N5:N6"/>
    <mergeCell ref="O5:O6"/>
    <mergeCell ref="P5:P6"/>
    <mergeCell ref="Q5:S6"/>
    <mergeCell ref="A7:A8"/>
    <mergeCell ref="A9:A10"/>
    <mergeCell ref="B9:B10"/>
    <mergeCell ref="C9:C10"/>
    <mergeCell ref="D9:D10"/>
    <mergeCell ref="V9:V10"/>
    <mergeCell ref="W9:W10"/>
    <mergeCell ref="N15:N16"/>
    <mergeCell ref="O15:O16"/>
    <mergeCell ref="P15:P16"/>
    <mergeCell ref="Q15:S16"/>
    <mergeCell ref="U15:U16"/>
    <mergeCell ref="V15:V16"/>
    <mergeCell ref="W15:W16"/>
    <mergeCell ref="M15:M16"/>
    <mergeCell ref="M17:M18"/>
    <mergeCell ref="N17:N18"/>
    <mergeCell ref="O17:O18"/>
    <mergeCell ref="P17:P18"/>
    <mergeCell ref="Q17:S18"/>
    <mergeCell ref="U17:U18"/>
    <mergeCell ref="P23:P24"/>
    <mergeCell ref="Q23:S24"/>
    <mergeCell ref="Q25:S26"/>
    <mergeCell ref="M19:M20"/>
    <mergeCell ref="M21:M22"/>
    <mergeCell ref="N21:N22"/>
    <mergeCell ref="O21:O22"/>
    <mergeCell ref="P21:P22"/>
    <mergeCell ref="Q21:S22"/>
    <mergeCell ref="M23:M24"/>
    <mergeCell ref="N27:N28"/>
    <mergeCell ref="O27:O28"/>
    <mergeCell ref="Q27:S28"/>
    <mergeCell ref="N23:N24"/>
    <mergeCell ref="O23:O24"/>
    <mergeCell ref="M25:M26"/>
    <mergeCell ref="N25:N26"/>
    <mergeCell ref="O25:O26"/>
    <mergeCell ref="P25:P26"/>
    <mergeCell ref="M27:M28"/>
    <mergeCell ref="P27:P28"/>
    <mergeCell ref="N7:N8"/>
    <mergeCell ref="O7:O8"/>
    <mergeCell ref="P7:P8"/>
    <mergeCell ref="Q7:S8"/>
    <mergeCell ref="U7:U8"/>
    <mergeCell ref="V7:V8"/>
    <mergeCell ref="W7:W8"/>
    <mergeCell ref="M7:M8"/>
    <mergeCell ref="M9:M10"/>
    <mergeCell ref="N9:N10"/>
    <mergeCell ref="O9:O10"/>
    <mergeCell ref="P9:P10"/>
    <mergeCell ref="Q9:S10"/>
    <mergeCell ref="U9:U10"/>
    <mergeCell ref="N11:N12"/>
    <mergeCell ref="O11:O12"/>
    <mergeCell ref="P11:P12"/>
    <mergeCell ref="Q11:S12"/>
    <mergeCell ref="U11:U12"/>
    <mergeCell ref="V11:V12"/>
    <mergeCell ref="W11:W12"/>
    <mergeCell ref="V13:V14"/>
    <mergeCell ref="W13:W14"/>
    <mergeCell ref="M11:M12"/>
    <mergeCell ref="M13:M14"/>
    <mergeCell ref="N13:N14"/>
    <mergeCell ref="O13:O14"/>
    <mergeCell ref="P13:P14"/>
    <mergeCell ref="Q13:S14"/>
    <mergeCell ref="U13:U14"/>
    <mergeCell ref="V17:V18"/>
    <mergeCell ref="W17:W18"/>
    <mergeCell ref="N19:N20"/>
    <mergeCell ref="O19:O20"/>
    <mergeCell ref="P19:P20"/>
    <mergeCell ref="Q19:S20"/>
    <mergeCell ref="U19:U20"/>
    <mergeCell ref="V19:V20"/>
    <mergeCell ref="W19:W20"/>
    <mergeCell ref="A19:A20"/>
    <mergeCell ref="B19:B20"/>
    <mergeCell ref="C19:C20"/>
    <mergeCell ref="D19:D20"/>
    <mergeCell ref="B21:B22"/>
    <mergeCell ref="C21:C22"/>
    <mergeCell ref="D21:D22"/>
    <mergeCell ref="A21:A22"/>
    <mergeCell ref="A23:A24"/>
    <mergeCell ref="B23:B24"/>
    <mergeCell ref="C23:C24"/>
    <mergeCell ref="D23:D24"/>
    <mergeCell ref="A25:A26"/>
    <mergeCell ref="B25:B26"/>
    <mergeCell ref="C3:C4"/>
    <mergeCell ref="D3:D4"/>
    <mergeCell ref="A5:A6"/>
    <mergeCell ref="B5:B6"/>
    <mergeCell ref="C5:C6"/>
    <mergeCell ref="D5:D6"/>
    <mergeCell ref="D7:D8"/>
    <mergeCell ref="B13:B14"/>
    <mergeCell ref="C13:C14"/>
    <mergeCell ref="B7:B8"/>
    <mergeCell ref="C7:C8"/>
    <mergeCell ref="A11:A12"/>
    <mergeCell ref="B11:B12"/>
    <mergeCell ref="C11:C12"/>
    <mergeCell ref="D11:D12"/>
    <mergeCell ref="D13:D14"/>
    <mergeCell ref="C17:C18"/>
    <mergeCell ref="D17:D18"/>
    <mergeCell ref="A13:A14"/>
    <mergeCell ref="A15:A16"/>
    <mergeCell ref="B15:B16"/>
    <mergeCell ref="C15:C16"/>
    <mergeCell ref="D15:D16"/>
    <mergeCell ref="A17:A18"/>
    <mergeCell ref="B17:B18"/>
    <mergeCell ref="C25:C26"/>
    <mergeCell ref="D25:D26"/>
    <mergeCell ref="A27:A28"/>
    <mergeCell ref="B27:B28"/>
    <mergeCell ref="C27:C28"/>
    <mergeCell ref="D27:D28"/>
  </mergeCells>
  <printOptions/>
  <pageMargins bottom="0.75" footer="0.0" header="0.0" left="0.7" right="0.7" top="0.75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6.43"/>
    <col customWidth="1" min="3" max="6" width="14.43"/>
    <col customWidth="1" min="13" max="13" width="16.43"/>
  </cols>
  <sheetData>
    <row r="1" ht="15.75" customHeight="1">
      <c r="A1" s="126" t="s">
        <v>663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T1" s="13"/>
      <c r="U1" s="13"/>
      <c r="V1" s="13"/>
      <c r="W1" s="13"/>
    </row>
    <row r="2" ht="15.75" customHeight="1">
      <c r="A2" s="96" t="s">
        <v>87</v>
      </c>
      <c r="B2" s="96" t="s">
        <v>433</v>
      </c>
      <c r="C2" s="127" t="s">
        <v>89</v>
      </c>
      <c r="D2" s="128"/>
      <c r="E2" s="127" t="s">
        <v>434</v>
      </c>
      <c r="F2" s="127" t="s">
        <v>435</v>
      </c>
      <c r="G2" s="127" t="s">
        <v>436</v>
      </c>
      <c r="H2" s="129" t="s">
        <v>437</v>
      </c>
      <c r="I2" s="127" t="s">
        <v>434</v>
      </c>
      <c r="J2" s="127" t="s">
        <v>435</v>
      </c>
      <c r="K2" s="127" t="s">
        <v>436</v>
      </c>
      <c r="L2" s="129" t="s">
        <v>437</v>
      </c>
      <c r="M2" s="127" t="s">
        <v>438</v>
      </c>
      <c r="N2" s="128"/>
      <c r="O2" s="95" t="s">
        <v>15</v>
      </c>
      <c r="P2" s="96" t="s">
        <v>16</v>
      </c>
      <c r="Q2" s="130" t="s">
        <v>108</v>
      </c>
      <c r="R2" s="66"/>
      <c r="S2" s="131"/>
      <c r="T2" s="140"/>
      <c r="U2" s="13"/>
      <c r="V2" s="13"/>
      <c r="W2" s="13"/>
    </row>
    <row r="3" ht="15.75" customHeight="1">
      <c r="A3" s="121"/>
      <c r="B3" s="121"/>
      <c r="C3" s="132" t="s">
        <v>439</v>
      </c>
      <c r="D3" s="133" t="s">
        <v>108</v>
      </c>
      <c r="E3" s="134" t="s">
        <v>440</v>
      </c>
      <c r="F3" s="135"/>
      <c r="G3" s="135"/>
      <c r="H3" s="136"/>
      <c r="I3" s="134" t="s">
        <v>441</v>
      </c>
      <c r="J3" s="135"/>
      <c r="K3" s="135"/>
      <c r="L3" s="136"/>
      <c r="M3" s="132" t="s">
        <v>442</v>
      </c>
      <c r="N3" s="133" t="s">
        <v>443</v>
      </c>
      <c r="O3" s="137"/>
      <c r="P3" s="121"/>
      <c r="S3" s="121"/>
      <c r="T3" s="140"/>
      <c r="U3" s="13"/>
      <c r="V3" s="13"/>
      <c r="W3" s="13"/>
    </row>
    <row r="4" ht="15.75" customHeight="1">
      <c r="A4" s="136"/>
      <c r="B4" s="136"/>
      <c r="C4" s="138"/>
      <c r="D4" s="136"/>
      <c r="E4" s="134" t="s">
        <v>444</v>
      </c>
      <c r="F4" s="135"/>
      <c r="G4" s="135"/>
      <c r="H4" s="136"/>
      <c r="I4" s="134" t="s">
        <v>445</v>
      </c>
      <c r="J4" s="135"/>
      <c r="K4" s="135"/>
      <c r="L4" s="136"/>
      <c r="M4" s="138"/>
      <c r="N4" s="136"/>
      <c r="O4" s="139"/>
      <c r="P4" s="136"/>
      <c r="Q4" s="135"/>
      <c r="R4" s="135"/>
      <c r="S4" s="136"/>
      <c r="T4" s="140"/>
      <c r="U4" s="13" t="s">
        <v>446</v>
      </c>
      <c r="V4" s="13" t="s">
        <v>447</v>
      </c>
      <c r="W4" s="13" t="s">
        <v>448</v>
      </c>
    </row>
    <row r="5" ht="15.75" customHeight="1">
      <c r="A5" s="103">
        <v>1.0</v>
      </c>
      <c r="B5" s="103"/>
      <c r="C5" s="103"/>
      <c r="D5" s="103"/>
      <c r="E5" s="13"/>
      <c r="F5" s="13"/>
      <c r="G5" s="13"/>
      <c r="H5" s="103"/>
      <c r="I5" s="13"/>
      <c r="J5" s="13"/>
      <c r="K5" s="13"/>
      <c r="L5" s="103"/>
      <c r="M5" s="103"/>
      <c r="N5" s="103"/>
      <c r="O5" s="103"/>
      <c r="P5" s="103"/>
      <c r="Q5" s="13"/>
      <c r="S5" s="121"/>
      <c r="T5" s="140"/>
      <c r="U5" s="147">
        <f>SUM(E5:H5) * 2 + SUM(I5:L5) * 3</f>
        <v>0</v>
      </c>
      <c r="V5" s="147">
        <f>1-EXP(-(ROW(V5) - 4)/3)</f>
        <v>0.2834686894</v>
      </c>
      <c r="W5" s="147">
        <f>V5*U5</f>
        <v>0</v>
      </c>
    </row>
    <row r="6" ht="15.75" customHeight="1">
      <c r="A6" s="121"/>
      <c r="B6" s="121"/>
      <c r="C6" s="121"/>
      <c r="D6" s="121"/>
      <c r="E6" s="13"/>
      <c r="F6" s="13"/>
      <c r="G6" s="13"/>
      <c r="H6" s="103"/>
      <c r="I6" s="13"/>
      <c r="J6" s="13"/>
      <c r="K6" s="13"/>
      <c r="L6" s="103"/>
      <c r="M6" s="121"/>
      <c r="N6" s="121"/>
      <c r="O6" s="121"/>
      <c r="P6" s="121"/>
      <c r="S6" s="121"/>
      <c r="T6" s="140"/>
    </row>
    <row r="7" ht="15.75" customHeight="1">
      <c r="A7" s="103">
        <v>7.0</v>
      </c>
      <c r="B7" s="103"/>
      <c r="C7" s="103"/>
      <c r="D7" s="103" t="s">
        <v>664</v>
      </c>
      <c r="E7" s="13">
        <v>0.0</v>
      </c>
      <c r="F7" s="13">
        <v>0.0</v>
      </c>
      <c r="G7" s="13">
        <v>0.0</v>
      </c>
      <c r="H7" s="103">
        <v>0.0</v>
      </c>
      <c r="I7" s="13">
        <v>4.0</v>
      </c>
      <c r="J7" s="13">
        <v>1.0</v>
      </c>
      <c r="K7" s="13">
        <v>0.0</v>
      </c>
      <c r="L7" s="103">
        <v>0.0</v>
      </c>
      <c r="M7" s="103">
        <v>1.0</v>
      </c>
      <c r="N7" s="103">
        <v>5.0</v>
      </c>
      <c r="O7" s="103"/>
      <c r="P7" s="103">
        <v>4.0</v>
      </c>
      <c r="Q7" s="13" t="s">
        <v>665</v>
      </c>
      <c r="S7" s="121"/>
      <c r="T7" s="140"/>
      <c r="U7" s="147">
        <f>SUM(E7:H7) * 2 + SUM(I7:L7) * 3</f>
        <v>15</v>
      </c>
      <c r="V7" s="147">
        <f>1-EXP(-(ROW(V7) - 4)/3)</f>
        <v>0.6321205588</v>
      </c>
      <c r="W7" s="147">
        <f>V7*U7</f>
        <v>9.481808382</v>
      </c>
    </row>
    <row r="8" ht="15.75" customHeight="1">
      <c r="A8" s="121"/>
      <c r="B8" s="121"/>
      <c r="C8" s="121"/>
      <c r="D8" s="121"/>
      <c r="E8" s="13">
        <v>0.0</v>
      </c>
      <c r="F8" s="13">
        <v>0.0</v>
      </c>
      <c r="G8" s="13">
        <v>0.0</v>
      </c>
      <c r="H8" s="103">
        <v>0.0</v>
      </c>
      <c r="I8" s="13">
        <v>1.0</v>
      </c>
      <c r="J8" s="13">
        <v>0.0</v>
      </c>
      <c r="K8" s="13">
        <v>0.0</v>
      </c>
      <c r="L8" s="103">
        <v>0.0</v>
      </c>
      <c r="M8" s="121"/>
      <c r="N8" s="121"/>
      <c r="O8" s="121"/>
      <c r="P8" s="121"/>
      <c r="S8" s="121"/>
      <c r="T8" s="140"/>
    </row>
    <row r="9" ht="15.75" customHeight="1">
      <c r="A9" s="103">
        <v>12.0</v>
      </c>
      <c r="B9" s="103"/>
      <c r="C9" s="103" t="s">
        <v>116</v>
      </c>
      <c r="D9" s="103" t="s">
        <v>666</v>
      </c>
      <c r="E9" s="13">
        <v>0.0</v>
      </c>
      <c r="F9" s="13">
        <v>0.0</v>
      </c>
      <c r="G9" s="13">
        <v>0.0</v>
      </c>
      <c r="H9" s="103">
        <v>0.0</v>
      </c>
      <c r="I9" s="13">
        <v>4.0</v>
      </c>
      <c r="J9" s="13">
        <v>0.0</v>
      </c>
      <c r="K9" s="13">
        <v>0.0</v>
      </c>
      <c r="L9" s="103">
        <v>0.0</v>
      </c>
      <c r="M9" s="103">
        <v>2.0</v>
      </c>
      <c r="N9" s="103">
        <v>2.0</v>
      </c>
      <c r="O9" s="103"/>
      <c r="P9" s="103">
        <v>4.0</v>
      </c>
      <c r="Q9" s="13" t="s">
        <v>667</v>
      </c>
      <c r="S9" s="121"/>
      <c r="T9" s="140"/>
      <c r="U9" s="147">
        <f>SUM(E9:H9) * 2 + SUM(I9:L9) * 3</f>
        <v>12</v>
      </c>
      <c r="V9" s="147">
        <f>1-EXP(-(ROW(V9) - 4)/3)</f>
        <v>0.8111243972</v>
      </c>
      <c r="W9" s="147">
        <f>V9*U9</f>
        <v>9.733492766</v>
      </c>
    </row>
    <row r="10" ht="15.75" customHeight="1">
      <c r="A10" s="121"/>
      <c r="B10" s="121"/>
      <c r="C10" s="121"/>
      <c r="D10" s="121"/>
      <c r="E10" s="13">
        <v>0.0</v>
      </c>
      <c r="F10" s="13">
        <v>0.0</v>
      </c>
      <c r="G10" s="13">
        <v>0.0</v>
      </c>
      <c r="H10" s="103">
        <v>0.0</v>
      </c>
      <c r="I10" s="13">
        <v>2.0</v>
      </c>
      <c r="J10" s="13">
        <v>0.0</v>
      </c>
      <c r="K10" s="13">
        <v>0.0</v>
      </c>
      <c r="L10" s="103">
        <v>0.0</v>
      </c>
      <c r="M10" s="121"/>
      <c r="N10" s="121"/>
      <c r="O10" s="121"/>
      <c r="P10" s="121"/>
      <c r="S10" s="121"/>
      <c r="T10" s="140"/>
    </row>
    <row r="11" ht="15.75" customHeight="1">
      <c r="A11" s="103">
        <v>19.0</v>
      </c>
      <c r="B11" s="103"/>
      <c r="C11" s="103" t="s">
        <v>109</v>
      </c>
      <c r="D11" s="103" t="s">
        <v>668</v>
      </c>
      <c r="E11" s="13">
        <v>0.0</v>
      </c>
      <c r="F11" s="13">
        <v>0.0</v>
      </c>
      <c r="G11" s="13">
        <v>0.0</v>
      </c>
      <c r="H11" s="103">
        <v>0.0</v>
      </c>
      <c r="I11" s="13">
        <v>3.0</v>
      </c>
      <c r="J11" s="13">
        <v>0.0</v>
      </c>
      <c r="K11" s="13">
        <v>0.0</v>
      </c>
      <c r="L11" s="103">
        <v>0.0</v>
      </c>
      <c r="M11" s="103">
        <v>2.0</v>
      </c>
      <c r="N11" s="103">
        <v>11.0</v>
      </c>
      <c r="O11" s="103"/>
      <c r="P11" s="103">
        <v>3.0</v>
      </c>
      <c r="Q11" s="13" t="s">
        <v>669</v>
      </c>
      <c r="S11" s="121"/>
      <c r="T11" s="140"/>
      <c r="U11" s="147">
        <f>SUM(E11:H11) * 2 + SUM(I11:L11) * 3</f>
        <v>9</v>
      </c>
      <c r="V11" s="147">
        <f>1-EXP(-(ROW(V11) - 4)/3)</f>
        <v>0.9030280321</v>
      </c>
      <c r="W11" s="147">
        <f>V11*U11</f>
        <v>8.127252289</v>
      </c>
    </row>
    <row r="12" ht="15.75" customHeight="1">
      <c r="A12" s="121"/>
      <c r="B12" s="121"/>
      <c r="C12" s="121"/>
      <c r="D12" s="121"/>
      <c r="E12" s="13">
        <v>1.0</v>
      </c>
      <c r="F12" s="13">
        <v>0.0</v>
      </c>
      <c r="G12" s="13">
        <v>0.0</v>
      </c>
      <c r="H12" s="103">
        <v>0.0</v>
      </c>
      <c r="I12" s="13">
        <v>1.0</v>
      </c>
      <c r="J12" s="13">
        <v>0.0</v>
      </c>
      <c r="K12" s="13">
        <v>0.0</v>
      </c>
      <c r="L12" s="103">
        <v>0.0</v>
      </c>
      <c r="M12" s="121"/>
      <c r="N12" s="121"/>
      <c r="O12" s="121"/>
      <c r="P12" s="121"/>
      <c r="S12" s="121"/>
      <c r="T12" s="140"/>
    </row>
    <row r="13" ht="15.75" customHeight="1">
      <c r="A13" s="103">
        <v>26.0</v>
      </c>
      <c r="B13" s="103"/>
      <c r="C13" s="103" t="s">
        <v>109</v>
      </c>
      <c r="D13" s="103" t="s">
        <v>670</v>
      </c>
      <c r="E13" s="13">
        <v>0.0</v>
      </c>
      <c r="F13" s="13">
        <v>0.0</v>
      </c>
      <c r="G13" s="13">
        <v>0.0</v>
      </c>
      <c r="H13" s="103">
        <v>0.0</v>
      </c>
      <c r="I13" s="13">
        <v>4.0</v>
      </c>
      <c r="J13" s="13">
        <v>0.0</v>
      </c>
      <c r="K13" s="13">
        <v>0.0</v>
      </c>
      <c r="L13" s="103">
        <v>0.0</v>
      </c>
      <c r="M13" s="103">
        <v>3.0</v>
      </c>
      <c r="N13" s="103">
        <v>5.0</v>
      </c>
      <c r="O13" s="103"/>
      <c r="P13" s="103">
        <v>4.0</v>
      </c>
      <c r="Q13" s="13" t="s">
        <v>671</v>
      </c>
      <c r="S13" s="121"/>
      <c r="T13" s="140"/>
      <c r="U13" s="147">
        <f>SUM(E13:H13) * 2 + SUM(I13:L13) * 3</f>
        <v>12</v>
      </c>
      <c r="V13" s="147">
        <f>1-EXP(-(ROW(V13) - 4)/3)</f>
        <v>0.9502129316</v>
      </c>
      <c r="W13" s="147">
        <f>V13*U13</f>
        <v>11.40255518</v>
      </c>
    </row>
    <row r="14" ht="15.75" customHeight="1">
      <c r="A14" s="121"/>
      <c r="B14" s="121"/>
      <c r="C14" s="121"/>
      <c r="D14" s="121"/>
      <c r="E14" s="13">
        <v>0.0</v>
      </c>
      <c r="F14" s="13">
        <v>0.0</v>
      </c>
      <c r="G14" s="13">
        <v>0.0</v>
      </c>
      <c r="H14" s="103">
        <v>0.0</v>
      </c>
      <c r="I14" s="13">
        <v>1.0</v>
      </c>
      <c r="J14" s="13">
        <v>0.0</v>
      </c>
      <c r="K14" s="13">
        <v>0.0</v>
      </c>
      <c r="L14" s="103">
        <v>0.0</v>
      </c>
      <c r="M14" s="121"/>
      <c r="N14" s="121"/>
      <c r="O14" s="121"/>
      <c r="P14" s="121"/>
      <c r="S14" s="121"/>
      <c r="T14" s="140"/>
    </row>
    <row r="15" ht="15.75" customHeight="1">
      <c r="A15" s="103">
        <v>31.0</v>
      </c>
      <c r="B15" s="103"/>
      <c r="C15" s="103" t="s">
        <v>116</v>
      </c>
      <c r="D15" s="103" t="s">
        <v>672</v>
      </c>
      <c r="E15" s="13">
        <v>0.0</v>
      </c>
      <c r="F15" s="13">
        <v>0.0</v>
      </c>
      <c r="G15" s="13">
        <v>0.0</v>
      </c>
      <c r="H15" s="103">
        <v>0.0</v>
      </c>
      <c r="I15" s="13">
        <v>1.0</v>
      </c>
      <c r="J15" s="13">
        <v>0.0</v>
      </c>
      <c r="K15" s="13">
        <v>0.0</v>
      </c>
      <c r="L15" s="103">
        <v>0.0</v>
      </c>
      <c r="M15" s="103"/>
      <c r="N15" s="103"/>
      <c r="O15" s="103"/>
      <c r="P15" s="103">
        <v>3.0</v>
      </c>
      <c r="Q15" s="13" t="s">
        <v>673</v>
      </c>
      <c r="S15" s="121"/>
      <c r="T15" s="140"/>
      <c r="U15" s="147">
        <f>SUM(E15:H15) * 2 + SUM(I15:L15) * 3</f>
        <v>3</v>
      </c>
      <c r="V15" s="147">
        <f>1-EXP(-(ROW(V15) - 4)/3)</f>
        <v>0.9744384668</v>
      </c>
      <c r="W15" s="147">
        <f>V15*U15</f>
        <v>2.9233154</v>
      </c>
    </row>
    <row r="16" ht="15.75" customHeight="1">
      <c r="A16" s="121"/>
      <c r="B16" s="121"/>
      <c r="C16" s="121"/>
      <c r="D16" s="121"/>
      <c r="E16" s="13">
        <v>0.0</v>
      </c>
      <c r="F16" s="13">
        <v>0.0</v>
      </c>
      <c r="G16" s="13">
        <v>0.0</v>
      </c>
      <c r="H16" s="103">
        <v>0.0</v>
      </c>
      <c r="I16" s="13">
        <v>6.0</v>
      </c>
      <c r="J16" s="13">
        <v>0.0</v>
      </c>
      <c r="K16" s="13">
        <v>0.0</v>
      </c>
      <c r="L16" s="103">
        <v>0.0</v>
      </c>
      <c r="M16" s="121"/>
      <c r="N16" s="121"/>
      <c r="O16" s="121"/>
      <c r="P16" s="121"/>
      <c r="S16" s="121"/>
      <c r="T16" s="140"/>
    </row>
    <row r="17" ht="15.75" customHeight="1">
      <c r="A17" s="103">
        <v>34.0</v>
      </c>
      <c r="B17" s="103"/>
      <c r="C17" s="103" t="s">
        <v>109</v>
      </c>
      <c r="D17" s="103" t="s">
        <v>674</v>
      </c>
      <c r="E17" s="13">
        <v>0.0</v>
      </c>
      <c r="F17" s="13">
        <v>0.0</v>
      </c>
      <c r="G17" s="13">
        <v>0.0</v>
      </c>
      <c r="H17" s="103">
        <v>0.0</v>
      </c>
      <c r="I17" s="13">
        <v>0.0</v>
      </c>
      <c r="J17" s="13">
        <v>0.0</v>
      </c>
      <c r="K17" s="13">
        <v>0.0</v>
      </c>
      <c r="L17" s="103">
        <v>0.0</v>
      </c>
      <c r="M17" s="103"/>
      <c r="N17" s="103"/>
      <c r="O17" s="103"/>
      <c r="P17" s="103">
        <v>1.0</v>
      </c>
      <c r="Q17" s="13" t="s">
        <v>675</v>
      </c>
      <c r="S17" s="121"/>
      <c r="T17" s="140"/>
      <c r="U17" s="147">
        <f>SUM(E17:H17) * 2 + SUM(I17:L17) * 3</f>
        <v>0</v>
      </c>
      <c r="V17" s="147">
        <f>1-EXP(-(ROW(V17) - 4)/3)</f>
        <v>0.9868762713</v>
      </c>
      <c r="W17" s="147">
        <f>V17*U17</f>
        <v>0</v>
      </c>
    </row>
    <row r="18" ht="15.75" customHeight="1">
      <c r="A18" s="121"/>
      <c r="B18" s="121"/>
      <c r="C18" s="121"/>
      <c r="D18" s="121"/>
      <c r="E18" s="13">
        <v>0.0</v>
      </c>
      <c r="F18" s="13">
        <v>0.0</v>
      </c>
      <c r="G18" s="13">
        <v>0.0</v>
      </c>
      <c r="H18" s="103">
        <v>0.0</v>
      </c>
      <c r="I18" s="13">
        <v>1.0</v>
      </c>
      <c r="J18" s="13">
        <v>0.0</v>
      </c>
      <c r="K18" s="13">
        <v>0.0</v>
      </c>
      <c r="L18" s="103">
        <v>0.0</v>
      </c>
      <c r="M18" s="121"/>
      <c r="N18" s="121"/>
      <c r="O18" s="121"/>
      <c r="P18" s="121"/>
      <c r="S18" s="121"/>
      <c r="T18" s="140"/>
    </row>
    <row r="19" ht="15.75" customHeight="1">
      <c r="A19" s="103">
        <v>39.0</v>
      </c>
      <c r="B19" s="103"/>
      <c r="C19" s="103" t="s">
        <v>116</v>
      </c>
      <c r="D19" s="103" t="s">
        <v>676</v>
      </c>
      <c r="E19" s="13">
        <v>0.0</v>
      </c>
      <c r="F19" s="13">
        <v>0.0</v>
      </c>
      <c r="G19" s="13">
        <v>0.0</v>
      </c>
      <c r="H19" s="103">
        <v>0.0</v>
      </c>
      <c r="I19" s="13">
        <v>3.0</v>
      </c>
      <c r="J19" s="13">
        <v>0.0</v>
      </c>
      <c r="K19" s="13">
        <v>0.0</v>
      </c>
      <c r="L19" s="103">
        <v>0.0</v>
      </c>
      <c r="M19" s="103">
        <v>2.0</v>
      </c>
      <c r="N19" s="103"/>
      <c r="O19" s="103"/>
      <c r="P19" s="103">
        <v>4.0</v>
      </c>
      <c r="Q19" s="13"/>
      <c r="S19" s="121"/>
      <c r="T19" s="140"/>
      <c r="U19" s="147">
        <f>SUM(E19:H19) * 2 + SUM(I19:L19) * 3</f>
        <v>9</v>
      </c>
      <c r="V19" s="147">
        <f>1-EXP(-(ROW(V19) - 4)/3)</f>
        <v>0.993262053</v>
      </c>
      <c r="W19" s="147">
        <f>V19*U19</f>
        <v>8.939358477</v>
      </c>
    </row>
    <row r="20" ht="15.75" customHeight="1">
      <c r="A20" s="121"/>
      <c r="B20" s="121"/>
      <c r="C20" s="121"/>
      <c r="D20" s="121"/>
      <c r="E20" s="13">
        <v>0.0</v>
      </c>
      <c r="F20" s="13">
        <v>0.0</v>
      </c>
      <c r="G20" s="13">
        <v>0.0</v>
      </c>
      <c r="H20" s="103">
        <v>0.0</v>
      </c>
      <c r="I20" s="13">
        <v>0.0</v>
      </c>
      <c r="J20" s="13">
        <v>0.0</v>
      </c>
      <c r="K20" s="13">
        <v>0.0</v>
      </c>
      <c r="L20" s="103">
        <v>0.0</v>
      </c>
      <c r="M20" s="121"/>
      <c r="N20" s="121"/>
      <c r="O20" s="121"/>
      <c r="P20" s="121"/>
      <c r="S20" s="121"/>
      <c r="T20" s="140"/>
    </row>
    <row r="21" ht="15.75" customHeight="1">
      <c r="A21" s="103">
        <v>50.0</v>
      </c>
      <c r="B21" s="103"/>
      <c r="C21" s="103" t="s">
        <v>119</v>
      </c>
      <c r="D21" s="103" t="s">
        <v>677</v>
      </c>
      <c r="E21" s="13">
        <v>0.0</v>
      </c>
      <c r="F21" s="13">
        <v>0.0</v>
      </c>
      <c r="G21" s="13">
        <v>0.0</v>
      </c>
      <c r="H21" s="103">
        <v>0.0</v>
      </c>
      <c r="I21" s="13">
        <v>0.0</v>
      </c>
      <c r="J21" s="13">
        <v>2.0</v>
      </c>
      <c r="K21" s="13">
        <v>0.0</v>
      </c>
      <c r="L21" s="103">
        <v>0.0</v>
      </c>
      <c r="M21" s="103">
        <v>2.0</v>
      </c>
      <c r="N21" s="103">
        <v>1.0</v>
      </c>
      <c r="O21" s="103"/>
      <c r="P21" s="103">
        <v>4.0</v>
      </c>
      <c r="Q21" s="13" t="s">
        <v>678</v>
      </c>
      <c r="S21" s="121"/>
      <c r="T21" s="140" t="s">
        <v>449</v>
      </c>
      <c r="U21" s="147">
        <f t="shared" ref="U21:W21" si="1">SUM(U5:U20)</f>
        <v>60</v>
      </c>
      <c r="V21" s="147">
        <f t="shared" si="1"/>
        <v>6.5345314</v>
      </c>
      <c r="W21" s="147">
        <f t="shared" si="1"/>
        <v>50.60778249</v>
      </c>
    </row>
    <row r="22" ht="15.75" customHeight="1">
      <c r="A22" s="121"/>
      <c r="B22" s="121"/>
      <c r="C22" s="121"/>
      <c r="D22" s="121"/>
      <c r="E22" s="13">
        <v>0.0</v>
      </c>
      <c r="F22" s="13">
        <v>0.0</v>
      </c>
      <c r="G22" s="13">
        <v>0.0</v>
      </c>
      <c r="H22" s="103">
        <v>0.0</v>
      </c>
      <c r="I22" s="13">
        <v>2.0</v>
      </c>
      <c r="J22" s="13">
        <v>0.0</v>
      </c>
      <c r="K22" s="13">
        <v>0.0</v>
      </c>
      <c r="L22" s="103">
        <v>0.0</v>
      </c>
      <c r="M22" s="121"/>
      <c r="N22" s="121"/>
      <c r="O22" s="121"/>
      <c r="P22" s="121"/>
      <c r="S22" s="121"/>
      <c r="T22" s="140"/>
      <c r="U22" s="147">
        <f>U21/COUNT(U5:U20)</f>
        <v>7.5</v>
      </c>
      <c r="V22" s="13"/>
      <c r="W22" s="147">
        <f>W21/V21</f>
        <v>7.744668959</v>
      </c>
    </row>
    <row r="23" ht="15.75" customHeight="1">
      <c r="A23" s="103">
        <v>53.0</v>
      </c>
      <c r="B23" s="103"/>
      <c r="C23" s="103" t="s">
        <v>119</v>
      </c>
      <c r="D23" s="103" t="s">
        <v>679</v>
      </c>
      <c r="E23" s="13">
        <v>0.0</v>
      </c>
      <c r="F23" s="13">
        <v>0.0</v>
      </c>
      <c r="G23" s="13">
        <v>0.0</v>
      </c>
      <c r="H23" s="103">
        <v>0.0</v>
      </c>
      <c r="I23" s="13">
        <v>1.0</v>
      </c>
      <c r="J23" s="13">
        <v>0.0</v>
      </c>
      <c r="K23" s="13">
        <v>0.0</v>
      </c>
      <c r="L23" s="103">
        <v>0.0</v>
      </c>
      <c r="M23" s="103">
        <v>2.0</v>
      </c>
      <c r="N23" s="103">
        <v>2.0</v>
      </c>
      <c r="O23" s="103"/>
      <c r="P23" s="103">
        <v>4.0</v>
      </c>
      <c r="Q23" s="13" t="s">
        <v>680</v>
      </c>
      <c r="S23" s="121"/>
    </row>
    <row r="24" ht="15.75" customHeight="1">
      <c r="A24" s="121"/>
      <c r="B24" s="121"/>
      <c r="C24" s="121"/>
      <c r="D24" s="121"/>
      <c r="E24" s="13">
        <v>0.0</v>
      </c>
      <c r="F24" s="13">
        <v>0.0</v>
      </c>
      <c r="G24" s="13">
        <v>0.0</v>
      </c>
      <c r="H24" s="103">
        <v>0.0</v>
      </c>
      <c r="I24" s="13">
        <v>0.0</v>
      </c>
      <c r="J24" s="13">
        <v>0.0</v>
      </c>
      <c r="K24" s="13">
        <v>0.0</v>
      </c>
      <c r="L24" s="103">
        <v>0.0</v>
      </c>
      <c r="M24" s="121"/>
      <c r="N24" s="121"/>
      <c r="O24" s="121"/>
      <c r="P24" s="121"/>
      <c r="S24" s="121"/>
    </row>
    <row r="25" ht="15.75" customHeight="1">
      <c r="A25" s="103">
        <v>59.0</v>
      </c>
      <c r="B25" s="103"/>
      <c r="C25" s="103"/>
      <c r="D25" s="103" t="s">
        <v>155</v>
      </c>
      <c r="E25" s="13">
        <v>0.0</v>
      </c>
      <c r="F25" s="13">
        <v>0.0</v>
      </c>
      <c r="G25" s="13">
        <v>0.0</v>
      </c>
      <c r="H25" s="103">
        <v>0.0</v>
      </c>
      <c r="I25" s="13">
        <v>3.0</v>
      </c>
      <c r="J25" s="13">
        <v>0.0</v>
      </c>
      <c r="K25" s="13">
        <v>0.0</v>
      </c>
      <c r="L25" s="103">
        <v>0.0</v>
      </c>
      <c r="M25" s="103">
        <v>1.0</v>
      </c>
      <c r="N25" s="103">
        <v>2.0</v>
      </c>
      <c r="O25" s="103"/>
      <c r="P25" s="103">
        <v>4.0</v>
      </c>
      <c r="Q25" s="13"/>
      <c r="S25" s="121"/>
    </row>
    <row r="26" ht="15.75" customHeight="1">
      <c r="A26" s="121"/>
      <c r="B26" s="121"/>
      <c r="C26" s="121"/>
      <c r="D26" s="121"/>
      <c r="E26" s="13">
        <v>0.0</v>
      </c>
      <c r="F26" s="13">
        <v>0.0</v>
      </c>
      <c r="G26" s="13">
        <v>0.0</v>
      </c>
      <c r="H26" s="103">
        <v>0.0</v>
      </c>
      <c r="I26" s="13">
        <v>1.0</v>
      </c>
      <c r="J26" s="13">
        <v>1.0</v>
      </c>
      <c r="K26" s="13">
        <v>0.0</v>
      </c>
      <c r="L26" s="103">
        <v>0.0</v>
      </c>
      <c r="M26" s="121"/>
      <c r="N26" s="121"/>
      <c r="O26" s="121"/>
      <c r="P26" s="121"/>
      <c r="S26" s="121"/>
    </row>
    <row r="27" ht="15.75" customHeight="1">
      <c r="A27" s="103">
        <v>65.0</v>
      </c>
      <c r="B27" s="103"/>
      <c r="C27" s="103" t="s">
        <v>116</v>
      </c>
      <c r="D27" s="103" t="s">
        <v>681</v>
      </c>
      <c r="E27" s="13">
        <v>0.0</v>
      </c>
      <c r="F27" s="13">
        <v>1.0</v>
      </c>
      <c r="G27" s="13">
        <v>0.0</v>
      </c>
      <c r="H27" s="103">
        <v>0.0</v>
      </c>
      <c r="I27" s="13">
        <v>3.0</v>
      </c>
      <c r="J27" s="13">
        <v>0.0</v>
      </c>
      <c r="K27" s="13">
        <v>0.0</v>
      </c>
      <c r="L27" s="103">
        <v>0.0</v>
      </c>
      <c r="M27" s="103">
        <v>2.0</v>
      </c>
      <c r="N27" s="103">
        <v>4.0</v>
      </c>
      <c r="O27" s="103"/>
      <c r="P27" s="103">
        <v>3.0</v>
      </c>
      <c r="Q27" s="13"/>
      <c r="S27" s="121"/>
    </row>
    <row r="28" ht="15.75" customHeight="1">
      <c r="A28" s="122"/>
      <c r="B28" s="122"/>
      <c r="C28" s="122"/>
      <c r="D28" s="122"/>
      <c r="E28" s="123">
        <v>0.0</v>
      </c>
      <c r="F28" s="123">
        <v>0.0</v>
      </c>
      <c r="G28" s="123">
        <v>0.0</v>
      </c>
      <c r="H28" s="124">
        <v>0.0</v>
      </c>
      <c r="I28" s="123">
        <v>0.0</v>
      </c>
      <c r="J28" s="123">
        <v>0.0</v>
      </c>
      <c r="K28" s="123">
        <v>0.0</v>
      </c>
      <c r="L28" s="124">
        <v>0.0</v>
      </c>
      <c r="M28" s="122"/>
      <c r="N28" s="122"/>
      <c r="O28" s="122"/>
      <c r="P28" s="122"/>
      <c r="Q28" s="52"/>
      <c r="R28" s="52"/>
      <c r="S28" s="122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ht="15.75" customHeight="1">
      <c r="A30" s="126" t="s">
        <v>450</v>
      </c>
      <c r="B30" s="123"/>
      <c r="C30" s="123"/>
      <c r="D30" s="123"/>
      <c r="E30" s="123"/>
      <c r="F30" s="123"/>
      <c r="G30" s="123"/>
      <c r="H30" s="123"/>
      <c r="I30" s="123"/>
      <c r="J30" s="123"/>
      <c r="K30" s="123"/>
      <c r="L30" s="123"/>
      <c r="M30" s="123"/>
      <c r="N30" s="123"/>
      <c r="O30" s="13"/>
      <c r="P30" s="13"/>
      <c r="Q30" s="13"/>
      <c r="R30" s="13"/>
      <c r="S30" s="13"/>
    </row>
    <row r="31" ht="15.75" customHeight="1">
      <c r="A31" s="140"/>
      <c r="B31" s="141" t="str">
        <f>SUM(B5:B28)/COUNTIF(B5:B28, "&lt;&gt;")</f>
        <v>#DIV/0!</v>
      </c>
      <c r="C31" s="13"/>
      <c r="D31" s="13"/>
      <c r="E31" s="141">
        <f t="array" ref="E31">SUM(IF(ISODD(ROW(E$5:E28)), E$5:E28, 0))/COUNTIF($A$5:$A$28, "&lt;&gt;")</f>
        <v>0</v>
      </c>
      <c r="F31" s="141">
        <f t="array" ref="F31">SUM(IF(ISODD(ROW(F$5:F28)), F$5:F28, 0))/COUNTIF($A$5:$A$28, "&lt;&gt;")</f>
        <v>0.08333333333</v>
      </c>
      <c r="G31" s="141">
        <f t="array" ref="G31">SUM(IF(ISODD(ROW(G$5:G28)), G$5:G28, 0))/COUNTIF($A$5:$A$28, "&lt;&gt;")</f>
        <v>0</v>
      </c>
      <c r="H31" s="141">
        <f t="array" ref="H31">SUM(IF(ISODD(ROW(H$5:H28)), H$5:H28, 0))/COUNTIF($A$5:$A$28, "&lt;&gt;")</f>
        <v>0</v>
      </c>
      <c r="I31" s="141">
        <f t="array" ref="I31">SUM(IF(ISODD(ROW(I$5:I28)), I$5:I28, 0))/COUNTIF($A$5:$A$28, "&lt;&gt;")</f>
        <v>2.166666667</v>
      </c>
      <c r="J31" s="141">
        <f t="array" ref="J31">SUM(IF(ISODD(ROW(J$5:J28)), J$5:J28, 0))/COUNTIF($A$5:$A$28, "&lt;&gt;")</f>
        <v>0.25</v>
      </c>
      <c r="K31" s="141">
        <f t="array" ref="K31">SUM(IF(ISODD(ROW(K$5:K28)), K$5:K28, 0))/COUNTIF($A$5:$A$28, "&lt;&gt;")</f>
        <v>0</v>
      </c>
      <c r="L31" s="141">
        <f t="array" ref="L31">SUM(IF(ISODD(ROW(L$5:L28)), L$5:L28, 0))/COUNTIF($A$5:$A$28, "&lt;&gt;")</f>
        <v>0</v>
      </c>
      <c r="M31" s="141">
        <f>SUM(M5:M28)/COUNTIF($A$5:$A$28, "&lt;&gt;")</f>
        <v>1.416666667</v>
      </c>
      <c r="N31" s="141">
        <f t="shared" ref="N31:P31" si="2">SUM(N5:N28)/COUNTIF(N5:N28, "&lt;&gt;")</f>
        <v>4</v>
      </c>
      <c r="O31" s="142" t="str">
        <f t="shared" si="2"/>
        <v>#DIV/0!</v>
      </c>
      <c r="P31" s="143">
        <f t="shared" si="2"/>
        <v>3.454545455</v>
      </c>
      <c r="Q31" s="13"/>
      <c r="R31" s="13"/>
      <c r="S31" s="13"/>
    </row>
    <row r="32" ht="15.75" customHeight="1">
      <c r="A32" s="144"/>
      <c r="B32" s="123"/>
      <c r="C32" s="123"/>
      <c r="D32" s="123"/>
      <c r="E32" s="145">
        <f t="array" ref="E32">SUM(IF(ISEVEN(ROW(E$6:E28)), E$6:E28, 0))/COUNTIF($A$5:$A$28, "&lt;&gt;")</f>
        <v>0.08333333333</v>
      </c>
      <c r="F32" s="145">
        <f t="array" ref="F32">SUM(IF(ISEVEN(ROW(F$6:F28)), F$6:F28, 0))/COUNTIF($A$5:$A$28, "&lt;&gt;")</f>
        <v>0</v>
      </c>
      <c r="G32" s="145">
        <f t="array" ref="G32">SUM(IF(ISEVEN(ROW(G$6:G28)), G$6:G28, 0))/COUNTIF($A$5:$A$28, "&lt;&gt;")</f>
        <v>0</v>
      </c>
      <c r="H32" s="145">
        <f t="array" ref="H32">SUM(IF(ISEVEN(ROW(H$6:H28)), H$6:H28, 0))/COUNTIF($A$5:$A$28, "&lt;&gt;")</f>
        <v>0</v>
      </c>
      <c r="I32" s="141">
        <f t="array" ref="I32">SUM(IF(ISEVEN(ROW(I$6:I28)), I$6:I28, 0))/COUNTIF($A$5:$A$28, "&lt;&gt;")</f>
        <v>1.25</v>
      </c>
      <c r="J32" s="145">
        <f t="array" ref="J32">SUM(IF(ISEVEN(ROW(J$6:J28)), J$6:J28, 0))/COUNTIF($A$5:$A$28, "&lt;&gt;")</f>
        <v>0.08333333333</v>
      </c>
      <c r="K32" s="145">
        <f t="array" ref="K32">SUM(IF(ISEVEN(ROW(K$6:K28)), K$6:K28, 0))/COUNTIF($A$5:$A$28, "&lt;&gt;")</f>
        <v>0</v>
      </c>
      <c r="L32" s="145">
        <f t="array" ref="L32">SUM(IF(ISEVEN(ROW(L$6:L28)), L$6:L28, 0))/COUNTIF($A$5:$A$28, "&lt;&gt;")</f>
        <v>0</v>
      </c>
      <c r="M32" s="123"/>
      <c r="N32" s="123"/>
      <c r="O32" s="123"/>
      <c r="P32" s="124"/>
      <c r="Q32" s="13"/>
      <c r="R32" s="13"/>
      <c r="S32" s="13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7">
    <mergeCell ref="E3:H3"/>
    <mergeCell ref="I3:L3"/>
    <mergeCell ref="E4:H4"/>
    <mergeCell ref="I4:L4"/>
    <mergeCell ref="A2:A4"/>
    <mergeCell ref="B2:B4"/>
    <mergeCell ref="C2:D2"/>
    <mergeCell ref="M2:N2"/>
    <mergeCell ref="O2:O4"/>
    <mergeCell ref="P2:P4"/>
    <mergeCell ref="Q2:S4"/>
    <mergeCell ref="U5:U6"/>
    <mergeCell ref="V5:V6"/>
    <mergeCell ref="W5:W6"/>
    <mergeCell ref="M3:M4"/>
    <mergeCell ref="N3:N4"/>
    <mergeCell ref="M5:M6"/>
    <mergeCell ref="N5:N6"/>
    <mergeCell ref="O5:O6"/>
    <mergeCell ref="P5:P6"/>
    <mergeCell ref="Q5:S6"/>
    <mergeCell ref="A7:A8"/>
    <mergeCell ref="A9:A10"/>
    <mergeCell ref="B9:B10"/>
    <mergeCell ref="C9:C10"/>
    <mergeCell ref="D9:D10"/>
    <mergeCell ref="V9:V10"/>
    <mergeCell ref="W9:W10"/>
    <mergeCell ref="N15:N16"/>
    <mergeCell ref="O15:O16"/>
    <mergeCell ref="P15:P16"/>
    <mergeCell ref="Q15:S16"/>
    <mergeCell ref="U15:U16"/>
    <mergeCell ref="V15:V16"/>
    <mergeCell ref="W15:W16"/>
    <mergeCell ref="M15:M16"/>
    <mergeCell ref="M17:M18"/>
    <mergeCell ref="N17:N18"/>
    <mergeCell ref="O17:O18"/>
    <mergeCell ref="P17:P18"/>
    <mergeCell ref="Q17:S18"/>
    <mergeCell ref="U17:U18"/>
    <mergeCell ref="P23:P24"/>
    <mergeCell ref="Q23:S24"/>
    <mergeCell ref="Q25:S26"/>
    <mergeCell ref="M19:M20"/>
    <mergeCell ref="M21:M22"/>
    <mergeCell ref="N21:N22"/>
    <mergeCell ref="O21:O22"/>
    <mergeCell ref="P21:P22"/>
    <mergeCell ref="Q21:S22"/>
    <mergeCell ref="M23:M24"/>
    <mergeCell ref="N27:N28"/>
    <mergeCell ref="O27:O28"/>
    <mergeCell ref="Q27:S28"/>
    <mergeCell ref="N23:N24"/>
    <mergeCell ref="O23:O24"/>
    <mergeCell ref="M25:M26"/>
    <mergeCell ref="N25:N26"/>
    <mergeCell ref="O25:O26"/>
    <mergeCell ref="P25:P26"/>
    <mergeCell ref="M27:M28"/>
    <mergeCell ref="P27:P28"/>
    <mergeCell ref="N7:N8"/>
    <mergeCell ref="O7:O8"/>
    <mergeCell ref="P7:P8"/>
    <mergeCell ref="Q7:S8"/>
    <mergeCell ref="U7:U8"/>
    <mergeCell ref="V7:V8"/>
    <mergeCell ref="W7:W8"/>
    <mergeCell ref="M7:M8"/>
    <mergeCell ref="M9:M10"/>
    <mergeCell ref="N9:N10"/>
    <mergeCell ref="O9:O10"/>
    <mergeCell ref="P9:P10"/>
    <mergeCell ref="Q9:S10"/>
    <mergeCell ref="U9:U10"/>
    <mergeCell ref="N11:N12"/>
    <mergeCell ref="O11:O12"/>
    <mergeCell ref="P11:P12"/>
    <mergeCell ref="Q11:S12"/>
    <mergeCell ref="U11:U12"/>
    <mergeCell ref="V11:V12"/>
    <mergeCell ref="W11:W12"/>
    <mergeCell ref="V13:V14"/>
    <mergeCell ref="W13:W14"/>
    <mergeCell ref="M11:M12"/>
    <mergeCell ref="M13:M14"/>
    <mergeCell ref="N13:N14"/>
    <mergeCell ref="O13:O14"/>
    <mergeCell ref="P13:P14"/>
    <mergeCell ref="Q13:S14"/>
    <mergeCell ref="U13:U14"/>
    <mergeCell ref="V17:V18"/>
    <mergeCell ref="W17:W18"/>
    <mergeCell ref="N19:N20"/>
    <mergeCell ref="O19:O20"/>
    <mergeCell ref="P19:P20"/>
    <mergeCell ref="Q19:S20"/>
    <mergeCell ref="U19:U20"/>
    <mergeCell ref="V19:V20"/>
    <mergeCell ref="W19:W20"/>
    <mergeCell ref="A19:A20"/>
    <mergeCell ref="B19:B20"/>
    <mergeCell ref="C19:C20"/>
    <mergeCell ref="D19:D20"/>
    <mergeCell ref="B21:B22"/>
    <mergeCell ref="C21:C22"/>
    <mergeCell ref="D21:D22"/>
    <mergeCell ref="A21:A22"/>
    <mergeCell ref="A23:A24"/>
    <mergeCell ref="B23:B24"/>
    <mergeCell ref="C23:C24"/>
    <mergeCell ref="D23:D24"/>
    <mergeCell ref="A25:A26"/>
    <mergeCell ref="B25:B26"/>
    <mergeCell ref="C3:C4"/>
    <mergeCell ref="D3:D4"/>
    <mergeCell ref="A5:A6"/>
    <mergeCell ref="B5:B6"/>
    <mergeCell ref="C5:C6"/>
    <mergeCell ref="D5:D6"/>
    <mergeCell ref="D7:D8"/>
    <mergeCell ref="B13:B14"/>
    <mergeCell ref="C13:C14"/>
    <mergeCell ref="B7:B8"/>
    <mergeCell ref="C7:C8"/>
    <mergeCell ref="A11:A12"/>
    <mergeCell ref="B11:B12"/>
    <mergeCell ref="C11:C12"/>
    <mergeCell ref="D11:D12"/>
    <mergeCell ref="D13:D14"/>
    <mergeCell ref="C17:C18"/>
    <mergeCell ref="D17:D18"/>
    <mergeCell ref="A13:A14"/>
    <mergeCell ref="A15:A16"/>
    <mergeCell ref="B15:B16"/>
    <mergeCell ref="C15:C16"/>
    <mergeCell ref="D15:D16"/>
    <mergeCell ref="A17:A18"/>
    <mergeCell ref="B17:B18"/>
    <mergeCell ref="C25:C26"/>
    <mergeCell ref="D25:D26"/>
    <mergeCell ref="A27:A28"/>
    <mergeCell ref="B27:B28"/>
    <mergeCell ref="C27:C28"/>
    <mergeCell ref="D27:D28"/>
  </mergeCells>
  <printOptions/>
  <pageMargins bottom="0.75" footer="0.0" header="0.0" left="0.7" right="0.7" top="0.75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6.43"/>
    <col customWidth="1" min="3" max="6" width="14.43"/>
    <col customWidth="1" min="13" max="13" width="16.43"/>
  </cols>
  <sheetData>
    <row r="1" ht="15.75" customHeight="1">
      <c r="A1" s="126" t="s">
        <v>682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T1" s="13"/>
      <c r="U1" s="13"/>
      <c r="V1" s="13"/>
      <c r="W1" s="13"/>
    </row>
    <row r="2" ht="15.75" customHeight="1">
      <c r="A2" s="96" t="s">
        <v>87</v>
      </c>
      <c r="B2" s="96" t="s">
        <v>433</v>
      </c>
      <c r="C2" s="127" t="s">
        <v>89</v>
      </c>
      <c r="D2" s="128"/>
      <c r="E2" s="127" t="s">
        <v>434</v>
      </c>
      <c r="F2" s="127" t="s">
        <v>435</v>
      </c>
      <c r="G2" s="127" t="s">
        <v>436</v>
      </c>
      <c r="H2" s="129" t="s">
        <v>437</v>
      </c>
      <c r="I2" s="127" t="s">
        <v>434</v>
      </c>
      <c r="J2" s="127" t="s">
        <v>435</v>
      </c>
      <c r="K2" s="127" t="s">
        <v>436</v>
      </c>
      <c r="L2" s="129" t="s">
        <v>437</v>
      </c>
      <c r="M2" s="127" t="s">
        <v>438</v>
      </c>
      <c r="N2" s="128"/>
      <c r="O2" s="95" t="s">
        <v>15</v>
      </c>
      <c r="P2" s="96" t="s">
        <v>16</v>
      </c>
      <c r="Q2" s="130" t="s">
        <v>108</v>
      </c>
      <c r="R2" s="66"/>
      <c r="S2" s="131"/>
      <c r="T2" s="140"/>
      <c r="U2" s="13"/>
      <c r="V2" s="13"/>
      <c r="W2" s="13"/>
    </row>
    <row r="3" ht="15.75" customHeight="1">
      <c r="A3" s="121"/>
      <c r="B3" s="121"/>
      <c r="C3" s="132" t="s">
        <v>439</v>
      </c>
      <c r="D3" s="133" t="s">
        <v>108</v>
      </c>
      <c r="E3" s="134" t="s">
        <v>440</v>
      </c>
      <c r="F3" s="135"/>
      <c r="G3" s="135"/>
      <c r="H3" s="136"/>
      <c r="I3" s="134" t="s">
        <v>441</v>
      </c>
      <c r="J3" s="135"/>
      <c r="K3" s="135"/>
      <c r="L3" s="136"/>
      <c r="M3" s="132" t="s">
        <v>442</v>
      </c>
      <c r="N3" s="133" t="s">
        <v>443</v>
      </c>
      <c r="O3" s="137"/>
      <c r="P3" s="121"/>
      <c r="S3" s="121"/>
      <c r="T3" s="140"/>
      <c r="U3" s="13"/>
      <c r="V3" s="13"/>
      <c r="W3" s="13"/>
    </row>
    <row r="4" ht="15.75" customHeight="1">
      <c r="A4" s="136"/>
      <c r="B4" s="136"/>
      <c r="C4" s="138"/>
      <c r="D4" s="136"/>
      <c r="E4" s="134" t="s">
        <v>444</v>
      </c>
      <c r="F4" s="135"/>
      <c r="G4" s="135"/>
      <c r="H4" s="136"/>
      <c r="I4" s="134" t="s">
        <v>445</v>
      </c>
      <c r="J4" s="135"/>
      <c r="K4" s="135"/>
      <c r="L4" s="136"/>
      <c r="M4" s="138"/>
      <c r="N4" s="136"/>
      <c r="O4" s="139"/>
      <c r="P4" s="136"/>
      <c r="Q4" s="135"/>
      <c r="R4" s="135"/>
      <c r="S4" s="136"/>
      <c r="T4" s="140"/>
      <c r="U4" s="13" t="s">
        <v>446</v>
      </c>
      <c r="V4" s="13" t="s">
        <v>447</v>
      </c>
      <c r="W4" s="13" t="s">
        <v>448</v>
      </c>
    </row>
    <row r="5" ht="15.75" customHeight="1">
      <c r="A5" s="103">
        <v>5.0</v>
      </c>
      <c r="B5" s="103"/>
      <c r="C5" s="103"/>
      <c r="D5" s="103"/>
      <c r="E5" s="13"/>
      <c r="F5" s="13"/>
      <c r="G5" s="13"/>
      <c r="H5" s="103"/>
      <c r="I5" s="13"/>
      <c r="J5" s="13"/>
      <c r="K5" s="13"/>
      <c r="L5" s="103"/>
      <c r="M5" s="103"/>
      <c r="N5" s="103"/>
      <c r="O5" s="103"/>
      <c r="P5" s="103"/>
      <c r="Q5" s="13" t="s">
        <v>232</v>
      </c>
      <c r="S5" s="121"/>
      <c r="T5" s="140"/>
      <c r="U5" s="147">
        <f>SUM(E5:H5) * 2 + SUM(I5:L5) * 3</f>
        <v>0</v>
      </c>
      <c r="V5" s="147">
        <f>1-EXP(-(ROW(V5) - 4)/3)</f>
        <v>0.2834686894</v>
      </c>
      <c r="W5" s="147">
        <f>V5*U5</f>
        <v>0</v>
      </c>
    </row>
    <row r="6" ht="15.75" customHeight="1">
      <c r="A6" s="121"/>
      <c r="B6" s="121"/>
      <c r="C6" s="121"/>
      <c r="D6" s="121"/>
      <c r="E6" s="13"/>
      <c r="F6" s="13"/>
      <c r="G6" s="13"/>
      <c r="H6" s="103"/>
      <c r="I6" s="13"/>
      <c r="J6" s="13"/>
      <c r="K6" s="13"/>
      <c r="L6" s="103"/>
      <c r="M6" s="121"/>
      <c r="N6" s="121"/>
      <c r="O6" s="121"/>
      <c r="P6" s="121"/>
      <c r="S6" s="121"/>
      <c r="T6" s="140"/>
    </row>
    <row r="7" ht="15.75" customHeight="1">
      <c r="A7" s="103">
        <v>17.0</v>
      </c>
      <c r="B7" s="103"/>
      <c r="C7" s="103"/>
      <c r="D7" s="103"/>
      <c r="E7" s="13"/>
      <c r="F7" s="13"/>
      <c r="G7" s="13"/>
      <c r="H7" s="103"/>
      <c r="I7" s="13"/>
      <c r="J7" s="13"/>
      <c r="K7" s="13"/>
      <c r="L7" s="103"/>
      <c r="M7" s="103"/>
      <c r="N7" s="103"/>
      <c r="O7" s="103"/>
      <c r="P7" s="103"/>
      <c r="Q7" s="13" t="s">
        <v>232</v>
      </c>
      <c r="S7" s="121"/>
      <c r="T7" s="140"/>
      <c r="U7" s="147">
        <f>SUM(E7:H7) * 2 + SUM(I7:L7) * 3</f>
        <v>0</v>
      </c>
      <c r="V7" s="147">
        <f>1-EXP(-(ROW(V7) - 4)/3)</f>
        <v>0.6321205588</v>
      </c>
      <c r="W7" s="147">
        <f>V7*U7</f>
        <v>0</v>
      </c>
    </row>
    <row r="8" ht="15.75" customHeight="1">
      <c r="A8" s="121"/>
      <c r="B8" s="121"/>
      <c r="C8" s="121"/>
      <c r="D8" s="121"/>
      <c r="E8" s="13"/>
      <c r="F8" s="13"/>
      <c r="G8" s="13"/>
      <c r="H8" s="103"/>
      <c r="I8" s="13"/>
      <c r="J8" s="13"/>
      <c r="K8" s="13"/>
      <c r="L8" s="103"/>
      <c r="M8" s="121"/>
      <c r="N8" s="121"/>
      <c r="O8" s="121"/>
      <c r="P8" s="121"/>
      <c r="S8" s="121"/>
      <c r="T8" s="140"/>
    </row>
    <row r="9" ht="15.75" customHeight="1">
      <c r="A9" s="103">
        <v>21.0</v>
      </c>
      <c r="B9" s="103"/>
      <c r="C9" s="103"/>
      <c r="D9" s="103" t="s">
        <v>401</v>
      </c>
      <c r="E9" s="13">
        <v>1.0</v>
      </c>
      <c r="F9" s="13">
        <v>0.0</v>
      </c>
      <c r="G9" s="13">
        <v>0.0</v>
      </c>
      <c r="H9" s="103">
        <v>0.0</v>
      </c>
      <c r="I9" s="13">
        <v>0.0</v>
      </c>
      <c r="J9" s="13">
        <v>0.0</v>
      </c>
      <c r="K9" s="13">
        <v>0.0</v>
      </c>
      <c r="L9" s="103">
        <v>0.0</v>
      </c>
      <c r="M9" s="103">
        <v>1.0</v>
      </c>
      <c r="N9" s="103"/>
      <c r="O9" s="103"/>
      <c r="P9" s="103">
        <v>2.0</v>
      </c>
      <c r="Q9" s="13"/>
      <c r="S9" s="121"/>
      <c r="T9" s="140"/>
      <c r="U9" s="147">
        <f>SUM(E9:H9) * 2 + SUM(I9:L9) * 3</f>
        <v>2</v>
      </c>
      <c r="V9" s="147">
        <f>1-EXP(-(ROW(V9) - 4)/3)</f>
        <v>0.8111243972</v>
      </c>
      <c r="W9" s="147">
        <f>V9*U9</f>
        <v>1.622248794</v>
      </c>
    </row>
    <row r="10" ht="15.75" customHeight="1">
      <c r="A10" s="121"/>
      <c r="B10" s="121"/>
      <c r="C10" s="121"/>
      <c r="D10" s="121"/>
      <c r="E10" s="13">
        <v>1.0</v>
      </c>
      <c r="F10" s="13">
        <v>0.0</v>
      </c>
      <c r="G10" s="13">
        <v>0.0</v>
      </c>
      <c r="H10" s="103">
        <v>0.0</v>
      </c>
      <c r="I10" s="13">
        <v>0.0</v>
      </c>
      <c r="J10" s="13">
        <v>0.0</v>
      </c>
      <c r="K10" s="13">
        <v>0.0</v>
      </c>
      <c r="L10" s="103">
        <v>0.0</v>
      </c>
      <c r="M10" s="121"/>
      <c r="N10" s="121"/>
      <c r="O10" s="121"/>
      <c r="P10" s="121"/>
      <c r="S10" s="121"/>
      <c r="T10" s="140"/>
    </row>
    <row r="11" ht="15.75" customHeight="1">
      <c r="A11" s="103">
        <v>28.0</v>
      </c>
      <c r="B11" s="103"/>
      <c r="C11" s="103" t="s">
        <v>116</v>
      </c>
      <c r="D11" s="103" t="s">
        <v>683</v>
      </c>
      <c r="E11" s="13">
        <v>0.0</v>
      </c>
      <c r="F11" s="13">
        <v>0.0</v>
      </c>
      <c r="G11" s="13">
        <v>0.0</v>
      </c>
      <c r="H11" s="103">
        <v>0.0</v>
      </c>
      <c r="I11" s="13">
        <v>0.0</v>
      </c>
      <c r="J11" s="13">
        <v>0.0</v>
      </c>
      <c r="K11" s="13">
        <v>0.0</v>
      </c>
      <c r="L11" s="103">
        <v>0.0</v>
      </c>
      <c r="M11" s="103">
        <v>1.0</v>
      </c>
      <c r="N11" s="103">
        <v>1.0</v>
      </c>
      <c r="O11" s="103"/>
      <c r="P11" s="103">
        <v>2.0</v>
      </c>
      <c r="Q11" s="13" t="s">
        <v>684</v>
      </c>
      <c r="S11" s="121"/>
      <c r="T11" s="140"/>
      <c r="U11" s="147">
        <f>SUM(E11:H11) * 2 + SUM(I11:L11) * 3</f>
        <v>0</v>
      </c>
      <c r="V11" s="147">
        <f>1-EXP(-(ROW(V11) - 4)/3)</f>
        <v>0.9030280321</v>
      </c>
      <c r="W11" s="147">
        <f>V11*U11</f>
        <v>0</v>
      </c>
    </row>
    <row r="12" ht="15.75" customHeight="1">
      <c r="A12" s="121"/>
      <c r="B12" s="121"/>
      <c r="C12" s="121"/>
      <c r="D12" s="121"/>
      <c r="E12" s="13">
        <v>0.0</v>
      </c>
      <c r="F12" s="13">
        <v>0.0</v>
      </c>
      <c r="G12" s="13">
        <v>0.0</v>
      </c>
      <c r="H12" s="103">
        <v>0.0</v>
      </c>
      <c r="I12" s="13">
        <v>0.0</v>
      </c>
      <c r="J12" s="13">
        <v>0.0</v>
      </c>
      <c r="K12" s="13">
        <v>0.0</v>
      </c>
      <c r="L12" s="103">
        <v>0.0</v>
      </c>
      <c r="M12" s="121"/>
      <c r="N12" s="121"/>
      <c r="O12" s="121"/>
      <c r="P12" s="121"/>
      <c r="S12" s="121"/>
      <c r="T12" s="140"/>
    </row>
    <row r="13" ht="15.75" customHeight="1">
      <c r="A13" s="103">
        <v>39.0</v>
      </c>
      <c r="B13" s="103"/>
      <c r="C13" s="103"/>
      <c r="D13" s="103" t="s">
        <v>685</v>
      </c>
      <c r="E13" s="13">
        <v>0.0</v>
      </c>
      <c r="F13" s="13">
        <v>0.0</v>
      </c>
      <c r="G13" s="13">
        <v>0.0</v>
      </c>
      <c r="H13" s="103">
        <v>0.0</v>
      </c>
      <c r="I13" s="13">
        <v>0.0</v>
      </c>
      <c r="J13" s="13">
        <v>0.0</v>
      </c>
      <c r="K13" s="13">
        <v>0.0</v>
      </c>
      <c r="L13" s="103">
        <v>0.0</v>
      </c>
      <c r="M13" s="103"/>
      <c r="N13" s="103"/>
      <c r="O13" s="103"/>
      <c r="P13" s="103">
        <v>1.0</v>
      </c>
      <c r="Q13" s="13"/>
      <c r="S13" s="121"/>
      <c r="T13" s="140"/>
      <c r="U13" s="147">
        <f>SUM(E13:H13) * 2 + SUM(I13:L13) * 3</f>
        <v>0</v>
      </c>
      <c r="V13" s="147">
        <f>1-EXP(-(ROW(V13) - 4)/3)</f>
        <v>0.9502129316</v>
      </c>
      <c r="W13" s="147">
        <f>V13*U13</f>
        <v>0</v>
      </c>
    </row>
    <row r="14" ht="15.75" customHeight="1">
      <c r="A14" s="121"/>
      <c r="B14" s="121"/>
      <c r="C14" s="121"/>
      <c r="D14" s="121"/>
      <c r="E14" s="13">
        <v>0.0</v>
      </c>
      <c r="F14" s="13">
        <v>0.0</v>
      </c>
      <c r="G14" s="13">
        <v>0.0</v>
      </c>
      <c r="H14" s="103">
        <v>0.0</v>
      </c>
      <c r="I14" s="13">
        <v>0.0</v>
      </c>
      <c r="J14" s="13">
        <v>0.0</v>
      </c>
      <c r="K14" s="13">
        <v>0.0</v>
      </c>
      <c r="L14" s="103">
        <v>0.0</v>
      </c>
      <c r="M14" s="121"/>
      <c r="N14" s="121"/>
      <c r="O14" s="121"/>
      <c r="P14" s="121"/>
      <c r="S14" s="121"/>
      <c r="T14" s="140"/>
    </row>
    <row r="15" ht="15.75" customHeight="1">
      <c r="A15" s="103">
        <v>49.0</v>
      </c>
      <c r="B15" s="103"/>
      <c r="C15" s="103" t="s">
        <v>116</v>
      </c>
      <c r="D15" s="103" t="s">
        <v>686</v>
      </c>
      <c r="E15" s="13">
        <v>0.0</v>
      </c>
      <c r="F15" s="13">
        <v>0.0</v>
      </c>
      <c r="G15" s="13">
        <v>0.0</v>
      </c>
      <c r="H15" s="103">
        <v>0.0</v>
      </c>
      <c r="I15" s="13">
        <v>0.0</v>
      </c>
      <c r="J15" s="13">
        <v>0.0</v>
      </c>
      <c r="K15" s="13">
        <v>0.0</v>
      </c>
      <c r="L15" s="103">
        <v>0.0</v>
      </c>
      <c r="M15" s="103">
        <v>1.0</v>
      </c>
      <c r="N15" s="103">
        <v>5.0</v>
      </c>
      <c r="O15" s="103"/>
      <c r="P15" s="103">
        <v>3.0</v>
      </c>
      <c r="Q15" s="13" t="s">
        <v>687</v>
      </c>
      <c r="S15" s="121"/>
      <c r="T15" s="140"/>
      <c r="U15" s="147">
        <f>SUM(E15:H15) * 2 + SUM(I15:L15) * 3</f>
        <v>0</v>
      </c>
      <c r="V15" s="147">
        <f>1-EXP(-(ROW(V15) - 4)/3)</f>
        <v>0.9744384668</v>
      </c>
      <c r="W15" s="147">
        <f>V15*U15</f>
        <v>0</v>
      </c>
    </row>
    <row r="16" ht="15.75" customHeight="1">
      <c r="A16" s="121"/>
      <c r="B16" s="121"/>
      <c r="C16" s="121"/>
      <c r="D16" s="121"/>
      <c r="E16" s="13">
        <v>0.0</v>
      </c>
      <c r="F16" s="13">
        <v>0.0</v>
      </c>
      <c r="G16" s="13">
        <v>0.0</v>
      </c>
      <c r="H16" s="103">
        <v>0.0</v>
      </c>
      <c r="I16" s="13">
        <v>0.0</v>
      </c>
      <c r="J16" s="13">
        <v>0.0</v>
      </c>
      <c r="K16" s="13">
        <v>0.0</v>
      </c>
      <c r="L16" s="103">
        <v>0.0</v>
      </c>
      <c r="M16" s="121"/>
      <c r="N16" s="121"/>
      <c r="O16" s="121"/>
      <c r="P16" s="121"/>
      <c r="S16" s="121"/>
      <c r="T16" s="140"/>
    </row>
    <row r="17" ht="15.75" customHeight="1">
      <c r="A17" s="103">
        <v>53.0</v>
      </c>
      <c r="B17" s="103"/>
      <c r="C17" s="103"/>
      <c r="D17" s="103" t="s">
        <v>688</v>
      </c>
      <c r="E17" s="13">
        <v>0.0</v>
      </c>
      <c r="F17" s="13">
        <v>0.0</v>
      </c>
      <c r="G17" s="13">
        <v>0.0</v>
      </c>
      <c r="H17" s="103">
        <v>0.0</v>
      </c>
      <c r="I17" s="13">
        <v>0.0</v>
      </c>
      <c r="J17" s="13">
        <v>0.0</v>
      </c>
      <c r="K17" s="13">
        <v>0.0</v>
      </c>
      <c r="L17" s="103">
        <v>0.0</v>
      </c>
      <c r="M17" s="103"/>
      <c r="N17" s="103"/>
      <c r="O17" s="103"/>
      <c r="P17" s="103">
        <v>2.0</v>
      </c>
      <c r="Q17" s="13" t="s">
        <v>689</v>
      </c>
      <c r="S17" s="121"/>
      <c r="T17" s="140"/>
      <c r="U17" s="147">
        <f>SUM(E17:H17) * 2 + SUM(I17:L17) * 3</f>
        <v>0</v>
      </c>
      <c r="V17" s="147">
        <f>1-EXP(-(ROW(V17) - 4)/3)</f>
        <v>0.9868762713</v>
      </c>
      <c r="W17" s="147">
        <f>V17*U17</f>
        <v>0</v>
      </c>
    </row>
    <row r="18" ht="15.75" customHeight="1">
      <c r="A18" s="121"/>
      <c r="B18" s="121"/>
      <c r="C18" s="121"/>
      <c r="D18" s="121"/>
      <c r="E18" s="13">
        <v>0.0</v>
      </c>
      <c r="F18" s="13">
        <v>0.0</v>
      </c>
      <c r="G18" s="13">
        <v>0.0</v>
      </c>
      <c r="H18" s="103">
        <v>0.0</v>
      </c>
      <c r="I18" s="13">
        <v>0.0</v>
      </c>
      <c r="J18" s="13">
        <v>0.0</v>
      </c>
      <c r="K18" s="13">
        <v>0.0</v>
      </c>
      <c r="L18" s="103">
        <v>0.0</v>
      </c>
      <c r="M18" s="121"/>
      <c r="N18" s="121"/>
      <c r="O18" s="121"/>
      <c r="P18" s="121"/>
      <c r="S18" s="121"/>
      <c r="T18" s="140"/>
    </row>
    <row r="19" ht="15.75" customHeight="1">
      <c r="A19" s="103">
        <v>60.0</v>
      </c>
      <c r="B19" s="103"/>
      <c r="C19" s="103" t="s">
        <v>119</v>
      </c>
      <c r="D19" s="103" t="s">
        <v>690</v>
      </c>
      <c r="E19" s="13">
        <v>0.0</v>
      </c>
      <c r="F19" s="13">
        <v>0.0</v>
      </c>
      <c r="G19" s="13">
        <v>0.0</v>
      </c>
      <c r="H19" s="103">
        <v>0.0</v>
      </c>
      <c r="I19" s="13">
        <v>0.0</v>
      </c>
      <c r="J19" s="13">
        <v>0.0</v>
      </c>
      <c r="K19" s="13">
        <v>0.0</v>
      </c>
      <c r="L19" s="103">
        <v>0.0</v>
      </c>
      <c r="M19" s="103"/>
      <c r="N19" s="103"/>
      <c r="O19" s="103"/>
      <c r="P19" s="103">
        <v>2.0</v>
      </c>
      <c r="Q19" s="13" t="s">
        <v>691</v>
      </c>
      <c r="S19" s="121"/>
      <c r="T19" s="140"/>
      <c r="U19" s="147">
        <f>SUM(E19:H19) * 2 + SUM(I19:L19) * 3</f>
        <v>0</v>
      </c>
      <c r="V19" s="147">
        <f>1-EXP(-(ROW(V19) - 4)/3)</f>
        <v>0.993262053</v>
      </c>
      <c r="W19" s="147">
        <f>V19*U19</f>
        <v>0</v>
      </c>
    </row>
    <row r="20" ht="15.75" customHeight="1">
      <c r="A20" s="121"/>
      <c r="B20" s="121"/>
      <c r="C20" s="121"/>
      <c r="D20" s="121"/>
      <c r="E20" s="13">
        <v>0.0</v>
      </c>
      <c r="F20" s="13">
        <v>0.0</v>
      </c>
      <c r="G20" s="13">
        <v>0.0</v>
      </c>
      <c r="H20" s="103">
        <v>0.0</v>
      </c>
      <c r="I20" s="13">
        <v>0.0</v>
      </c>
      <c r="J20" s="13">
        <v>0.0</v>
      </c>
      <c r="K20" s="13">
        <v>0.0</v>
      </c>
      <c r="L20" s="103">
        <v>0.0</v>
      </c>
      <c r="M20" s="121"/>
      <c r="N20" s="121"/>
      <c r="O20" s="121"/>
      <c r="P20" s="121"/>
      <c r="S20" s="121"/>
      <c r="T20" s="140"/>
    </row>
    <row r="21" ht="15.75" customHeight="1">
      <c r="A21" s="103">
        <v>66.0</v>
      </c>
      <c r="B21" s="103"/>
      <c r="C21" s="103" t="s">
        <v>116</v>
      </c>
      <c r="D21" s="103" t="s">
        <v>692</v>
      </c>
      <c r="E21" s="13">
        <v>0.0</v>
      </c>
      <c r="F21" s="13">
        <v>0.0</v>
      </c>
      <c r="G21" s="13">
        <v>0.0</v>
      </c>
      <c r="H21" s="103">
        <v>0.0</v>
      </c>
      <c r="I21" s="13">
        <v>0.0</v>
      </c>
      <c r="J21" s="13">
        <v>0.0</v>
      </c>
      <c r="K21" s="13">
        <v>0.0</v>
      </c>
      <c r="L21" s="103">
        <v>0.0</v>
      </c>
      <c r="M21" s="103"/>
      <c r="N21" s="103"/>
      <c r="O21" s="103"/>
      <c r="P21" s="103">
        <v>1.0</v>
      </c>
      <c r="Q21" s="13" t="s">
        <v>693</v>
      </c>
      <c r="S21" s="121"/>
      <c r="T21" s="140" t="s">
        <v>449</v>
      </c>
      <c r="U21" s="147">
        <f t="shared" ref="U21:W21" si="1">SUM(U5:U20)</f>
        <v>2</v>
      </c>
      <c r="V21" s="147">
        <f t="shared" si="1"/>
        <v>6.5345314</v>
      </c>
      <c r="W21" s="147">
        <f t="shared" si="1"/>
        <v>1.622248794</v>
      </c>
    </row>
    <row r="22" ht="15.75" customHeight="1">
      <c r="A22" s="121"/>
      <c r="B22" s="121"/>
      <c r="C22" s="121"/>
      <c r="D22" s="121"/>
      <c r="E22" s="13">
        <v>0.0</v>
      </c>
      <c r="F22" s="13">
        <v>0.0</v>
      </c>
      <c r="G22" s="13">
        <v>0.0</v>
      </c>
      <c r="H22" s="103">
        <v>0.0</v>
      </c>
      <c r="I22" s="13">
        <v>0.0</v>
      </c>
      <c r="J22" s="13">
        <v>0.0</v>
      </c>
      <c r="K22" s="13">
        <v>0.0</v>
      </c>
      <c r="L22" s="103">
        <v>0.0</v>
      </c>
      <c r="M22" s="121"/>
      <c r="N22" s="121"/>
      <c r="O22" s="121"/>
      <c r="P22" s="121"/>
      <c r="S22" s="121"/>
      <c r="T22" s="140"/>
      <c r="U22" s="147">
        <f>U21/COUNT(U5:U20)</f>
        <v>0.25</v>
      </c>
      <c r="V22" s="13"/>
      <c r="W22" s="147">
        <f>W21/V21</f>
        <v>0.248257862</v>
      </c>
    </row>
    <row r="23" ht="15.75" customHeight="1">
      <c r="A23" s="103"/>
      <c r="B23" s="103"/>
      <c r="C23" s="103"/>
      <c r="D23" s="103"/>
      <c r="E23" s="13"/>
      <c r="F23" s="13"/>
      <c r="G23" s="13"/>
      <c r="H23" s="103"/>
      <c r="I23" s="13"/>
      <c r="J23" s="13"/>
      <c r="K23" s="13"/>
      <c r="L23" s="103"/>
      <c r="M23" s="103"/>
      <c r="N23" s="103"/>
      <c r="O23" s="103"/>
      <c r="P23" s="103"/>
      <c r="Q23" s="13"/>
      <c r="S23" s="121"/>
    </row>
    <row r="24" ht="15.75" customHeight="1">
      <c r="A24" s="121"/>
      <c r="B24" s="121"/>
      <c r="C24" s="121"/>
      <c r="D24" s="121"/>
      <c r="E24" s="13"/>
      <c r="F24" s="13"/>
      <c r="G24" s="13"/>
      <c r="H24" s="103"/>
      <c r="I24" s="13"/>
      <c r="J24" s="13"/>
      <c r="K24" s="13"/>
      <c r="L24" s="103"/>
      <c r="M24" s="121"/>
      <c r="N24" s="121"/>
      <c r="O24" s="121"/>
      <c r="P24" s="121"/>
      <c r="S24" s="121"/>
    </row>
    <row r="25" ht="15.75" customHeight="1">
      <c r="A25" s="103"/>
      <c r="B25" s="103"/>
      <c r="C25" s="103"/>
      <c r="D25" s="103"/>
      <c r="E25" s="13"/>
      <c r="F25" s="13"/>
      <c r="G25" s="13"/>
      <c r="H25" s="103"/>
      <c r="I25" s="13"/>
      <c r="J25" s="13"/>
      <c r="K25" s="13"/>
      <c r="L25" s="103"/>
      <c r="M25" s="103"/>
      <c r="N25" s="103"/>
      <c r="O25" s="103"/>
      <c r="P25" s="103"/>
      <c r="Q25" s="13"/>
      <c r="S25" s="121"/>
    </row>
    <row r="26" ht="15.75" customHeight="1">
      <c r="A26" s="121"/>
      <c r="B26" s="121"/>
      <c r="C26" s="121"/>
      <c r="D26" s="121"/>
      <c r="E26" s="13"/>
      <c r="F26" s="13"/>
      <c r="G26" s="13"/>
      <c r="H26" s="103"/>
      <c r="I26" s="13"/>
      <c r="J26" s="13"/>
      <c r="K26" s="13"/>
      <c r="L26" s="103"/>
      <c r="M26" s="121"/>
      <c r="N26" s="121"/>
      <c r="O26" s="121"/>
      <c r="P26" s="121"/>
      <c r="S26" s="121"/>
    </row>
    <row r="27" ht="15.75" customHeight="1">
      <c r="A27" s="103"/>
      <c r="B27" s="103"/>
      <c r="C27" s="103"/>
      <c r="D27" s="103"/>
      <c r="E27" s="13"/>
      <c r="F27" s="13"/>
      <c r="G27" s="13"/>
      <c r="H27" s="103"/>
      <c r="I27" s="13"/>
      <c r="J27" s="13"/>
      <c r="K27" s="13"/>
      <c r="L27" s="103"/>
      <c r="M27" s="103"/>
      <c r="N27" s="103"/>
      <c r="O27" s="103"/>
      <c r="P27" s="103"/>
      <c r="Q27" s="13"/>
      <c r="S27" s="121"/>
    </row>
    <row r="28" ht="15.75" customHeight="1">
      <c r="A28" s="122"/>
      <c r="B28" s="122"/>
      <c r="C28" s="122"/>
      <c r="D28" s="122"/>
      <c r="E28" s="123"/>
      <c r="F28" s="123"/>
      <c r="G28" s="123"/>
      <c r="H28" s="124"/>
      <c r="I28" s="123"/>
      <c r="J28" s="123"/>
      <c r="K28" s="123"/>
      <c r="L28" s="124"/>
      <c r="M28" s="122"/>
      <c r="N28" s="122"/>
      <c r="O28" s="122"/>
      <c r="P28" s="122"/>
      <c r="Q28" s="52"/>
      <c r="R28" s="52"/>
      <c r="S28" s="122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ht="15.75" customHeight="1">
      <c r="A30" s="126" t="s">
        <v>450</v>
      </c>
      <c r="B30" s="123"/>
      <c r="C30" s="123"/>
      <c r="D30" s="123"/>
      <c r="E30" s="123"/>
      <c r="F30" s="123"/>
      <c r="G30" s="123"/>
      <c r="H30" s="123"/>
      <c r="I30" s="123"/>
      <c r="J30" s="123"/>
      <c r="K30" s="123"/>
      <c r="L30" s="123"/>
      <c r="M30" s="123"/>
      <c r="N30" s="123"/>
      <c r="O30" s="13"/>
      <c r="P30" s="13"/>
      <c r="Q30" s="13"/>
      <c r="R30" s="13"/>
      <c r="S30" s="13"/>
    </row>
    <row r="31" ht="15.75" customHeight="1">
      <c r="A31" s="140"/>
      <c r="B31" s="141" t="str">
        <f>SUM(B5:B28)/COUNTIF(B5:B28, "&lt;&gt;")</f>
        <v>#DIV/0!</v>
      </c>
      <c r="C31" s="13"/>
      <c r="D31" s="13"/>
      <c r="E31" s="141">
        <f t="array" ref="E31">SUM(IF(ISODD(ROW(E$5:E28)), E$5:E28, 0))/COUNTIF($A$5:$A$28, "&lt;&gt;")</f>
        <v>0.1111111111</v>
      </c>
      <c r="F31" s="141">
        <f t="array" ref="F31">SUM(IF(ISODD(ROW(F$5:F28)), F$5:F28, 0))/COUNTIF($A$5:$A$28, "&lt;&gt;")</f>
        <v>0</v>
      </c>
      <c r="G31" s="141">
        <f t="array" ref="G31">SUM(IF(ISODD(ROW(G$5:G28)), G$5:G28, 0))/COUNTIF($A$5:$A$28, "&lt;&gt;")</f>
        <v>0</v>
      </c>
      <c r="H31" s="141">
        <f t="array" ref="H31">SUM(IF(ISODD(ROW(H$5:H28)), H$5:H28, 0))/COUNTIF($A$5:$A$28, "&lt;&gt;")</f>
        <v>0</v>
      </c>
      <c r="I31" s="141">
        <f t="array" ref="I31">SUM(IF(ISODD(ROW(I$5:I28)), I$5:I28, 0))/COUNTIF($A$5:$A$28, "&lt;&gt;")</f>
        <v>0</v>
      </c>
      <c r="J31" s="141">
        <f t="array" ref="J31">SUM(IF(ISODD(ROW(J$5:J28)), J$5:J28, 0))/COUNTIF($A$5:$A$28, "&lt;&gt;")</f>
        <v>0</v>
      </c>
      <c r="K31" s="141">
        <f t="array" ref="K31">SUM(IF(ISODD(ROW(K$5:K28)), K$5:K28, 0))/COUNTIF($A$5:$A$28, "&lt;&gt;")</f>
        <v>0</v>
      </c>
      <c r="L31" s="141">
        <f t="array" ref="L31">SUM(IF(ISODD(ROW(L$5:L28)), L$5:L28, 0))/COUNTIF($A$5:$A$28, "&lt;&gt;")</f>
        <v>0</v>
      </c>
      <c r="M31" s="141">
        <f>SUM(M5:M28)/COUNTIF($A$5:$A$28, "&lt;&gt;")</f>
        <v>0.3333333333</v>
      </c>
      <c r="N31" s="141">
        <f t="shared" ref="N31:P31" si="2">SUM(N5:N28)/COUNTIF(N5:N28, "&lt;&gt;")</f>
        <v>3</v>
      </c>
      <c r="O31" s="142" t="str">
        <f t="shared" si="2"/>
        <v>#DIV/0!</v>
      </c>
      <c r="P31" s="143">
        <f t="shared" si="2"/>
        <v>1.857142857</v>
      </c>
      <c r="Q31" s="13"/>
      <c r="R31" s="13"/>
      <c r="S31" s="13"/>
    </row>
    <row r="32" ht="15.75" customHeight="1">
      <c r="A32" s="144"/>
      <c r="B32" s="123"/>
      <c r="C32" s="123"/>
      <c r="D32" s="123"/>
      <c r="E32" s="145">
        <f t="array" ref="E32">SUM(IF(ISEVEN(ROW(E$6:E28)), E$6:E28, 0))/COUNTIF($A$5:$A$28, "&lt;&gt;")</f>
        <v>0.1111111111</v>
      </c>
      <c r="F32" s="145">
        <f t="array" ref="F32">SUM(IF(ISEVEN(ROW(F$6:F28)), F$6:F28, 0))/COUNTIF($A$5:$A$28, "&lt;&gt;")</f>
        <v>0</v>
      </c>
      <c r="G32" s="145">
        <f t="array" ref="G32">SUM(IF(ISEVEN(ROW(G$6:G28)), G$6:G28, 0))/COUNTIF($A$5:$A$28, "&lt;&gt;")</f>
        <v>0</v>
      </c>
      <c r="H32" s="145">
        <f t="array" ref="H32">SUM(IF(ISEVEN(ROW(H$6:H28)), H$6:H28, 0))/COUNTIF($A$5:$A$28, "&lt;&gt;")</f>
        <v>0</v>
      </c>
      <c r="I32" s="141">
        <f t="array" ref="I32">SUM(IF(ISEVEN(ROW(I$6:I28)), I$6:I28, 0))/COUNTIF($A$5:$A$28, "&lt;&gt;")</f>
        <v>0</v>
      </c>
      <c r="J32" s="145">
        <f t="array" ref="J32">SUM(IF(ISEVEN(ROW(J$6:J28)), J$6:J28, 0))/COUNTIF($A$5:$A$28, "&lt;&gt;")</f>
        <v>0</v>
      </c>
      <c r="K32" s="145">
        <f t="array" ref="K32">SUM(IF(ISEVEN(ROW(K$6:K28)), K$6:K28, 0))/COUNTIF($A$5:$A$28, "&lt;&gt;")</f>
        <v>0</v>
      </c>
      <c r="L32" s="145">
        <f t="array" ref="L32">SUM(IF(ISEVEN(ROW(L$6:L28)), L$6:L28, 0))/COUNTIF($A$5:$A$28, "&lt;&gt;")</f>
        <v>0</v>
      </c>
      <c r="M32" s="123"/>
      <c r="N32" s="123"/>
      <c r="O32" s="123"/>
      <c r="P32" s="124"/>
      <c r="Q32" s="13"/>
      <c r="R32" s="13"/>
      <c r="S32" s="13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7">
    <mergeCell ref="E3:H3"/>
    <mergeCell ref="I3:L3"/>
    <mergeCell ref="E4:H4"/>
    <mergeCell ref="I4:L4"/>
    <mergeCell ref="A2:A4"/>
    <mergeCell ref="B2:B4"/>
    <mergeCell ref="C2:D2"/>
    <mergeCell ref="M2:N2"/>
    <mergeCell ref="O2:O4"/>
    <mergeCell ref="P2:P4"/>
    <mergeCell ref="Q2:S4"/>
    <mergeCell ref="U5:U6"/>
    <mergeCell ref="V5:V6"/>
    <mergeCell ref="W5:W6"/>
    <mergeCell ref="M3:M4"/>
    <mergeCell ref="N3:N4"/>
    <mergeCell ref="M5:M6"/>
    <mergeCell ref="N5:N6"/>
    <mergeCell ref="O5:O6"/>
    <mergeCell ref="P5:P6"/>
    <mergeCell ref="Q5:S6"/>
    <mergeCell ref="A7:A8"/>
    <mergeCell ref="A9:A10"/>
    <mergeCell ref="B9:B10"/>
    <mergeCell ref="C9:C10"/>
    <mergeCell ref="D9:D10"/>
    <mergeCell ref="V9:V10"/>
    <mergeCell ref="W9:W10"/>
    <mergeCell ref="N15:N16"/>
    <mergeCell ref="O15:O16"/>
    <mergeCell ref="P15:P16"/>
    <mergeCell ref="Q15:S16"/>
    <mergeCell ref="U15:U16"/>
    <mergeCell ref="V15:V16"/>
    <mergeCell ref="W15:W16"/>
    <mergeCell ref="M15:M16"/>
    <mergeCell ref="M17:M18"/>
    <mergeCell ref="N17:N18"/>
    <mergeCell ref="O17:O18"/>
    <mergeCell ref="P17:P18"/>
    <mergeCell ref="Q17:S18"/>
    <mergeCell ref="U17:U18"/>
    <mergeCell ref="P23:P24"/>
    <mergeCell ref="Q23:S24"/>
    <mergeCell ref="Q25:S26"/>
    <mergeCell ref="M19:M20"/>
    <mergeCell ref="M21:M22"/>
    <mergeCell ref="N21:N22"/>
    <mergeCell ref="O21:O22"/>
    <mergeCell ref="P21:P22"/>
    <mergeCell ref="Q21:S22"/>
    <mergeCell ref="M23:M24"/>
    <mergeCell ref="N27:N28"/>
    <mergeCell ref="O27:O28"/>
    <mergeCell ref="Q27:S28"/>
    <mergeCell ref="N23:N24"/>
    <mergeCell ref="O23:O24"/>
    <mergeCell ref="M25:M26"/>
    <mergeCell ref="N25:N26"/>
    <mergeCell ref="O25:O26"/>
    <mergeCell ref="P25:P26"/>
    <mergeCell ref="M27:M28"/>
    <mergeCell ref="P27:P28"/>
    <mergeCell ref="N7:N8"/>
    <mergeCell ref="O7:O8"/>
    <mergeCell ref="P7:P8"/>
    <mergeCell ref="Q7:S8"/>
    <mergeCell ref="U7:U8"/>
    <mergeCell ref="V7:V8"/>
    <mergeCell ref="W7:W8"/>
    <mergeCell ref="M7:M8"/>
    <mergeCell ref="M9:M10"/>
    <mergeCell ref="N9:N10"/>
    <mergeCell ref="O9:O10"/>
    <mergeCell ref="P9:P10"/>
    <mergeCell ref="Q9:S10"/>
    <mergeCell ref="U9:U10"/>
    <mergeCell ref="N11:N12"/>
    <mergeCell ref="O11:O12"/>
    <mergeCell ref="P11:P12"/>
    <mergeCell ref="Q11:S12"/>
    <mergeCell ref="U11:U12"/>
    <mergeCell ref="V11:V12"/>
    <mergeCell ref="W11:W12"/>
    <mergeCell ref="V13:V14"/>
    <mergeCell ref="W13:W14"/>
    <mergeCell ref="M11:M12"/>
    <mergeCell ref="M13:M14"/>
    <mergeCell ref="N13:N14"/>
    <mergeCell ref="O13:O14"/>
    <mergeCell ref="P13:P14"/>
    <mergeCell ref="Q13:S14"/>
    <mergeCell ref="U13:U14"/>
    <mergeCell ref="V17:V18"/>
    <mergeCell ref="W17:W18"/>
    <mergeCell ref="N19:N20"/>
    <mergeCell ref="O19:O20"/>
    <mergeCell ref="P19:P20"/>
    <mergeCell ref="Q19:S20"/>
    <mergeCell ref="U19:U20"/>
    <mergeCell ref="V19:V20"/>
    <mergeCell ref="W19:W20"/>
    <mergeCell ref="A19:A20"/>
    <mergeCell ref="B19:B20"/>
    <mergeCell ref="C19:C20"/>
    <mergeCell ref="D19:D20"/>
    <mergeCell ref="B21:B22"/>
    <mergeCell ref="C21:C22"/>
    <mergeCell ref="D21:D22"/>
    <mergeCell ref="A21:A22"/>
    <mergeCell ref="A23:A24"/>
    <mergeCell ref="B23:B24"/>
    <mergeCell ref="C23:C24"/>
    <mergeCell ref="D23:D24"/>
    <mergeCell ref="A25:A26"/>
    <mergeCell ref="B25:B26"/>
    <mergeCell ref="C3:C4"/>
    <mergeCell ref="D3:D4"/>
    <mergeCell ref="A5:A6"/>
    <mergeCell ref="B5:B6"/>
    <mergeCell ref="C5:C6"/>
    <mergeCell ref="D5:D6"/>
    <mergeCell ref="D7:D8"/>
    <mergeCell ref="B13:B14"/>
    <mergeCell ref="C13:C14"/>
    <mergeCell ref="B7:B8"/>
    <mergeCell ref="C7:C8"/>
    <mergeCell ref="A11:A12"/>
    <mergeCell ref="B11:B12"/>
    <mergeCell ref="C11:C12"/>
    <mergeCell ref="D11:D12"/>
    <mergeCell ref="D13:D14"/>
    <mergeCell ref="C17:C18"/>
    <mergeCell ref="D17:D18"/>
    <mergeCell ref="A13:A14"/>
    <mergeCell ref="A15:A16"/>
    <mergeCell ref="B15:B16"/>
    <mergeCell ref="C15:C16"/>
    <mergeCell ref="D15:D16"/>
    <mergeCell ref="A17:A18"/>
    <mergeCell ref="B17:B18"/>
    <mergeCell ref="C25:C26"/>
    <mergeCell ref="D25:D26"/>
    <mergeCell ref="A27:A28"/>
    <mergeCell ref="B27:B28"/>
    <mergeCell ref="C27:C28"/>
    <mergeCell ref="D27:D28"/>
  </mergeCells>
  <printOptions/>
  <pageMargins bottom="0.75" footer="0.0" header="0.0" left="0.7" right="0.7" top="0.75"/>
  <pageSetup orientation="landscape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6.43"/>
    <col customWidth="1" min="3" max="6" width="14.43"/>
    <col customWidth="1" min="13" max="13" width="16.43"/>
  </cols>
  <sheetData>
    <row r="1" ht="15.75" customHeight="1">
      <c r="A1" s="126" t="s">
        <v>694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T1" s="13"/>
      <c r="U1" s="13"/>
      <c r="V1" s="13"/>
      <c r="W1" s="13"/>
    </row>
    <row r="2" ht="15.75" customHeight="1">
      <c r="A2" s="96" t="s">
        <v>87</v>
      </c>
      <c r="B2" s="96" t="s">
        <v>433</v>
      </c>
      <c r="C2" s="127" t="s">
        <v>89</v>
      </c>
      <c r="D2" s="128"/>
      <c r="E2" s="127" t="s">
        <v>434</v>
      </c>
      <c r="F2" s="127" t="s">
        <v>435</v>
      </c>
      <c r="G2" s="127" t="s">
        <v>436</v>
      </c>
      <c r="H2" s="129" t="s">
        <v>437</v>
      </c>
      <c r="I2" s="127" t="s">
        <v>434</v>
      </c>
      <c r="J2" s="127" t="s">
        <v>435</v>
      </c>
      <c r="K2" s="127" t="s">
        <v>436</v>
      </c>
      <c r="L2" s="129" t="s">
        <v>437</v>
      </c>
      <c r="M2" s="127" t="s">
        <v>438</v>
      </c>
      <c r="N2" s="128"/>
      <c r="O2" s="95" t="s">
        <v>15</v>
      </c>
      <c r="P2" s="96" t="s">
        <v>16</v>
      </c>
      <c r="Q2" s="130" t="s">
        <v>108</v>
      </c>
      <c r="R2" s="66"/>
      <c r="S2" s="131"/>
      <c r="T2" s="140"/>
      <c r="U2" s="13"/>
      <c r="V2" s="13"/>
      <c r="W2" s="13"/>
    </row>
    <row r="3" ht="15.75" customHeight="1">
      <c r="A3" s="121"/>
      <c r="B3" s="121"/>
      <c r="C3" s="132" t="s">
        <v>439</v>
      </c>
      <c r="D3" s="133" t="s">
        <v>108</v>
      </c>
      <c r="E3" s="134" t="s">
        <v>440</v>
      </c>
      <c r="F3" s="135"/>
      <c r="G3" s="135"/>
      <c r="H3" s="136"/>
      <c r="I3" s="134" t="s">
        <v>441</v>
      </c>
      <c r="J3" s="135"/>
      <c r="K3" s="135"/>
      <c r="L3" s="136"/>
      <c r="M3" s="132" t="s">
        <v>442</v>
      </c>
      <c r="N3" s="133" t="s">
        <v>443</v>
      </c>
      <c r="O3" s="137"/>
      <c r="P3" s="121"/>
      <c r="S3" s="121"/>
      <c r="T3" s="140"/>
      <c r="U3" s="13"/>
      <c r="V3" s="13"/>
      <c r="W3" s="13"/>
    </row>
    <row r="4" ht="15.75" customHeight="1">
      <c r="A4" s="136"/>
      <c r="B4" s="136"/>
      <c r="C4" s="138"/>
      <c r="D4" s="136"/>
      <c r="E4" s="134" t="s">
        <v>444</v>
      </c>
      <c r="F4" s="135"/>
      <c r="G4" s="135"/>
      <c r="H4" s="136"/>
      <c r="I4" s="134" t="s">
        <v>445</v>
      </c>
      <c r="J4" s="135"/>
      <c r="K4" s="135"/>
      <c r="L4" s="136"/>
      <c r="M4" s="138"/>
      <c r="N4" s="136"/>
      <c r="O4" s="139"/>
      <c r="P4" s="136"/>
      <c r="Q4" s="135"/>
      <c r="R4" s="135"/>
      <c r="S4" s="136"/>
      <c r="T4" s="140"/>
      <c r="U4" s="13" t="s">
        <v>446</v>
      </c>
      <c r="V4" s="13" t="s">
        <v>447</v>
      </c>
      <c r="W4" s="13" t="s">
        <v>448</v>
      </c>
    </row>
    <row r="5" ht="15.75" customHeight="1">
      <c r="A5" s="103">
        <v>1.0</v>
      </c>
      <c r="B5" s="103"/>
      <c r="C5" s="103" t="s">
        <v>119</v>
      </c>
      <c r="D5" s="103" t="s">
        <v>695</v>
      </c>
      <c r="E5" s="13">
        <v>0.0</v>
      </c>
      <c r="F5" s="13">
        <v>0.0</v>
      </c>
      <c r="G5" s="13">
        <v>0.0</v>
      </c>
      <c r="H5" s="103">
        <v>0.0</v>
      </c>
      <c r="I5" s="13">
        <v>3.0</v>
      </c>
      <c r="J5" s="13">
        <v>0.0</v>
      </c>
      <c r="K5" s="13">
        <v>0.0</v>
      </c>
      <c r="L5" s="103">
        <v>0.0</v>
      </c>
      <c r="M5" s="103">
        <v>1.0</v>
      </c>
      <c r="N5" s="103">
        <v>3.0</v>
      </c>
      <c r="O5" s="103"/>
      <c r="P5" s="103">
        <v>3.0</v>
      </c>
      <c r="Q5" s="13" t="s">
        <v>696</v>
      </c>
      <c r="S5" s="121"/>
      <c r="T5" s="140"/>
      <c r="U5" s="147">
        <f>SUM(E5:H5) * 2 + SUM(I5:L5) * 3</f>
        <v>9</v>
      </c>
      <c r="V5" s="147">
        <f>1-EXP(-(ROW(V5) - 4)/3)</f>
        <v>0.2834686894</v>
      </c>
      <c r="W5" s="147">
        <f>V5*U5</f>
        <v>2.551218205</v>
      </c>
    </row>
    <row r="6" ht="15.75" customHeight="1">
      <c r="A6" s="121"/>
      <c r="B6" s="121"/>
      <c r="C6" s="121"/>
      <c r="D6" s="121"/>
      <c r="E6" s="13">
        <v>0.0</v>
      </c>
      <c r="F6" s="13">
        <v>1.0</v>
      </c>
      <c r="G6" s="13">
        <v>0.0</v>
      </c>
      <c r="H6" s="103">
        <v>0.0</v>
      </c>
      <c r="I6" s="13">
        <v>2.0</v>
      </c>
      <c r="J6" s="13">
        <v>0.0</v>
      </c>
      <c r="K6" s="13">
        <v>0.0</v>
      </c>
      <c r="L6" s="103">
        <v>0.0</v>
      </c>
      <c r="M6" s="121"/>
      <c r="N6" s="121"/>
      <c r="O6" s="121"/>
      <c r="P6" s="121"/>
      <c r="S6" s="121"/>
      <c r="T6" s="140"/>
    </row>
    <row r="7" ht="15.75" customHeight="1">
      <c r="A7" s="103">
        <v>9.0</v>
      </c>
      <c r="B7" s="103"/>
      <c r="C7" s="103" t="s">
        <v>109</v>
      </c>
      <c r="D7" s="103" t="s">
        <v>697</v>
      </c>
      <c r="E7" s="13">
        <v>0.0</v>
      </c>
      <c r="F7" s="13">
        <v>0.0</v>
      </c>
      <c r="G7" s="13">
        <v>0.0</v>
      </c>
      <c r="H7" s="103">
        <v>0.0</v>
      </c>
      <c r="I7" s="13">
        <v>0.0</v>
      </c>
      <c r="J7" s="13">
        <v>0.0</v>
      </c>
      <c r="K7" s="13">
        <v>0.0</v>
      </c>
      <c r="L7" s="103">
        <v>0.0</v>
      </c>
      <c r="M7" s="103">
        <v>1.0</v>
      </c>
      <c r="N7" s="103">
        <v>3.0</v>
      </c>
      <c r="O7" s="103"/>
      <c r="P7" s="103">
        <v>2.0</v>
      </c>
      <c r="Q7" s="13" t="s">
        <v>698</v>
      </c>
      <c r="S7" s="121"/>
      <c r="T7" s="140"/>
      <c r="U7" s="147">
        <f>SUM(E7:H7) * 2 + SUM(I7:L7) * 3</f>
        <v>0</v>
      </c>
      <c r="V7" s="147">
        <f>1-EXP(-(ROW(V7) - 4)/3)</f>
        <v>0.6321205588</v>
      </c>
      <c r="W7" s="147">
        <f>V7*U7</f>
        <v>0</v>
      </c>
    </row>
    <row r="8" ht="15.75" customHeight="1">
      <c r="A8" s="121"/>
      <c r="B8" s="121"/>
      <c r="C8" s="121"/>
      <c r="D8" s="121"/>
      <c r="E8" s="13">
        <v>0.0</v>
      </c>
      <c r="F8" s="13">
        <v>0.0</v>
      </c>
      <c r="G8" s="13">
        <v>0.0</v>
      </c>
      <c r="H8" s="103">
        <v>0.0</v>
      </c>
      <c r="I8" s="13">
        <v>0.0</v>
      </c>
      <c r="J8" s="13">
        <v>0.0</v>
      </c>
      <c r="K8" s="13">
        <v>0.0</v>
      </c>
      <c r="L8" s="103">
        <v>0.0</v>
      </c>
      <c r="M8" s="121"/>
      <c r="N8" s="121"/>
      <c r="O8" s="121"/>
      <c r="P8" s="121"/>
      <c r="S8" s="121"/>
      <c r="T8" s="140"/>
    </row>
    <row r="9" ht="15.75" customHeight="1">
      <c r="A9" s="103">
        <v>13.0</v>
      </c>
      <c r="B9" s="103"/>
      <c r="C9" s="103" t="s">
        <v>116</v>
      </c>
      <c r="D9" s="103" t="s">
        <v>699</v>
      </c>
      <c r="E9" s="13">
        <v>1.0</v>
      </c>
      <c r="F9" s="13">
        <v>0.0</v>
      </c>
      <c r="G9" s="13">
        <v>0.0</v>
      </c>
      <c r="H9" s="103">
        <v>0.0</v>
      </c>
      <c r="I9" s="13">
        <v>0.0</v>
      </c>
      <c r="J9" s="13">
        <v>0.0</v>
      </c>
      <c r="K9" s="13">
        <v>0.0</v>
      </c>
      <c r="L9" s="103">
        <v>0.0</v>
      </c>
      <c r="M9" s="103">
        <v>1.0</v>
      </c>
      <c r="N9" s="103"/>
      <c r="O9" s="103"/>
      <c r="P9" s="103">
        <v>2.0</v>
      </c>
      <c r="Q9" s="13"/>
      <c r="S9" s="121"/>
      <c r="T9" s="140"/>
      <c r="U9" s="147">
        <f>SUM(E9:H9) * 2 + SUM(I9:L9) * 3</f>
        <v>2</v>
      </c>
      <c r="V9" s="147">
        <f>1-EXP(-(ROW(V9) - 4)/3)</f>
        <v>0.8111243972</v>
      </c>
      <c r="W9" s="147">
        <f>V9*U9</f>
        <v>1.622248794</v>
      </c>
    </row>
    <row r="10" ht="15.75" customHeight="1">
      <c r="A10" s="121"/>
      <c r="B10" s="121"/>
      <c r="C10" s="121"/>
      <c r="D10" s="121"/>
      <c r="E10" s="13">
        <v>0.0</v>
      </c>
      <c r="F10" s="13">
        <v>0.0</v>
      </c>
      <c r="G10" s="13">
        <v>0.0</v>
      </c>
      <c r="H10" s="103">
        <v>0.0</v>
      </c>
      <c r="I10" s="13">
        <v>1.0</v>
      </c>
      <c r="J10" s="13">
        <v>0.0</v>
      </c>
      <c r="K10" s="13">
        <v>0.0</v>
      </c>
      <c r="L10" s="103">
        <v>0.0</v>
      </c>
      <c r="M10" s="121"/>
      <c r="N10" s="121"/>
      <c r="O10" s="121"/>
      <c r="P10" s="121"/>
      <c r="S10" s="121"/>
      <c r="T10" s="140"/>
    </row>
    <row r="11" ht="15.75" customHeight="1">
      <c r="A11" s="103">
        <v>25.0</v>
      </c>
      <c r="B11" s="103"/>
      <c r="C11" s="103" t="s">
        <v>116</v>
      </c>
      <c r="D11" s="103" t="s">
        <v>700</v>
      </c>
      <c r="E11" s="13">
        <v>0.0</v>
      </c>
      <c r="F11" s="13">
        <v>1.0</v>
      </c>
      <c r="G11" s="13">
        <v>0.0</v>
      </c>
      <c r="H11" s="103">
        <v>0.0</v>
      </c>
      <c r="I11" s="13">
        <v>3.0</v>
      </c>
      <c r="J11" s="13">
        <v>0.0</v>
      </c>
      <c r="K11" s="13">
        <v>0.0</v>
      </c>
      <c r="L11" s="103">
        <v>0.0</v>
      </c>
      <c r="M11" s="103">
        <v>1.0</v>
      </c>
      <c r="N11" s="103">
        <v>1.0</v>
      </c>
      <c r="O11" s="103"/>
      <c r="P11" s="103">
        <v>4.0</v>
      </c>
      <c r="Q11" s="13"/>
      <c r="S11" s="121"/>
      <c r="T11" s="140"/>
      <c r="U11" s="147">
        <f>SUM(E11:H11) * 2 + SUM(I11:L11) * 3</f>
        <v>11</v>
      </c>
      <c r="V11" s="147">
        <f>1-EXP(-(ROW(V11) - 4)/3)</f>
        <v>0.9030280321</v>
      </c>
      <c r="W11" s="147">
        <f>V11*U11</f>
        <v>9.933308353</v>
      </c>
    </row>
    <row r="12" ht="15.75" customHeight="1">
      <c r="A12" s="121"/>
      <c r="B12" s="121"/>
      <c r="C12" s="121"/>
      <c r="D12" s="121"/>
      <c r="E12" s="13">
        <v>1.0</v>
      </c>
      <c r="F12" s="13">
        <v>0.0</v>
      </c>
      <c r="G12" s="13">
        <v>0.0</v>
      </c>
      <c r="H12" s="103">
        <v>1.0</v>
      </c>
      <c r="I12" s="13">
        <v>0.0</v>
      </c>
      <c r="J12" s="13">
        <v>0.0</v>
      </c>
      <c r="K12" s="13">
        <v>0.0</v>
      </c>
      <c r="L12" s="103">
        <v>0.0</v>
      </c>
      <c r="M12" s="121"/>
      <c r="N12" s="121"/>
      <c r="O12" s="121"/>
      <c r="P12" s="121"/>
      <c r="S12" s="121"/>
      <c r="T12" s="140"/>
    </row>
    <row r="13" ht="15.75" customHeight="1">
      <c r="A13" s="103">
        <v>30.0</v>
      </c>
      <c r="B13" s="103"/>
      <c r="C13" s="103" t="s">
        <v>116</v>
      </c>
      <c r="D13" s="103" t="s">
        <v>701</v>
      </c>
      <c r="E13" s="13">
        <v>0.0</v>
      </c>
      <c r="F13" s="13">
        <v>0.0</v>
      </c>
      <c r="G13" s="13">
        <v>0.0</v>
      </c>
      <c r="H13" s="103">
        <v>0.0</v>
      </c>
      <c r="I13" s="13">
        <v>3.0</v>
      </c>
      <c r="J13" s="13">
        <v>0.0</v>
      </c>
      <c r="K13" s="13">
        <v>0.0</v>
      </c>
      <c r="L13" s="103">
        <v>0.0</v>
      </c>
      <c r="M13" s="103">
        <v>1.0</v>
      </c>
      <c r="N13" s="103">
        <v>8.0</v>
      </c>
      <c r="O13" s="103"/>
      <c r="P13" s="103">
        <v>3.0</v>
      </c>
      <c r="Q13" s="13" t="s">
        <v>702</v>
      </c>
      <c r="S13" s="121"/>
      <c r="T13" s="140"/>
      <c r="U13" s="147">
        <f>SUM(E13:H13) * 2 + SUM(I13:L13) * 3</f>
        <v>9</v>
      </c>
      <c r="V13" s="147">
        <f>1-EXP(-(ROW(V13) - 4)/3)</f>
        <v>0.9502129316</v>
      </c>
      <c r="W13" s="147">
        <f>V13*U13</f>
        <v>8.551916385</v>
      </c>
    </row>
    <row r="14" ht="15.75" customHeight="1">
      <c r="A14" s="121"/>
      <c r="B14" s="121"/>
      <c r="C14" s="121"/>
      <c r="D14" s="121"/>
      <c r="E14" s="13">
        <v>0.0</v>
      </c>
      <c r="F14" s="13">
        <v>0.0</v>
      </c>
      <c r="G14" s="13">
        <v>0.0</v>
      </c>
      <c r="H14" s="103">
        <v>0.0</v>
      </c>
      <c r="I14" s="13">
        <v>3.0</v>
      </c>
      <c r="J14" s="13">
        <v>0.0</v>
      </c>
      <c r="K14" s="13">
        <v>0.0</v>
      </c>
      <c r="L14" s="103">
        <v>0.0</v>
      </c>
      <c r="M14" s="121"/>
      <c r="N14" s="121"/>
      <c r="O14" s="121"/>
      <c r="P14" s="121"/>
      <c r="S14" s="121"/>
      <c r="T14" s="140"/>
    </row>
    <row r="15" ht="15.75" customHeight="1">
      <c r="A15" s="103">
        <v>38.0</v>
      </c>
      <c r="B15" s="103"/>
      <c r="C15" s="103" t="s">
        <v>116</v>
      </c>
      <c r="D15" s="103" t="s">
        <v>703</v>
      </c>
      <c r="E15" s="13">
        <v>0.0</v>
      </c>
      <c r="F15" s="13">
        <v>1.0</v>
      </c>
      <c r="G15" s="13">
        <v>0.0</v>
      </c>
      <c r="H15" s="103">
        <v>0.0</v>
      </c>
      <c r="I15" s="13">
        <v>4.0</v>
      </c>
      <c r="J15" s="13">
        <v>1.0</v>
      </c>
      <c r="K15" s="13">
        <v>0.0</v>
      </c>
      <c r="L15" s="103">
        <v>0.0</v>
      </c>
      <c r="M15" s="103">
        <v>1.0</v>
      </c>
      <c r="N15" s="103">
        <v>1.0</v>
      </c>
      <c r="O15" s="103"/>
      <c r="P15" s="103">
        <v>4.5</v>
      </c>
      <c r="Q15" s="13" t="s">
        <v>704</v>
      </c>
      <c r="S15" s="121"/>
      <c r="T15" s="140"/>
      <c r="U15" s="147">
        <f>SUM(E15:H15) * 2 + SUM(I15:L15) * 3</f>
        <v>17</v>
      </c>
      <c r="V15" s="147">
        <f>1-EXP(-(ROW(V15) - 4)/3)</f>
        <v>0.9744384668</v>
      </c>
      <c r="W15" s="147">
        <f>V15*U15</f>
        <v>16.56545394</v>
      </c>
    </row>
    <row r="16" ht="15.75" customHeight="1">
      <c r="A16" s="121"/>
      <c r="B16" s="121"/>
      <c r="C16" s="121"/>
      <c r="D16" s="121"/>
      <c r="E16" s="13">
        <v>0.0</v>
      </c>
      <c r="F16" s="13">
        <v>0.0</v>
      </c>
      <c r="G16" s="13">
        <v>0.0</v>
      </c>
      <c r="H16" s="103">
        <v>0.0</v>
      </c>
      <c r="I16" s="13">
        <v>0.0</v>
      </c>
      <c r="J16" s="13">
        <v>0.0</v>
      </c>
      <c r="K16" s="13">
        <v>0.0</v>
      </c>
      <c r="L16" s="103">
        <v>0.0</v>
      </c>
      <c r="M16" s="121"/>
      <c r="N16" s="121"/>
      <c r="O16" s="121"/>
      <c r="P16" s="121"/>
      <c r="S16" s="121"/>
      <c r="T16" s="140"/>
    </row>
    <row r="17" ht="15.75" customHeight="1">
      <c r="A17" s="103">
        <v>46.0</v>
      </c>
      <c r="B17" s="103"/>
      <c r="C17" s="103" t="s">
        <v>119</v>
      </c>
      <c r="D17" s="103" t="s">
        <v>705</v>
      </c>
      <c r="E17" s="13">
        <v>0.0</v>
      </c>
      <c r="F17" s="13">
        <v>0.0</v>
      </c>
      <c r="G17" s="13">
        <v>0.0</v>
      </c>
      <c r="H17" s="103">
        <v>0.0</v>
      </c>
      <c r="I17" s="13">
        <v>0.0</v>
      </c>
      <c r="J17" s="13">
        <v>0.0</v>
      </c>
      <c r="K17" s="13">
        <v>0.0</v>
      </c>
      <c r="L17" s="103">
        <v>0.0</v>
      </c>
      <c r="M17" s="103">
        <v>1.0</v>
      </c>
      <c r="N17" s="103">
        <v>1.0</v>
      </c>
      <c r="O17" s="103"/>
      <c r="P17" s="103">
        <v>3.0</v>
      </c>
      <c r="Q17" s="13" t="s">
        <v>706</v>
      </c>
      <c r="S17" s="121"/>
      <c r="T17" s="140"/>
      <c r="U17" s="147">
        <f>SUM(E17:H17) * 2 + SUM(I17:L17) * 3</f>
        <v>0</v>
      </c>
      <c r="V17" s="147">
        <f>1-EXP(-(ROW(V17) - 4)/3)</f>
        <v>0.9868762713</v>
      </c>
      <c r="W17" s="147">
        <f>V17*U17</f>
        <v>0</v>
      </c>
    </row>
    <row r="18" ht="15.75" customHeight="1">
      <c r="A18" s="121"/>
      <c r="B18" s="121"/>
      <c r="C18" s="121"/>
      <c r="D18" s="121"/>
      <c r="E18" s="13">
        <v>0.0</v>
      </c>
      <c r="F18" s="13">
        <v>0.0</v>
      </c>
      <c r="G18" s="13">
        <v>0.0</v>
      </c>
      <c r="H18" s="103">
        <v>0.0</v>
      </c>
      <c r="I18" s="13">
        <v>0.0</v>
      </c>
      <c r="J18" s="13">
        <v>0.0</v>
      </c>
      <c r="K18" s="13">
        <v>0.0</v>
      </c>
      <c r="L18" s="103">
        <v>0.0</v>
      </c>
      <c r="M18" s="121"/>
      <c r="N18" s="121"/>
      <c r="O18" s="121"/>
      <c r="P18" s="121"/>
      <c r="S18" s="121"/>
      <c r="T18" s="140"/>
    </row>
    <row r="19" ht="15.75" customHeight="1">
      <c r="A19" s="103">
        <v>54.0</v>
      </c>
      <c r="B19" s="103"/>
      <c r="C19" s="103" t="s">
        <v>119</v>
      </c>
      <c r="D19" s="103" t="s">
        <v>707</v>
      </c>
      <c r="E19" s="13">
        <v>0.0</v>
      </c>
      <c r="F19" s="13">
        <v>0.0</v>
      </c>
      <c r="G19" s="13">
        <v>0.0</v>
      </c>
      <c r="H19" s="103">
        <v>0.0</v>
      </c>
      <c r="I19" s="13">
        <v>5.0</v>
      </c>
      <c r="J19" s="13">
        <v>0.0</v>
      </c>
      <c r="K19" s="13">
        <v>0.0</v>
      </c>
      <c r="L19" s="103">
        <v>0.0</v>
      </c>
      <c r="M19" s="103">
        <v>1.0</v>
      </c>
      <c r="N19" s="103">
        <v>1.0</v>
      </c>
      <c r="O19" s="103"/>
      <c r="P19" s="103">
        <v>4.0</v>
      </c>
      <c r="Q19" s="13" t="s">
        <v>708</v>
      </c>
      <c r="S19" s="121"/>
      <c r="T19" s="140"/>
      <c r="U19" s="147">
        <f>SUM(E19:H19) * 2 + SUM(I19:L19) * 3</f>
        <v>15</v>
      </c>
      <c r="V19" s="147">
        <f>1-EXP(-(ROW(V19) - 4)/3)</f>
        <v>0.993262053</v>
      </c>
      <c r="W19" s="147">
        <f>V19*U19</f>
        <v>14.8989308</v>
      </c>
    </row>
    <row r="20" ht="15.75" customHeight="1">
      <c r="A20" s="121"/>
      <c r="B20" s="121"/>
      <c r="C20" s="121"/>
      <c r="D20" s="121"/>
      <c r="E20" s="13">
        <v>1.0</v>
      </c>
      <c r="F20" s="13">
        <v>0.0</v>
      </c>
      <c r="G20" s="13">
        <v>0.0</v>
      </c>
      <c r="H20" s="103">
        <v>0.0</v>
      </c>
      <c r="I20" s="13">
        <v>1.0</v>
      </c>
      <c r="J20" s="13">
        <v>0.0</v>
      </c>
      <c r="K20" s="13">
        <v>0.0</v>
      </c>
      <c r="L20" s="103">
        <v>0.0</v>
      </c>
      <c r="M20" s="121"/>
      <c r="N20" s="121"/>
      <c r="O20" s="121"/>
      <c r="P20" s="121"/>
      <c r="S20" s="121"/>
      <c r="T20" s="140"/>
    </row>
    <row r="21" ht="15.75" customHeight="1">
      <c r="A21" s="103">
        <v>63.0</v>
      </c>
      <c r="B21" s="103"/>
      <c r="C21" s="103"/>
      <c r="D21" s="103" t="s">
        <v>605</v>
      </c>
      <c r="E21" s="13">
        <v>0.0</v>
      </c>
      <c r="F21" s="13">
        <v>0.0</v>
      </c>
      <c r="G21" s="13">
        <v>0.0</v>
      </c>
      <c r="H21" s="103">
        <v>0.0</v>
      </c>
      <c r="I21" s="13">
        <v>0.0</v>
      </c>
      <c r="J21" s="13">
        <v>0.0</v>
      </c>
      <c r="K21" s="13">
        <v>0.0</v>
      </c>
      <c r="L21" s="103">
        <v>0.0</v>
      </c>
      <c r="M21" s="103">
        <v>1.0</v>
      </c>
      <c r="N21" s="103"/>
      <c r="O21" s="103"/>
      <c r="P21" s="103">
        <v>2.0</v>
      </c>
      <c r="Q21" s="13"/>
      <c r="S21" s="121"/>
      <c r="T21" s="140" t="s">
        <v>449</v>
      </c>
      <c r="U21" s="147">
        <f t="shared" ref="U21:W21" si="1">SUM(U5:U20)</f>
        <v>63</v>
      </c>
      <c r="V21" s="147">
        <f t="shared" si="1"/>
        <v>6.5345314</v>
      </c>
      <c r="W21" s="147">
        <f t="shared" si="1"/>
        <v>54.12307647</v>
      </c>
    </row>
    <row r="22" ht="15.75" customHeight="1">
      <c r="A22" s="121"/>
      <c r="B22" s="121"/>
      <c r="C22" s="121"/>
      <c r="D22" s="121"/>
      <c r="E22" s="13">
        <v>0.0</v>
      </c>
      <c r="F22" s="13">
        <v>0.0</v>
      </c>
      <c r="G22" s="13">
        <v>0.0</v>
      </c>
      <c r="H22" s="103">
        <v>0.0</v>
      </c>
      <c r="I22" s="13">
        <v>0.0</v>
      </c>
      <c r="J22" s="13">
        <v>0.0</v>
      </c>
      <c r="K22" s="13">
        <v>0.0</v>
      </c>
      <c r="L22" s="103">
        <v>0.0</v>
      </c>
      <c r="M22" s="121"/>
      <c r="N22" s="121"/>
      <c r="O22" s="121"/>
      <c r="P22" s="121"/>
      <c r="S22" s="121"/>
      <c r="T22" s="140"/>
      <c r="U22" s="147">
        <f>U21/COUNT(U5:U20)</f>
        <v>7.875</v>
      </c>
      <c r="V22" s="13"/>
      <c r="W22" s="147">
        <f>W21/V21</f>
        <v>8.282625509</v>
      </c>
    </row>
    <row r="23" ht="15.75" customHeight="1">
      <c r="A23" s="103">
        <v>70.0</v>
      </c>
      <c r="B23" s="103"/>
      <c r="C23" s="103" t="s">
        <v>109</v>
      </c>
      <c r="D23" s="103" t="s">
        <v>709</v>
      </c>
      <c r="E23" s="13">
        <v>1.0</v>
      </c>
      <c r="F23" s="13">
        <v>0.0</v>
      </c>
      <c r="G23" s="13">
        <v>0.0</v>
      </c>
      <c r="H23" s="103">
        <v>0.0</v>
      </c>
      <c r="I23" s="13">
        <v>4.0</v>
      </c>
      <c r="J23" s="13">
        <v>2.0</v>
      </c>
      <c r="K23" s="13">
        <v>1.0</v>
      </c>
      <c r="L23" s="103">
        <v>0.0</v>
      </c>
      <c r="M23" s="103"/>
      <c r="N23" s="103"/>
      <c r="O23" s="103"/>
      <c r="P23" s="103">
        <v>3.0</v>
      </c>
      <c r="Q23" s="13" t="s">
        <v>710</v>
      </c>
      <c r="S23" s="121"/>
    </row>
    <row r="24" ht="15.75" customHeight="1">
      <c r="A24" s="121"/>
      <c r="B24" s="121"/>
      <c r="C24" s="121"/>
      <c r="D24" s="121"/>
      <c r="E24" s="13">
        <v>0.0</v>
      </c>
      <c r="F24" s="13">
        <v>0.0</v>
      </c>
      <c r="G24" s="13">
        <v>0.0</v>
      </c>
      <c r="H24" s="103">
        <v>0.0</v>
      </c>
      <c r="I24" s="13">
        <v>2.0</v>
      </c>
      <c r="J24" s="13">
        <v>0.0</v>
      </c>
      <c r="K24" s="13">
        <v>0.0</v>
      </c>
      <c r="L24" s="103">
        <v>0.0</v>
      </c>
      <c r="M24" s="121"/>
      <c r="N24" s="121"/>
      <c r="O24" s="121"/>
      <c r="P24" s="121"/>
      <c r="S24" s="121"/>
    </row>
    <row r="25" ht="15.75" customHeight="1">
      <c r="A25" s="103"/>
      <c r="B25" s="103"/>
      <c r="C25" s="103"/>
      <c r="D25" s="103"/>
      <c r="E25" s="13"/>
      <c r="F25" s="13"/>
      <c r="G25" s="13"/>
      <c r="H25" s="103"/>
      <c r="I25" s="13"/>
      <c r="J25" s="13"/>
      <c r="K25" s="13"/>
      <c r="L25" s="103"/>
      <c r="M25" s="103"/>
      <c r="N25" s="103"/>
      <c r="O25" s="103"/>
      <c r="P25" s="103"/>
      <c r="Q25" s="13"/>
      <c r="S25" s="121"/>
    </row>
    <row r="26" ht="15.75" customHeight="1">
      <c r="A26" s="121"/>
      <c r="B26" s="121"/>
      <c r="C26" s="121"/>
      <c r="D26" s="121"/>
      <c r="E26" s="13"/>
      <c r="F26" s="13"/>
      <c r="G26" s="13"/>
      <c r="H26" s="103"/>
      <c r="I26" s="13"/>
      <c r="J26" s="13"/>
      <c r="K26" s="13"/>
      <c r="L26" s="103"/>
      <c r="M26" s="121"/>
      <c r="N26" s="121"/>
      <c r="O26" s="121"/>
      <c r="P26" s="121"/>
      <c r="S26" s="121"/>
    </row>
    <row r="27" ht="15.75" customHeight="1">
      <c r="A27" s="103"/>
      <c r="B27" s="103"/>
      <c r="C27" s="103"/>
      <c r="D27" s="103"/>
      <c r="E27" s="13"/>
      <c r="F27" s="13"/>
      <c r="G27" s="13"/>
      <c r="H27" s="103"/>
      <c r="I27" s="13"/>
      <c r="J27" s="13"/>
      <c r="K27" s="13"/>
      <c r="L27" s="103"/>
      <c r="M27" s="103"/>
      <c r="N27" s="103"/>
      <c r="O27" s="103"/>
      <c r="P27" s="103"/>
      <c r="Q27" s="13"/>
      <c r="S27" s="121"/>
    </row>
    <row r="28" ht="15.75" customHeight="1">
      <c r="A28" s="122"/>
      <c r="B28" s="122"/>
      <c r="C28" s="122"/>
      <c r="D28" s="122"/>
      <c r="E28" s="123"/>
      <c r="F28" s="123"/>
      <c r="G28" s="123"/>
      <c r="H28" s="124"/>
      <c r="I28" s="123"/>
      <c r="J28" s="123"/>
      <c r="K28" s="123"/>
      <c r="L28" s="124"/>
      <c r="M28" s="122"/>
      <c r="N28" s="122"/>
      <c r="O28" s="122"/>
      <c r="P28" s="122"/>
      <c r="Q28" s="52"/>
      <c r="R28" s="52"/>
      <c r="S28" s="122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ht="15.75" customHeight="1">
      <c r="A30" s="126" t="s">
        <v>450</v>
      </c>
      <c r="B30" s="123"/>
      <c r="C30" s="123"/>
      <c r="D30" s="123"/>
      <c r="E30" s="123"/>
      <c r="F30" s="123"/>
      <c r="G30" s="123"/>
      <c r="H30" s="123"/>
      <c r="I30" s="123"/>
      <c r="J30" s="123"/>
      <c r="K30" s="123"/>
      <c r="L30" s="123"/>
      <c r="M30" s="123"/>
      <c r="N30" s="123"/>
      <c r="O30" s="13"/>
      <c r="P30" s="13"/>
      <c r="Q30" s="13"/>
      <c r="R30" s="13"/>
      <c r="S30" s="13"/>
    </row>
    <row r="31" ht="15.75" customHeight="1">
      <c r="A31" s="140"/>
      <c r="B31" s="141" t="str">
        <f>SUM(B5:B28)/COUNTIF(B5:B28, "&lt;&gt;")</f>
        <v>#DIV/0!</v>
      </c>
      <c r="C31" s="13"/>
      <c r="D31" s="13"/>
      <c r="E31" s="141">
        <f t="array" ref="E31">SUM(IF(ISODD(ROW(E$5:E28)), E$5:E28, 0))/COUNTIF($A$5:$A$28, "&lt;&gt;")</f>
        <v>0.2</v>
      </c>
      <c r="F31" s="141">
        <f t="array" ref="F31">SUM(IF(ISODD(ROW(F$5:F28)), F$5:F28, 0))/COUNTIF($A$5:$A$28, "&lt;&gt;")</f>
        <v>0.2</v>
      </c>
      <c r="G31" s="141">
        <f t="array" ref="G31">SUM(IF(ISODD(ROW(G$5:G28)), G$5:G28, 0))/COUNTIF($A$5:$A$28, "&lt;&gt;")</f>
        <v>0</v>
      </c>
      <c r="H31" s="141">
        <f t="array" ref="H31">SUM(IF(ISODD(ROW(H$5:H28)), H$5:H28, 0))/COUNTIF($A$5:$A$28, "&lt;&gt;")</f>
        <v>0</v>
      </c>
      <c r="I31" s="141">
        <f t="array" ref="I31">SUM(IF(ISODD(ROW(I$5:I28)), I$5:I28, 0))/COUNTIF($A$5:$A$28, "&lt;&gt;")</f>
        <v>2.2</v>
      </c>
      <c r="J31" s="141">
        <f t="array" ref="J31">SUM(IF(ISODD(ROW(J$5:J28)), J$5:J28, 0))/COUNTIF($A$5:$A$28, "&lt;&gt;")</f>
        <v>0.3</v>
      </c>
      <c r="K31" s="141">
        <f t="array" ref="K31">SUM(IF(ISODD(ROW(K$5:K28)), K$5:K28, 0))/COUNTIF($A$5:$A$28, "&lt;&gt;")</f>
        <v>0.1</v>
      </c>
      <c r="L31" s="141">
        <f t="array" ref="L31">SUM(IF(ISODD(ROW(L$5:L28)), L$5:L28, 0))/COUNTIF($A$5:$A$28, "&lt;&gt;")</f>
        <v>0</v>
      </c>
      <c r="M31" s="141">
        <f>SUM(M5:M28)/COUNTIF($A$5:$A$28, "&lt;&gt;")</f>
        <v>0.9</v>
      </c>
      <c r="N31" s="141">
        <f t="shared" ref="N31:P31" si="2">SUM(N5:N28)/COUNTIF(N5:N28, "&lt;&gt;")</f>
        <v>2.571428571</v>
      </c>
      <c r="O31" s="142" t="str">
        <f t="shared" si="2"/>
        <v>#DIV/0!</v>
      </c>
      <c r="P31" s="143">
        <f t="shared" si="2"/>
        <v>3.05</v>
      </c>
      <c r="Q31" s="13"/>
      <c r="R31" s="13"/>
      <c r="S31" s="13"/>
    </row>
    <row r="32" ht="15.75" customHeight="1">
      <c r="A32" s="144"/>
      <c r="B32" s="123"/>
      <c r="C32" s="123"/>
      <c r="D32" s="123"/>
      <c r="E32" s="145">
        <f t="array" ref="E32">SUM(IF(ISEVEN(ROW(E$6:E28)), E$6:E28, 0))/COUNTIF($A$5:$A$28, "&lt;&gt;")</f>
        <v>0.2</v>
      </c>
      <c r="F32" s="145">
        <f t="array" ref="F32">SUM(IF(ISEVEN(ROW(F$6:F28)), F$6:F28, 0))/COUNTIF($A$5:$A$28, "&lt;&gt;")</f>
        <v>0.1</v>
      </c>
      <c r="G32" s="145">
        <f t="array" ref="G32">SUM(IF(ISEVEN(ROW(G$6:G28)), G$6:G28, 0))/COUNTIF($A$5:$A$28, "&lt;&gt;")</f>
        <v>0</v>
      </c>
      <c r="H32" s="145">
        <f t="array" ref="H32">SUM(IF(ISEVEN(ROW(H$6:H28)), H$6:H28, 0))/COUNTIF($A$5:$A$28, "&lt;&gt;")</f>
        <v>0.1</v>
      </c>
      <c r="I32" s="141">
        <f t="array" ref="I32">SUM(IF(ISEVEN(ROW(I$6:I28)), I$6:I28, 0))/COUNTIF($A$5:$A$28, "&lt;&gt;")</f>
        <v>0.9</v>
      </c>
      <c r="J32" s="145">
        <f t="array" ref="J32">SUM(IF(ISEVEN(ROW(J$6:J28)), J$6:J28, 0))/COUNTIF($A$5:$A$28, "&lt;&gt;")</f>
        <v>0</v>
      </c>
      <c r="K32" s="145">
        <f t="array" ref="K32">SUM(IF(ISEVEN(ROW(K$6:K28)), K$6:K28, 0))/COUNTIF($A$5:$A$28, "&lt;&gt;")</f>
        <v>0</v>
      </c>
      <c r="L32" s="145">
        <f t="array" ref="L32">SUM(IF(ISEVEN(ROW(L$6:L28)), L$6:L28, 0))/COUNTIF($A$5:$A$28, "&lt;&gt;")</f>
        <v>0</v>
      </c>
      <c r="M32" s="123"/>
      <c r="N32" s="123"/>
      <c r="O32" s="123"/>
      <c r="P32" s="124"/>
      <c r="Q32" s="13"/>
      <c r="R32" s="13"/>
      <c r="S32" s="13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7">
    <mergeCell ref="E3:H3"/>
    <mergeCell ref="I3:L3"/>
    <mergeCell ref="E4:H4"/>
    <mergeCell ref="I4:L4"/>
    <mergeCell ref="A2:A4"/>
    <mergeCell ref="B2:B4"/>
    <mergeCell ref="C2:D2"/>
    <mergeCell ref="M2:N2"/>
    <mergeCell ref="O2:O4"/>
    <mergeCell ref="P2:P4"/>
    <mergeCell ref="Q2:S4"/>
    <mergeCell ref="U5:U6"/>
    <mergeCell ref="V5:V6"/>
    <mergeCell ref="W5:W6"/>
    <mergeCell ref="M3:M4"/>
    <mergeCell ref="N3:N4"/>
    <mergeCell ref="M5:M6"/>
    <mergeCell ref="N5:N6"/>
    <mergeCell ref="O5:O6"/>
    <mergeCell ref="P5:P6"/>
    <mergeCell ref="Q5:S6"/>
    <mergeCell ref="A7:A8"/>
    <mergeCell ref="A9:A10"/>
    <mergeCell ref="B9:B10"/>
    <mergeCell ref="C9:C10"/>
    <mergeCell ref="D9:D10"/>
    <mergeCell ref="V9:V10"/>
    <mergeCell ref="W9:W10"/>
    <mergeCell ref="N15:N16"/>
    <mergeCell ref="O15:O16"/>
    <mergeCell ref="P15:P16"/>
    <mergeCell ref="Q15:S16"/>
    <mergeCell ref="U15:U16"/>
    <mergeCell ref="V15:V16"/>
    <mergeCell ref="W15:W16"/>
    <mergeCell ref="M15:M16"/>
    <mergeCell ref="M17:M18"/>
    <mergeCell ref="N17:N18"/>
    <mergeCell ref="O17:O18"/>
    <mergeCell ref="P17:P18"/>
    <mergeCell ref="Q17:S18"/>
    <mergeCell ref="U17:U18"/>
    <mergeCell ref="P23:P24"/>
    <mergeCell ref="Q23:S24"/>
    <mergeCell ref="Q25:S26"/>
    <mergeCell ref="M19:M20"/>
    <mergeCell ref="M21:M22"/>
    <mergeCell ref="N21:N22"/>
    <mergeCell ref="O21:O22"/>
    <mergeCell ref="P21:P22"/>
    <mergeCell ref="Q21:S22"/>
    <mergeCell ref="M23:M24"/>
    <mergeCell ref="N27:N28"/>
    <mergeCell ref="O27:O28"/>
    <mergeCell ref="Q27:S28"/>
    <mergeCell ref="N23:N24"/>
    <mergeCell ref="O23:O24"/>
    <mergeCell ref="M25:M26"/>
    <mergeCell ref="N25:N26"/>
    <mergeCell ref="O25:O26"/>
    <mergeCell ref="P25:P26"/>
    <mergeCell ref="M27:M28"/>
    <mergeCell ref="P27:P28"/>
    <mergeCell ref="N7:N8"/>
    <mergeCell ref="O7:O8"/>
    <mergeCell ref="P7:P8"/>
    <mergeCell ref="Q7:S8"/>
    <mergeCell ref="U7:U8"/>
    <mergeCell ref="V7:V8"/>
    <mergeCell ref="W7:W8"/>
    <mergeCell ref="M7:M8"/>
    <mergeCell ref="M9:M10"/>
    <mergeCell ref="N9:N10"/>
    <mergeCell ref="O9:O10"/>
    <mergeCell ref="P9:P10"/>
    <mergeCell ref="Q9:S10"/>
    <mergeCell ref="U9:U10"/>
    <mergeCell ref="N11:N12"/>
    <mergeCell ref="O11:O12"/>
    <mergeCell ref="P11:P12"/>
    <mergeCell ref="Q11:S12"/>
    <mergeCell ref="U11:U12"/>
    <mergeCell ref="V11:V12"/>
    <mergeCell ref="W11:W12"/>
    <mergeCell ref="V13:V14"/>
    <mergeCell ref="W13:W14"/>
    <mergeCell ref="M11:M12"/>
    <mergeCell ref="M13:M14"/>
    <mergeCell ref="N13:N14"/>
    <mergeCell ref="O13:O14"/>
    <mergeCell ref="P13:P14"/>
    <mergeCell ref="Q13:S14"/>
    <mergeCell ref="U13:U14"/>
    <mergeCell ref="V17:V18"/>
    <mergeCell ref="W17:W18"/>
    <mergeCell ref="N19:N20"/>
    <mergeCell ref="O19:O20"/>
    <mergeCell ref="P19:P20"/>
    <mergeCell ref="Q19:S20"/>
    <mergeCell ref="U19:U20"/>
    <mergeCell ref="V19:V20"/>
    <mergeCell ref="W19:W20"/>
    <mergeCell ref="A19:A20"/>
    <mergeCell ref="B19:B20"/>
    <mergeCell ref="C19:C20"/>
    <mergeCell ref="D19:D20"/>
    <mergeCell ref="B21:B22"/>
    <mergeCell ref="C21:C22"/>
    <mergeCell ref="D21:D22"/>
    <mergeCell ref="A21:A22"/>
    <mergeCell ref="A23:A24"/>
    <mergeCell ref="B23:B24"/>
    <mergeCell ref="C23:C24"/>
    <mergeCell ref="D23:D24"/>
    <mergeCell ref="A25:A26"/>
    <mergeCell ref="B25:B26"/>
    <mergeCell ref="C3:C4"/>
    <mergeCell ref="D3:D4"/>
    <mergeCell ref="A5:A6"/>
    <mergeCell ref="B5:B6"/>
    <mergeCell ref="C5:C6"/>
    <mergeCell ref="D5:D6"/>
    <mergeCell ref="D7:D8"/>
    <mergeCell ref="B13:B14"/>
    <mergeCell ref="C13:C14"/>
    <mergeCell ref="B7:B8"/>
    <mergeCell ref="C7:C8"/>
    <mergeCell ref="A11:A12"/>
    <mergeCell ref="B11:B12"/>
    <mergeCell ref="C11:C12"/>
    <mergeCell ref="D11:D12"/>
    <mergeCell ref="D13:D14"/>
    <mergeCell ref="C17:C18"/>
    <mergeCell ref="D17:D18"/>
    <mergeCell ref="A13:A14"/>
    <mergeCell ref="A15:A16"/>
    <mergeCell ref="B15:B16"/>
    <mergeCell ref="C15:C16"/>
    <mergeCell ref="D15:D16"/>
    <mergeCell ref="A17:A18"/>
    <mergeCell ref="B17:B18"/>
    <mergeCell ref="C25:C26"/>
    <mergeCell ref="D25:D26"/>
    <mergeCell ref="A27:A28"/>
    <mergeCell ref="B27:B28"/>
    <mergeCell ref="C27:C28"/>
    <mergeCell ref="D27:D28"/>
  </mergeCells>
  <printOptions/>
  <pageMargins bottom="0.75" footer="0.0" header="0.0" left="0.7" right="0.7" top="0.75"/>
  <pageSetup orientation="landscape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6.43"/>
    <col customWidth="1" min="3" max="6" width="14.43"/>
    <col customWidth="1" min="13" max="13" width="16.43"/>
  </cols>
  <sheetData>
    <row r="1" ht="15.75" customHeight="1">
      <c r="A1" s="126" t="s">
        <v>711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T1" s="13"/>
      <c r="U1" s="13"/>
      <c r="V1" s="13"/>
      <c r="W1" s="13"/>
    </row>
    <row r="2" ht="15.75" customHeight="1">
      <c r="A2" s="96" t="s">
        <v>87</v>
      </c>
      <c r="B2" s="96" t="s">
        <v>433</v>
      </c>
      <c r="C2" s="127" t="s">
        <v>89</v>
      </c>
      <c r="D2" s="128"/>
      <c r="E2" s="127" t="s">
        <v>434</v>
      </c>
      <c r="F2" s="127" t="s">
        <v>435</v>
      </c>
      <c r="G2" s="127" t="s">
        <v>436</v>
      </c>
      <c r="H2" s="129" t="s">
        <v>437</v>
      </c>
      <c r="I2" s="127" t="s">
        <v>434</v>
      </c>
      <c r="J2" s="127" t="s">
        <v>435</v>
      </c>
      <c r="K2" s="127" t="s">
        <v>436</v>
      </c>
      <c r="L2" s="129" t="s">
        <v>437</v>
      </c>
      <c r="M2" s="127" t="s">
        <v>438</v>
      </c>
      <c r="N2" s="128"/>
      <c r="O2" s="95" t="s">
        <v>15</v>
      </c>
      <c r="P2" s="96" t="s">
        <v>16</v>
      </c>
      <c r="Q2" s="130" t="s">
        <v>108</v>
      </c>
      <c r="R2" s="66"/>
      <c r="S2" s="131"/>
      <c r="T2" s="140"/>
      <c r="U2" s="13"/>
      <c r="V2" s="13"/>
      <c r="W2" s="13"/>
    </row>
    <row r="3" ht="15.75" customHeight="1">
      <c r="A3" s="121"/>
      <c r="B3" s="121"/>
      <c r="C3" s="132" t="s">
        <v>439</v>
      </c>
      <c r="D3" s="133" t="s">
        <v>108</v>
      </c>
      <c r="E3" s="134" t="s">
        <v>440</v>
      </c>
      <c r="F3" s="135"/>
      <c r="G3" s="135"/>
      <c r="H3" s="136"/>
      <c r="I3" s="134" t="s">
        <v>441</v>
      </c>
      <c r="J3" s="135"/>
      <c r="K3" s="135"/>
      <c r="L3" s="136"/>
      <c r="M3" s="132" t="s">
        <v>442</v>
      </c>
      <c r="N3" s="133" t="s">
        <v>443</v>
      </c>
      <c r="O3" s="137"/>
      <c r="P3" s="121"/>
      <c r="S3" s="121"/>
      <c r="T3" s="140"/>
      <c r="U3" s="13"/>
      <c r="V3" s="13"/>
      <c r="W3" s="13"/>
    </row>
    <row r="4" ht="15.75" customHeight="1">
      <c r="A4" s="136"/>
      <c r="B4" s="136"/>
      <c r="C4" s="138"/>
      <c r="D4" s="136"/>
      <c r="E4" s="134" t="s">
        <v>444</v>
      </c>
      <c r="F4" s="135"/>
      <c r="G4" s="135"/>
      <c r="H4" s="136"/>
      <c r="I4" s="134" t="s">
        <v>445</v>
      </c>
      <c r="J4" s="135"/>
      <c r="K4" s="135"/>
      <c r="L4" s="136"/>
      <c r="M4" s="138"/>
      <c r="N4" s="136"/>
      <c r="O4" s="139"/>
      <c r="P4" s="136"/>
      <c r="Q4" s="135"/>
      <c r="R4" s="135"/>
      <c r="S4" s="136"/>
      <c r="T4" s="140"/>
      <c r="U4" s="13" t="s">
        <v>446</v>
      </c>
      <c r="V4" s="13" t="s">
        <v>447</v>
      </c>
      <c r="W4" s="13" t="s">
        <v>448</v>
      </c>
    </row>
    <row r="5" ht="15.75" customHeight="1">
      <c r="A5" s="103">
        <v>1.0</v>
      </c>
      <c r="B5" s="103"/>
      <c r="C5" s="103" t="s">
        <v>119</v>
      </c>
      <c r="D5" s="103" t="s">
        <v>712</v>
      </c>
      <c r="E5" s="13">
        <v>0.0</v>
      </c>
      <c r="F5" s="13">
        <v>0.0</v>
      </c>
      <c r="G5" s="13">
        <v>1.0</v>
      </c>
      <c r="H5" s="103">
        <v>0.0</v>
      </c>
      <c r="I5" s="13">
        <v>0.0</v>
      </c>
      <c r="J5" s="13">
        <v>0.0</v>
      </c>
      <c r="K5" s="13">
        <v>1.0</v>
      </c>
      <c r="L5" s="103">
        <v>0.0</v>
      </c>
      <c r="M5" s="103">
        <v>1.0</v>
      </c>
      <c r="N5" s="103">
        <v>2.0</v>
      </c>
      <c r="O5" s="103"/>
      <c r="P5" s="103">
        <v>2.0</v>
      </c>
      <c r="Q5" s="13" t="s">
        <v>713</v>
      </c>
      <c r="S5" s="121"/>
      <c r="T5" s="140"/>
      <c r="U5" s="147">
        <f>SUM(E5:H5) * 2 + SUM(I5:L5) * 3</f>
        <v>5</v>
      </c>
      <c r="V5" s="147">
        <f>1-EXP(-(ROW(V5) - 4)/3)</f>
        <v>0.2834686894</v>
      </c>
      <c r="W5" s="147">
        <f>V5*U5</f>
        <v>1.417343447</v>
      </c>
    </row>
    <row r="6" ht="15.75" customHeight="1">
      <c r="A6" s="121"/>
      <c r="B6" s="121"/>
      <c r="C6" s="121"/>
      <c r="D6" s="121"/>
      <c r="E6" s="13">
        <v>0.0</v>
      </c>
      <c r="F6" s="13">
        <v>0.0</v>
      </c>
      <c r="G6" s="13">
        <v>0.0</v>
      </c>
      <c r="H6" s="103">
        <v>0.0</v>
      </c>
      <c r="I6" s="13">
        <v>0.0</v>
      </c>
      <c r="J6" s="13">
        <v>0.0</v>
      </c>
      <c r="K6" s="13">
        <v>0.0</v>
      </c>
      <c r="L6" s="103">
        <v>0.0</v>
      </c>
      <c r="M6" s="121"/>
      <c r="N6" s="121"/>
      <c r="O6" s="121"/>
      <c r="P6" s="121"/>
      <c r="S6" s="121"/>
      <c r="T6" s="140"/>
    </row>
    <row r="7" ht="15.75" customHeight="1">
      <c r="A7" s="103">
        <v>12.0</v>
      </c>
      <c r="B7" s="103"/>
      <c r="C7" s="103" t="s">
        <v>116</v>
      </c>
      <c r="D7" s="103" t="s">
        <v>714</v>
      </c>
      <c r="E7" s="13">
        <v>1.0</v>
      </c>
      <c r="F7" s="13">
        <v>0.0</v>
      </c>
      <c r="G7" s="13">
        <v>1.0</v>
      </c>
      <c r="H7" s="103">
        <v>0.0</v>
      </c>
      <c r="I7" s="13">
        <v>0.0</v>
      </c>
      <c r="J7" s="13">
        <v>0.0</v>
      </c>
      <c r="K7" s="13">
        <v>0.0</v>
      </c>
      <c r="L7" s="103">
        <v>0.0</v>
      </c>
      <c r="M7" s="103">
        <v>1.0</v>
      </c>
      <c r="N7" s="103">
        <v>39.0</v>
      </c>
      <c r="O7" s="103"/>
      <c r="P7" s="103">
        <v>3.0</v>
      </c>
      <c r="Q7" s="13" t="s">
        <v>715</v>
      </c>
      <c r="S7" s="121"/>
      <c r="T7" s="140"/>
      <c r="U7" s="147">
        <f>SUM(E7:H7) * 2 + SUM(I7:L7) * 3</f>
        <v>4</v>
      </c>
      <c r="V7" s="147">
        <f>1-EXP(-(ROW(V7) - 4)/3)</f>
        <v>0.6321205588</v>
      </c>
      <c r="W7" s="147">
        <f>V7*U7</f>
        <v>2.528482235</v>
      </c>
    </row>
    <row r="8" ht="15.75" customHeight="1">
      <c r="A8" s="121"/>
      <c r="B8" s="121"/>
      <c r="C8" s="121"/>
      <c r="D8" s="121"/>
      <c r="E8" s="13">
        <v>0.0</v>
      </c>
      <c r="F8" s="13">
        <v>0.0</v>
      </c>
      <c r="G8" s="13">
        <v>0.0</v>
      </c>
      <c r="H8" s="103">
        <v>0.0</v>
      </c>
      <c r="I8" s="13">
        <v>0.0</v>
      </c>
      <c r="J8" s="13">
        <v>0.0</v>
      </c>
      <c r="K8" s="13">
        <v>0.0</v>
      </c>
      <c r="L8" s="103">
        <v>0.0</v>
      </c>
      <c r="M8" s="121"/>
      <c r="N8" s="121"/>
      <c r="O8" s="121"/>
      <c r="P8" s="121"/>
      <c r="S8" s="121"/>
      <c r="T8" s="140"/>
    </row>
    <row r="9" ht="15.75" customHeight="1">
      <c r="A9" s="103">
        <v>18.0</v>
      </c>
      <c r="B9" s="103"/>
      <c r="C9" s="103" t="s">
        <v>116</v>
      </c>
      <c r="D9" s="103" t="s">
        <v>716</v>
      </c>
      <c r="E9" s="13">
        <v>1.0</v>
      </c>
      <c r="F9" s="13">
        <v>0.0</v>
      </c>
      <c r="G9" s="13">
        <v>0.0</v>
      </c>
      <c r="H9" s="103">
        <v>0.0</v>
      </c>
      <c r="I9" s="13">
        <v>1.0</v>
      </c>
      <c r="J9" s="13">
        <v>0.0</v>
      </c>
      <c r="K9" s="13">
        <v>0.0</v>
      </c>
      <c r="L9" s="103">
        <v>0.0</v>
      </c>
      <c r="M9" s="103">
        <v>3.0</v>
      </c>
      <c r="N9" s="103">
        <v>30.0</v>
      </c>
      <c r="O9" s="103"/>
      <c r="P9" s="103">
        <v>2.0</v>
      </c>
      <c r="Q9" s="13" t="s">
        <v>717</v>
      </c>
      <c r="S9" s="121"/>
      <c r="T9" s="140"/>
      <c r="U9" s="147">
        <f>SUM(E9:H9) * 2 + SUM(I9:L9) * 3</f>
        <v>5</v>
      </c>
      <c r="V9" s="147">
        <f>1-EXP(-(ROW(V9) - 4)/3)</f>
        <v>0.8111243972</v>
      </c>
      <c r="W9" s="147">
        <f>V9*U9</f>
        <v>4.055621986</v>
      </c>
    </row>
    <row r="10" ht="15.75" customHeight="1">
      <c r="A10" s="121"/>
      <c r="B10" s="121"/>
      <c r="C10" s="121"/>
      <c r="D10" s="121"/>
      <c r="E10" s="13">
        <v>0.0</v>
      </c>
      <c r="F10" s="13">
        <v>0.0</v>
      </c>
      <c r="G10" s="13">
        <v>0.0</v>
      </c>
      <c r="H10" s="103">
        <v>0.0</v>
      </c>
      <c r="I10" s="13">
        <v>0.0</v>
      </c>
      <c r="J10" s="13">
        <v>0.0</v>
      </c>
      <c r="K10" s="13">
        <v>0.0</v>
      </c>
      <c r="L10" s="103">
        <v>0.0</v>
      </c>
      <c r="M10" s="121"/>
      <c r="N10" s="121"/>
      <c r="O10" s="121"/>
      <c r="P10" s="121"/>
      <c r="S10" s="121"/>
      <c r="T10" s="140"/>
    </row>
    <row r="11" ht="15.75" customHeight="1">
      <c r="A11" s="103">
        <v>23.0</v>
      </c>
      <c r="B11" s="103"/>
      <c r="C11" s="103"/>
      <c r="D11" s="103" t="s">
        <v>718</v>
      </c>
      <c r="E11" s="13">
        <v>0.0</v>
      </c>
      <c r="F11" s="13">
        <v>0.0</v>
      </c>
      <c r="G11" s="13">
        <v>0.0</v>
      </c>
      <c r="H11" s="103">
        <v>0.0</v>
      </c>
      <c r="I11" s="13">
        <v>1.0</v>
      </c>
      <c r="J11" s="13">
        <v>0.0</v>
      </c>
      <c r="K11" s="13">
        <v>0.0</v>
      </c>
      <c r="L11" s="103">
        <v>0.0</v>
      </c>
      <c r="M11" s="103">
        <v>2.0</v>
      </c>
      <c r="N11" s="103">
        <v>4.0</v>
      </c>
      <c r="O11" s="103"/>
      <c r="P11" s="103">
        <v>3.0</v>
      </c>
      <c r="Q11" s="13" t="s">
        <v>719</v>
      </c>
      <c r="S11" s="121"/>
      <c r="T11" s="140"/>
      <c r="U11" s="147">
        <f>SUM(E11:H11) * 2 + SUM(I11:L11) * 3</f>
        <v>3</v>
      </c>
      <c r="V11" s="147">
        <f>1-EXP(-(ROW(V11) - 4)/3)</f>
        <v>0.9030280321</v>
      </c>
      <c r="W11" s="147">
        <f>V11*U11</f>
        <v>2.709084096</v>
      </c>
    </row>
    <row r="12" ht="15.75" customHeight="1">
      <c r="A12" s="121"/>
      <c r="B12" s="121"/>
      <c r="C12" s="121"/>
      <c r="D12" s="121"/>
      <c r="E12" s="13">
        <v>0.0</v>
      </c>
      <c r="F12" s="13">
        <v>0.0</v>
      </c>
      <c r="G12" s="13">
        <v>0.0</v>
      </c>
      <c r="H12" s="103">
        <v>0.0</v>
      </c>
      <c r="I12" s="13">
        <v>0.0</v>
      </c>
      <c r="J12" s="13">
        <v>1.0</v>
      </c>
      <c r="K12" s="13">
        <v>0.0</v>
      </c>
      <c r="L12" s="103">
        <v>0.0</v>
      </c>
      <c r="M12" s="121"/>
      <c r="N12" s="121"/>
      <c r="O12" s="121"/>
      <c r="P12" s="121"/>
      <c r="S12" s="121"/>
      <c r="T12" s="140"/>
    </row>
    <row r="13" ht="15.75" customHeight="1">
      <c r="A13" s="103">
        <v>27.0</v>
      </c>
      <c r="B13" s="103"/>
      <c r="C13" s="103" t="s">
        <v>119</v>
      </c>
      <c r="D13" s="103" t="s">
        <v>720</v>
      </c>
      <c r="E13" s="13">
        <v>0.0</v>
      </c>
      <c r="F13" s="13">
        <v>1.0</v>
      </c>
      <c r="G13" s="13">
        <v>0.0</v>
      </c>
      <c r="H13" s="103">
        <v>0.0</v>
      </c>
      <c r="I13" s="13">
        <v>0.0</v>
      </c>
      <c r="J13" s="13">
        <v>0.0</v>
      </c>
      <c r="K13" s="13">
        <v>0.0</v>
      </c>
      <c r="L13" s="103">
        <v>0.0</v>
      </c>
      <c r="M13" s="103">
        <v>2.0</v>
      </c>
      <c r="N13" s="103">
        <v>30.0</v>
      </c>
      <c r="O13" s="103"/>
      <c r="P13" s="103">
        <v>3.0</v>
      </c>
      <c r="Q13" s="13" t="s">
        <v>721</v>
      </c>
      <c r="S13" s="121"/>
      <c r="T13" s="140"/>
      <c r="U13" s="147">
        <f>SUM(E13:H13) * 2 + SUM(I13:L13) * 3</f>
        <v>2</v>
      </c>
      <c r="V13" s="147">
        <f>1-EXP(-(ROW(V13) - 4)/3)</f>
        <v>0.9502129316</v>
      </c>
      <c r="W13" s="147">
        <f>V13*U13</f>
        <v>1.900425863</v>
      </c>
    </row>
    <row r="14" ht="15.75" customHeight="1">
      <c r="A14" s="121"/>
      <c r="B14" s="121"/>
      <c r="C14" s="121"/>
      <c r="D14" s="121"/>
      <c r="E14" s="13">
        <v>2.0</v>
      </c>
      <c r="F14" s="13">
        <v>0.0</v>
      </c>
      <c r="G14" s="13">
        <v>0.0</v>
      </c>
      <c r="H14" s="103">
        <v>0.0</v>
      </c>
      <c r="I14" s="13">
        <v>0.0</v>
      </c>
      <c r="J14" s="13">
        <v>0.0</v>
      </c>
      <c r="K14" s="13">
        <v>0.0</v>
      </c>
      <c r="L14" s="103">
        <v>0.0</v>
      </c>
      <c r="M14" s="121"/>
      <c r="N14" s="121"/>
      <c r="O14" s="121"/>
      <c r="P14" s="121"/>
      <c r="S14" s="121"/>
      <c r="T14" s="140"/>
    </row>
    <row r="15" ht="15.75" customHeight="1">
      <c r="A15" s="103">
        <v>38.0</v>
      </c>
      <c r="B15" s="103"/>
      <c r="C15" s="103" t="s">
        <v>116</v>
      </c>
      <c r="D15" s="103"/>
      <c r="E15" s="13">
        <v>0.0</v>
      </c>
      <c r="F15" s="13">
        <v>1.0</v>
      </c>
      <c r="G15" s="13">
        <v>0.0</v>
      </c>
      <c r="H15" s="103">
        <v>0.0</v>
      </c>
      <c r="I15" s="13">
        <v>0.0</v>
      </c>
      <c r="J15" s="13">
        <v>0.0</v>
      </c>
      <c r="K15" s="13">
        <v>0.0</v>
      </c>
      <c r="L15" s="103">
        <v>0.0</v>
      </c>
      <c r="M15" s="103">
        <v>3.0</v>
      </c>
      <c r="N15" s="103">
        <v>15.0</v>
      </c>
      <c r="O15" s="103"/>
      <c r="P15" s="103">
        <v>3.0</v>
      </c>
      <c r="Q15" s="13" t="s">
        <v>722</v>
      </c>
      <c r="S15" s="121"/>
      <c r="T15" s="140"/>
      <c r="U15" s="147">
        <f>SUM(E15:H15) * 2 + SUM(I15:L15) * 3</f>
        <v>2</v>
      </c>
      <c r="V15" s="147">
        <f>1-EXP(-(ROW(V15) - 4)/3)</f>
        <v>0.9744384668</v>
      </c>
      <c r="W15" s="147">
        <f>V15*U15</f>
        <v>1.948876934</v>
      </c>
    </row>
    <row r="16" ht="15.75" customHeight="1">
      <c r="A16" s="121"/>
      <c r="B16" s="121"/>
      <c r="C16" s="121"/>
      <c r="D16" s="121"/>
      <c r="E16" s="13">
        <v>0.0</v>
      </c>
      <c r="F16" s="13">
        <v>1.0</v>
      </c>
      <c r="G16" s="13">
        <v>0.0</v>
      </c>
      <c r="H16" s="103">
        <v>0.0</v>
      </c>
      <c r="I16" s="13">
        <v>0.0</v>
      </c>
      <c r="J16" s="13">
        <v>0.0</v>
      </c>
      <c r="K16" s="13">
        <v>0.0</v>
      </c>
      <c r="L16" s="103">
        <v>0.0</v>
      </c>
      <c r="M16" s="121"/>
      <c r="N16" s="121"/>
      <c r="O16" s="121"/>
      <c r="P16" s="121"/>
      <c r="S16" s="121"/>
      <c r="T16" s="140"/>
    </row>
    <row r="17" ht="15.75" customHeight="1">
      <c r="A17" s="103">
        <v>44.0</v>
      </c>
      <c r="B17" s="103"/>
      <c r="C17" s="103" t="s">
        <v>109</v>
      </c>
      <c r="D17" s="103" t="s">
        <v>723</v>
      </c>
      <c r="E17" s="13">
        <v>0.0</v>
      </c>
      <c r="F17" s="13">
        <v>0.0</v>
      </c>
      <c r="G17" s="13">
        <v>1.0</v>
      </c>
      <c r="H17" s="103">
        <v>0.0</v>
      </c>
      <c r="I17" s="13">
        <v>0.0</v>
      </c>
      <c r="J17" s="13">
        <v>0.0</v>
      </c>
      <c r="K17" s="13">
        <v>0.0</v>
      </c>
      <c r="L17" s="103">
        <v>0.0</v>
      </c>
      <c r="M17" s="103">
        <v>3.0</v>
      </c>
      <c r="N17" s="103">
        <v>30.0</v>
      </c>
      <c r="O17" s="103"/>
      <c r="P17" s="103">
        <v>4.0</v>
      </c>
      <c r="Q17" s="13" t="s">
        <v>724</v>
      </c>
      <c r="S17" s="121"/>
      <c r="T17" s="140"/>
      <c r="U17" s="147">
        <f>SUM(E17:H17) * 2 + SUM(I17:L17) * 3</f>
        <v>2</v>
      </c>
      <c r="V17" s="147">
        <f>1-EXP(-(ROW(V17) - 4)/3)</f>
        <v>0.9868762713</v>
      </c>
      <c r="W17" s="147">
        <f>V17*U17</f>
        <v>1.973752543</v>
      </c>
    </row>
    <row r="18" ht="15.75" customHeight="1">
      <c r="A18" s="121"/>
      <c r="B18" s="121"/>
      <c r="C18" s="121"/>
      <c r="D18" s="121"/>
      <c r="E18" s="13">
        <v>0.0</v>
      </c>
      <c r="F18" s="13">
        <v>0.0</v>
      </c>
      <c r="G18" s="13">
        <v>0.0</v>
      </c>
      <c r="H18" s="103">
        <v>0.0</v>
      </c>
      <c r="I18" s="13">
        <v>0.0</v>
      </c>
      <c r="J18" s="13">
        <v>0.0</v>
      </c>
      <c r="K18" s="13">
        <v>0.0</v>
      </c>
      <c r="L18" s="103">
        <v>0.0</v>
      </c>
      <c r="M18" s="121"/>
      <c r="N18" s="121"/>
      <c r="O18" s="121"/>
      <c r="P18" s="121"/>
      <c r="S18" s="121"/>
      <c r="T18" s="140"/>
    </row>
    <row r="19" ht="15.75" customHeight="1">
      <c r="A19" s="103">
        <v>49.0</v>
      </c>
      <c r="B19" s="103"/>
      <c r="C19" s="103"/>
      <c r="D19" s="103" t="s">
        <v>725</v>
      </c>
      <c r="E19" s="13">
        <v>0.0</v>
      </c>
      <c r="F19" s="13">
        <v>0.0</v>
      </c>
      <c r="G19" s="13">
        <v>0.0</v>
      </c>
      <c r="H19" s="103">
        <v>0.0</v>
      </c>
      <c r="I19" s="13">
        <v>0.0</v>
      </c>
      <c r="J19" s="13">
        <v>0.0</v>
      </c>
      <c r="K19" s="13">
        <v>0.0</v>
      </c>
      <c r="L19" s="103">
        <v>0.0</v>
      </c>
      <c r="M19" s="103">
        <v>3.0</v>
      </c>
      <c r="N19" s="103">
        <v>21.0</v>
      </c>
      <c r="O19" s="103"/>
      <c r="P19" s="103">
        <v>3.0</v>
      </c>
      <c r="Q19" s="13" t="s">
        <v>726</v>
      </c>
      <c r="S19" s="121"/>
      <c r="T19" s="140"/>
      <c r="U19" s="147">
        <f>SUM(E19:H19) * 2 + SUM(I19:L19) * 3</f>
        <v>0</v>
      </c>
      <c r="V19" s="147">
        <f>1-EXP(-(ROW(V19) - 4)/3)</f>
        <v>0.993262053</v>
      </c>
      <c r="W19" s="147">
        <f>V19*U19</f>
        <v>0</v>
      </c>
    </row>
    <row r="20" ht="15.75" customHeight="1">
      <c r="A20" s="121"/>
      <c r="B20" s="121"/>
      <c r="C20" s="121"/>
      <c r="D20" s="121"/>
      <c r="E20" s="13">
        <v>1.0</v>
      </c>
      <c r="F20" s="13">
        <v>1.0</v>
      </c>
      <c r="G20" s="13">
        <v>0.0</v>
      </c>
      <c r="H20" s="103">
        <v>0.0</v>
      </c>
      <c r="I20" s="13">
        <v>0.0</v>
      </c>
      <c r="J20" s="13">
        <v>1.0</v>
      </c>
      <c r="K20" s="13">
        <v>0.0</v>
      </c>
      <c r="L20" s="103">
        <v>0.0</v>
      </c>
      <c r="M20" s="121"/>
      <c r="N20" s="121"/>
      <c r="O20" s="121"/>
      <c r="P20" s="121"/>
      <c r="S20" s="121"/>
      <c r="T20" s="140"/>
    </row>
    <row r="21" ht="15.75" customHeight="1">
      <c r="A21" s="103">
        <v>55.0</v>
      </c>
      <c r="B21" s="103"/>
      <c r="C21" s="103"/>
      <c r="D21" s="103" t="s">
        <v>727</v>
      </c>
      <c r="E21" s="13">
        <v>0.0</v>
      </c>
      <c r="F21" s="13">
        <v>0.0</v>
      </c>
      <c r="G21" s="13">
        <v>0.0</v>
      </c>
      <c r="H21" s="103">
        <v>0.0</v>
      </c>
      <c r="I21" s="13">
        <v>0.0</v>
      </c>
      <c r="J21" s="13">
        <v>1.0</v>
      </c>
      <c r="K21" s="13">
        <v>0.0</v>
      </c>
      <c r="L21" s="103">
        <v>0.0</v>
      </c>
      <c r="M21" s="103">
        <v>1.0</v>
      </c>
      <c r="N21" s="103">
        <v>2.0</v>
      </c>
      <c r="O21" s="103"/>
      <c r="P21" s="103">
        <v>3.0</v>
      </c>
      <c r="Q21" s="13"/>
      <c r="S21" s="121"/>
      <c r="T21" s="140" t="s">
        <v>449</v>
      </c>
      <c r="U21" s="147">
        <f t="shared" ref="U21:W21" si="1">SUM(U5:U20)</f>
        <v>23</v>
      </c>
      <c r="V21" s="147">
        <f t="shared" si="1"/>
        <v>6.5345314</v>
      </c>
      <c r="W21" s="147">
        <f t="shared" si="1"/>
        <v>16.5335871</v>
      </c>
    </row>
    <row r="22" ht="15.75" customHeight="1">
      <c r="A22" s="121"/>
      <c r="B22" s="121"/>
      <c r="C22" s="121"/>
      <c r="D22" s="121"/>
      <c r="E22" s="13">
        <v>1.0</v>
      </c>
      <c r="F22" s="13">
        <v>0.0</v>
      </c>
      <c r="G22" s="13">
        <v>0.0</v>
      </c>
      <c r="H22" s="103">
        <v>0.0</v>
      </c>
      <c r="I22" s="13">
        <v>0.0</v>
      </c>
      <c r="J22" s="13">
        <v>2.0</v>
      </c>
      <c r="K22" s="13">
        <v>0.0</v>
      </c>
      <c r="L22" s="103">
        <v>0.0</v>
      </c>
      <c r="M22" s="121"/>
      <c r="N22" s="121"/>
      <c r="O22" s="121"/>
      <c r="P22" s="121"/>
      <c r="S22" s="121"/>
      <c r="T22" s="140"/>
      <c r="U22" s="147">
        <f>U21/COUNT(U5:U20)</f>
        <v>2.875</v>
      </c>
      <c r="V22" s="13"/>
      <c r="W22" s="147">
        <f>W21/V21</f>
        <v>2.530187108</v>
      </c>
    </row>
    <row r="23" ht="15.75" customHeight="1">
      <c r="A23" s="103">
        <v>63.0</v>
      </c>
      <c r="B23" s="103"/>
      <c r="C23" s="103" t="s">
        <v>119</v>
      </c>
      <c r="D23" s="103" t="s">
        <v>431</v>
      </c>
      <c r="E23" s="13">
        <v>1.0</v>
      </c>
      <c r="F23" s="13">
        <v>0.0</v>
      </c>
      <c r="G23" s="13">
        <v>0.0</v>
      </c>
      <c r="H23" s="103">
        <v>0.0</v>
      </c>
      <c r="I23" s="13">
        <v>2.0</v>
      </c>
      <c r="J23" s="13">
        <v>0.0</v>
      </c>
      <c r="K23" s="13">
        <v>0.0</v>
      </c>
      <c r="L23" s="103">
        <v>0.0</v>
      </c>
      <c r="M23" s="103">
        <v>3.0</v>
      </c>
      <c r="N23" s="103">
        <v>40.0</v>
      </c>
      <c r="O23" s="103"/>
      <c r="P23" s="103">
        <v>5.0</v>
      </c>
      <c r="Q23" s="13" t="s">
        <v>728</v>
      </c>
      <c r="S23" s="121"/>
    </row>
    <row r="24" ht="15.75" customHeight="1">
      <c r="A24" s="121"/>
      <c r="B24" s="121"/>
      <c r="C24" s="121"/>
      <c r="D24" s="121"/>
      <c r="E24" s="13">
        <v>0.0</v>
      </c>
      <c r="F24" s="13">
        <v>0.0</v>
      </c>
      <c r="G24" s="13">
        <v>0.0</v>
      </c>
      <c r="H24" s="103">
        <v>0.0</v>
      </c>
      <c r="I24" s="13">
        <v>0.0</v>
      </c>
      <c r="J24" s="13">
        <v>0.0</v>
      </c>
      <c r="K24" s="13">
        <v>0.0</v>
      </c>
      <c r="L24" s="103">
        <v>0.0</v>
      </c>
      <c r="M24" s="121"/>
      <c r="N24" s="121"/>
      <c r="O24" s="121"/>
      <c r="P24" s="121"/>
      <c r="S24" s="121"/>
    </row>
    <row r="25" ht="15.75" customHeight="1">
      <c r="A25" s="103">
        <v>67.0</v>
      </c>
      <c r="B25" s="103"/>
      <c r="C25" s="103"/>
      <c r="D25" s="103" t="s">
        <v>729</v>
      </c>
      <c r="E25" s="13">
        <v>1.0</v>
      </c>
      <c r="F25" s="13">
        <v>0.0</v>
      </c>
      <c r="G25" s="13">
        <v>0.0</v>
      </c>
      <c r="H25" s="103">
        <v>0.0</v>
      </c>
      <c r="I25" s="13">
        <v>0.0</v>
      </c>
      <c r="J25" s="13">
        <v>0.0</v>
      </c>
      <c r="K25" s="13">
        <v>0.0</v>
      </c>
      <c r="L25" s="103">
        <v>0.0</v>
      </c>
      <c r="M25" s="103">
        <v>3.0</v>
      </c>
      <c r="N25" s="103">
        <v>45.0</v>
      </c>
      <c r="O25" s="103"/>
      <c r="P25" s="103"/>
      <c r="Q25" s="13" t="s">
        <v>730</v>
      </c>
      <c r="S25" s="121"/>
    </row>
    <row r="26" ht="15.75" customHeight="1">
      <c r="A26" s="121"/>
      <c r="B26" s="121"/>
      <c r="C26" s="121"/>
      <c r="D26" s="121"/>
      <c r="E26" s="13">
        <v>0.0</v>
      </c>
      <c r="F26" s="13">
        <v>0.0</v>
      </c>
      <c r="G26" s="13">
        <v>0.0</v>
      </c>
      <c r="H26" s="103">
        <v>0.0</v>
      </c>
      <c r="I26" s="13">
        <v>0.0</v>
      </c>
      <c r="J26" s="13">
        <v>0.0</v>
      </c>
      <c r="K26" s="13">
        <v>0.0</v>
      </c>
      <c r="L26" s="103">
        <v>0.0</v>
      </c>
      <c r="M26" s="121"/>
      <c r="N26" s="121"/>
      <c r="O26" s="121"/>
      <c r="P26" s="121"/>
      <c r="S26" s="121"/>
    </row>
    <row r="27" ht="15.75" customHeight="1">
      <c r="A27" s="103"/>
      <c r="B27" s="103"/>
      <c r="C27" s="103"/>
      <c r="D27" s="103"/>
      <c r="E27" s="13"/>
      <c r="F27" s="13"/>
      <c r="G27" s="13"/>
      <c r="H27" s="103"/>
      <c r="I27" s="13"/>
      <c r="J27" s="13"/>
      <c r="K27" s="13"/>
      <c r="L27" s="103"/>
      <c r="M27" s="103"/>
      <c r="N27" s="103"/>
      <c r="O27" s="103"/>
      <c r="P27" s="103"/>
      <c r="Q27" s="13"/>
      <c r="S27" s="121"/>
    </row>
    <row r="28" ht="15.75" customHeight="1">
      <c r="A28" s="122"/>
      <c r="B28" s="122"/>
      <c r="C28" s="122"/>
      <c r="D28" s="122"/>
      <c r="E28" s="123"/>
      <c r="F28" s="123"/>
      <c r="G28" s="123"/>
      <c r="H28" s="124"/>
      <c r="I28" s="123"/>
      <c r="J28" s="123"/>
      <c r="K28" s="123"/>
      <c r="L28" s="124"/>
      <c r="M28" s="122"/>
      <c r="N28" s="122"/>
      <c r="O28" s="122"/>
      <c r="P28" s="122"/>
      <c r="Q28" s="52"/>
      <c r="R28" s="52"/>
      <c r="S28" s="122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ht="15.75" customHeight="1">
      <c r="A30" s="126" t="s">
        <v>450</v>
      </c>
      <c r="B30" s="123"/>
      <c r="C30" s="123"/>
      <c r="D30" s="123"/>
      <c r="E30" s="123"/>
      <c r="F30" s="123"/>
      <c r="G30" s="123"/>
      <c r="H30" s="123"/>
      <c r="I30" s="123"/>
      <c r="J30" s="123"/>
      <c r="K30" s="123"/>
      <c r="L30" s="123"/>
      <c r="M30" s="123"/>
      <c r="N30" s="123"/>
      <c r="O30" s="13"/>
      <c r="P30" s="13"/>
      <c r="Q30" s="13"/>
      <c r="R30" s="13"/>
      <c r="S30" s="13"/>
    </row>
    <row r="31" ht="15.75" customHeight="1">
      <c r="A31" s="140"/>
      <c r="B31" s="141" t="str">
        <f>SUM(B5:B28)/COUNTIF(B5:B28, "&lt;&gt;")</f>
        <v>#DIV/0!</v>
      </c>
      <c r="C31" s="13"/>
      <c r="D31" s="13"/>
      <c r="E31" s="141">
        <f t="array" ref="E31">SUM(IF(ISODD(ROW(E$5:E28)), E$5:E28, 0))/COUNTIF($A$5:$A$28, "&lt;&gt;")</f>
        <v>0.3636363636</v>
      </c>
      <c r="F31" s="141">
        <f t="array" ref="F31">SUM(IF(ISODD(ROW(F$5:F28)), F$5:F28, 0))/COUNTIF($A$5:$A$28, "&lt;&gt;")</f>
        <v>0.1818181818</v>
      </c>
      <c r="G31" s="141">
        <f t="array" ref="G31">SUM(IF(ISODD(ROW(G$5:G28)), G$5:G28, 0))/COUNTIF($A$5:$A$28, "&lt;&gt;")</f>
        <v>0.2727272727</v>
      </c>
      <c r="H31" s="141">
        <f t="array" ref="H31">SUM(IF(ISODD(ROW(H$5:H28)), H$5:H28, 0))/COUNTIF($A$5:$A$28, "&lt;&gt;")</f>
        <v>0</v>
      </c>
      <c r="I31" s="141">
        <f t="array" ref="I31">SUM(IF(ISODD(ROW(I$5:I28)), I$5:I28, 0))/COUNTIF($A$5:$A$28, "&lt;&gt;")</f>
        <v>0.3636363636</v>
      </c>
      <c r="J31" s="141">
        <f t="array" ref="J31">SUM(IF(ISODD(ROW(J$5:J28)), J$5:J28, 0))/COUNTIF($A$5:$A$28, "&lt;&gt;")</f>
        <v>0.09090909091</v>
      </c>
      <c r="K31" s="141">
        <f t="array" ref="K31">SUM(IF(ISODD(ROW(K$5:K28)), K$5:K28, 0))/COUNTIF($A$5:$A$28, "&lt;&gt;")</f>
        <v>0.09090909091</v>
      </c>
      <c r="L31" s="141">
        <f t="array" ref="L31">SUM(IF(ISODD(ROW(L$5:L28)), L$5:L28, 0))/COUNTIF($A$5:$A$28, "&lt;&gt;")</f>
        <v>0</v>
      </c>
      <c r="M31" s="141">
        <f>SUM(M5:M28)/COUNTIF($A$5:$A$28, "&lt;&gt;")</f>
        <v>2.272727273</v>
      </c>
      <c r="N31" s="141">
        <f t="shared" ref="N31:P31" si="2">SUM(N5:N28)/COUNTIF(N5:N28, "&lt;&gt;")</f>
        <v>23.45454545</v>
      </c>
      <c r="O31" s="142" t="str">
        <f t="shared" si="2"/>
        <v>#DIV/0!</v>
      </c>
      <c r="P31" s="143">
        <f t="shared" si="2"/>
        <v>3.1</v>
      </c>
      <c r="Q31" s="13"/>
      <c r="R31" s="13"/>
      <c r="S31" s="13"/>
    </row>
    <row r="32" ht="15.75" customHeight="1">
      <c r="A32" s="144"/>
      <c r="B32" s="123"/>
      <c r="C32" s="123"/>
      <c r="D32" s="123"/>
      <c r="E32" s="145">
        <f t="array" ref="E32">SUM(IF(ISEVEN(ROW(E$6:E28)), E$6:E28, 0))/COUNTIF($A$5:$A$28, "&lt;&gt;")</f>
        <v>0.3636363636</v>
      </c>
      <c r="F32" s="145">
        <f t="array" ref="F32">SUM(IF(ISEVEN(ROW(F$6:F28)), F$6:F28, 0))/COUNTIF($A$5:$A$28, "&lt;&gt;")</f>
        <v>0.1818181818</v>
      </c>
      <c r="G32" s="145">
        <f t="array" ref="G32">SUM(IF(ISEVEN(ROW(G$6:G28)), G$6:G28, 0))/COUNTIF($A$5:$A$28, "&lt;&gt;")</f>
        <v>0</v>
      </c>
      <c r="H32" s="145">
        <f t="array" ref="H32">SUM(IF(ISEVEN(ROW(H$6:H28)), H$6:H28, 0))/COUNTIF($A$5:$A$28, "&lt;&gt;")</f>
        <v>0</v>
      </c>
      <c r="I32" s="141">
        <f t="array" ref="I32">SUM(IF(ISEVEN(ROW(I$6:I28)), I$6:I28, 0))/COUNTIF($A$5:$A$28, "&lt;&gt;")</f>
        <v>0</v>
      </c>
      <c r="J32" s="145">
        <f t="array" ref="J32">SUM(IF(ISEVEN(ROW(J$6:J28)), J$6:J28, 0))/COUNTIF($A$5:$A$28, "&lt;&gt;")</f>
        <v>0.3636363636</v>
      </c>
      <c r="K32" s="145">
        <f t="array" ref="K32">SUM(IF(ISEVEN(ROW(K$6:K28)), K$6:K28, 0))/COUNTIF($A$5:$A$28, "&lt;&gt;")</f>
        <v>0</v>
      </c>
      <c r="L32" s="145">
        <f t="array" ref="L32">SUM(IF(ISEVEN(ROW(L$6:L28)), L$6:L28, 0))/COUNTIF($A$5:$A$28, "&lt;&gt;")</f>
        <v>0</v>
      </c>
      <c r="M32" s="123"/>
      <c r="N32" s="123"/>
      <c r="O32" s="123"/>
      <c r="P32" s="124"/>
      <c r="Q32" s="13"/>
      <c r="R32" s="13"/>
      <c r="S32" s="13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7">
    <mergeCell ref="E3:H3"/>
    <mergeCell ref="I3:L3"/>
    <mergeCell ref="E4:H4"/>
    <mergeCell ref="I4:L4"/>
    <mergeCell ref="A2:A4"/>
    <mergeCell ref="B2:B4"/>
    <mergeCell ref="C2:D2"/>
    <mergeCell ref="M2:N2"/>
    <mergeCell ref="O2:O4"/>
    <mergeCell ref="P2:P4"/>
    <mergeCell ref="Q2:S4"/>
    <mergeCell ref="U5:U6"/>
    <mergeCell ref="V5:V6"/>
    <mergeCell ref="W5:W6"/>
    <mergeCell ref="M3:M4"/>
    <mergeCell ref="N3:N4"/>
    <mergeCell ref="M5:M6"/>
    <mergeCell ref="N5:N6"/>
    <mergeCell ref="O5:O6"/>
    <mergeCell ref="P5:P6"/>
    <mergeCell ref="Q5:S6"/>
    <mergeCell ref="A7:A8"/>
    <mergeCell ref="A9:A10"/>
    <mergeCell ref="B9:B10"/>
    <mergeCell ref="C9:C10"/>
    <mergeCell ref="D9:D10"/>
    <mergeCell ref="V9:V10"/>
    <mergeCell ref="W9:W10"/>
    <mergeCell ref="N15:N16"/>
    <mergeCell ref="O15:O16"/>
    <mergeCell ref="P15:P16"/>
    <mergeCell ref="Q15:S16"/>
    <mergeCell ref="U15:U16"/>
    <mergeCell ref="V15:V16"/>
    <mergeCell ref="W15:W16"/>
    <mergeCell ref="M15:M16"/>
    <mergeCell ref="M17:M18"/>
    <mergeCell ref="N17:N18"/>
    <mergeCell ref="O17:O18"/>
    <mergeCell ref="P17:P18"/>
    <mergeCell ref="Q17:S18"/>
    <mergeCell ref="U17:U18"/>
    <mergeCell ref="P23:P24"/>
    <mergeCell ref="Q23:S24"/>
    <mergeCell ref="Q25:S26"/>
    <mergeCell ref="M19:M20"/>
    <mergeCell ref="M21:M22"/>
    <mergeCell ref="N21:N22"/>
    <mergeCell ref="O21:O22"/>
    <mergeCell ref="P21:P22"/>
    <mergeCell ref="Q21:S22"/>
    <mergeCell ref="M23:M24"/>
    <mergeCell ref="N27:N28"/>
    <mergeCell ref="O27:O28"/>
    <mergeCell ref="Q27:S28"/>
    <mergeCell ref="N23:N24"/>
    <mergeCell ref="O23:O24"/>
    <mergeCell ref="M25:M26"/>
    <mergeCell ref="N25:N26"/>
    <mergeCell ref="O25:O26"/>
    <mergeCell ref="P25:P26"/>
    <mergeCell ref="M27:M28"/>
    <mergeCell ref="P27:P28"/>
    <mergeCell ref="N7:N8"/>
    <mergeCell ref="O7:O8"/>
    <mergeCell ref="P7:P8"/>
    <mergeCell ref="Q7:S8"/>
    <mergeCell ref="U7:U8"/>
    <mergeCell ref="V7:V8"/>
    <mergeCell ref="W7:W8"/>
    <mergeCell ref="M7:M8"/>
    <mergeCell ref="M9:M10"/>
    <mergeCell ref="N9:N10"/>
    <mergeCell ref="O9:O10"/>
    <mergeCell ref="P9:P10"/>
    <mergeCell ref="Q9:S10"/>
    <mergeCell ref="U9:U10"/>
    <mergeCell ref="N11:N12"/>
    <mergeCell ref="O11:O12"/>
    <mergeCell ref="P11:P12"/>
    <mergeCell ref="Q11:S12"/>
    <mergeCell ref="U11:U12"/>
    <mergeCell ref="V11:V12"/>
    <mergeCell ref="W11:W12"/>
    <mergeCell ref="V13:V14"/>
    <mergeCell ref="W13:W14"/>
    <mergeCell ref="M11:M12"/>
    <mergeCell ref="M13:M14"/>
    <mergeCell ref="N13:N14"/>
    <mergeCell ref="O13:O14"/>
    <mergeCell ref="P13:P14"/>
    <mergeCell ref="Q13:S14"/>
    <mergeCell ref="U13:U14"/>
    <mergeCell ref="V17:V18"/>
    <mergeCell ref="W17:W18"/>
    <mergeCell ref="N19:N20"/>
    <mergeCell ref="O19:O20"/>
    <mergeCell ref="P19:P20"/>
    <mergeCell ref="Q19:S20"/>
    <mergeCell ref="U19:U20"/>
    <mergeCell ref="V19:V20"/>
    <mergeCell ref="W19:W20"/>
    <mergeCell ref="A19:A20"/>
    <mergeCell ref="B19:B20"/>
    <mergeCell ref="C19:C20"/>
    <mergeCell ref="D19:D20"/>
    <mergeCell ref="B21:B22"/>
    <mergeCell ref="C21:C22"/>
    <mergeCell ref="D21:D22"/>
    <mergeCell ref="A21:A22"/>
    <mergeCell ref="A23:A24"/>
    <mergeCell ref="B23:B24"/>
    <mergeCell ref="C23:C24"/>
    <mergeCell ref="D23:D24"/>
    <mergeCell ref="A25:A26"/>
    <mergeCell ref="B25:B26"/>
    <mergeCell ref="C3:C4"/>
    <mergeCell ref="D3:D4"/>
    <mergeCell ref="A5:A6"/>
    <mergeCell ref="B5:B6"/>
    <mergeCell ref="C5:C6"/>
    <mergeCell ref="D5:D6"/>
    <mergeCell ref="D7:D8"/>
    <mergeCell ref="B13:B14"/>
    <mergeCell ref="C13:C14"/>
    <mergeCell ref="B7:B8"/>
    <mergeCell ref="C7:C8"/>
    <mergeCell ref="A11:A12"/>
    <mergeCell ref="B11:B12"/>
    <mergeCell ref="C11:C12"/>
    <mergeCell ref="D11:D12"/>
    <mergeCell ref="D13:D14"/>
    <mergeCell ref="C17:C18"/>
    <mergeCell ref="D17:D18"/>
    <mergeCell ref="A13:A14"/>
    <mergeCell ref="A15:A16"/>
    <mergeCell ref="B15:B16"/>
    <mergeCell ref="C15:C16"/>
    <mergeCell ref="D15:D16"/>
    <mergeCell ref="A17:A18"/>
    <mergeCell ref="B17:B18"/>
    <mergeCell ref="C25:C26"/>
    <mergeCell ref="D25:D26"/>
    <mergeCell ref="A27:A28"/>
    <mergeCell ref="B27:B28"/>
    <mergeCell ref="C27:C28"/>
    <mergeCell ref="D27:D28"/>
  </mergeCells>
  <printOptions/>
  <pageMargins bottom="0.75" footer="0.0" header="0.0" left="0.7" right="0.7" top="0.75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6.43"/>
    <col customWidth="1" min="3" max="6" width="14.43"/>
    <col customWidth="1" min="13" max="13" width="16.43"/>
  </cols>
  <sheetData>
    <row r="1" ht="15.75" customHeight="1">
      <c r="A1" s="126" t="s">
        <v>731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T1" s="13"/>
      <c r="U1" s="13"/>
      <c r="V1" s="13"/>
      <c r="W1" s="13"/>
    </row>
    <row r="2" ht="15.75" customHeight="1">
      <c r="A2" s="96" t="s">
        <v>87</v>
      </c>
      <c r="B2" s="96" t="s">
        <v>433</v>
      </c>
      <c r="C2" s="127" t="s">
        <v>89</v>
      </c>
      <c r="D2" s="128"/>
      <c r="E2" s="127" t="s">
        <v>434</v>
      </c>
      <c r="F2" s="127" t="s">
        <v>435</v>
      </c>
      <c r="G2" s="127" t="s">
        <v>436</v>
      </c>
      <c r="H2" s="129" t="s">
        <v>437</v>
      </c>
      <c r="I2" s="127" t="s">
        <v>434</v>
      </c>
      <c r="J2" s="127" t="s">
        <v>435</v>
      </c>
      <c r="K2" s="127" t="s">
        <v>436</v>
      </c>
      <c r="L2" s="129" t="s">
        <v>437</v>
      </c>
      <c r="M2" s="127" t="s">
        <v>438</v>
      </c>
      <c r="N2" s="128"/>
      <c r="O2" s="95" t="s">
        <v>15</v>
      </c>
      <c r="P2" s="96" t="s">
        <v>16</v>
      </c>
      <c r="Q2" s="130" t="s">
        <v>108</v>
      </c>
      <c r="R2" s="66"/>
      <c r="S2" s="131"/>
      <c r="T2" s="140"/>
      <c r="U2" s="13"/>
      <c r="V2" s="13"/>
      <c r="W2" s="13"/>
    </row>
    <row r="3" ht="15.75" customHeight="1">
      <c r="A3" s="121"/>
      <c r="B3" s="121"/>
      <c r="C3" s="132" t="s">
        <v>439</v>
      </c>
      <c r="D3" s="133" t="s">
        <v>108</v>
      </c>
      <c r="E3" s="134" t="s">
        <v>440</v>
      </c>
      <c r="F3" s="135"/>
      <c r="G3" s="135"/>
      <c r="H3" s="136"/>
      <c r="I3" s="134" t="s">
        <v>441</v>
      </c>
      <c r="J3" s="135"/>
      <c r="K3" s="135"/>
      <c r="L3" s="136"/>
      <c r="M3" s="132" t="s">
        <v>442</v>
      </c>
      <c r="N3" s="133" t="s">
        <v>443</v>
      </c>
      <c r="O3" s="137"/>
      <c r="P3" s="121"/>
      <c r="S3" s="121"/>
      <c r="T3" s="140"/>
      <c r="U3" s="13"/>
      <c r="V3" s="13"/>
      <c r="W3" s="13"/>
    </row>
    <row r="4" ht="15.75" customHeight="1">
      <c r="A4" s="136"/>
      <c r="B4" s="136"/>
      <c r="C4" s="138"/>
      <c r="D4" s="136"/>
      <c r="E4" s="134" t="s">
        <v>444</v>
      </c>
      <c r="F4" s="135"/>
      <c r="G4" s="135"/>
      <c r="H4" s="136"/>
      <c r="I4" s="134" t="s">
        <v>445</v>
      </c>
      <c r="J4" s="135"/>
      <c r="K4" s="135"/>
      <c r="L4" s="136"/>
      <c r="M4" s="138"/>
      <c r="N4" s="136"/>
      <c r="O4" s="139"/>
      <c r="P4" s="136"/>
      <c r="Q4" s="135"/>
      <c r="R4" s="135"/>
      <c r="S4" s="136"/>
      <c r="T4" s="140"/>
      <c r="U4" s="13" t="s">
        <v>446</v>
      </c>
      <c r="V4" s="13" t="s">
        <v>447</v>
      </c>
      <c r="W4" s="13" t="s">
        <v>448</v>
      </c>
    </row>
    <row r="5" ht="15.75" customHeight="1">
      <c r="A5" s="103">
        <v>6.0</v>
      </c>
      <c r="B5" s="103"/>
      <c r="C5" s="103" t="s">
        <v>116</v>
      </c>
      <c r="D5" s="103" t="s">
        <v>732</v>
      </c>
      <c r="E5" s="13">
        <v>0.0</v>
      </c>
      <c r="F5" s="13">
        <v>0.0</v>
      </c>
      <c r="G5" s="13">
        <v>1.0</v>
      </c>
      <c r="H5" s="103">
        <v>0.0</v>
      </c>
      <c r="I5" s="13">
        <v>0.0</v>
      </c>
      <c r="J5" s="13">
        <v>0.0</v>
      </c>
      <c r="K5" s="13">
        <v>0.0</v>
      </c>
      <c r="L5" s="103">
        <v>0.0</v>
      </c>
      <c r="M5" s="103"/>
      <c r="N5" s="103"/>
      <c r="O5" s="103"/>
      <c r="P5" s="103">
        <v>3.0</v>
      </c>
      <c r="Q5" s="13" t="s">
        <v>733</v>
      </c>
      <c r="S5" s="121"/>
      <c r="T5" s="140"/>
      <c r="U5" s="147">
        <f>SUM(E5:H5) * 2 + SUM(I5:L5) * 3</f>
        <v>2</v>
      </c>
      <c r="V5" s="147">
        <f>1-EXP(-(ROW(V5) - 4)/3)</f>
        <v>0.2834686894</v>
      </c>
      <c r="W5" s="147">
        <f>V5*U5</f>
        <v>0.5669373789</v>
      </c>
    </row>
    <row r="6" ht="15.75" customHeight="1">
      <c r="A6" s="121"/>
      <c r="B6" s="121"/>
      <c r="C6" s="121"/>
      <c r="D6" s="121"/>
      <c r="E6" s="13">
        <v>0.0</v>
      </c>
      <c r="F6" s="13">
        <v>1.0</v>
      </c>
      <c r="G6" s="13">
        <v>0.0</v>
      </c>
      <c r="H6" s="103">
        <v>0.0</v>
      </c>
      <c r="I6" s="13">
        <v>0.0</v>
      </c>
      <c r="J6" s="13">
        <v>0.0</v>
      </c>
      <c r="K6" s="13">
        <v>0.0</v>
      </c>
      <c r="L6" s="103">
        <v>0.0</v>
      </c>
      <c r="M6" s="121"/>
      <c r="N6" s="121"/>
      <c r="O6" s="121"/>
      <c r="P6" s="121"/>
      <c r="S6" s="121"/>
      <c r="T6" s="140"/>
    </row>
    <row r="7" ht="15.75" customHeight="1">
      <c r="A7" s="103">
        <v>12.0</v>
      </c>
      <c r="B7" s="103"/>
      <c r="C7" s="103" t="s">
        <v>116</v>
      </c>
      <c r="D7" s="103" t="s">
        <v>251</v>
      </c>
      <c r="E7" s="13">
        <v>0.0</v>
      </c>
      <c r="F7" s="13">
        <v>1.0</v>
      </c>
      <c r="G7" s="13">
        <v>1.0</v>
      </c>
      <c r="H7" s="103">
        <v>0.0</v>
      </c>
      <c r="I7" s="13">
        <v>0.0</v>
      </c>
      <c r="J7" s="13">
        <v>0.0</v>
      </c>
      <c r="K7" s="13">
        <v>0.0</v>
      </c>
      <c r="L7" s="103">
        <v>0.0</v>
      </c>
      <c r="M7" s="103"/>
      <c r="N7" s="103"/>
      <c r="O7" s="103"/>
      <c r="P7" s="103">
        <v>4.0</v>
      </c>
      <c r="Q7" s="13"/>
      <c r="S7" s="121"/>
      <c r="T7" s="140"/>
      <c r="U7" s="147">
        <f>SUM(E7:H7) * 2 + SUM(I7:L7) * 3</f>
        <v>4</v>
      </c>
      <c r="V7" s="147">
        <f>1-EXP(-(ROW(V7) - 4)/3)</f>
        <v>0.6321205588</v>
      </c>
      <c r="W7" s="147">
        <f>V7*U7</f>
        <v>2.528482235</v>
      </c>
    </row>
    <row r="8" ht="15.75" customHeight="1">
      <c r="A8" s="121"/>
      <c r="B8" s="121"/>
      <c r="C8" s="121"/>
      <c r="D8" s="121"/>
      <c r="E8" s="13">
        <v>0.0</v>
      </c>
      <c r="F8" s="13">
        <v>0.0</v>
      </c>
      <c r="G8" s="13">
        <v>0.0</v>
      </c>
      <c r="H8" s="103">
        <v>0.0</v>
      </c>
      <c r="I8" s="13">
        <v>0.0</v>
      </c>
      <c r="J8" s="13">
        <v>0.0</v>
      </c>
      <c r="K8" s="13">
        <v>0.0</v>
      </c>
      <c r="L8" s="103">
        <v>0.0</v>
      </c>
      <c r="M8" s="121"/>
      <c r="N8" s="121"/>
      <c r="O8" s="121"/>
      <c r="P8" s="121"/>
      <c r="S8" s="121"/>
      <c r="T8" s="140"/>
    </row>
    <row r="9" ht="15.75" customHeight="1">
      <c r="A9" s="103">
        <v>15.0</v>
      </c>
      <c r="B9" s="103"/>
      <c r="C9" s="103" t="s">
        <v>119</v>
      </c>
      <c r="D9" s="103" t="s">
        <v>734</v>
      </c>
      <c r="E9" s="13">
        <v>0.0</v>
      </c>
      <c r="F9" s="13">
        <v>1.0</v>
      </c>
      <c r="G9" s="13">
        <v>2.0</v>
      </c>
      <c r="H9" s="103">
        <v>0.0</v>
      </c>
      <c r="I9" s="13">
        <v>0.0</v>
      </c>
      <c r="J9" s="13">
        <v>0.0</v>
      </c>
      <c r="K9" s="13">
        <v>0.0</v>
      </c>
      <c r="L9" s="103">
        <v>0.0</v>
      </c>
      <c r="M9" s="103">
        <v>1.0</v>
      </c>
      <c r="N9" s="103">
        <v>6.0</v>
      </c>
      <c r="O9" s="103"/>
      <c r="P9" s="103">
        <v>4.0</v>
      </c>
      <c r="Q9" s="13" t="s">
        <v>735</v>
      </c>
      <c r="S9" s="121"/>
      <c r="T9" s="140"/>
      <c r="U9" s="147">
        <f>SUM(E9:H9) * 2 + SUM(I9:L9) * 3</f>
        <v>6</v>
      </c>
      <c r="V9" s="147">
        <f>1-EXP(-(ROW(V9) - 4)/3)</f>
        <v>0.8111243972</v>
      </c>
      <c r="W9" s="147">
        <f>V9*U9</f>
        <v>4.866746383</v>
      </c>
    </row>
    <row r="10" ht="15.75" customHeight="1">
      <c r="A10" s="121"/>
      <c r="B10" s="121"/>
      <c r="C10" s="121"/>
      <c r="D10" s="121"/>
      <c r="E10" s="13">
        <v>0.0</v>
      </c>
      <c r="F10" s="13">
        <v>0.0</v>
      </c>
      <c r="G10" s="13">
        <v>0.0</v>
      </c>
      <c r="H10" s="103">
        <v>0.0</v>
      </c>
      <c r="I10" s="13">
        <v>0.0</v>
      </c>
      <c r="J10" s="13">
        <v>0.0</v>
      </c>
      <c r="K10" s="13">
        <v>0.0</v>
      </c>
      <c r="L10" s="103">
        <v>0.0</v>
      </c>
      <c r="M10" s="121"/>
      <c r="N10" s="121"/>
      <c r="O10" s="121"/>
      <c r="P10" s="121"/>
      <c r="S10" s="121"/>
      <c r="T10" s="140"/>
    </row>
    <row r="11" ht="15.75" customHeight="1">
      <c r="A11" s="103">
        <v>23.0</v>
      </c>
      <c r="B11" s="103"/>
      <c r="C11" s="103" t="s">
        <v>119</v>
      </c>
      <c r="D11" s="103" t="s">
        <v>736</v>
      </c>
      <c r="E11" s="13">
        <v>0.0</v>
      </c>
      <c r="F11" s="13">
        <v>1.0</v>
      </c>
      <c r="G11" s="13">
        <v>1.0</v>
      </c>
      <c r="H11" s="103">
        <v>0.0</v>
      </c>
      <c r="I11" s="13">
        <v>0.0</v>
      </c>
      <c r="J11" s="13">
        <v>0.0</v>
      </c>
      <c r="K11" s="13">
        <v>0.0</v>
      </c>
      <c r="L11" s="103">
        <v>0.0</v>
      </c>
      <c r="M11" s="103">
        <v>1.0</v>
      </c>
      <c r="N11" s="103">
        <v>3.0</v>
      </c>
      <c r="O11" s="103"/>
      <c r="P11" s="103">
        <v>2.0</v>
      </c>
      <c r="Q11" s="13" t="s">
        <v>737</v>
      </c>
      <c r="S11" s="121"/>
      <c r="T11" s="140"/>
      <c r="U11" s="147">
        <f>SUM(E11:H11) * 2 + SUM(I11:L11) * 3</f>
        <v>4</v>
      </c>
      <c r="V11" s="147">
        <f>1-EXP(-(ROW(V11) - 4)/3)</f>
        <v>0.9030280321</v>
      </c>
      <c r="W11" s="147">
        <f>V11*U11</f>
        <v>3.612112129</v>
      </c>
    </row>
    <row r="12" ht="15.75" customHeight="1">
      <c r="A12" s="121"/>
      <c r="B12" s="121"/>
      <c r="C12" s="121"/>
      <c r="D12" s="121"/>
      <c r="E12" s="13">
        <v>0.0</v>
      </c>
      <c r="F12" s="13">
        <v>0.0</v>
      </c>
      <c r="G12" s="13">
        <v>1.0</v>
      </c>
      <c r="H12" s="103">
        <v>0.0</v>
      </c>
      <c r="I12" s="13">
        <v>0.0</v>
      </c>
      <c r="J12" s="13">
        <v>0.0</v>
      </c>
      <c r="K12" s="13">
        <v>0.0</v>
      </c>
      <c r="L12" s="103">
        <v>0.0</v>
      </c>
      <c r="M12" s="121"/>
      <c r="N12" s="121"/>
      <c r="O12" s="121"/>
      <c r="P12" s="121"/>
      <c r="S12" s="121"/>
      <c r="T12" s="140"/>
    </row>
    <row r="13" ht="15.75" customHeight="1">
      <c r="A13" s="103">
        <v>26.0</v>
      </c>
      <c r="B13" s="103"/>
      <c r="C13" s="103" t="s">
        <v>119</v>
      </c>
      <c r="D13" s="103" t="s">
        <v>738</v>
      </c>
      <c r="E13" s="13">
        <v>0.0</v>
      </c>
      <c r="F13" s="13">
        <v>0.0</v>
      </c>
      <c r="G13" s="13">
        <v>0.0</v>
      </c>
      <c r="H13" s="103">
        <v>0.0</v>
      </c>
      <c r="I13" s="13">
        <v>2.0</v>
      </c>
      <c r="J13" s="13">
        <v>0.0</v>
      </c>
      <c r="K13" s="13">
        <v>0.0</v>
      </c>
      <c r="L13" s="103">
        <v>0.0</v>
      </c>
      <c r="M13" s="103">
        <v>1.0</v>
      </c>
      <c r="N13" s="103">
        <v>2.0</v>
      </c>
      <c r="O13" s="103"/>
      <c r="P13" s="103">
        <v>3.0</v>
      </c>
      <c r="Q13" s="13"/>
      <c r="S13" s="121"/>
      <c r="T13" s="140"/>
      <c r="U13" s="147">
        <f>SUM(E13:H13) * 2 + SUM(I13:L13) * 3</f>
        <v>6</v>
      </c>
      <c r="V13" s="147">
        <f>1-EXP(-(ROW(V13) - 4)/3)</f>
        <v>0.9502129316</v>
      </c>
      <c r="W13" s="147">
        <f>V13*U13</f>
        <v>5.70127759</v>
      </c>
    </row>
    <row r="14" ht="15.75" customHeight="1">
      <c r="A14" s="121"/>
      <c r="B14" s="121"/>
      <c r="C14" s="121"/>
      <c r="D14" s="121"/>
      <c r="E14" s="13">
        <v>0.0</v>
      </c>
      <c r="F14" s="13">
        <v>0.0</v>
      </c>
      <c r="G14" s="13">
        <v>0.0</v>
      </c>
      <c r="H14" s="103">
        <v>0.0</v>
      </c>
      <c r="I14" s="13">
        <v>6.0</v>
      </c>
      <c r="J14" s="13">
        <v>0.0</v>
      </c>
      <c r="K14" s="13">
        <v>0.0</v>
      </c>
      <c r="L14" s="103">
        <v>0.0</v>
      </c>
      <c r="M14" s="121"/>
      <c r="N14" s="121"/>
      <c r="O14" s="121"/>
      <c r="P14" s="121"/>
      <c r="S14" s="121"/>
      <c r="T14" s="140"/>
    </row>
    <row r="15" ht="15.75" customHeight="1">
      <c r="A15" s="103">
        <v>33.0</v>
      </c>
      <c r="B15" s="103"/>
      <c r="C15" s="103" t="s">
        <v>119</v>
      </c>
      <c r="D15" s="103" t="s">
        <v>739</v>
      </c>
      <c r="E15" s="13">
        <v>0.0</v>
      </c>
      <c r="F15" s="13">
        <v>0.0</v>
      </c>
      <c r="G15" s="13">
        <v>0.0</v>
      </c>
      <c r="H15" s="103">
        <v>0.0</v>
      </c>
      <c r="I15" s="13">
        <v>1.0</v>
      </c>
      <c r="J15" s="13">
        <v>0.0</v>
      </c>
      <c r="K15" s="13">
        <v>0.0</v>
      </c>
      <c r="L15" s="103">
        <v>0.0</v>
      </c>
      <c r="M15" s="103"/>
      <c r="N15" s="103"/>
      <c r="O15" s="103"/>
      <c r="P15" s="103">
        <v>5.0</v>
      </c>
      <c r="Q15" s="13" t="s">
        <v>740</v>
      </c>
      <c r="S15" s="121"/>
      <c r="T15" s="140"/>
      <c r="U15" s="147">
        <f>SUM(E15:H15) * 2 + SUM(I15:L15) * 3</f>
        <v>3</v>
      </c>
      <c r="V15" s="147">
        <f>1-EXP(-(ROW(V15) - 4)/3)</f>
        <v>0.9744384668</v>
      </c>
      <c r="W15" s="147">
        <f>V15*U15</f>
        <v>2.9233154</v>
      </c>
    </row>
    <row r="16" ht="15.75" customHeight="1">
      <c r="A16" s="121"/>
      <c r="B16" s="121"/>
      <c r="C16" s="121"/>
      <c r="D16" s="121"/>
      <c r="E16" s="13">
        <v>0.0</v>
      </c>
      <c r="F16" s="13">
        <v>0.0</v>
      </c>
      <c r="G16" s="13">
        <v>0.0</v>
      </c>
      <c r="H16" s="103">
        <v>0.0</v>
      </c>
      <c r="I16" s="13">
        <v>0.0</v>
      </c>
      <c r="J16" s="13">
        <v>0.0</v>
      </c>
      <c r="K16" s="13">
        <v>0.0</v>
      </c>
      <c r="L16" s="103">
        <v>0.0</v>
      </c>
      <c r="M16" s="121"/>
      <c r="N16" s="121"/>
      <c r="O16" s="121"/>
      <c r="P16" s="121"/>
      <c r="S16" s="121"/>
      <c r="T16" s="140"/>
    </row>
    <row r="17" ht="15.75" customHeight="1">
      <c r="A17" s="103">
        <v>40.0</v>
      </c>
      <c r="B17" s="103"/>
      <c r="C17" s="103"/>
      <c r="D17" s="103" t="s">
        <v>741</v>
      </c>
      <c r="E17" s="13">
        <v>1.0</v>
      </c>
      <c r="F17" s="13">
        <v>0.0</v>
      </c>
      <c r="G17" s="13">
        <v>0.0</v>
      </c>
      <c r="H17" s="103">
        <v>0.0</v>
      </c>
      <c r="I17" s="13">
        <v>0.0</v>
      </c>
      <c r="J17" s="13">
        <v>0.0</v>
      </c>
      <c r="K17" s="13">
        <v>0.0</v>
      </c>
      <c r="L17" s="103">
        <v>0.0</v>
      </c>
      <c r="M17" s="103">
        <v>1.0</v>
      </c>
      <c r="N17" s="103"/>
      <c r="O17" s="103"/>
      <c r="P17" s="103">
        <v>2.0</v>
      </c>
      <c r="Q17" s="13"/>
      <c r="S17" s="121"/>
      <c r="T17" s="140"/>
      <c r="U17" s="147">
        <f>SUM(E17:H17) * 2 + SUM(I17:L17) * 3</f>
        <v>2</v>
      </c>
      <c r="V17" s="147">
        <f>1-EXP(-(ROW(V17) - 4)/3)</f>
        <v>0.9868762713</v>
      </c>
      <c r="W17" s="147">
        <f>V17*U17</f>
        <v>1.973752543</v>
      </c>
    </row>
    <row r="18" ht="15.75" customHeight="1">
      <c r="A18" s="121"/>
      <c r="B18" s="121"/>
      <c r="C18" s="121"/>
      <c r="D18" s="121"/>
      <c r="E18" s="13">
        <v>0.0</v>
      </c>
      <c r="F18" s="13">
        <v>0.0</v>
      </c>
      <c r="G18" s="13">
        <v>0.0</v>
      </c>
      <c r="H18" s="103">
        <v>0.0</v>
      </c>
      <c r="I18" s="13">
        <v>0.0</v>
      </c>
      <c r="J18" s="13">
        <v>3.0</v>
      </c>
      <c r="K18" s="13">
        <v>0.0</v>
      </c>
      <c r="L18" s="103">
        <v>0.0</v>
      </c>
      <c r="M18" s="121"/>
      <c r="N18" s="121"/>
      <c r="O18" s="121"/>
      <c r="P18" s="121"/>
      <c r="S18" s="121"/>
      <c r="T18" s="140"/>
    </row>
    <row r="19" ht="15.75" customHeight="1">
      <c r="A19" s="103">
        <v>49.0</v>
      </c>
      <c r="B19" s="103"/>
      <c r="C19" s="103" t="s">
        <v>119</v>
      </c>
      <c r="D19" s="103" t="s">
        <v>742</v>
      </c>
      <c r="E19" s="13">
        <v>0.0</v>
      </c>
      <c r="F19" s="13">
        <v>2.0</v>
      </c>
      <c r="G19" s="13">
        <v>0.0</v>
      </c>
      <c r="H19" s="103">
        <v>0.0</v>
      </c>
      <c r="I19" s="13">
        <v>0.0</v>
      </c>
      <c r="J19" s="13">
        <v>0.0</v>
      </c>
      <c r="K19" s="13">
        <v>0.0</v>
      </c>
      <c r="L19" s="103">
        <v>0.0</v>
      </c>
      <c r="M19" s="103">
        <v>1.0</v>
      </c>
      <c r="N19" s="103">
        <v>2.0</v>
      </c>
      <c r="O19" s="103"/>
      <c r="P19" s="103">
        <v>5.0</v>
      </c>
      <c r="Q19" s="13"/>
      <c r="S19" s="121"/>
      <c r="T19" s="140"/>
      <c r="U19" s="147">
        <f>SUM(E19:H19) * 2 + SUM(I19:L19) * 3</f>
        <v>4</v>
      </c>
      <c r="V19" s="147">
        <f>1-EXP(-(ROW(V19) - 4)/3)</f>
        <v>0.993262053</v>
      </c>
      <c r="W19" s="147">
        <f>V19*U19</f>
        <v>3.973048212</v>
      </c>
    </row>
    <row r="20" ht="15.75" customHeight="1">
      <c r="A20" s="121"/>
      <c r="B20" s="121"/>
      <c r="C20" s="121"/>
      <c r="D20" s="121"/>
      <c r="E20" s="13">
        <v>0.0</v>
      </c>
      <c r="F20" s="13">
        <v>1.0</v>
      </c>
      <c r="G20" s="13">
        <v>0.0</v>
      </c>
      <c r="H20" s="103">
        <v>0.0</v>
      </c>
      <c r="I20" s="13">
        <v>0.0</v>
      </c>
      <c r="J20" s="13">
        <v>0.0</v>
      </c>
      <c r="K20" s="13">
        <v>0.0</v>
      </c>
      <c r="L20" s="103">
        <v>0.0</v>
      </c>
      <c r="M20" s="121"/>
      <c r="N20" s="121"/>
      <c r="O20" s="121"/>
      <c r="P20" s="121"/>
      <c r="S20" s="121"/>
      <c r="T20" s="140"/>
    </row>
    <row r="21" ht="15.75" customHeight="1">
      <c r="A21" s="103">
        <v>54.0</v>
      </c>
      <c r="B21" s="103"/>
      <c r="C21" s="103" t="s">
        <v>116</v>
      </c>
      <c r="D21" s="103" t="s">
        <v>743</v>
      </c>
      <c r="E21" s="13">
        <v>0.0</v>
      </c>
      <c r="F21" s="13">
        <v>0.0</v>
      </c>
      <c r="G21" s="13">
        <v>0.0</v>
      </c>
      <c r="H21" s="103">
        <v>0.0</v>
      </c>
      <c r="I21" s="13">
        <v>0.0</v>
      </c>
      <c r="J21" s="13">
        <v>0.0</v>
      </c>
      <c r="K21" s="13">
        <v>0.0</v>
      </c>
      <c r="L21" s="103">
        <v>0.0</v>
      </c>
      <c r="M21" s="103"/>
      <c r="N21" s="103"/>
      <c r="O21" s="103"/>
      <c r="P21" s="103">
        <v>1.0</v>
      </c>
      <c r="Q21" s="13"/>
      <c r="S21" s="121"/>
      <c r="T21" s="140" t="s">
        <v>449</v>
      </c>
      <c r="U21" s="147">
        <f t="shared" ref="U21:W21" si="1">SUM(U5:U20)</f>
        <v>31</v>
      </c>
      <c r="V21" s="147">
        <f t="shared" si="1"/>
        <v>6.5345314</v>
      </c>
      <c r="W21" s="147">
        <f t="shared" si="1"/>
        <v>26.14567187</v>
      </c>
    </row>
    <row r="22" ht="15.75" customHeight="1">
      <c r="A22" s="121"/>
      <c r="B22" s="121"/>
      <c r="C22" s="121"/>
      <c r="D22" s="121"/>
      <c r="E22" s="13">
        <v>1.0</v>
      </c>
      <c r="F22" s="13">
        <v>0.0</v>
      </c>
      <c r="G22" s="13">
        <v>0.0</v>
      </c>
      <c r="H22" s="103">
        <v>0.0</v>
      </c>
      <c r="I22" s="13">
        <v>0.0</v>
      </c>
      <c r="J22" s="13">
        <v>0.0</v>
      </c>
      <c r="K22" s="13">
        <v>0.0</v>
      </c>
      <c r="L22" s="103">
        <v>0.0</v>
      </c>
      <c r="M22" s="121"/>
      <c r="N22" s="121"/>
      <c r="O22" s="121"/>
      <c r="P22" s="121"/>
      <c r="S22" s="121"/>
      <c r="T22" s="140"/>
      <c r="U22" s="147">
        <f>U21/COUNT(U5:U20)</f>
        <v>3.875</v>
      </c>
      <c r="V22" s="13"/>
      <c r="W22" s="147">
        <f>W21/V21</f>
        <v>4.001154829</v>
      </c>
    </row>
    <row r="23" ht="15.75" customHeight="1">
      <c r="A23" s="103">
        <v>58.0</v>
      </c>
      <c r="B23" s="103"/>
      <c r="C23" s="103" t="s">
        <v>116</v>
      </c>
      <c r="D23" s="103" t="s">
        <v>744</v>
      </c>
      <c r="E23" s="13">
        <v>1.0</v>
      </c>
      <c r="F23" s="13">
        <v>0.0</v>
      </c>
      <c r="G23" s="13">
        <v>0.0</v>
      </c>
      <c r="H23" s="103">
        <v>0.0</v>
      </c>
      <c r="I23" s="13">
        <v>0.0</v>
      </c>
      <c r="J23" s="13">
        <v>0.0</v>
      </c>
      <c r="K23" s="13">
        <v>0.0</v>
      </c>
      <c r="L23" s="103">
        <v>0.0</v>
      </c>
      <c r="M23" s="103">
        <v>1.0</v>
      </c>
      <c r="N23" s="103">
        <v>1.5</v>
      </c>
      <c r="O23" s="103"/>
      <c r="P23" s="103">
        <v>2.0</v>
      </c>
      <c r="Q23" s="13" t="s">
        <v>745</v>
      </c>
      <c r="S23" s="121"/>
    </row>
    <row r="24" ht="15.75" customHeight="1">
      <c r="A24" s="121"/>
      <c r="B24" s="121"/>
      <c r="C24" s="121"/>
      <c r="D24" s="121"/>
      <c r="E24" s="13">
        <v>0.0</v>
      </c>
      <c r="F24" s="13">
        <v>0.0</v>
      </c>
      <c r="G24" s="13">
        <v>0.0</v>
      </c>
      <c r="H24" s="103">
        <v>0.0</v>
      </c>
      <c r="I24" s="13">
        <v>0.0</v>
      </c>
      <c r="J24" s="13">
        <v>0.0</v>
      </c>
      <c r="K24" s="13">
        <v>0.0</v>
      </c>
      <c r="L24" s="103">
        <v>0.0</v>
      </c>
      <c r="M24" s="121"/>
      <c r="N24" s="121"/>
      <c r="O24" s="121"/>
      <c r="P24" s="121"/>
      <c r="S24" s="121"/>
    </row>
    <row r="25" ht="15.75" customHeight="1">
      <c r="A25" s="103">
        <v>66.0</v>
      </c>
      <c r="B25" s="103"/>
      <c r="C25" s="103"/>
      <c r="D25" s="103"/>
      <c r="E25" s="13"/>
      <c r="F25" s="13"/>
      <c r="G25" s="13"/>
      <c r="H25" s="103"/>
      <c r="I25" s="13"/>
      <c r="J25" s="13"/>
      <c r="K25" s="13"/>
      <c r="L25" s="103"/>
      <c r="M25" s="103"/>
      <c r="N25" s="103"/>
      <c r="O25" s="103"/>
      <c r="P25" s="103"/>
      <c r="Q25" s="13" t="s">
        <v>746</v>
      </c>
      <c r="S25" s="121"/>
    </row>
    <row r="26" ht="15.75" customHeight="1">
      <c r="A26" s="121"/>
      <c r="B26" s="121"/>
      <c r="C26" s="121"/>
      <c r="D26" s="121"/>
      <c r="E26" s="13"/>
      <c r="F26" s="13"/>
      <c r="G26" s="13"/>
      <c r="H26" s="103"/>
      <c r="I26" s="13"/>
      <c r="J26" s="13"/>
      <c r="K26" s="13"/>
      <c r="L26" s="103"/>
      <c r="M26" s="121"/>
      <c r="N26" s="121"/>
      <c r="O26" s="121"/>
      <c r="P26" s="121"/>
      <c r="S26" s="121"/>
    </row>
    <row r="27" ht="15.75" customHeight="1">
      <c r="A27" s="103"/>
      <c r="B27" s="103"/>
      <c r="C27" s="103"/>
      <c r="D27" s="103"/>
      <c r="E27" s="13"/>
      <c r="F27" s="13"/>
      <c r="G27" s="13"/>
      <c r="H27" s="103"/>
      <c r="I27" s="13"/>
      <c r="J27" s="13"/>
      <c r="K27" s="13"/>
      <c r="L27" s="103"/>
      <c r="M27" s="103"/>
      <c r="N27" s="103"/>
      <c r="O27" s="103"/>
      <c r="P27" s="103"/>
      <c r="Q27" s="13"/>
      <c r="S27" s="121"/>
    </row>
    <row r="28" ht="15.75" customHeight="1">
      <c r="A28" s="122"/>
      <c r="B28" s="122"/>
      <c r="C28" s="122"/>
      <c r="D28" s="122"/>
      <c r="E28" s="123"/>
      <c r="F28" s="123"/>
      <c r="G28" s="123"/>
      <c r="H28" s="124"/>
      <c r="I28" s="123"/>
      <c r="J28" s="123"/>
      <c r="K28" s="123"/>
      <c r="L28" s="124"/>
      <c r="M28" s="122"/>
      <c r="N28" s="122"/>
      <c r="O28" s="122"/>
      <c r="P28" s="122"/>
      <c r="Q28" s="52"/>
      <c r="R28" s="52"/>
      <c r="S28" s="122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ht="15.75" customHeight="1">
      <c r="A30" s="126" t="s">
        <v>450</v>
      </c>
      <c r="B30" s="123"/>
      <c r="C30" s="123"/>
      <c r="D30" s="123"/>
      <c r="E30" s="123"/>
      <c r="F30" s="123"/>
      <c r="G30" s="123"/>
      <c r="H30" s="123"/>
      <c r="I30" s="123"/>
      <c r="J30" s="123"/>
      <c r="K30" s="123"/>
      <c r="L30" s="123"/>
      <c r="M30" s="123"/>
      <c r="N30" s="123"/>
      <c r="O30" s="13"/>
      <c r="P30" s="13"/>
      <c r="Q30" s="13"/>
      <c r="R30" s="13"/>
      <c r="S30" s="13"/>
    </row>
    <row r="31" ht="15.75" customHeight="1">
      <c r="A31" s="140"/>
      <c r="B31" s="141" t="str">
        <f>SUM(B5:B28)/COUNTIF(B5:B28, "&lt;&gt;")</f>
        <v>#DIV/0!</v>
      </c>
      <c r="C31" s="13"/>
      <c r="D31" s="13"/>
      <c r="E31" s="141">
        <f t="array" ref="E31">SUM(IF(ISODD(ROW(E$5:E28)), E$5:E28, 0))/COUNTIF($A$5:$A$28, "&lt;&gt;")</f>
        <v>0.1818181818</v>
      </c>
      <c r="F31" s="141">
        <f t="array" ref="F31">SUM(IF(ISODD(ROW(F$5:F28)), F$5:F28, 0))/COUNTIF($A$5:$A$28, "&lt;&gt;")</f>
        <v>0.4545454545</v>
      </c>
      <c r="G31" s="141">
        <f t="array" ref="G31">SUM(IF(ISODD(ROW(G$5:G28)), G$5:G28, 0))/COUNTIF($A$5:$A$28, "&lt;&gt;")</f>
        <v>0.4545454545</v>
      </c>
      <c r="H31" s="141">
        <f t="array" ref="H31">SUM(IF(ISODD(ROW(H$5:H28)), H$5:H28, 0))/COUNTIF($A$5:$A$28, "&lt;&gt;")</f>
        <v>0</v>
      </c>
      <c r="I31" s="141">
        <f t="array" ref="I31">SUM(IF(ISODD(ROW(I$5:I28)), I$5:I28, 0))/COUNTIF($A$5:$A$28, "&lt;&gt;")</f>
        <v>0.2727272727</v>
      </c>
      <c r="J31" s="141">
        <f t="array" ref="J31">SUM(IF(ISODD(ROW(J$5:J28)), J$5:J28, 0))/COUNTIF($A$5:$A$28, "&lt;&gt;")</f>
        <v>0</v>
      </c>
      <c r="K31" s="141">
        <f t="array" ref="K31">SUM(IF(ISODD(ROW(K$5:K28)), K$5:K28, 0))/COUNTIF($A$5:$A$28, "&lt;&gt;")</f>
        <v>0</v>
      </c>
      <c r="L31" s="141">
        <f t="array" ref="L31">SUM(IF(ISODD(ROW(L$5:L28)), L$5:L28, 0))/COUNTIF($A$5:$A$28, "&lt;&gt;")</f>
        <v>0</v>
      </c>
      <c r="M31" s="141">
        <f>SUM(M5:M28)/COUNTIF($A$5:$A$28, "&lt;&gt;")</f>
        <v>0.5454545455</v>
      </c>
      <c r="N31" s="141">
        <f t="shared" ref="N31:P31" si="2">SUM(N5:N28)/COUNTIF(N5:N28, "&lt;&gt;")</f>
        <v>2.9</v>
      </c>
      <c r="O31" s="142" t="str">
        <f t="shared" si="2"/>
        <v>#DIV/0!</v>
      </c>
      <c r="P31" s="143">
        <f t="shared" si="2"/>
        <v>3.1</v>
      </c>
      <c r="Q31" s="13"/>
      <c r="R31" s="13"/>
      <c r="S31" s="13"/>
    </row>
    <row r="32" ht="15.75" customHeight="1">
      <c r="A32" s="144"/>
      <c r="B32" s="123"/>
      <c r="C32" s="123"/>
      <c r="D32" s="123"/>
      <c r="E32" s="145">
        <f t="array" ref="E32">SUM(IF(ISEVEN(ROW(E$6:E28)), E$6:E28, 0))/COUNTIF($A$5:$A$28, "&lt;&gt;")</f>
        <v>0.09090909091</v>
      </c>
      <c r="F32" s="145">
        <f t="array" ref="F32">SUM(IF(ISEVEN(ROW(F$6:F28)), F$6:F28, 0))/COUNTIF($A$5:$A$28, "&lt;&gt;")</f>
        <v>0.1818181818</v>
      </c>
      <c r="G32" s="145">
        <f t="array" ref="G32">SUM(IF(ISEVEN(ROW(G$6:G28)), G$6:G28, 0))/COUNTIF($A$5:$A$28, "&lt;&gt;")</f>
        <v>0.09090909091</v>
      </c>
      <c r="H32" s="145">
        <f t="array" ref="H32">SUM(IF(ISEVEN(ROW(H$6:H28)), H$6:H28, 0))/COUNTIF($A$5:$A$28, "&lt;&gt;")</f>
        <v>0</v>
      </c>
      <c r="I32" s="141">
        <f t="array" ref="I32">SUM(IF(ISEVEN(ROW(I$6:I28)), I$6:I28, 0))/COUNTIF($A$5:$A$28, "&lt;&gt;")</f>
        <v>0.5454545455</v>
      </c>
      <c r="J32" s="145">
        <f t="array" ref="J32">SUM(IF(ISEVEN(ROW(J$6:J28)), J$6:J28, 0))/COUNTIF($A$5:$A$28, "&lt;&gt;")</f>
        <v>0.2727272727</v>
      </c>
      <c r="K32" s="145">
        <f t="array" ref="K32">SUM(IF(ISEVEN(ROW(K$6:K28)), K$6:K28, 0))/COUNTIF($A$5:$A$28, "&lt;&gt;")</f>
        <v>0</v>
      </c>
      <c r="L32" s="145">
        <f t="array" ref="L32">SUM(IF(ISEVEN(ROW(L$6:L28)), L$6:L28, 0))/COUNTIF($A$5:$A$28, "&lt;&gt;")</f>
        <v>0</v>
      </c>
      <c r="M32" s="123"/>
      <c r="N32" s="123"/>
      <c r="O32" s="123"/>
      <c r="P32" s="124"/>
      <c r="Q32" s="13"/>
      <c r="R32" s="13"/>
      <c r="S32" s="13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7">
    <mergeCell ref="E3:H3"/>
    <mergeCell ref="I3:L3"/>
    <mergeCell ref="E4:H4"/>
    <mergeCell ref="I4:L4"/>
    <mergeCell ref="A2:A4"/>
    <mergeCell ref="B2:B4"/>
    <mergeCell ref="C2:D2"/>
    <mergeCell ref="M2:N2"/>
    <mergeCell ref="O2:O4"/>
    <mergeCell ref="P2:P4"/>
    <mergeCell ref="Q2:S4"/>
    <mergeCell ref="U5:U6"/>
    <mergeCell ref="V5:V6"/>
    <mergeCell ref="W5:W6"/>
    <mergeCell ref="M3:M4"/>
    <mergeCell ref="N3:N4"/>
    <mergeCell ref="M5:M6"/>
    <mergeCell ref="N5:N6"/>
    <mergeCell ref="O5:O6"/>
    <mergeCell ref="P5:P6"/>
    <mergeCell ref="Q5:S6"/>
    <mergeCell ref="A7:A8"/>
    <mergeCell ref="A9:A10"/>
    <mergeCell ref="B9:B10"/>
    <mergeCell ref="C9:C10"/>
    <mergeCell ref="D9:D10"/>
    <mergeCell ref="V9:V10"/>
    <mergeCell ref="W9:W10"/>
    <mergeCell ref="N15:N16"/>
    <mergeCell ref="O15:O16"/>
    <mergeCell ref="P15:P16"/>
    <mergeCell ref="Q15:S16"/>
    <mergeCell ref="U15:U16"/>
    <mergeCell ref="V15:V16"/>
    <mergeCell ref="W15:W16"/>
    <mergeCell ref="M15:M16"/>
    <mergeCell ref="M17:M18"/>
    <mergeCell ref="N17:N18"/>
    <mergeCell ref="O17:O18"/>
    <mergeCell ref="P17:P18"/>
    <mergeCell ref="Q17:S18"/>
    <mergeCell ref="U17:U18"/>
    <mergeCell ref="P23:P24"/>
    <mergeCell ref="Q23:S24"/>
    <mergeCell ref="Q25:S26"/>
    <mergeCell ref="M19:M20"/>
    <mergeCell ref="M21:M22"/>
    <mergeCell ref="N21:N22"/>
    <mergeCell ref="O21:O22"/>
    <mergeCell ref="P21:P22"/>
    <mergeCell ref="Q21:S22"/>
    <mergeCell ref="M23:M24"/>
    <mergeCell ref="N27:N28"/>
    <mergeCell ref="O27:O28"/>
    <mergeCell ref="Q27:S28"/>
    <mergeCell ref="N23:N24"/>
    <mergeCell ref="O23:O24"/>
    <mergeCell ref="M25:M26"/>
    <mergeCell ref="N25:N26"/>
    <mergeCell ref="O25:O26"/>
    <mergeCell ref="P25:P26"/>
    <mergeCell ref="M27:M28"/>
    <mergeCell ref="P27:P28"/>
    <mergeCell ref="N7:N8"/>
    <mergeCell ref="O7:O8"/>
    <mergeCell ref="P7:P8"/>
    <mergeCell ref="Q7:S8"/>
    <mergeCell ref="U7:U8"/>
    <mergeCell ref="V7:V8"/>
    <mergeCell ref="W7:W8"/>
    <mergeCell ref="M7:M8"/>
    <mergeCell ref="M9:M10"/>
    <mergeCell ref="N9:N10"/>
    <mergeCell ref="O9:O10"/>
    <mergeCell ref="P9:P10"/>
    <mergeCell ref="Q9:S10"/>
    <mergeCell ref="U9:U10"/>
    <mergeCell ref="N11:N12"/>
    <mergeCell ref="O11:O12"/>
    <mergeCell ref="P11:P12"/>
    <mergeCell ref="Q11:S12"/>
    <mergeCell ref="U11:U12"/>
    <mergeCell ref="V11:V12"/>
    <mergeCell ref="W11:W12"/>
    <mergeCell ref="V13:V14"/>
    <mergeCell ref="W13:W14"/>
    <mergeCell ref="M11:M12"/>
    <mergeCell ref="M13:M14"/>
    <mergeCell ref="N13:N14"/>
    <mergeCell ref="O13:O14"/>
    <mergeCell ref="P13:P14"/>
    <mergeCell ref="Q13:S14"/>
    <mergeCell ref="U13:U14"/>
    <mergeCell ref="V17:V18"/>
    <mergeCell ref="W17:W18"/>
    <mergeCell ref="N19:N20"/>
    <mergeCell ref="O19:O20"/>
    <mergeCell ref="P19:P20"/>
    <mergeCell ref="Q19:S20"/>
    <mergeCell ref="U19:U20"/>
    <mergeCell ref="V19:V20"/>
    <mergeCell ref="W19:W20"/>
    <mergeCell ref="A19:A20"/>
    <mergeCell ref="B19:B20"/>
    <mergeCell ref="C19:C20"/>
    <mergeCell ref="D19:D20"/>
    <mergeCell ref="B21:B22"/>
    <mergeCell ref="C21:C22"/>
    <mergeCell ref="D21:D22"/>
    <mergeCell ref="A21:A22"/>
    <mergeCell ref="A23:A24"/>
    <mergeCell ref="B23:B24"/>
    <mergeCell ref="C23:C24"/>
    <mergeCell ref="D23:D24"/>
    <mergeCell ref="A25:A26"/>
    <mergeCell ref="B25:B26"/>
    <mergeCell ref="C3:C4"/>
    <mergeCell ref="D3:D4"/>
    <mergeCell ref="A5:A6"/>
    <mergeCell ref="B5:B6"/>
    <mergeCell ref="C5:C6"/>
    <mergeCell ref="D5:D6"/>
    <mergeCell ref="D7:D8"/>
    <mergeCell ref="B13:B14"/>
    <mergeCell ref="C13:C14"/>
    <mergeCell ref="B7:B8"/>
    <mergeCell ref="C7:C8"/>
    <mergeCell ref="A11:A12"/>
    <mergeCell ref="B11:B12"/>
    <mergeCell ref="C11:C12"/>
    <mergeCell ref="D11:D12"/>
    <mergeCell ref="D13:D14"/>
    <mergeCell ref="C17:C18"/>
    <mergeCell ref="D17:D18"/>
    <mergeCell ref="A13:A14"/>
    <mergeCell ref="A15:A16"/>
    <mergeCell ref="B15:B16"/>
    <mergeCell ref="C15:C16"/>
    <mergeCell ref="D15:D16"/>
    <mergeCell ref="A17:A18"/>
    <mergeCell ref="B17:B18"/>
    <mergeCell ref="C25:C26"/>
    <mergeCell ref="D25:D26"/>
    <mergeCell ref="A27:A28"/>
    <mergeCell ref="B27:B28"/>
    <mergeCell ref="C27:C28"/>
    <mergeCell ref="D27:D28"/>
  </mergeCells>
  <printOptions/>
  <pageMargins bottom="0.75" footer="0.0" header="0.0" left="0.7" right="0.7" top="0.75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6.43"/>
    <col customWidth="1" min="3" max="6" width="14.43"/>
    <col customWidth="1" min="13" max="13" width="16.43"/>
  </cols>
  <sheetData>
    <row r="1" ht="15.75" customHeight="1">
      <c r="A1" s="126" t="s">
        <v>747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T1" s="13"/>
      <c r="U1" s="13"/>
      <c r="V1" s="13"/>
      <c r="W1" s="13"/>
    </row>
    <row r="2" ht="15.75" customHeight="1">
      <c r="A2" s="96" t="s">
        <v>87</v>
      </c>
      <c r="B2" s="96" t="s">
        <v>433</v>
      </c>
      <c r="C2" s="127" t="s">
        <v>89</v>
      </c>
      <c r="D2" s="128"/>
      <c r="E2" s="127" t="s">
        <v>434</v>
      </c>
      <c r="F2" s="127" t="s">
        <v>435</v>
      </c>
      <c r="G2" s="127" t="s">
        <v>436</v>
      </c>
      <c r="H2" s="129" t="s">
        <v>437</v>
      </c>
      <c r="I2" s="127" t="s">
        <v>434</v>
      </c>
      <c r="J2" s="127" t="s">
        <v>435</v>
      </c>
      <c r="K2" s="127" t="s">
        <v>436</v>
      </c>
      <c r="L2" s="129" t="s">
        <v>437</v>
      </c>
      <c r="M2" s="127" t="s">
        <v>438</v>
      </c>
      <c r="N2" s="128"/>
      <c r="O2" s="95" t="s">
        <v>15</v>
      </c>
      <c r="P2" s="96" t="s">
        <v>16</v>
      </c>
      <c r="Q2" s="130" t="s">
        <v>108</v>
      </c>
      <c r="R2" s="66"/>
      <c r="S2" s="131"/>
      <c r="T2" s="140"/>
      <c r="U2" s="13"/>
      <c r="V2" s="13"/>
      <c r="W2" s="13"/>
    </row>
    <row r="3" ht="15.75" customHeight="1">
      <c r="A3" s="121"/>
      <c r="B3" s="121"/>
      <c r="C3" s="132" t="s">
        <v>439</v>
      </c>
      <c r="D3" s="133" t="s">
        <v>108</v>
      </c>
      <c r="E3" s="134" t="s">
        <v>440</v>
      </c>
      <c r="F3" s="135"/>
      <c r="G3" s="135"/>
      <c r="H3" s="136"/>
      <c r="I3" s="134" t="s">
        <v>441</v>
      </c>
      <c r="J3" s="135"/>
      <c r="K3" s="135"/>
      <c r="L3" s="136"/>
      <c r="M3" s="132" t="s">
        <v>442</v>
      </c>
      <c r="N3" s="133" t="s">
        <v>443</v>
      </c>
      <c r="O3" s="137"/>
      <c r="P3" s="121"/>
      <c r="S3" s="121"/>
      <c r="T3" s="140"/>
      <c r="U3" s="13"/>
      <c r="V3" s="13"/>
      <c r="W3" s="13"/>
    </row>
    <row r="4" ht="15.75" customHeight="1">
      <c r="A4" s="136"/>
      <c r="B4" s="136"/>
      <c r="C4" s="138"/>
      <c r="D4" s="136"/>
      <c r="E4" s="134" t="s">
        <v>444</v>
      </c>
      <c r="F4" s="135"/>
      <c r="G4" s="135"/>
      <c r="H4" s="136"/>
      <c r="I4" s="134" t="s">
        <v>445</v>
      </c>
      <c r="J4" s="135"/>
      <c r="K4" s="135"/>
      <c r="L4" s="136"/>
      <c r="M4" s="138"/>
      <c r="N4" s="136"/>
      <c r="O4" s="139"/>
      <c r="P4" s="136"/>
      <c r="Q4" s="135"/>
      <c r="R4" s="135"/>
      <c r="S4" s="136"/>
      <c r="T4" s="140"/>
      <c r="U4" s="13" t="s">
        <v>446</v>
      </c>
      <c r="V4" s="13" t="s">
        <v>447</v>
      </c>
      <c r="W4" s="13" t="s">
        <v>448</v>
      </c>
    </row>
    <row r="5" ht="15.75" customHeight="1">
      <c r="A5" s="103">
        <v>2.0</v>
      </c>
      <c r="B5" s="103"/>
      <c r="C5" s="103" t="s">
        <v>748</v>
      </c>
      <c r="D5" s="103" t="s">
        <v>749</v>
      </c>
      <c r="E5" s="13">
        <v>0.0</v>
      </c>
      <c r="F5" s="13">
        <v>0.0</v>
      </c>
      <c r="G5" s="13">
        <v>0.0</v>
      </c>
      <c r="H5" s="103">
        <v>0.0</v>
      </c>
      <c r="I5" s="13">
        <v>0.0</v>
      </c>
      <c r="J5" s="13">
        <v>0.0</v>
      </c>
      <c r="K5" s="13">
        <v>0.0</v>
      </c>
      <c r="L5" s="103">
        <v>0.0</v>
      </c>
      <c r="M5" s="103">
        <v>1.0</v>
      </c>
      <c r="N5" s="103">
        <v>5.0</v>
      </c>
      <c r="O5" s="103"/>
      <c r="P5" s="103">
        <v>1.0</v>
      </c>
      <c r="Q5" s="13" t="s">
        <v>750</v>
      </c>
      <c r="S5" s="121"/>
      <c r="T5" s="140"/>
      <c r="U5" s="147">
        <f>SUM(E5:H5) * 2 + SUM(I5:L5) * 3</f>
        <v>0</v>
      </c>
      <c r="V5" s="147">
        <f>1-EXP(-(ROW(V5) - 4)/3)</f>
        <v>0.2834686894</v>
      </c>
      <c r="W5" s="147">
        <f>V5*U5</f>
        <v>0</v>
      </c>
    </row>
    <row r="6" ht="15.75" customHeight="1">
      <c r="A6" s="121"/>
      <c r="B6" s="121"/>
      <c r="C6" s="121"/>
      <c r="D6" s="121"/>
      <c r="E6" s="13">
        <v>0.0</v>
      </c>
      <c r="F6" s="13">
        <v>0.0</v>
      </c>
      <c r="G6" s="13">
        <v>0.0</v>
      </c>
      <c r="H6" s="103">
        <v>0.0</v>
      </c>
      <c r="I6" s="13">
        <v>0.0</v>
      </c>
      <c r="J6" s="13">
        <v>0.0</v>
      </c>
      <c r="K6" s="13">
        <v>0.0</v>
      </c>
      <c r="L6" s="103">
        <v>0.0</v>
      </c>
      <c r="M6" s="121"/>
      <c r="N6" s="121"/>
      <c r="O6" s="121"/>
      <c r="P6" s="121"/>
      <c r="S6" s="121"/>
      <c r="T6" s="140"/>
    </row>
    <row r="7" ht="15.75" customHeight="1">
      <c r="A7" s="103">
        <v>7.0</v>
      </c>
      <c r="B7" s="103"/>
      <c r="C7" s="103" t="s">
        <v>116</v>
      </c>
      <c r="D7" s="103" t="s">
        <v>328</v>
      </c>
      <c r="E7" s="13">
        <v>0.0</v>
      </c>
      <c r="F7" s="13">
        <v>0.0</v>
      </c>
      <c r="G7" s="13">
        <v>0.0</v>
      </c>
      <c r="H7" s="103">
        <v>0.0</v>
      </c>
      <c r="I7" s="13">
        <v>0.0</v>
      </c>
      <c r="J7" s="13">
        <v>0.0</v>
      </c>
      <c r="K7" s="13">
        <v>0.0</v>
      </c>
      <c r="L7" s="103">
        <v>0.0</v>
      </c>
      <c r="M7" s="103">
        <v>1.0</v>
      </c>
      <c r="N7" s="103">
        <v>2.0</v>
      </c>
      <c r="O7" s="103"/>
      <c r="P7" s="103">
        <v>2.0</v>
      </c>
      <c r="Q7" s="13" t="s">
        <v>751</v>
      </c>
      <c r="S7" s="121"/>
      <c r="T7" s="140"/>
      <c r="U7" s="147">
        <f>SUM(E7:H7) * 2 + SUM(I7:L7) * 3</f>
        <v>0</v>
      </c>
      <c r="V7" s="147">
        <f>1-EXP(-(ROW(V7) - 4)/3)</f>
        <v>0.6321205588</v>
      </c>
      <c r="W7" s="147">
        <f>V7*U7</f>
        <v>0</v>
      </c>
    </row>
    <row r="8" ht="15.75" customHeight="1">
      <c r="A8" s="121"/>
      <c r="B8" s="121"/>
      <c r="C8" s="121"/>
      <c r="D8" s="121"/>
      <c r="E8" s="13">
        <v>0.0</v>
      </c>
      <c r="F8" s="13">
        <v>0.0</v>
      </c>
      <c r="G8" s="13">
        <v>0.0</v>
      </c>
      <c r="H8" s="103">
        <v>0.0</v>
      </c>
      <c r="I8" s="13">
        <v>0.0</v>
      </c>
      <c r="J8" s="13">
        <v>0.0</v>
      </c>
      <c r="K8" s="13">
        <v>0.0</v>
      </c>
      <c r="L8" s="103">
        <v>0.0</v>
      </c>
      <c r="M8" s="121"/>
      <c r="N8" s="121"/>
      <c r="O8" s="121"/>
      <c r="P8" s="121"/>
      <c r="S8" s="121"/>
      <c r="T8" s="140"/>
    </row>
    <row r="9" ht="15.75" customHeight="1">
      <c r="A9" s="103">
        <v>16.0</v>
      </c>
      <c r="B9" s="103"/>
      <c r="C9" s="103"/>
      <c r="D9" s="103"/>
      <c r="E9" s="13"/>
      <c r="F9" s="13"/>
      <c r="G9" s="13"/>
      <c r="H9" s="103"/>
      <c r="I9" s="13"/>
      <c r="J9" s="13"/>
      <c r="K9" s="13"/>
      <c r="L9" s="103"/>
      <c r="M9" s="103"/>
      <c r="N9" s="103"/>
      <c r="O9" s="103"/>
      <c r="P9" s="103"/>
      <c r="Q9" s="13"/>
      <c r="S9" s="121"/>
      <c r="T9" s="140"/>
      <c r="U9" s="147">
        <f>SUM(E9:H9) * 2 + SUM(I9:L9) * 3</f>
        <v>0</v>
      </c>
      <c r="V9" s="147">
        <f>1-EXP(-(ROW(V9) - 4)/3)</f>
        <v>0.8111243972</v>
      </c>
      <c r="W9" s="147">
        <f>V9*U9</f>
        <v>0</v>
      </c>
    </row>
    <row r="10" ht="15.75" customHeight="1">
      <c r="A10" s="121"/>
      <c r="B10" s="121"/>
      <c r="C10" s="121"/>
      <c r="D10" s="121"/>
      <c r="E10" s="13"/>
      <c r="F10" s="13"/>
      <c r="G10" s="13"/>
      <c r="H10" s="103"/>
      <c r="I10" s="13"/>
      <c r="J10" s="13"/>
      <c r="K10" s="13"/>
      <c r="L10" s="103"/>
      <c r="M10" s="121"/>
      <c r="N10" s="121"/>
      <c r="O10" s="121"/>
      <c r="P10" s="121"/>
      <c r="S10" s="121"/>
      <c r="T10" s="140"/>
    </row>
    <row r="11" ht="15.75" customHeight="1">
      <c r="A11" s="103">
        <v>22.0</v>
      </c>
      <c r="B11" s="103"/>
      <c r="C11" s="103"/>
      <c r="D11" s="103" t="s">
        <v>752</v>
      </c>
      <c r="E11" s="13">
        <v>0.0</v>
      </c>
      <c r="F11" s="13">
        <v>0.0</v>
      </c>
      <c r="G11" s="13">
        <v>0.0</v>
      </c>
      <c r="H11" s="103">
        <v>0.0</v>
      </c>
      <c r="I11" s="13">
        <v>0.0</v>
      </c>
      <c r="J11" s="13">
        <v>0.0</v>
      </c>
      <c r="K11" s="13">
        <v>0.0</v>
      </c>
      <c r="L11" s="103">
        <v>0.0</v>
      </c>
      <c r="M11" s="103">
        <v>1.0</v>
      </c>
      <c r="N11" s="103">
        <v>15.0</v>
      </c>
      <c r="O11" s="103"/>
      <c r="P11" s="103">
        <v>1.5</v>
      </c>
      <c r="Q11" s="13"/>
      <c r="S11" s="121"/>
      <c r="T11" s="140"/>
      <c r="U11" s="147">
        <f>SUM(E11:H11) * 2 + SUM(I11:L11) * 3</f>
        <v>0</v>
      </c>
      <c r="V11" s="147">
        <f>1-EXP(-(ROW(V11) - 4)/3)</f>
        <v>0.9030280321</v>
      </c>
      <c r="W11" s="147">
        <f>V11*U11</f>
        <v>0</v>
      </c>
    </row>
    <row r="12" ht="15.75" customHeight="1">
      <c r="A12" s="121"/>
      <c r="B12" s="121"/>
      <c r="C12" s="121"/>
      <c r="D12" s="121"/>
      <c r="E12" s="13">
        <v>1.0</v>
      </c>
      <c r="F12" s="13">
        <v>0.0</v>
      </c>
      <c r="G12" s="13">
        <v>0.0</v>
      </c>
      <c r="H12" s="103">
        <v>0.0</v>
      </c>
      <c r="I12" s="13">
        <v>0.0</v>
      </c>
      <c r="J12" s="13">
        <v>0.0</v>
      </c>
      <c r="K12" s="13">
        <v>0.0</v>
      </c>
      <c r="L12" s="103">
        <v>0.0</v>
      </c>
      <c r="M12" s="121"/>
      <c r="N12" s="121"/>
      <c r="O12" s="121"/>
      <c r="P12" s="121"/>
      <c r="S12" s="121"/>
      <c r="T12" s="140"/>
    </row>
    <row r="13" ht="15.75" customHeight="1">
      <c r="A13" s="103">
        <v>16.0</v>
      </c>
      <c r="B13" s="103"/>
      <c r="C13" s="103" t="s">
        <v>119</v>
      </c>
      <c r="D13" s="103" t="s">
        <v>753</v>
      </c>
      <c r="E13" s="13">
        <v>1.0</v>
      </c>
      <c r="F13" s="13">
        <v>0.0</v>
      </c>
      <c r="G13" s="13">
        <v>0.0</v>
      </c>
      <c r="H13" s="103">
        <v>0.0</v>
      </c>
      <c r="I13" s="13">
        <v>0.0</v>
      </c>
      <c r="J13" s="13">
        <v>0.0</v>
      </c>
      <c r="K13" s="13">
        <v>0.0</v>
      </c>
      <c r="L13" s="103">
        <v>0.0</v>
      </c>
      <c r="M13" s="103">
        <v>2.0</v>
      </c>
      <c r="N13" s="103">
        <v>5.0</v>
      </c>
      <c r="O13" s="103"/>
      <c r="P13" s="103">
        <v>3.0</v>
      </c>
      <c r="Q13" s="13" t="s">
        <v>754</v>
      </c>
      <c r="S13" s="121"/>
      <c r="T13" s="140"/>
      <c r="U13" s="147">
        <f>SUM(E13:H13) * 2 + SUM(I13:L13) * 3</f>
        <v>2</v>
      </c>
      <c r="V13" s="147">
        <f>1-EXP(-(ROW(V13) - 4)/3)</f>
        <v>0.9502129316</v>
      </c>
      <c r="W13" s="147">
        <f>V13*U13</f>
        <v>1.900425863</v>
      </c>
    </row>
    <row r="14" ht="15.75" customHeight="1">
      <c r="A14" s="121"/>
      <c r="B14" s="121"/>
      <c r="C14" s="121"/>
      <c r="D14" s="121"/>
      <c r="E14" s="13">
        <v>0.0</v>
      </c>
      <c r="F14" s="13">
        <v>1.0</v>
      </c>
      <c r="G14" s="13">
        <v>0.0</v>
      </c>
      <c r="H14" s="103">
        <v>0.0</v>
      </c>
      <c r="I14" s="13">
        <v>0.0</v>
      </c>
      <c r="J14" s="13">
        <v>0.0</v>
      </c>
      <c r="K14" s="13">
        <v>0.0</v>
      </c>
      <c r="L14" s="103">
        <v>0.0</v>
      </c>
      <c r="M14" s="121"/>
      <c r="N14" s="121"/>
      <c r="O14" s="121"/>
      <c r="P14" s="121"/>
      <c r="S14" s="121"/>
      <c r="T14" s="140"/>
    </row>
    <row r="15" ht="15.75" customHeight="1">
      <c r="A15" s="103">
        <v>27.0</v>
      </c>
      <c r="B15" s="103"/>
      <c r="C15" s="103"/>
      <c r="D15" s="103" t="s">
        <v>755</v>
      </c>
      <c r="E15" s="13">
        <v>0.0</v>
      </c>
      <c r="F15" s="13">
        <v>0.0</v>
      </c>
      <c r="G15" s="13">
        <v>0.0</v>
      </c>
      <c r="H15" s="103">
        <v>0.0</v>
      </c>
      <c r="I15" s="13">
        <v>0.0</v>
      </c>
      <c r="J15" s="13">
        <v>0.0</v>
      </c>
      <c r="K15" s="13">
        <v>0.0</v>
      </c>
      <c r="L15" s="103">
        <v>0.0</v>
      </c>
      <c r="M15" s="103">
        <v>2.0</v>
      </c>
      <c r="N15" s="103">
        <v>18.0</v>
      </c>
      <c r="O15" s="103"/>
      <c r="P15" s="103">
        <v>3.0</v>
      </c>
      <c r="Q15" s="13" t="s">
        <v>756</v>
      </c>
      <c r="S15" s="121"/>
      <c r="T15" s="140"/>
      <c r="U15" s="147">
        <f>SUM(E15:H15) * 2 + SUM(I15:L15) * 3</f>
        <v>0</v>
      </c>
      <c r="V15" s="147">
        <f>1-EXP(-(ROW(V15) - 4)/3)</f>
        <v>0.9744384668</v>
      </c>
      <c r="W15" s="147">
        <f>V15*U15</f>
        <v>0</v>
      </c>
    </row>
    <row r="16" ht="15.75" customHeight="1">
      <c r="A16" s="121"/>
      <c r="B16" s="121"/>
      <c r="C16" s="121"/>
      <c r="D16" s="121"/>
      <c r="E16" s="13">
        <v>1.0</v>
      </c>
      <c r="F16" s="13">
        <v>1.0</v>
      </c>
      <c r="G16" s="13">
        <v>0.0</v>
      </c>
      <c r="H16" s="103">
        <v>0.0</v>
      </c>
      <c r="I16" s="13">
        <v>0.0</v>
      </c>
      <c r="J16" s="13">
        <v>0.0</v>
      </c>
      <c r="K16" s="13">
        <v>0.0</v>
      </c>
      <c r="L16" s="103">
        <v>0.0</v>
      </c>
      <c r="M16" s="121"/>
      <c r="N16" s="121"/>
      <c r="O16" s="121"/>
      <c r="P16" s="121"/>
      <c r="S16" s="121"/>
      <c r="T16" s="140"/>
    </row>
    <row r="17" ht="15.75" customHeight="1">
      <c r="A17" s="103">
        <v>33.0</v>
      </c>
      <c r="B17" s="148"/>
      <c r="C17" s="148" t="s">
        <v>116</v>
      </c>
      <c r="D17" s="148" t="s">
        <v>757</v>
      </c>
      <c r="E17" s="13">
        <v>0.0</v>
      </c>
      <c r="F17" s="13">
        <v>0.0</v>
      </c>
      <c r="G17" s="13">
        <v>0.0</v>
      </c>
      <c r="H17" s="103">
        <v>0.0</v>
      </c>
      <c r="I17" s="13">
        <v>0.0</v>
      </c>
      <c r="J17" s="13">
        <v>0.0</v>
      </c>
      <c r="K17" s="13">
        <v>0.0</v>
      </c>
      <c r="L17" s="103">
        <v>0.0</v>
      </c>
      <c r="M17" s="148">
        <v>1.0</v>
      </c>
      <c r="N17" s="148">
        <v>2.0</v>
      </c>
      <c r="O17" s="148"/>
      <c r="P17" s="148">
        <v>2.0</v>
      </c>
      <c r="Q17" s="140" t="s">
        <v>758</v>
      </c>
      <c r="S17" s="121"/>
      <c r="T17" s="140"/>
      <c r="U17" s="147">
        <f>SUM('2363'!E13:H13) * 2 + SUM('2363'!I13:L13) * 3</f>
        <v>6</v>
      </c>
      <c r="V17" s="147">
        <f>1-EXP(-(ROW(V17) - 4)/3)</f>
        <v>0.9868762713</v>
      </c>
      <c r="W17" s="147">
        <f>V17*U17</f>
        <v>5.921257628</v>
      </c>
    </row>
    <row r="18" ht="15.75" customHeight="1">
      <c r="A18" s="121"/>
      <c r="B18" s="137"/>
      <c r="C18" s="137"/>
      <c r="D18" s="137"/>
      <c r="E18" s="13">
        <v>0.0</v>
      </c>
      <c r="F18" s="13">
        <v>0.0</v>
      </c>
      <c r="G18" s="13">
        <v>0.0</v>
      </c>
      <c r="H18" s="103">
        <v>0.0</v>
      </c>
      <c r="I18" s="13">
        <v>0.0</v>
      </c>
      <c r="J18" s="13">
        <v>0.0</v>
      </c>
      <c r="K18" s="13">
        <v>0.0</v>
      </c>
      <c r="L18" s="103">
        <v>0.0</v>
      </c>
      <c r="M18" s="137"/>
      <c r="N18" s="137"/>
      <c r="O18" s="137"/>
      <c r="P18" s="137"/>
      <c r="Q18" s="149"/>
      <c r="S18" s="121"/>
      <c r="T18" s="140"/>
    </row>
    <row r="19" ht="15.75" customHeight="1">
      <c r="A19" s="103">
        <v>41.0</v>
      </c>
      <c r="B19" s="148"/>
      <c r="C19" s="148" t="s">
        <v>116</v>
      </c>
      <c r="D19" s="148" t="s">
        <v>759</v>
      </c>
      <c r="E19" s="13">
        <v>2.0</v>
      </c>
      <c r="F19" s="13">
        <v>1.0</v>
      </c>
      <c r="G19" s="13">
        <v>0.0</v>
      </c>
      <c r="H19" s="103">
        <v>0.0</v>
      </c>
      <c r="I19" s="13">
        <v>0.0</v>
      </c>
      <c r="J19" s="13">
        <v>0.0</v>
      </c>
      <c r="K19" s="13">
        <v>0.0</v>
      </c>
      <c r="L19" s="103">
        <v>0.0</v>
      </c>
      <c r="M19" s="148">
        <v>2.0</v>
      </c>
      <c r="N19" s="148">
        <v>5.0</v>
      </c>
      <c r="O19" s="148"/>
      <c r="P19" s="148">
        <v>3.0</v>
      </c>
      <c r="Q19" s="140" t="s">
        <v>760</v>
      </c>
      <c r="S19" s="121"/>
      <c r="T19" s="140"/>
      <c r="U19" s="147">
        <f>SUM(E19:H19) * 2 + SUM(I19:L19) * 3</f>
        <v>6</v>
      </c>
      <c r="V19" s="147">
        <f>1-EXP(-(ROW(V19) - 4)/3)</f>
        <v>0.993262053</v>
      </c>
      <c r="W19" s="147">
        <f>V19*U19</f>
        <v>5.959572318</v>
      </c>
    </row>
    <row r="20" ht="15.75" customHeight="1">
      <c r="A20" s="121"/>
      <c r="B20" s="137"/>
      <c r="C20" s="137"/>
      <c r="D20" s="137"/>
      <c r="E20" s="13">
        <v>0.0</v>
      </c>
      <c r="F20" s="13">
        <v>0.0</v>
      </c>
      <c r="G20" s="13">
        <v>0.0</v>
      </c>
      <c r="H20" s="103">
        <v>0.0</v>
      </c>
      <c r="I20" s="13">
        <v>0.0</v>
      </c>
      <c r="J20" s="13">
        <v>0.0</v>
      </c>
      <c r="K20" s="13">
        <v>0.0</v>
      </c>
      <c r="L20" s="103">
        <v>0.0</v>
      </c>
      <c r="M20" s="137"/>
      <c r="N20" s="137"/>
      <c r="O20" s="137"/>
      <c r="P20" s="137"/>
      <c r="Q20" s="149"/>
      <c r="S20" s="121"/>
      <c r="T20" s="140"/>
    </row>
    <row r="21" ht="15.75" customHeight="1">
      <c r="A21" s="103">
        <v>46.0</v>
      </c>
      <c r="B21" s="103"/>
      <c r="C21" s="103"/>
      <c r="D21" s="103" t="s">
        <v>761</v>
      </c>
      <c r="E21" s="13">
        <v>0.0</v>
      </c>
      <c r="F21" s="13">
        <v>1.0</v>
      </c>
      <c r="G21" s="13">
        <v>1.0</v>
      </c>
      <c r="H21" s="103">
        <v>0.0</v>
      </c>
      <c r="I21" s="13">
        <v>0.0</v>
      </c>
      <c r="J21" s="13">
        <v>0.0</v>
      </c>
      <c r="K21" s="13">
        <v>0.0</v>
      </c>
      <c r="L21" s="103">
        <v>0.0</v>
      </c>
      <c r="M21" s="103">
        <v>2.0</v>
      </c>
      <c r="N21" s="103">
        <v>8.0</v>
      </c>
      <c r="O21" s="103"/>
      <c r="P21" s="103">
        <v>4.0</v>
      </c>
      <c r="Q21" s="13" t="s">
        <v>762</v>
      </c>
      <c r="S21" s="121"/>
      <c r="T21" s="140" t="s">
        <v>449</v>
      </c>
      <c r="U21" s="147">
        <f t="shared" ref="U21:W21" si="1">SUM(U5:U20)</f>
        <v>14</v>
      </c>
      <c r="V21" s="147">
        <f t="shared" si="1"/>
        <v>6.5345314</v>
      </c>
      <c r="W21" s="147">
        <f t="shared" si="1"/>
        <v>13.78125581</v>
      </c>
    </row>
    <row r="22" ht="15.75" customHeight="1">
      <c r="A22" s="121"/>
      <c r="B22" s="121"/>
      <c r="C22" s="121"/>
      <c r="D22" s="121"/>
      <c r="E22" s="13">
        <v>0.0</v>
      </c>
      <c r="F22" s="13">
        <v>2.0</v>
      </c>
      <c r="G22" s="13">
        <v>0.0</v>
      </c>
      <c r="H22" s="103">
        <v>0.0</v>
      </c>
      <c r="I22" s="13">
        <v>0.0</v>
      </c>
      <c r="J22" s="13">
        <v>0.0</v>
      </c>
      <c r="K22" s="13">
        <v>0.0</v>
      </c>
      <c r="L22" s="103">
        <v>0.0</v>
      </c>
      <c r="M22" s="121"/>
      <c r="N22" s="121"/>
      <c r="O22" s="121"/>
      <c r="P22" s="121"/>
      <c r="S22" s="121"/>
      <c r="T22" s="140"/>
      <c r="U22" s="147">
        <f>U21/COUNT(U5:U20)</f>
        <v>1.75</v>
      </c>
      <c r="V22" s="13"/>
      <c r="W22" s="147">
        <f>W21/V21</f>
        <v>2.108989148</v>
      </c>
    </row>
    <row r="23" ht="15.75" customHeight="1">
      <c r="A23" s="103">
        <v>55.0</v>
      </c>
      <c r="B23" s="103"/>
      <c r="C23" s="103"/>
      <c r="D23" s="103" t="s">
        <v>763</v>
      </c>
      <c r="E23" s="13">
        <v>0.0</v>
      </c>
      <c r="F23" s="13">
        <v>0.0</v>
      </c>
      <c r="G23" s="13">
        <v>0.0</v>
      </c>
      <c r="H23" s="103">
        <v>0.0</v>
      </c>
      <c r="I23" s="13">
        <v>0.0</v>
      </c>
      <c r="J23" s="13">
        <v>0.0</v>
      </c>
      <c r="K23" s="13">
        <v>0.0</v>
      </c>
      <c r="L23" s="103">
        <v>0.0</v>
      </c>
      <c r="M23" s="103">
        <v>1.0</v>
      </c>
      <c r="N23" s="103"/>
      <c r="O23" s="103"/>
      <c r="P23" s="103"/>
      <c r="Q23" s="13" t="s">
        <v>764</v>
      </c>
      <c r="S23" s="121"/>
    </row>
    <row r="24" ht="15.75" customHeight="1">
      <c r="A24" s="121"/>
      <c r="B24" s="121"/>
      <c r="C24" s="121"/>
      <c r="D24" s="121"/>
      <c r="E24" s="13">
        <v>0.0</v>
      </c>
      <c r="F24" s="13">
        <v>0.0</v>
      </c>
      <c r="G24" s="13">
        <v>0.0</v>
      </c>
      <c r="H24" s="103">
        <v>0.0</v>
      </c>
      <c r="I24" s="13">
        <v>0.0</v>
      </c>
      <c r="J24" s="13">
        <v>0.0</v>
      </c>
      <c r="K24" s="13">
        <v>0.0</v>
      </c>
      <c r="L24" s="103">
        <v>0.0</v>
      </c>
      <c r="M24" s="121"/>
      <c r="N24" s="121"/>
      <c r="O24" s="121"/>
      <c r="P24" s="121"/>
      <c r="S24" s="121"/>
    </row>
    <row r="25" ht="15.75" customHeight="1">
      <c r="A25" s="103">
        <v>59.0</v>
      </c>
      <c r="B25" s="103"/>
      <c r="C25" s="103" t="s">
        <v>119</v>
      </c>
      <c r="D25" s="103" t="s">
        <v>765</v>
      </c>
      <c r="E25" s="13">
        <v>0.0</v>
      </c>
      <c r="F25" s="13">
        <v>2.0</v>
      </c>
      <c r="G25" s="13">
        <v>0.0</v>
      </c>
      <c r="H25" s="103">
        <v>0.0</v>
      </c>
      <c r="I25" s="13">
        <v>0.0</v>
      </c>
      <c r="J25" s="13">
        <v>0.0</v>
      </c>
      <c r="K25" s="13">
        <v>0.0</v>
      </c>
      <c r="L25" s="103">
        <v>0.0</v>
      </c>
      <c r="M25" s="103">
        <v>1.0</v>
      </c>
      <c r="N25" s="103">
        <v>2.0</v>
      </c>
      <c r="O25" s="103"/>
      <c r="P25" s="103">
        <v>3.0</v>
      </c>
      <c r="Q25" s="13" t="s">
        <v>766</v>
      </c>
      <c r="S25" s="121"/>
    </row>
    <row r="26" ht="15.75" customHeight="1">
      <c r="A26" s="121"/>
      <c r="B26" s="121"/>
      <c r="C26" s="121"/>
      <c r="D26" s="121"/>
      <c r="E26" s="13">
        <v>0.0</v>
      </c>
      <c r="F26" s="13">
        <v>0.0</v>
      </c>
      <c r="G26" s="13">
        <v>0.0</v>
      </c>
      <c r="H26" s="103">
        <v>0.0</v>
      </c>
      <c r="I26" s="13">
        <v>0.0</v>
      </c>
      <c r="J26" s="13">
        <v>0.0</v>
      </c>
      <c r="K26" s="13">
        <v>0.0</v>
      </c>
      <c r="L26" s="103">
        <v>0.0</v>
      </c>
      <c r="M26" s="121"/>
      <c r="N26" s="121"/>
      <c r="O26" s="121"/>
      <c r="P26" s="121"/>
      <c r="S26" s="121"/>
    </row>
    <row r="27" ht="15.75" customHeight="1">
      <c r="A27" s="103">
        <v>64.0</v>
      </c>
      <c r="B27" s="103"/>
      <c r="C27" s="103" t="s">
        <v>109</v>
      </c>
      <c r="D27" s="103" t="s">
        <v>767</v>
      </c>
      <c r="E27" s="13">
        <v>0.0</v>
      </c>
      <c r="F27" s="13">
        <v>0.0</v>
      </c>
      <c r="G27" s="13">
        <v>0.0</v>
      </c>
      <c r="H27" s="103">
        <v>0.0</v>
      </c>
      <c r="I27" s="13">
        <v>0.0</v>
      </c>
      <c r="J27" s="13">
        <v>0.0</v>
      </c>
      <c r="K27" s="13">
        <v>0.0</v>
      </c>
      <c r="L27" s="103">
        <v>0.0</v>
      </c>
      <c r="M27" s="103">
        <v>2.0</v>
      </c>
      <c r="N27" s="103">
        <v>4.0</v>
      </c>
      <c r="O27" s="103"/>
      <c r="P27" s="103">
        <v>1.0</v>
      </c>
      <c r="Q27" s="13" t="s">
        <v>768</v>
      </c>
      <c r="S27" s="121"/>
    </row>
    <row r="28" ht="15.75" customHeight="1">
      <c r="A28" s="122"/>
      <c r="B28" s="122"/>
      <c r="C28" s="122"/>
      <c r="D28" s="122"/>
      <c r="E28" s="123">
        <v>1.0</v>
      </c>
      <c r="F28" s="123">
        <v>0.0</v>
      </c>
      <c r="G28" s="123">
        <v>0.0</v>
      </c>
      <c r="H28" s="124">
        <v>0.0</v>
      </c>
      <c r="I28" s="123">
        <v>0.0</v>
      </c>
      <c r="J28" s="123">
        <v>0.0</v>
      </c>
      <c r="K28" s="123">
        <v>0.0</v>
      </c>
      <c r="L28" s="124">
        <v>0.0</v>
      </c>
      <c r="M28" s="122"/>
      <c r="N28" s="122"/>
      <c r="O28" s="122"/>
      <c r="P28" s="122"/>
      <c r="Q28" s="52"/>
      <c r="R28" s="52"/>
      <c r="S28" s="122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ht="15.75" customHeight="1">
      <c r="A30" s="126" t="s">
        <v>450</v>
      </c>
      <c r="B30" s="123"/>
      <c r="C30" s="123"/>
      <c r="D30" s="123"/>
      <c r="E30" s="123"/>
      <c r="F30" s="123"/>
      <c r="G30" s="123"/>
      <c r="H30" s="123"/>
      <c r="I30" s="123"/>
      <c r="J30" s="123"/>
      <c r="K30" s="123"/>
      <c r="L30" s="123"/>
      <c r="M30" s="123"/>
      <c r="N30" s="123"/>
      <c r="O30" s="13"/>
      <c r="P30" s="13"/>
      <c r="Q30" s="13"/>
      <c r="R30" s="13"/>
      <c r="S30" s="13"/>
    </row>
    <row r="31" ht="15.75" customHeight="1">
      <c r="A31" s="140"/>
      <c r="B31" s="141" t="str">
        <f>SUM(B5:B28)/COUNTIF(B5:B28, "&lt;&gt;")</f>
        <v>#DIV/0!</v>
      </c>
      <c r="C31" s="13"/>
      <c r="D31" s="13"/>
      <c r="E31" s="141">
        <f t="array" ref="E31">SUM(IF(ISODD(ROW(E$5:E28)), E$5:E28, 0))/COUNTIF($A$5:$A$28, "&lt;&gt;")</f>
        <v>0.25</v>
      </c>
      <c r="F31" s="141">
        <f t="array" ref="F31">SUM(IF(ISODD(ROW(F$5:F28)), F$5:F28, 0))/COUNTIF($A$5:$A$28, "&lt;&gt;")</f>
        <v>0.3333333333</v>
      </c>
      <c r="G31" s="141">
        <f t="array" ref="G31">SUM(IF(ISODD(ROW(G$5:G28)), G$5:G28, 0))/COUNTIF($A$5:$A$28, "&lt;&gt;")</f>
        <v>0.08333333333</v>
      </c>
      <c r="H31" s="141">
        <f t="array" ref="H31">SUM(IF(ISODD(ROW(H$5:H28)), H$5:H28, 0))/COUNTIF($A$5:$A$28, "&lt;&gt;")</f>
        <v>0</v>
      </c>
      <c r="I31" s="141">
        <f t="array" ref="I31">SUM(IF(ISODD(ROW(I$5:I28)), I$5:I28, 0))/COUNTIF($A$5:$A$28, "&lt;&gt;")</f>
        <v>0</v>
      </c>
      <c r="J31" s="141">
        <f t="array" ref="J31">SUM(IF(ISODD(ROW(J$5:J28)), J$5:J28, 0))/COUNTIF($A$5:$A$28, "&lt;&gt;")</f>
        <v>0</v>
      </c>
      <c r="K31" s="141">
        <f t="array" ref="K31">SUM(IF(ISODD(ROW(K$5:K28)), K$5:K28, 0))/COUNTIF($A$5:$A$28, "&lt;&gt;")</f>
        <v>0</v>
      </c>
      <c r="L31" s="141">
        <f t="array" ref="L31">SUM(IF(ISODD(ROW(L$5:L28)), L$5:L28, 0))/COUNTIF($A$5:$A$28, "&lt;&gt;")</f>
        <v>0</v>
      </c>
      <c r="M31" s="141">
        <f>SUM(M5:M28)/COUNTIF($A$5:$A$28, "&lt;&gt;")</f>
        <v>1.333333333</v>
      </c>
      <c r="N31" s="141">
        <f t="shared" ref="N31:P31" si="2">SUM(N5:N28)/COUNTIF(N5:N28, "&lt;&gt;")</f>
        <v>6.6</v>
      </c>
      <c r="O31" s="142" t="str">
        <f t="shared" si="2"/>
        <v>#DIV/0!</v>
      </c>
      <c r="P31" s="143">
        <f t="shared" si="2"/>
        <v>2.35</v>
      </c>
      <c r="Q31" s="13"/>
      <c r="R31" s="13"/>
      <c r="S31" s="13"/>
    </row>
    <row r="32" ht="15.75" customHeight="1">
      <c r="A32" s="144"/>
      <c r="B32" s="123"/>
      <c r="C32" s="123"/>
      <c r="D32" s="123"/>
      <c r="E32" s="145">
        <f t="array" ref="E32">SUM(IF(ISEVEN(ROW(E$6:E28)), E$6:E28, 0))/COUNTIF($A$5:$A$28, "&lt;&gt;")</f>
        <v>0.25</v>
      </c>
      <c r="F32" s="145">
        <f t="array" ref="F32">SUM(IF(ISEVEN(ROW(F$6:F28)), F$6:F28, 0))/COUNTIF($A$5:$A$28, "&lt;&gt;")</f>
        <v>0.3333333333</v>
      </c>
      <c r="G32" s="145">
        <f t="array" ref="G32">SUM(IF(ISEVEN(ROW(G$6:G28)), G$6:G28, 0))/COUNTIF($A$5:$A$28, "&lt;&gt;")</f>
        <v>0</v>
      </c>
      <c r="H32" s="145">
        <f t="array" ref="H32">SUM(IF(ISEVEN(ROW(H$6:H28)), H$6:H28, 0))/COUNTIF($A$5:$A$28, "&lt;&gt;")</f>
        <v>0</v>
      </c>
      <c r="I32" s="141">
        <f t="array" ref="I32">SUM(IF(ISEVEN(ROW(I$6:I28)), I$6:I28, 0))/COUNTIF($A$5:$A$28, "&lt;&gt;")</f>
        <v>0</v>
      </c>
      <c r="J32" s="145">
        <f t="array" ref="J32">SUM(IF(ISEVEN(ROW(J$6:J28)), J$6:J28, 0))/COUNTIF($A$5:$A$28, "&lt;&gt;")</f>
        <v>0</v>
      </c>
      <c r="K32" s="145">
        <f t="array" ref="K32">SUM(IF(ISEVEN(ROW(K$6:K28)), K$6:K28, 0))/COUNTIF($A$5:$A$28, "&lt;&gt;")</f>
        <v>0</v>
      </c>
      <c r="L32" s="145">
        <f t="array" ref="L32">SUM(IF(ISEVEN(ROW(L$6:L28)), L$6:L28, 0))/COUNTIF($A$5:$A$28, "&lt;&gt;")</f>
        <v>0</v>
      </c>
      <c r="M32" s="123"/>
      <c r="N32" s="123"/>
      <c r="O32" s="123"/>
      <c r="P32" s="124"/>
      <c r="Q32" s="13"/>
      <c r="R32" s="13"/>
      <c r="S32" s="13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7">
    <mergeCell ref="E3:H3"/>
    <mergeCell ref="I3:L3"/>
    <mergeCell ref="E4:H4"/>
    <mergeCell ref="I4:L4"/>
    <mergeCell ref="A2:A4"/>
    <mergeCell ref="B2:B4"/>
    <mergeCell ref="C2:D2"/>
    <mergeCell ref="M2:N2"/>
    <mergeCell ref="O2:O4"/>
    <mergeCell ref="P2:P4"/>
    <mergeCell ref="Q2:S4"/>
    <mergeCell ref="U5:U6"/>
    <mergeCell ref="V5:V6"/>
    <mergeCell ref="W5:W6"/>
    <mergeCell ref="M3:M4"/>
    <mergeCell ref="N3:N4"/>
    <mergeCell ref="M5:M6"/>
    <mergeCell ref="N5:N6"/>
    <mergeCell ref="O5:O6"/>
    <mergeCell ref="P5:P6"/>
    <mergeCell ref="Q5:S6"/>
    <mergeCell ref="A7:A8"/>
    <mergeCell ref="A9:A10"/>
    <mergeCell ref="B9:B10"/>
    <mergeCell ref="C9:C10"/>
    <mergeCell ref="D9:D10"/>
    <mergeCell ref="V9:V10"/>
    <mergeCell ref="W9:W10"/>
    <mergeCell ref="N15:N16"/>
    <mergeCell ref="O15:O16"/>
    <mergeCell ref="P15:P16"/>
    <mergeCell ref="Q15:S16"/>
    <mergeCell ref="U15:U16"/>
    <mergeCell ref="V15:V16"/>
    <mergeCell ref="W15:W16"/>
    <mergeCell ref="M15:M16"/>
    <mergeCell ref="M17:M18"/>
    <mergeCell ref="N17:N18"/>
    <mergeCell ref="O17:O18"/>
    <mergeCell ref="P17:P18"/>
    <mergeCell ref="Q17:S18"/>
    <mergeCell ref="U17:U18"/>
    <mergeCell ref="P23:P24"/>
    <mergeCell ref="Q23:S24"/>
    <mergeCell ref="Q25:S26"/>
    <mergeCell ref="M19:M20"/>
    <mergeCell ref="M21:M22"/>
    <mergeCell ref="N21:N22"/>
    <mergeCell ref="O21:O22"/>
    <mergeCell ref="P21:P22"/>
    <mergeCell ref="Q21:S22"/>
    <mergeCell ref="M23:M24"/>
    <mergeCell ref="N27:N28"/>
    <mergeCell ref="O27:O28"/>
    <mergeCell ref="Q27:S28"/>
    <mergeCell ref="N23:N24"/>
    <mergeCell ref="O23:O24"/>
    <mergeCell ref="M25:M26"/>
    <mergeCell ref="N25:N26"/>
    <mergeCell ref="O25:O26"/>
    <mergeCell ref="P25:P26"/>
    <mergeCell ref="M27:M28"/>
    <mergeCell ref="P27:P28"/>
    <mergeCell ref="N7:N8"/>
    <mergeCell ref="O7:O8"/>
    <mergeCell ref="P7:P8"/>
    <mergeCell ref="Q7:S8"/>
    <mergeCell ref="U7:U8"/>
    <mergeCell ref="V7:V8"/>
    <mergeCell ref="W7:W8"/>
    <mergeCell ref="M7:M8"/>
    <mergeCell ref="M9:M10"/>
    <mergeCell ref="N9:N10"/>
    <mergeCell ref="O9:O10"/>
    <mergeCell ref="P9:P10"/>
    <mergeCell ref="Q9:S10"/>
    <mergeCell ref="U9:U10"/>
    <mergeCell ref="N11:N12"/>
    <mergeCell ref="O11:O12"/>
    <mergeCell ref="P11:P12"/>
    <mergeCell ref="Q11:S12"/>
    <mergeCell ref="U11:U12"/>
    <mergeCell ref="V11:V12"/>
    <mergeCell ref="W11:W12"/>
    <mergeCell ref="V13:V14"/>
    <mergeCell ref="W13:W14"/>
    <mergeCell ref="M11:M12"/>
    <mergeCell ref="M13:M14"/>
    <mergeCell ref="N13:N14"/>
    <mergeCell ref="O13:O14"/>
    <mergeCell ref="P13:P14"/>
    <mergeCell ref="Q13:S14"/>
    <mergeCell ref="U13:U14"/>
    <mergeCell ref="V17:V18"/>
    <mergeCell ref="W17:W18"/>
    <mergeCell ref="N19:N20"/>
    <mergeCell ref="O19:O20"/>
    <mergeCell ref="P19:P20"/>
    <mergeCell ref="Q19:S20"/>
    <mergeCell ref="U19:U20"/>
    <mergeCell ref="V19:V20"/>
    <mergeCell ref="W19:W20"/>
    <mergeCell ref="A19:A20"/>
    <mergeCell ref="B19:B20"/>
    <mergeCell ref="C19:C20"/>
    <mergeCell ref="D19:D20"/>
    <mergeCell ref="B21:B22"/>
    <mergeCell ref="C21:C22"/>
    <mergeCell ref="D21:D22"/>
    <mergeCell ref="A21:A22"/>
    <mergeCell ref="A23:A24"/>
    <mergeCell ref="B23:B24"/>
    <mergeCell ref="C23:C24"/>
    <mergeCell ref="D23:D24"/>
    <mergeCell ref="A25:A26"/>
    <mergeCell ref="B25:B26"/>
    <mergeCell ref="C3:C4"/>
    <mergeCell ref="D3:D4"/>
    <mergeCell ref="A5:A6"/>
    <mergeCell ref="B5:B6"/>
    <mergeCell ref="C5:C6"/>
    <mergeCell ref="D5:D6"/>
    <mergeCell ref="D7:D8"/>
    <mergeCell ref="B13:B14"/>
    <mergeCell ref="C13:C14"/>
    <mergeCell ref="B7:B8"/>
    <mergeCell ref="C7:C8"/>
    <mergeCell ref="A11:A12"/>
    <mergeCell ref="B11:B12"/>
    <mergeCell ref="C11:C12"/>
    <mergeCell ref="D11:D12"/>
    <mergeCell ref="D13:D14"/>
    <mergeCell ref="C17:C18"/>
    <mergeCell ref="D17:D18"/>
    <mergeCell ref="A13:A14"/>
    <mergeCell ref="A15:A16"/>
    <mergeCell ref="B15:B16"/>
    <mergeCell ref="C15:C16"/>
    <mergeCell ref="D15:D16"/>
    <mergeCell ref="A17:A18"/>
    <mergeCell ref="B17:B18"/>
    <mergeCell ref="C25:C26"/>
    <mergeCell ref="D25:D26"/>
    <mergeCell ref="A27:A28"/>
    <mergeCell ref="B27:B28"/>
    <mergeCell ref="C27:C28"/>
    <mergeCell ref="D27:D28"/>
  </mergeCells>
  <printOptions/>
  <pageMargins bottom="0.75" footer="0.0" header="0.0" left="0.7" right="0.7" top="0.75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6.43"/>
    <col customWidth="1" min="3" max="6" width="14.43"/>
    <col customWidth="1" min="13" max="13" width="16.43"/>
  </cols>
  <sheetData>
    <row r="1" ht="15.75" customHeight="1">
      <c r="A1" s="126" t="s">
        <v>769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T1" s="13"/>
      <c r="U1" s="13"/>
      <c r="V1" s="13"/>
      <c r="W1" s="13"/>
    </row>
    <row r="2" ht="15.75" customHeight="1">
      <c r="A2" s="96" t="s">
        <v>87</v>
      </c>
      <c r="B2" s="96" t="s">
        <v>433</v>
      </c>
      <c r="C2" s="127" t="s">
        <v>89</v>
      </c>
      <c r="D2" s="128"/>
      <c r="E2" s="127" t="s">
        <v>434</v>
      </c>
      <c r="F2" s="127" t="s">
        <v>435</v>
      </c>
      <c r="G2" s="127" t="s">
        <v>436</v>
      </c>
      <c r="H2" s="129" t="s">
        <v>437</v>
      </c>
      <c r="I2" s="127" t="s">
        <v>434</v>
      </c>
      <c r="J2" s="127" t="s">
        <v>435</v>
      </c>
      <c r="K2" s="127" t="s">
        <v>436</v>
      </c>
      <c r="L2" s="129" t="s">
        <v>437</v>
      </c>
      <c r="M2" s="127" t="s">
        <v>438</v>
      </c>
      <c r="N2" s="128"/>
      <c r="O2" s="95" t="s">
        <v>15</v>
      </c>
      <c r="P2" s="96" t="s">
        <v>16</v>
      </c>
      <c r="Q2" s="130" t="s">
        <v>108</v>
      </c>
      <c r="R2" s="66"/>
      <c r="S2" s="131"/>
      <c r="T2" s="140"/>
      <c r="U2" s="13"/>
      <c r="V2" s="13"/>
      <c r="W2" s="13"/>
    </row>
    <row r="3" ht="15.75" customHeight="1">
      <c r="A3" s="121"/>
      <c r="B3" s="121"/>
      <c r="C3" s="132" t="s">
        <v>439</v>
      </c>
      <c r="D3" s="133" t="s">
        <v>108</v>
      </c>
      <c r="E3" s="134" t="s">
        <v>440</v>
      </c>
      <c r="F3" s="135"/>
      <c r="G3" s="135"/>
      <c r="H3" s="136"/>
      <c r="I3" s="134" t="s">
        <v>441</v>
      </c>
      <c r="J3" s="135"/>
      <c r="K3" s="135"/>
      <c r="L3" s="136"/>
      <c r="M3" s="132" t="s">
        <v>442</v>
      </c>
      <c r="N3" s="133" t="s">
        <v>443</v>
      </c>
      <c r="O3" s="137"/>
      <c r="P3" s="121"/>
      <c r="S3" s="121"/>
      <c r="T3" s="140"/>
      <c r="U3" s="13"/>
      <c r="V3" s="13"/>
      <c r="W3" s="13"/>
    </row>
    <row r="4" ht="15.75" customHeight="1">
      <c r="A4" s="136"/>
      <c r="B4" s="136"/>
      <c r="C4" s="138"/>
      <c r="D4" s="136"/>
      <c r="E4" s="134" t="s">
        <v>444</v>
      </c>
      <c r="F4" s="135"/>
      <c r="G4" s="135"/>
      <c r="H4" s="136"/>
      <c r="I4" s="134" t="s">
        <v>445</v>
      </c>
      <c r="J4" s="135"/>
      <c r="K4" s="135"/>
      <c r="L4" s="136"/>
      <c r="M4" s="138"/>
      <c r="N4" s="136"/>
      <c r="O4" s="139"/>
      <c r="P4" s="136"/>
      <c r="Q4" s="135"/>
      <c r="R4" s="135"/>
      <c r="S4" s="136"/>
      <c r="T4" s="140"/>
      <c r="U4" s="13" t="s">
        <v>446</v>
      </c>
      <c r="V4" s="13" t="s">
        <v>447</v>
      </c>
      <c r="W4" s="13" t="s">
        <v>448</v>
      </c>
    </row>
    <row r="5" ht="15.75" customHeight="1">
      <c r="A5" s="103">
        <v>5.0</v>
      </c>
      <c r="B5" s="103"/>
      <c r="C5" s="103" t="s">
        <v>119</v>
      </c>
      <c r="D5" s="103" t="s">
        <v>770</v>
      </c>
      <c r="E5" s="13">
        <v>0.0</v>
      </c>
      <c r="F5" s="13">
        <v>0.0</v>
      </c>
      <c r="G5" s="13">
        <v>0.0</v>
      </c>
      <c r="H5" s="103">
        <v>0.0</v>
      </c>
      <c r="I5" s="13">
        <v>1.0</v>
      </c>
      <c r="J5" s="13">
        <v>0.0</v>
      </c>
      <c r="K5" s="13">
        <v>0.0</v>
      </c>
      <c r="L5" s="103">
        <v>0.0</v>
      </c>
      <c r="M5" s="103"/>
      <c r="N5" s="103"/>
      <c r="O5" s="103"/>
      <c r="P5" s="103">
        <v>2.0</v>
      </c>
      <c r="Q5" s="13" t="s">
        <v>771</v>
      </c>
      <c r="S5" s="121"/>
      <c r="T5" s="140"/>
      <c r="U5" s="147">
        <f>SUM(E5:H5) * 2 + SUM(I5:L5) * 3</f>
        <v>3</v>
      </c>
      <c r="V5" s="147">
        <f>1-EXP(-(ROW(V5) - 4)/3)</f>
        <v>0.2834686894</v>
      </c>
      <c r="W5" s="147">
        <f>V5*U5</f>
        <v>0.8504060683</v>
      </c>
    </row>
    <row r="6" ht="15.75" customHeight="1">
      <c r="A6" s="121"/>
      <c r="B6" s="121"/>
      <c r="C6" s="121"/>
      <c r="D6" s="121"/>
      <c r="E6" s="13">
        <v>0.0</v>
      </c>
      <c r="F6" s="13">
        <v>0.0</v>
      </c>
      <c r="G6" s="13">
        <v>0.0</v>
      </c>
      <c r="H6" s="103">
        <v>0.0</v>
      </c>
      <c r="I6" s="13">
        <v>1.0</v>
      </c>
      <c r="J6" s="13">
        <v>0.0</v>
      </c>
      <c r="K6" s="13">
        <v>0.0</v>
      </c>
      <c r="L6" s="103">
        <v>0.0</v>
      </c>
      <c r="M6" s="121"/>
      <c r="N6" s="121"/>
      <c r="O6" s="121"/>
      <c r="P6" s="121"/>
      <c r="S6" s="121"/>
      <c r="T6" s="140"/>
    </row>
    <row r="7" ht="15.75" customHeight="1">
      <c r="A7" s="103">
        <v>13.0</v>
      </c>
      <c r="B7" s="103"/>
      <c r="C7" s="103" t="s">
        <v>119</v>
      </c>
      <c r="D7" s="103" t="s">
        <v>772</v>
      </c>
      <c r="E7" s="13">
        <v>0.0</v>
      </c>
      <c r="F7" s="13">
        <v>0.0</v>
      </c>
      <c r="G7" s="13">
        <v>0.0</v>
      </c>
      <c r="H7" s="103">
        <v>0.0</v>
      </c>
      <c r="I7" s="13">
        <v>4.0</v>
      </c>
      <c r="J7" s="13">
        <v>0.0</v>
      </c>
      <c r="K7" s="13">
        <v>0.0</v>
      </c>
      <c r="L7" s="103">
        <v>0.0</v>
      </c>
      <c r="M7" s="103">
        <v>1.0</v>
      </c>
      <c r="N7" s="103">
        <v>7.0</v>
      </c>
      <c r="O7" s="103"/>
      <c r="P7" s="103">
        <v>4.0</v>
      </c>
      <c r="Q7" s="13" t="s">
        <v>773</v>
      </c>
      <c r="S7" s="121"/>
      <c r="T7" s="140"/>
      <c r="U7" s="147">
        <f>SUM(E7:H7) * 2 + SUM(I7:L7) * 3</f>
        <v>12</v>
      </c>
      <c r="V7" s="147">
        <f>1-EXP(-(ROW(V7) - 4)/3)</f>
        <v>0.6321205588</v>
      </c>
      <c r="W7" s="147">
        <f>V7*U7</f>
        <v>7.585446706</v>
      </c>
    </row>
    <row r="8" ht="15.75" customHeight="1">
      <c r="A8" s="121"/>
      <c r="B8" s="121"/>
      <c r="C8" s="121"/>
      <c r="D8" s="121"/>
      <c r="E8" s="13">
        <v>0.0</v>
      </c>
      <c r="F8" s="13">
        <v>0.0</v>
      </c>
      <c r="G8" s="13">
        <v>0.0</v>
      </c>
      <c r="H8" s="103">
        <v>0.0</v>
      </c>
      <c r="I8" s="13">
        <v>1.0</v>
      </c>
      <c r="J8" s="13">
        <v>0.0</v>
      </c>
      <c r="K8" s="13">
        <v>0.0</v>
      </c>
      <c r="L8" s="103">
        <v>0.0</v>
      </c>
      <c r="M8" s="121"/>
      <c r="N8" s="121"/>
      <c r="O8" s="121"/>
      <c r="P8" s="121"/>
      <c r="S8" s="121"/>
      <c r="T8" s="140"/>
    </row>
    <row r="9" ht="15.75" customHeight="1">
      <c r="A9" s="103">
        <v>19.0</v>
      </c>
      <c r="B9" s="103"/>
      <c r="C9" s="103"/>
      <c r="D9" s="103" t="s">
        <v>774</v>
      </c>
      <c r="E9" s="13">
        <v>0.0</v>
      </c>
      <c r="F9" s="13">
        <v>0.0</v>
      </c>
      <c r="G9" s="13">
        <v>0.0</v>
      </c>
      <c r="H9" s="103">
        <v>0.0</v>
      </c>
      <c r="I9" s="13">
        <v>1.0</v>
      </c>
      <c r="J9" s="13">
        <v>0.0</v>
      </c>
      <c r="K9" s="13">
        <v>0.0</v>
      </c>
      <c r="L9" s="103">
        <v>0.0</v>
      </c>
      <c r="M9" s="103">
        <v>1.0</v>
      </c>
      <c r="N9" s="103"/>
      <c r="O9" s="103"/>
      <c r="P9" s="103">
        <v>2.0</v>
      </c>
      <c r="Q9" s="13" t="s">
        <v>775</v>
      </c>
      <c r="S9" s="121"/>
      <c r="T9" s="140"/>
      <c r="U9" s="147">
        <f>SUM(E9:H9) * 2 + SUM(I9:L9) * 3</f>
        <v>3</v>
      </c>
      <c r="V9" s="147">
        <f>1-EXP(-(ROW(V9) - 4)/3)</f>
        <v>0.8111243972</v>
      </c>
      <c r="W9" s="147">
        <f>V9*U9</f>
        <v>2.433373191</v>
      </c>
    </row>
    <row r="10" ht="15.75" customHeight="1">
      <c r="A10" s="121"/>
      <c r="B10" s="121"/>
      <c r="C10" s="121"/>
      <c r="D10" s="121"/>
      <c r="E10" s="13">
        <v>0.0</v>
      </c>
      <c r="F10" s="13">
        <v>0.0</v>
      </c>
      <c r="G10" s="13">
        <v>0.0</v>
      </c>
      <c r="H10" s="103">
        <v>0.0</v>
      </c>
      <c r="I10" s="13">
        <v>1.0</v>
      </c>
      <c r="J10" s="13">
        <v>0.0</v>
      </c>
      <c r="K10" s="13">
        <v>0.0</v>
      </c>
      <c r="L10" s="103">
        <v>0.0</v>
      </c>
      <c r="M10" s="121"/>
      <c r="N10" s="121"/>
      <c r="O10" s="121"/>
      <c r="P10" s="121"/>
      <c r="S10" s="121"/>
      <c r="T10" s="140"/>
    </row>
    <row r="11" ht="15.75" customHeight="1">
      <c r="A11" s="103">
        <v>22.0</v>
      </c>
      <c r="B11" s="103"/>
      <c r="C11" s="103" t="s">
        <v>119</v>
      </c>
      <c r="D11" s="103" t="s">
        <v>776</v>
      </c>
      <c r="E11" s="13">
        <v>0.0</v>
      </c>
      <c r="F11" s="13">
        <v>0.0</v>
      </c>
      <c r="G11" s="13">
        <v>0.0</v>
      </c>
      <c r="H11" s="103">
        <v>0.0</v>
      </c>
      <c r="I11" s="13">
        <v>2.0</v>
      </c>
      <c r="J11" s="13">
        <v>0.0</v>
      </c>
      <c r="K11" s="13">
        <v>0.0</v>
      </c>
      <c r="L11" s="103">
        <v>0.0</v>
      </c>
      <c r="M11" s="103">
        <v>1.0</v>
      </c>
      <c r="N11" s="103">
        <v>2.0</v>
      </c>
      <c r="O11" s="103"/>
      <c r="P11" s="103">
        <v>2.0</v>
      </c>
      <c r="Q11" s="13" t="s">
        <v>777</v>
      </c>
      <c r="S11" s="121"/>
      <c r="T11" s="140"/>
      <c r="U11" s="147">
        <f>SUM(E11:H11) * 2 + SUM(I11:L11) * 3</f>
        <v>6</v>
      </c>
      <c r="V11" s="147">
        <f>1-EXP(-(ROW(V11) - 4)/3)</f>
        <v>0.9030280321</v>
      </c>
      <c r="W11" s="147">
        <f>V11*U11</f>
        <v>5.418168193</v>
      </c>
    </row>
    <row r="12" ht="15.75" customHeight="1">
      <c r="A12" s="121"/>
      <c r="B12" s="121"/>
      <c r="C12" s="121"/>
      <c r="D12" s="121"/>
      <c r="E12" s="13">
        <v>0.0</v>
      </c>
      <c r="F12" s="13">
        <v>0.0</v>
      </c>
      <c r="G12" s="13">
        <v>0.0</v>
      </c>
      <c r="H12" s="103">
        <v>0.0</v>
      </c>
      <c r="I12" s="13">
        <v>2.0</v>
      </c>
      <c r="J12" s="13">
        <v>0.0</v>
      </c>
      <c r="K12" s="13">
        <v>0.0</v>
      </c>
      <c r="L12" s="103">
        <v>0.0</v>
      </c>
      <c r="M12" s="121"/>
      <c r="N12" s="121"/>
      <c r="O12" s="121"/>
      <c r="P12" s="121"/>
      <c r="S12" s="121"/>
      <c r="T12" s="140"/>
    </row>
    <row r="13" ht="15.75" customHeight="1">
      <c r="A13" s="103">
        <v>31.0</v>
      </c>
      <c r="B13" s="103"/>
      <c r="C13" s="103"/>
      <c r="D13" s="103" t="s">
        <v>778</v>
      </c>
      <c r="E13" s="13">
        <v>0.0</v>
      </c>
      <c r="F13" s="13">
        <v>0.0</v>
      </c>
      <c r="G13" s="13">
        <v>0.0</v>
      </c>
      <c r="H13" s="103">
        <v>0.0</v>
      </c>
      <c r="I13" s="13">
        <v>1.0</v>
      </c>
      <c r="J13" s="13">
        <v>0.0</v>
      </c>
      <c r="K13" s="13">
        <v>0.0</v>
      </c>
      <c r="L13" s="103">
        <v>0.0</v>
      </c>
      <c r="M13" s="103">
        <v>1.0</v>
      </c>
      <c r="N13" s="103">
        <v>2.0</v>
      </c>
      <c r="O13" s="103"/>
      <c r="P13" s="103">
        <v>2.0</v>
      </c>
      <c r="Q13" s="13" t="s">
        <v>535</v>
      </c>
      <c r="S13" s="121"/>
      <c r="T13" s="140"/>
      <c r="U13" s="147">
        <f>SUM(E13:H13) * 2 + SUM(I13:L13) * 3</f>
        <v>3</v>
      </c>
      <c r="V13" s="147">
        <f>1-EXP(-(ROW(V13) - 4)/3)</f>
        <v>0.9502129316</v>
      </c>
      <c r="W13" s="147">
        <f>V13*U13</f>
        <v>2.850638795</v>
      </c>
    </row>
    <row r="14" ht="15.75" customHeight="1">
      <c r="A14" s="121"/>
      <c r="B14" s="121"/>
      <c r="C14" s="121"/>
      <c r="D14" s="121"/>
      <c r="E14" s="13">
        <v>0.0</v>
      </c>
      <c r="F14" s="13">
        <v>0.0</v>
      </c>
      <c r="G14" s="13">
        <v>0.0</v>
      </c>
      <c r="H14" s="103">
        <v>0.0</v>
      </c>
      <c r="I14" s="13">
        <v>0.0</v>
      </c>
      <c r="J14" s="13">
        <v>0.0</v>
      </c>
      <c r="K14" s="13">
        <v>0.0</v>
      </c>
      <c r="L14" s="103">
        <v>0.0</v>
      </c>
      <c r="M14" s="121"/>
      <c r="N14" s="121"/>
      <c r="O14" s="121"/>
      <c r="P14" s="121"/>
      <c r="S14" s="121"/>
      <c r="T14" s="140"/>
    </row>
    <row r="15" ht="15.75" customHeight="1">
      <c r="A15" s="103">
        <v>38.0</v>
      </c>
      <c r="B15" s="103"/>
      <c r="C15" s="103" t="s">
        <v>119</v>
      </c>
      <c r="D15" s="103" t="s">
        <v>779</v>
      </c>
      <c r="E15" s="13">
        <v>0.0</v>
      </c>
      <c r="F15" s="13">
        <v>0.0</v>
      </c>
      <c r="G15" s="13">
        <v>0.0</v>
      </c>
      <c r="H15" s="103">
        <v>0.0</v>
      </c>
      <c r="I15" s="13">
        <v>1.0</v>
      </c>
      <c r="J15" s="13">
        <v>0.0</v>
      </c>
      <c r="K15" s="13">
        <v>0.0</v>
      </c>
      <c r="L15" s="103">
        <v>0.0</v>
      </c>
      <c r="M15" s="103">
        <v>1.0</v>
      </c>
      <c r="N15" s="103">
        <v>4.0</v>
      </c>
      <c r="O15" s="103"/>
      <c r="P15" s="103">
        <v>4.0</v>
      </c>
      <c r="Q15" s="13" t="s">
        <v>780</v>
      </c>
      <c r="S15" s="121"/>
      <c r="T15" s="140"/>
      <c r="U15" s="147">
        <f>SUM(E15:H15) * 2 + SUM(I15:L15) * 3</f>
        <v>3</v>
      </c>
      <c r="V15" s="147">
        <f>1-EXP(-(ROW(V15) - 4)/3)</f>
        <v>0.9744384668</v>
      </c>
      <c r="W15" s="147">
        <f>V15*U15</f>
        <v>2.9233154</v>
      </c>
    </row>
    <row r="16" ht="15.75" customHeight="1">
      <c r="A16" s="121"/>
      <c r="B16" s="121"/>
      <c r="C16" s="121"/>
      <c r="D16" s="121"/>
      <c r="E16" s="13">
        <v>0.0</v>
      </c>
      <c r="F16" s="13">
        <v>0.0</v>
      </c>
      <c r="G16" s="13">
        <v>0.0</v>
      </c>
      <c r="H16" s="103">
        <v>0.0</v>
      </c>
      <c r="I16" s="13">
        <v>1.0</v>
      </c>
      <c r="J16" s="13">
        <v>0.0</v>
      </c>
      <c r="K16" s="13">
        <v>0.0</v>
      </c>
      <c r="L16" s="103">
        <v>0.0</v>
      </c>
      <c r="M16" s="121"/>
      <c r="N16" s="121"/>
      <c r="O16" s="121"/>
      <c r="P16" s="121"/>
      <c r="S16" s="121"/>
      <c r="T16" s="140"/>
    </row>
    <row r="17" ht="15.75" customHeight="1">
      <c r="A17" s="103">
        <v>44.0</v>
      </c>
      <c r="B17" s="103"/>
      <c r="C17" s="103" t="s">
        <v>119</v>
      </c>
      <c r="D17" s="103" t="s">
        <v>781</v>
      </c>
      <c r="E17" s="13">
        <v>0.0</v>
      </c>
      <c r="F17" s="13">
        <v>0.0</v>
      </c>
      <c r="G17" s="13">
        <v>0.0</v>
      </c>
      <c r="H17" s="103">
        <v>0.0</v>
      </c>
      <c r="I17" s="13">
        <v>3.0</v>
      </c>
      <c r="J17" s="13">
        <v>0.0</v>
      </c>
      <c r="K17" s="13">
        <v>0.0</v>
      </c>
      <c r="L17" s="103">
        <v>0.0</v>
      </c>
      <c r="M17" s="103">
        <v>1.0</v>
      </c>
      <c r="N17" s="103">
        <v>2.0</v>
      </c>
      <c r="O17" s="103"/>
      <c r="P17" s="103">
        <v>5.0</v>
      </c>
      <c r="Q17" s="13"/>
      <c r="S17" s="121"/>
      <c r="T17" s="140"/>
      <c r="U17" s="147">
        <f>SUM(E17:H17) * 2 + SUM(I17:L17) * 3</f>
        <v>9</v>
      </c>
      <c r="V17" s="147">
        <f>1-EXP(-(ROW(V17) - 4)/3)</f>
        <v>0.9868762713</v>
      </c>
      <c r="W17" s="147">
        <f>V17*U17</f>
        <v>8.881886441</v>
      </c>
    </row>
    <row r="18" ht="15.75" customHeight="1">
      <c r="A18" s="121"/>
      <c r="B18" s="121"/>
      <c r="C18" s="121"/>
      <c r="D18" s="121"/>
      <c r="E18" s="13">
        <v>0.0</v>
      </c>
      <c r="F18" s="13">
        <v>0.0</v>
      </c>
      <c r="G18" s="13">
        <v>0.0</v>
      </c>
      <c r="H18" s="103">
        <v>0.0</v>
      </c>
      <c r="I18" s="13">
        <v>0.0</v>
      </c>
      <c r="J18" s="13">
        <v>0.0</v>
      </c>
      <c r="K18" s="13">
        <v>0.0</v>
      </c>
      <c r="L18" s="103">
        <v>0.0</v>
      </c>
      <c r="M18" s="121"/>
      <c r="N18" s="121"/>
      <c r="O18" s="121"/>
      <c r="P18" s="121"/>
      <c r="S18" s="121"/>
      <c r="T18" s="140"/>
    </row>
    <row r="19" ht="15.75" customHeight="1">
      <c r="A19" s="103">
        <v>48.0</v>
      </c>
      <c r="B19" s="103"/>
      <c r="C19" s="103" t="s">
        <v>119</v>
      </c>
      <c r="D19" s="103" t="s">
        <v>782</v>
      </c>
      <c r="E19" s="13">
        <v>0.0</v>
      </c>
      <c r="F19" s="13">
        <v>0.0</v>
      </c>
      <c r="G19" s="13">
        <v>0.0</v>
      </c>
      <c r="H19" s="103">
        <v>0.0</v>
      </c>
      <c r="I19" s="13">
        <v>4.0</v>
      </c>
      <c r="J19" s="13">
        <v>0.0</v>
      </c>
      <c r="K19" s="13">
        <v>0.0</v>
      </c>
      <c r="L19" s="103">
        <v>0.0</v>
      </c>
      <c r="M19" s="103">
        <v>1.0</v>
      </c>
      <c r="N19" s="103">
        <v>1.0</v>
      </c>
      <c r="O19" s="103"/>
      <c r="P19" s="103">
        <v>5.0</v>
      </c>
      <c r="Q19" s="13"/>
      <c r="S19" s="121"/>
      <c r="T19" s="140"/>
      <c r="U19" s="147">
        <f>SUM(E19:H19) * 2 + SUM(I19:L19) * 3</f>
        <v>12</v>
      </c>
      <c r="V19" s="147">
        <f>1-EXP(-(ROW(V19) - 4)/3)</f>
        <v>0.993262053</v>
      </c>
      <c r="W19" s="147">
        <f>V19*U19</f>
        <v>11.91914464</v>
      </c>
    </row>
    <row r="20" ht="15.75" customHeight="1">
      <c r="A20" s="121"/>
      <c r="B20" s="121"/>
      <c r="C20" s="121"/>
      <c r="D20" s="121"/>
      <c r="E20" s="13">
        <v>0.0</v>
      </c>
      <c r="F20" s="13">
        <v>0.0</v>
      </c>
      <c r="G20" s="13">
        <v>0.0</v>
      </c>
      <c r="H20" s="103">
        <v>0.0</v>
      </c>
      <c r="I20" s="13">
        <v>1.0</v>
      </c>
      <c r="J20" s="13">
        <v>0.0</v>
      </c>
      <c r="K20" s="13">
        <v>0.0</v>
      </c>
      <c r="L20" s="103">
        <v>0.0</v>
      </c>
      <c r="M20" s="121"/>
      <c r="N20" s="121"/>
      <c r="O20" s="121"/>
      <c r="P20" s="121"/>
      <c r="S20" s="121"/>
      <c r="T20" s="140"/>
    </row>
    <row r="21" ht="15.75" customHeight="1">
      <c r="A21" s="103">
        <v>52.0</v>
      </c>
      <c r="B21" s="103"/>
      <c r="C21" s="103" t="s">
        <v>119</v>
      </c>
      <c r="D21" s="103" t="s">
        <v>783</v>
      </c>
      <c r="E21" s="13">
        <v>0.0</v>
      </c>
      <c r="F21" s="13">
        <v>0.0</v>
      </c>
      <c r="G21" s="13">
        <v>0.0</v>
      </c>
      <c r="H21" s="103">
        <v>0.0</v>
      </c>
      <c r="I21" s="13">
        <v>2.0</v>
      </c>
      <c r="J21" s="13">
        <v>0.0</v>
      </c>
      <c r="K21" s="13">
        <v>0.0</v>
      </c>
      <c r="L21" s="103">
        <v>0.0</v>
      </c>
      <c r="M21" s="103">
        <v>2.0</v>
      </c>
      <c r="N21" s="103">
        <v>5.0</v>
      </c>
      <c r="O21" s="103"/>
      <c r="P21" s="103">
        <v>4.0</v>
      </c>
      <c r="Q21" s="13" t="s">
        <v>784</v>
      </c>
      <c r="S21" s="121"/>
      <c r="T21" s="140" t="s">
        <v>449</v>
      </c>
      <c r="U21" s="147">
        <f t="shared" ref="U21:W21" si="1">SUM(U5:U20)</f>
        <v>51</v>
      </c>
      <c r="V21" s="147">
        <f t="shared" si="1"/>
        <v>6.5345314</v>
      </c>
      <c r="W21" s="147">
        <f t="shared" si="1"/>
        <v>42.86237943</v>
      </c>
    </row>
    <row r="22" ht="15.75" customHeight="1">
      <c r="A22" s="121"/>
      <c r="B22" s="121"/>
      <c r="C22" s="121"/>
      <c r="D22" s="121"/>
      <c r="E22" s="13">
        <v>0.0</v>
      </c>
      <c r="F22" s="13">
        <v>0.0</v>
      </c>
      <c r="G22" s="13">
        <v>0.0</v>
      </c>
      <c r="H22" s="103">
        <v>0.0</v>
      </c>
      <c r="I22" s="13">
        <v>1.0</v>
      </c>
      <c r="J22" s="13">
        <v>0.0</v>
      </c>
      <c r="K22" s="13">
        <v>0.0</v>
      </c>
      <c r="L22" s="103">
        <v>0.0</v>
      </c>
      <c r="M22" s="121"/>
      <c r="N22" s="121"/>
      <c r="O22" s="121"/>
      <c r="P22" s="121"/>
      <c r="S22" s="121"/>
      <c r="T22" s="140"/>
      <c r="U22" s="147">
        <f>U21/COUNT(U5:U20)</f>
        <v>6.375</v>
      </c>
      <c r="V22" s="13"/>
      <c r="W22" s="147">
        <f>W21/V21</f>
        <v>6.55936544</v>
      </c>
    </row>
    <row r="23" ht="15.75" customHeight="1">
      <c r="A23" s="103">
        <v>61.0</v>
      </c>
      <c r="B23" s="103"/>
      <c r="C23" s="103"/>
      <c r="D23" s="103" t="s">
        <v>785</v>
      </c>
      <c r="E23" s="13">
        <v>0.0</v>
      </c>
      <c r="F23" s="13">
        <v>0.0</v>
      </c>
      <c r="G23" s="13">
        <v>0.0</v>
      </c>
      <c r="H23" s="103">
        <v>0.0</v>
      </c>
      <c r="I23" s="13">
        <v>4.0</v>
      </c>
      <c r="J23" s="13">
        <v>0.0</v>
      </c>
      <c r="K23" s="13">
        <v>0.0</v>
      </c>
      <c r="L23" s="103">
        <v>0.0</v>
      </c>
      <c r="M23" s="103">
        <v>1.0</v>
      </c>
      <c r="N23" s="103">
        <v>5.0</v>
      </c>
      <c r="O23" s="103"/>
      <c r="P23" s="103">
        <v>2.0</v>
      </c>
      <c r="Q23" s="13" t="s">
        <v>786</v>
      </c>
      <c r="S23" s="121"/>
    </row>
    <row r="24" ht="15.75" customHeight="1">
      <c r="A24" s="121"/>
      <c r="B24" s="121"/>
      <c r="C24" s="121"/>
      <c r="D24" s="121"/>
      <c r="E24" s="13">
        <v>0.0</v>
      </c>
      <c r="F24" s="13">
        <v>0.0</v>
      </c>
      <c r="G24" s="13">
        <v>0.0</v>
      </c>
      <c r="H24" s="103">
        <v>0.0</v>
      </c>
      <c r="I24" s="13">
        <v>0.0</v>
      </c>
      <c r="J24" s="13">
        <v>0.0</v>
      </c>
      <c r="K24" s="13">
        <v>0.0</v>
      </c>
      <c r="L24" s="103">
        <v>0.0</v>
      </c>
      <c r="M24" s="121"/>
      <c r="N24" s="121"/>
      <c r="O24" s="121"/>
      <c r="P24" s="121"/>
      <c r="S24" s="121"/>
    </row>
    <row r="25" ht="15.75" customHeight="1">
      <c r="A25" s="103">
        <v>66.0</v>
      </c>
      <c r="B25" s="103"/>
      <c r="C25" s="103" t="s">
        <v>166</v>
      </c>
      <c r="D25" s="103" t="s">
        <v>787</v>
      </c>
      <c r="E25" s="13">
        <v>0.0</v>
      </c>
      <c r="F25" s="13">
        <v>0.0</v>
      </c>
      <c r="G25" s="13">
        <v>0.0</v>
      </c>
      <c r="H25" s="103">
        <v>0.0</v>
      </c>
      <c r="I25" s="13">
        <v>4.0</v>
      </c>
      <c r="J25" s="13">
        <v>0.0</v>
      </c>
      <c r="K25" s="13">
        <v>0.0</v>
      </c>
      <c r="L25" s="103">
        <v>0.0</v>
      </c>
      <c r="M25" s="103">
        <v>1.0</v>
      </c>
      <c r="N25" s="103">
        <v>2.0</v>
      </c>
      <c r="O25" s="103"/>
      <c r="P25" s="103">
        <v>4.0</v>
      </c>
      <c r="Q25" s="13" t="s">
        <v>788</v>
      </c>
      <c r="S25" s="121"/>
    </row>
    <row r="26" ht="15.75" customHeight="1">
      <c r="A26" s="121"/>
      <c r="B26" s="121"/>
      <c r="C26" s="121"/>
      <c r="D26" s="121"/>
      <c r="E26" s="13">
        <v>0.0</v>
      </c>
      <c r="F26" s="13">
        <v>0.0</v>
      </c>
      <c r="G26" s="13">
        <v>0.0</v>
      </c>
      <c r="H26" s="103">
        <v>0.0</v>
      </c>
      <c r="I26" s="13">
        <v>0.0</v>
      </c>
      <c r="J26" s="13">
        <v>0.0</v>
      </c>
      <c r="K26" s="13">
        <v>0.0</v>
      </c>
      <c r="L26" s="103">
        <v>0.0</v>
      </c>
      <c r="M26" s="121"/>
      <c r="N26" s="121"/>
      <c r="O26" s="121"/>
      <c r="P26" s="121"/>
      <c r="S26" s="121"/>
    </row>
    <row r="27" ht="15.75" customHeight="1">
      <c r="A27" s="103"/>
      <c r="B27" s="103"/>
      <c r="C27" s="103"/>
      <c r="D27" s="103"/>
      <c r="E27" s="13"/>
      <c r="F27" s="13"/>
      <c r="G27" s="13"/>
      <c r="H27" s="103"/>
      <c r="I27" s="13"/>
      <c r="J27" s="13"/>
      <c r="K27" s="13"/>
      <c r="L27" s="103"/>
      <c r="M27" s="103"/>
      <c r="N27" s="103"/>
      <c r="O27" s="103"/>
      <c r="P27" s="103"/>
      <c r="Q27" s="13"/>
      <c r="S27" s="121"/>
    </row>
    <row r="28" ht="15.75" customHeight="1">
      <c r="A28" s="122"/>
      <c r="B28" s="122"/>
      <c r="C28" s="122"/>
      <c r="D28" s="122"/>
      <c r="E28" s="123"/>
      <c r="F28" s="123"/>
      <c r="G28" s="123"/>
      <c r="H28" s="124"/>
      <c r="I28" s="123"/>
      <c r="J28" s="123"/>
      <c r="K28" s="123"/>
      <c r="L28" s="124"/>
      <c r="M28" s="122"/>
      <c r="N28" s="122"/>
      <c r="O28" s="122"/>
      <c r="P28" s="122"/>
      <c r="Q28" s="52"/>
      <c r="R28" s="52"/>
      <c r="S28" s="122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ht="15.75" customHeight="1">
      <c r="A30" s="126" t="s">
        <v>450</v>
      </c>
      <c r="B30" s="123"/>
      <c r="C30" s="123"/>
      <c r="D30" s="123"/>
      <c r="E30" s="123"/>
      <c r="F30" s="123"/>
      <c r="G30" s="123"/>
      <c r="H30" s="123"/>
      <c r="I30" s="123"/>
      <c r="J30" s="123"/>
      <c r="K30" s="123"/>
      <c r="L30" s="123"/>
      <c r="M30" s="123"/>
      <c r="N30" s="123"/>
      <c r="O30" s="13"/>
      <c r="P30" s="13"/>
      <c r="Q30" s="13"/>
      <c r="R30" s="13"/>
      <c r="S30" s="13"/>
    </row>
    <row r="31" ht="15.75" customHeight="1">
      <c r="A31" s="140"/>
      <c r="B31" s="141" t="str">
        <f>SUM(B5:B28)/COUNTIF(B5:B28, "&lt;&gt;")</f>
        <v>#DIV/0!</v>
      </c>
      <c r="C31" s="13"/>
      <c r="D31" s="13"/>
      <c r="E31" s="141">
        <f t="array" ref="E31">SUM(IF(ISODD(ROW(E$5:E28)), E$5:E28, 0))/COUNTIF($A$5:$A$28, "&lt;&gt;")</f>
        <v>0</v>
      </c>
      <c r="F31" s="141">
        <f t="array" ref="F31">SUM(IF(ISODD(ROW(F$5:F28)), F$5:F28, 0))/COUNTIF($A$5:$A$28, "&lt;&gt;")</f>
        <v>0</v>
      </c>
      <c r="G31" s="141">
        <f t="array" ref="G31">SUM(IF(ISODD(ROW(G$5:G28)), G$5:G28, 0))/COUNTIF($A$5:$A$28, "&lt;&gt;")</f>
        <v>0</v>
      </c>
      <c r="H31" s="141">
        <f t="array" ref="H31">SUM(IF(ISODD(ROW(H$5:H28)), H$5:H28, 0))/COUNTIF($A$5:$A$28, "&lt;&gt;")</f>
        <v>0</v>
      </c>
      <c r="I31" s="141">
        <f t="array" ref="I31">SUM(IF(ISODD(ROW(I$5:I28)), I$5:I28, 0))/COUNTIF($A$5:$A$28, "&lt;&gt;")</f>
        <v>2.454545455</v>
      </c>
      <c r="J31" s="141">
        <f t="array" ref="J31">SUM(IF(ISODD(ROW(J$5:J28)), J$5:J28, 0))/COUNTIF($A$5:$A$28, "&lt;&gt;")</f>
        <v>0</v>
      </c>
      <c r="K31" s="141">
        <f t="array" ref="K31">SUM(IF(ISODD(ROW(K$5:K28)), K$5:K28, 0))/COUNTIF($A$5:$A$28, "&lt;&gt;")</f>
        <v>0</v>
      </c>
      <c r="L31" s="141">
        <f t="array" ref="L31">SUM(IF(ISODD(ROW(L$5:L28)), L$5:L28, 0))/COUNTIF($A$5:$A$28, "&lt;&gt;")</f>
        <v>0</v>
      </c>
      <c r="M31" s="141">
        <f>SUM(M5:M28)/COUNTIF($A$5:$A$28, "&lt;&gt;")</f>
        <v>1</v>
      </c>
      <c r="N31" s="141">
        <f t="shared" ref="N31:P31" si="2">SUM(N5:N28)/COUNTIF(N5:N28, "&lt;&gt;")</f>
        <v>3.333333333</v>
      </c>
      <c r="O31" s="142" t="str">
        <f t="shared" si="2"/>
        <v>#DIV/0!</v>
      </c>
      <c r="P31" s="143">
        <f t="shared" si="2"/>
        <v>3.272727273</v>
      </c>
      <c r="Q31" s="13"/>
      <c r="R31" s="13"/>
      <c r="S31" s="13"/>
    </row>
    <row r="32" ht="15.75" customHeight="1">
      <c r="A32" s="144"/>
      <c r="B32" s="123"/>
      <c r="C32" s="123"/>
      <c r="D32" s="123"/>
      <c r="E32" s="145">
        <f t="array" ref="E32">SUM(IF(ISEVEN(ROW(E$6:E28)), E$6:E28, 0))/COUNTIF($A$5:$A$28, "&lt;&gt;")</f>
        <v>0</v>
      </c>
      <c r="F32" s="145">
        <f t="array" ref="F32">SUM(IF(ISEVEN(ROW(F$6:F28)), F$6:F28, 0))/COUNTIF($A$5:$A$28, "&lt;&gt;")</f>
        <v>0</v>
      </c>
      <c r="G32" s="145">
        <f t="array" ref="G32">SUM(IF(ISEVEN(ROW(G$6:G28)), G$6:G28, 0))/COUNTIF($A$5:$A$28, "&lt;&gt;")</f>
        <v>0</v>
      </c>
      <c r="H32" s="145">
        <f t="array" ref="H32">SUM(IF(ISEVEN(ROW(H$6:H28)), H$6:H28, 0))/COUNTIF($A$5:$A$28, "&lt;&gt;")</f>
        <v>0</v>
      </c>
      <c r="I32" s="141">
        <f t="array" ref="I32">SUM(IF(ISEVEN(ROW(I$6:I28)), I$6:I28, 0))/COUNTIF($A$5:$A$28, "&lt;&gt;")</f>
        <v>0.7272727273</v>
      </c>
      <c r="J32" s="145">
        <f t="array" ref="J32">SUM(IF(ISEVEN(ROW(J$6:J28)), J$6:J28, 0))/COUNTIF($A$5:$A$28, "&lt;&gt;")</f>
        <v>0</v>
      </c>
      <c r="K32" s="145">
        <f t="array" ref="K32">SUM(IF(ISEVEN(ROW(K$6:K28)), K$6:K28, 0))/COUNTIF($A$5:$A$28, "&lt;&gt;")</f>
        <v>0</v>
      </c>
      <c r="L32" s="145">
        <f t="array" ref="L32">SUM(IF(ISEVEN(ROW(L$6:L28)), L$6:L28, 0))/COUNTIF($A$5:$A$28, "&lt;&gt;")</f>
        <v>0</v>
      </c>
      <c r="M32" s="123"/>
      <c r="N32" s="123"/>
      <c r="O32" s="123"/>
      <c r="P32" s="124"/>
      <c r="Q32" s="13"/>
      <c r="R32" s="13"/>
      <c r="S32" s="13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7">
    <mergeCell ref="E3:H3"/>
    <mergeCell ref="I3:L3"/>
    <mergeCell ref="E4:H4"/>
    <mergeCell ref="I4:L4"/>
    <mergeCell ref="A2:A4"/>
    <mergeCell ref="B2:B4"/>
    <mergeCell ref="C2:D2"/>
    <mergeCell ref="M2:N2"/>
    <mergeCell ref="O2:O4"/>
    <mergeCell ref="P2:P4"/>
    <mergeCell ref="Q2:S4"/>
    <mergeCell ref="U5:U6"/>
    <mergeCell ref="V5:V6"/>
    <mergeCell ref="W5:W6"/>
    <mergeCell ref="M3:M4"/>
    <mergeCell ref="N3:N4"/>
    <mergeCell ref="M5:M6"/>
    <mergeCell ref="N5:N6"/>
    <mergeCell ref="O5:O6"/>
    <mergeCell ref="P5:P6"/>
    <mergeCell ref="Q5:S6"/>
    <mergeCell ref="A7:A8"/>
    <mergeCell ref="A9:A10"/>
    <mergeCell ref="B9:B10"/>
    <mergeCell ref="C9:C10"/>
    <mergeCell ref="D9:D10"/>
    <mergeCell ref="V9:V10"/>
    <mergeCell ref="W9:W10"/>
    <mergeCell ref="N15:N16"/>
    <mergeCell ref="O15:O16"/>
    <mergeCell ref="P15:P16"/>
    <mergeCell ref="Q15:S16"/>
    <mergeCell ref="U15:U16"/>
    <mergeCell ref="V15:V16"/>
    <mergeCell ref="W15:W16"/>
    <mergeCell ref="M15:M16"/>
    <mergeCell ref="M17:M18"/>
    <mergeCell ref="N17:N18"/>
    <mergeCell ref="O17:O18"/>
    <mergeCell ref="P17:P18"/>
    <mergeCell ref="Q17:S18"/>
    <mergeCell ref="U17:U18"/>
    <mergeCell ref="P23:P24"/>
    <mergeCell ref="Q23:S24"/>
    <mergeCell ref="Q25:S26"/>
    <mergeCell ref="M19:M20"/>
    <mergeCell ref="M21:M22"/>
    <mergeCell ref="N21:N22"/>
    <mergeCell ref="O21:O22"/>
    <mergeCell ref="P21:P22"/>
    <mergeCell ref="Q21:S22"/>
    <mergeCell ref="M23:M24"/>
    <mergeCell ref="N27:N28"/>
    <mergeCell ref="O27:O28"/>
    <mergeCell ref="Q27:S28"/>
    <mergeCell ref="N23:N24"/>
    <mergeCell ref="O23:O24"/>
    <mergeCell ref="M25:M26"/>
    <mergeCell ref="N25:N26"/>
    <mergeCell ref="O25:O26"/>
    <mergeCell ref="P25:P26"/>
    <mergeCell ref="M27:M28"/>
    <mergeCell ref="P27:P28"/>
    <mergeCell ref="N7:N8"/>
    <mergeCell ref="O7:O8"/>
    <mergeCell ref="P7:P8"/>
    <mergeCell ref="Q7:S8"/>
    <mergeCell ref="U7:U8"/>
    <mergeCell ref="V7:V8"/>
    <mergeCell ref="W7:W8"/>
    <mergeCell ref="M7:M8"/>
    <mergeCell ref="M9:M10"/>
    <mergeCell ref="N9:N10"/>
    <mergeCell ref="O9:O10"/>
    <mergeCell ref="P9:P10"/>
    <mergeCell ref="Q9:S10"/>
    <mergeCell ref="U9:U10"/>
    <mergeCell ref="N11:N12"/>
    <mergeCell ref="O11:O12"/>
    <mergeCell ref="P11:P12"/>
    <mergeCell ref="Q11:S12"/>
    <mergeCell ref="U11:U12"/>
    <mergeCell ref="V11:V12"/>
    <mergeCell ref="W11:W12"/>
    <mergeCell ref="V13:V14"/>
    <mergeCell ref="W13:W14"/>
    <mergeCell ref="M11:M12"/>
    <mergeCell ref="M13:M14"/>
    <mergeCell ref="N13:N14"/>
    <mergeCell ref="O13:O14"/>
    <mergeCell ref="P13:P14"/>
    <mergeCell ref="Q13:S14"/>
    <mergeCell ref="U13:U14"/>
    <mergeCell ref="V17:V18"/>
    <mergeCell ref="W17:W18"/>
    <mergeCell ref="N19:N20"/>
    <mergeCell ref="O19:O20"/>
    <mergeCell ref="P19:P20"/>
    <mergeCell ref="Q19:S20"/>
    <mergeCell ref="U19:U20"/>
    <mergeCell ref="V19:V20"/>
    <mergeCell ref="W19:W20"/>
    <mergeCell ref="A19:A20"/>
    <mergeCell ref="B19:B20"/>
    <mergeCell ref="C19:C20"/>
    <mergeCell ref="D19:D20"/>
    <mergeCell ref="B21:B22"/>
    <mergeCell ref="C21:C22"/>
    <mergeCell ref="D21:D22"/>
    <mergeCell ref="A21:A22"/>
    <mergeCell ref="A23:A24"/>
    <mergeCell ref="B23:B24"/>
    <mergeCell ref="C23:C24"/>
    <mergeCell ref="D23:D24"/>
    <mergeCell ref="A25:A26"/>
    <mergeCell ref="B25:B26"/>
    <mergeCell ref="C3:C4"/>
    <mergeCell ref="D3:D4"/>
    <mergeCell ref="A5:A6"/>
    <mergeCell ref="B5:B6"/>
    <mergeCell ref="C5:C6"/>
    <mergeCell ref="D5:D6"/>
    <mergeCell ref="D7:D8"/>
    <mergeCell ref="B13:B14"/>
    <mergeCell ref="C13:C14"/>
    <mergeCell ref="B7:B8"/>
    <mergeCell ref="C7:C8"/>
    <mergeCell ref="A11:A12"/>
    <mergeCell ref="B11:B12"/>
    <mergeCell ref="C11:C12"/>
    <mergeCell ref="D11:D12"/>
    <mergeCell ref="D13:D14"/>
    <mergeCell ref="C17:C18"/>
    <mergeCell ref="D17:D18"/>
    <mergeCell ref="A13:A14"/>
    <mergeCell ref="A15:A16"/>
    <mergeCell ref="B15:B16"/>
    <mergeCell ref="C15:C16"/>
    <mergeCell ref="D15:D16"/>
    <mergeCell ref="A17:A18"/>
    <mergeCell ref="B17:B18"/>
    <mergeCell ref="C25:C26"/>
    <mergeCell ref="D25:D26"/>
    <mergeCell ref="A27:A28"/>
    <mergeCell ref="B27:B28"/>
    <mergeCell ref="C27:C28"/>
    <mergeCell ref="D27:D28"/>
  </mergeCells>
  <printOptions/>
  <pageMargins bottom="0.75" footer="0.0" header="0.0" left="0.7" right="0.7" top="0.75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6.43"/>
    <col customWidth="1" min="3" max="6" width="14.43"/>
    <col customWidth="1" min="13" max="13" width="16.43"/>
  </cols>
  <sheetData>
    <row r="1" ht="15.75" customHeight="1">
      <c r="A1" s="126" t="s">
        <v>789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T1" s="13"/>
      <c r="U1" s="13"/>
      <c r="V1" s="13"/>
      <c r="W1" s="13"/>
    </row>
    <row r="2" ht="15.75" customHeight="1">
      <c r="A2" s="96" t="s">
        <v>87</v>
      </c>
      <c r="B2" s="96" t="s">
        <v>433</v>
      </c>
      <c r="C2" s="127" t="s">
        <v>89</v>
      </c>
      <c r="D2" s="128"/>
      <c r="E2" s="127" t="s">
        <v>434</v>
      </c>
      <c r="F2" s="127" t="s">
        <v>435</v>
      </c>
      <c r="G2" s="127" t="s">
        <v>436</v>
      </c>
      <c r="H2" s="129" t="s">
        <v>437</v>
      </c>
      <c r="I2" s="127" t="s">
        <v>434</v>
      </c>
      <c r="J2" s="127" t="s">
        <v>435</v>
      </c>
      <c r="K2" s="127" t="s">
        <v>436</v>
      </c>
      <c r="L2" s="129" t="s">
        <v>437</v>
      </c>
      <c r="M2" s="127" t="s">
        <v>438</v>
      </c>
      <c r="N2" s="128"/>
      <c r="O2" s="95" t="s">
        <v>15</v>
      </c>
      <c r="P2" s="96" t="s">
        <v>16</v>
      </c>
      <c r="Q2" s="130" t="s">
        <v>108</v>
      </c>
      <c r="R2" s="66"/>
      <c r="S2" s="131"/>
      <c r="T2" s="140"/>
      <c r="U2" s="13"/>
      <c r="V2" s="13"/>
      <c r="W2" s="13"/>
    </row>
    <row r="3" ht="15.75" customHeight="1">
      <c r="A3" s="121"/>
      <c r="B3" s="121"/>
      <c r="C3" s="132" t="s">
        <v>439</v>
      </c>
      <c r="D3" s="133" t="s">
        <v>108</v>
      </c>
      <c r="E3" s="134" t="s">
        <v>440</v>
      </c>
      <c r="F3" s="135"/>
      <c r="G3" s="135"/>
      <c r="H3" s="136"/>
      <c r="I3" s="134" t="s">
        <v>441</v>
      </c>
      <c r="J3" s="135"/>
      <c r="K3" s="135"/>
      <c r="L3" s="136"/>
      <c r="M3" s="132" t="s">
        <v>442</v>
      </c>
      <c r="N3" s="133" t="s">
        <v>443</v>
      </c>
      <c r="O3" s="137"/>
      <c r="P3" s="121"/>
      <c r="S3" s="121"/>
      <c r="T3" s="140"/>
      <c r="U3" s="13"/>
      <c r="V3" s="13"/>
      <c r="W3" s="13"/>
    </row>
    <row r="4" ht="15.75" customHeight="1">
      <c r="A4" s="136"/>
      <c r="B4" s="136"/>
      <c r="C4" s="138"/>
      <c r="D4" s="136"/>
      <c r="E4" s="134" t="s">
        <v>444</v>
      </c>
      <c r="F4" s="135"/>
      <c r="G4" s="135"/>
      <c r="H4" s="136"/>
      <c r="I4" s="134" t="s">
        <v>445</v>
      </c>
      <c r="J4" s="135"/>
      <c r="K4" s="135"/>
      <c r="L4" s="136"/>
      <c r="M4" s="138"/>
      <c r="N4" s="136"/>
      <c r="O4" s="139"/>
      <c r="P4" s="136"/>
      <c r="Q4" s="135"/>
      <c r="R4" s="135"/>
      <c r="S4" s="136"/>
      <c r="T4" s="140"/>
      <c r="U4" s="13" t="s">
        <v>446</v>
      </c>
      <c r="V4" s="13" t="s">
        <v>447</v>
      </c>
      <c r="W4" s="13" t="s">
        <v>448</v>
      </c>
    </row>
    <row r="5" ht="15.75" customHeight="1">
      <c r="A5" s="103">
        <v>4.0</v>
      </c>
      <c r="B5" s="103"/>
      <c r="C5" s="103" t="s">
        <v>109</v>
      </c>
      <c r="D5" s="103" t="s">
        <v>790</v>
      </c>
      <c r="E5" s="13">
        <v>1.0</v>
      </c>
      <c r="F5" s="13">
        <v>0.0</v>
      </c>
      <c r="G5" s="13">
        <v>0.0</v>
      </c>
      <c r="H5" s="103">
        <v>0.0</v>
      </c>
      <c r="I5" s="13">
        <v>0.0</v>
      </c>
      <c r="J5" s="13">
        <v>0.0</v>
      </c>
      <c r="K5" s="13">
        <v>0.0</v>
      </c>
      <c r="L5" s="103">
        <v>0.0</v>
      </c>
      <c r="M5" s="103">
        <v>1.0</v>
      </c>
      <c r="N5" s="103">
        <v>10.0</v>
      </c>
      <c r="O5" s="103"/>
      <c r="P5" s="103">
        <v>3.0</v>
      </c>
      <c r="Q5" s="13" t="s">
        <v>791</v>
      </c>
      <c r="S5" s="121"/>
      <c r="T5" s="140"/>
      <c r="U5" s="147">
        <f>SUM(E5:H5) * 2 + SUM(I5:L5) * 3</f>
        <v>2</v>
      </c>
      <c r="V5" s="147">
        <f>1-EXP(-(ROW(V5) - 4)/3)</f>
        <v>0.2834686894</v>
      </c>
      <c r="W5" s="147">
        <f>V5*U5</f>
        <v>0.5669373789</v>
      </c>
    </row>
    <row r="6" ht="15.75" customHeight="1">
      <c r="A6" s="121"/>
      <c r="B6" s="121"/>
      <c r="C6" s="121"/>
      <c r="D6" s="121"/>
      <c r="E6" s="13">
        <v>1.0</v>
      </c>
      <c r="F6" s="13">
        <v>0.0</v>
      </c>
      <c r="G6" s="13">
        <v>0.0</v>
      </c>
      <c r="H6" s="103">
        <v>0.0</v>
      </c>
      <c r="I6" s="13">
        <v>0.0</v>
      </c>
      <c r="J6" s="13">
        <v>0.0</v>
      </c>
      <c r="K6" s="13">
        <v>0.0</v>
      </c>
      <c r="L6" s="103">
        <v>0.0</v>
      </c>
      <c r="M6" s="121"/>
      <c r="N6" s="121"/>
      <c r="O6" s="121"/>
      <c r="P6" s="121"/>
      <c r="S6" s="121"/>
      <c r="T6" s="140"/>
    </row>
    <row r="7" ht="15.75" customHeight="1">
      <c r="A7" s="103">
        <v>13.0</v>
      </c>
      <c r="B7" s="103"/>
      <c r="C7" s="103" t="s">
        <v>500</v>
      </c>
      <c r="D7" s="103" t="s">
        <v>792</v>
      </c>
      <c r="E7" s="13">
        <v>0.0</v>
      </c>
      <c r="F7" s="13">
        <v>0.0</v>
      </c>
      <c r="G7" s="13">
        <v>0.0</v>
      </c>
      <c r="H7" s="103">
        <v>0.0</v>
      </c>
      <c r="I7" s="13">
        <v>0.0</v>
      </c>
      <c r="J7" s="13">
        <v>0.0</v>
      </c>
      <c r="K7" s="13">
        <v>0.0</v>
      </c>
      <c r="L7" s="103">
        <v>0.0</v>
      </c>
      <c r="M7" s="103">
        <v>1.0</v>
      </c>
      <c r="N7" s="103"/>
      <c r="O7" s="103"/>
      <c r="P7" s="103">
        <v>1.0</v>
      </c>
      <c r="Q7" s="13" t="s">
        <v>170</v>
      </c>
      <c r="S7" s="121"/>
      <c r="T7" s="140"/>
      <c r="U7" s="147">
        <f>SUM(E7:H7) * 2 + SUM(I7:L7) * 3</f>
        <v>0</v>
      </c>
      <c r="V7" s="147">
        <f>1-EXP(-(ROW(V7) - 4)/3)</f>
        <v>0.6321205588</v>
      </c>
      <c r="W7" s="147">
        <f>V7*U7</f>
        <v>0</v>
      </c>
    </row>
    <row r="8" ht="15.75" customHeight="1">
      <c r="A8" s="121"/>
      <c r="B8" s="121"/>
      <c r="C8" s="121"/>
      <c r="D8" s="121"/>
      <c r="E8" s="13">
        <v>0.0</v>
      </c>
      <c r="F8" s="13">
        <v>0.0</v>
      </c>
      <c r="G8" s="13">
        <v>0.0</v>
      </c>
      <c r="H8" s="103">
        <v>0.0</v>
      </c>
      <c r="I8" s="13">
        <v>0.0</v>
      </c>
      <c r="J8" s="13">
        <v>0.0</v>
      </c>
      <c r="K8" s="13">
        <v>0.0</v>
      </c>
      <c r="L8" s="103">
        <v>0.0</v>
      </c>
      <c r="M8" s="121"/>
      <c r="N8" s="121"/>
      <c r="O8" s="121"/>
      <c r="P8" s="121"/>
      <c r="S8" s="121"/>
      <c r="T8" s="140"/>
    </row>
    <row r="9" ht="15.75" customHeight="1">
      <c r="A9" s="103">
        <v>16.0</v>
      </c>
      <c r="B9" s="103"/>
      <c r="C9" s="103" t="s">
        <v>109</v>
      </c>
      <c r="D9" s="103" t="s">
        <v>793</v>
      </c>
      <c r="E9" s="13">
        <v>1.0</v>
      </c>
      <c r="F9" s="13">
        <v>0.0</v>
      </c>
      <c r="G9" s="13">
        <v>0.0</v>
      </c>
      <c r="H9" s="103">
        <v>0.0</v>
      </c>
      <c r="I9" s="13">
        <v>0.0</v>
      </c>
      <c r="J9" s="13">
        <v>0.0</v>
      </c>
      <c r="K9" s="13">
        <v>0.0</v>
      </c>
      <c r="L9" s="103">
        <v>0.0</v>
      </c>
      <c r="M9" s="103"/>
      <c r="N9" s="103"/>
      <c r="O9" s="103"/>
      <c r="P9" s="103">
        <v>1.0</v>
      </c>
      <c r="Q9" s="13"/>
      <c r="S9" s="121"/>
      <c r="T9" s="140"/>
      <c r="U9" s="147">
        <f>SUM(E9:H9) * 2 + SUM(I9:L9) * 3</f>
        <v>2</v>
      </c>
      <c r="V9" s="147">
        <f>1-EXP(-(ROW(V9) - 4)/3)</f>
        <v>0.8111243972</v>
      </c>
      <c r="W9" s="147">
        <f>V9*U9</f>
        <v>1.622248794</v>
      </c>
    </row>
    <row r="10" ht="15.75" customHeight="1">
      <c r="A10" s="121"/>
      <c r="B10" s="121"/>
      <c r="C10" s="121"/>
      <c r="D10" s="121"/>
      <c r="E10" s="13">
        <v>0.0</v>
      </c>
      <c r="F10" s="13">
        <v>0.0</v>
      </c>
      <c r="G10" s="13">
        <v>0.0</v>
      </c>
      <c r="H10" s="103">
        <v>0.0</v>
      </c>
      <c r="I10" s="13">
        <v>0.0</v>
      </c>
      <c r="J10" s="13">
        <v>0.0</v>
      </c>
      <c r="K10" s="13">
        <v>0.0</v>
      </c>
      <c r="L10" s="103">
        <v>0.0</v>
      </c>
      <c r="M10" s="121"/>
      <c r="N10" s="121"/>
      <c r="O10" s="121"/>
      <c r="P10" s="121"/>
      <c r="S10" s="121"/>
      <c r="T10" s="140"/>
    </row>
    <row r="11" ht="15.75" customHeight="1">
      <c r="A11" s="103">
        <v>23.0</v>
      </c>
      <c r="B11" s="103"/>
      <c r="C11" s="103" t="s">
        <v>109</v>
      </c>
      <c r="D11" s="103" t="s">
        <v>794</v>
      </c>
      <c r="E11" s="13">
        <v>1.0</v>
      </c>
      <c r="F11" s="13">
        <v>0.0</v>
      </c>
      <c r="G11" s="13">
        <v>0.0</v>
      </c>
      <c r="H11" s="103">
        <v>0.0</v>
      </c>
      <c r="I11" s="13">
        <v>0.0</v>
      </c>
      <c r="J11" s="13">
        <v>0.0</v>
      </c>
      <c r="K11" s="13">
        <v>0.0</v>
      </c>
      <c r="L11" s="103">
        <v>0.0</v>
      </c>
      <c r="M11" s="103">
        <v>1.0</v>
      </c>
      <c r="N11" s="103">
        <v>1.0</v>
      </c>
      <c r="O11" s="103"/>
      <c r="P11" s="103">
        <v>3.0</v>
      </c>
      <c r="Q11" s="13" t="s">
        <v>795</v>
      </c>
      <c r="S11" s="121"/>
      <c r="T11" s="140"/>
      <c r="U11" s="147">
        <f>SUM(E11:H11) * 2 + SUM(I11:L11) * 3</f>
        <v>2</v>
      </c>
      <c r="V11" s="147">
        <f>1-EXP(-(ROW(V11) - 4)/3)</f>
        <v>0.9030280321</v>
      </c>
      <c r="W11" s="147">
        <f>V11*U11</f>
        <v>1.806056064</v>
      </c>
    </row>
    <row r="12" ht="15.75" customHeight="1">
      <c r="A12" s="121"/>
      <c r="B12" s="121"/>
      <c r="C12" s="121"/>
      <c r="D12" s="121"/>
      <c r="E12" s="13">
        <v>0.0</v>
      </c>
      <c r="F12" s="13">
        <v>0.0</v>
      </c>
      <c r="G12" s="13">
        <v>0.0</v>
      </c>
      <c r="H12" s="103">
        <v>0.0</v>
      </c>
      <c r="I12" s="13">
        <v>1.0</v>
      </c>
      <c r="J12" s="13">
        <v>1.0</v>
      </c>
      <c r="K12" s="13">
        <v>0.0</v>
      </c>
      <c r="L12" s="103">
        <v>0.0</v>
      </c>
      <c r="M12" s="121"/>
      <c r="N12" s="121"/>
      <c r="O12" s="121"/>
      <c r="P12" s="121"/>
      <c r="S12" s="121"/>
      <c r="T12" s="140"/>
    </row>
    <row r="13" ht="15.75" customHeight="1">
      <c r="A13" s="103" t="s">
        <v>452</v>
      </c>
      <c r="B13" s="103"/>
      <c r="C13" s="103" t="s">
        <v>116</v>
      </c>
      <c r="D13" s="103" t="s">
        <v>796</v>
      </c>
      <c r="E13" s="13">
        <v>0.0</v>
      </c>
      <c r="F13" s="13">
        <v>0.0</v>
      </c>
      <c r="G13" s="13">
        <v>0.0</v>
      </c>
      <c r="H13" s="103">
        <v>0.0</v>
      </c>
      <c r="I13" s="13">
        <v>1.0</v>
      </c>
      <c r="J13" s="13">
        <v>0.0</v>
      </c>
      <c r="K13" s="13">
        <v>0.0</v>
      </c>
      <c r="L13" s="103">
        <v>0.0</v>
      </c>
      <c r="M13" s="103">
        <v>1.0</v>
      </c>
      <c r="N13" s="103"/>
      <c r="O13" s="103"/>
      <c r="P13" s="103">
        <v>2.0</v>
      </c>
      <c r="Q13" s="13" t="s">
        <v>797</v>
      </c>
      <c r="S13" s="121"/>
      <c r="T13" s="140"/>
      <c r="U13" s="147">
        <f>SUM(E13:H13) * 2 + SUM(I13:L13) * 3</f>
        <v>3</v>
      </c>
      <c r="V13" s="147">
        <f>1-EXP(-(ROW(V13) - 4)/3)</f>
        <v>0.9502129316</v>
      </c>
      <c r="W13" s="147">
        <f>V13*U13</f>
        <v>2.850638795</v>
      </c>
    </row>
    <row r="14" ht="15.75" customHeight="1">
      <c r="A14" s="121"/>
      <c r="B14" s="121"/>
      <c r="C14" s="121"/>
      <c r="D14" s="121"/>
      <c r="E14" s="13">
        <v>0.0</v>
      </c>
      <c r="F14" s="13">
        <v>0.0</v>
      </c>
      <c r="G14" s="13">
        <v>0.0</v>
      </c>
      <c r="H14" s="103">
        <v>0.0</v>
      </c>
      <c r="I14" s="13">
        <v>0.0</v>
      </c>
      <c r="J14" s="13">
        <v>0.0</v>
      </c>
      <c r="K14" s="13">
        <v>0.0</v>
      </c>
      <c r="L14" s="103">
        <v>0.0</v>
      </c>
      <c r="M14" s="121"/>
      <c r="N14" s="121"/>
      <c r="O14" s="121"/>
      <c r="P14" s="121"/>
      <c r="S14" s="121"/>
      <c r="T14" s="140"/>
    </row>
    <row r="15" ht="15.75" customHeight="1">
      <c r="A15" s="103">
        <v>30.0</v>
      </c>
      <c r="B15" s="103"/>
      <c r="C15" s="103"/>
      <c r="D15" s="103" t="s">
        <v>798</v>
      </c>
      <c r="E15" s="13">
        <v>0.0</v>
      </c>
      <c r="F15" s="13">
        <v>0.0</v>
      </c>
      <c r="G15" s="13">
        <v>0.0</v>
      </c>
      <c r="H15" s="103">
        <v>0.0</v>
      </c>
      <c r="I15" s="13">
        <v>0.0</v>
      </c>
      <c r="J15" s="13">
        <v>0.0</v>
      </c>
      <c r="K15" s="13">
        <v>0.0</v>
      </c>
      <c r="L15" s="103">
        <v>0.0</v>
      </c>
      <c r="M15" s="103">
        <v>1.0</v>
      </c>
      <c r="N15" s="103">
        <v>3.0</v>
      </c>
      <c r="O15" s="103"/>
      <c r="P15" s="103">
        <v>2.0</v>
      </c>
      <c r="Q15" s="13" t="s">
        <v>799</v>
      </c>
      <c r="S15" s="121"/>
      <c r="T15" s="140"/>
      <c r="U15" s="147">
        <f>SUM(E15:H15) * 2 + SUM(I15:L15) * 3</f>
        <v>0</v>
      </c>
      <c r="V15" s="147">
        <f>1-EXP(-(ROW(V15) - 4)/3)</f>
        <v>0.9744384668</v>
      </c>
      <c r="W15" s="147">
        <f>V15*U15</f>
        <v>0</v>
      </c>
    </row>
    <row r="16" ht="15.75" customHeight="1">
      <c r="A16" s="121"/>
      <c r="B16" s="121"/>
      <c r="C16" s="121"/>
      <c r="D16" s="121"/>
      <c r="E16" s="13">
        <v>2.0</v>
      </c>
      <c r="F16" s="13">
        <v>0.0</v>
      </c>
      <c r="G16" s="13">
        <v>0.0</v>
      </c>
      <c r="H16" s="103">
        <v>0.0</v>
      </c>
      <c r="I16" s="13">
        <v>0.0</v>
      </c>
      <c r="J16" s="13">
        <v>0.0</v>
      </c>
      <c r="K16" s="13">
        <v>0.0</v>
      </c>
      <c r="L16" s="103">
        <v>0.0</v>
      </c>
      <c r="M16" s="121"/>
      <c r="N16" s="121"/>
      <c r="O16" s="121"/>
      <c r="P16" s="121"/>
      <c r="S16" s="121"/>
      <c r="T16" s="140"/>
    </row>
    <row r="17" ht="15.75" customHeight="1">
      <c r="A17" s="103">
        <v>34.0</v>
      </c>
      <c r="B17" s="103"/>
      <c r="C17" s="103" t="s">
        <v>116</v>
      </c>
      <c r="D17" s="103" t="s">
        <v>800</v>
      </c>
      <c r="E17" s="13">
        <v>1.0</v>
      </c>
      <c r="F17" s="13">
        <v>0.0</v>
      </c>
      <c r="G17" s="13">
        <v>0.0</v>
      </c>
      <c r="H17" s="103">
        <v>0.0</v>
      </c>
      <c r="I17" s="13">
        <v>0.0</v>
      </c>
      <c r="J17" s="13">
        <v>0.0</v>
      </c>
      <c r="K17" s="13">
        <v>0.0</v>
      </c>
      <c r="L17" s="103">
        <v>0.0</v>
      </c>
      <c r="M17" s="103">
        <v>1.0</v>
      </c>
      <c r="N17" s="103">
        <v>1.5</v>
      </c>
      <c r="O17" s="103"/>
      <c r="P17" s="103">
        <v>3.0</v>
      </c>
      <c r="Q17" s="13" t="s">
        <v>801</v>
      </c>
      <c r="S17" s="121"/>
      <c r="T17" s="140"/>
      <c r="U17" s="147">
        <f>SUM(E17:H17) * 2 + SUM(I17:L17) * 3</f>
        <v>2</v>
      </c>
      <c r="V17" s="147">
        <f>1-EXP(-(ROW(V17) - 4)/3)</f>
        <v>0.9868762713</v>
      </c>
      <c r="W17" s="147">
        <f>V17*U17</f>
        <v>1.973752543</v>
      </c>
    </row>
    <row r="18" ht="15.75" customHeight="1">
      <c r="A18" s="121"/>
      <c r="B18" s="121"/>
      <c r="C18" s="121"/>
      <c r="D18" s="121"/>
      <c r="E18" s="13">
        <v>2.0</v>
      </c>
      <c r="F18" s="13">
        <v>0.0</v>
      </c>
      <c r="G18" s="13">
        <v>0.0</v>
      </c>
      <c r="H18" s="103">
        <v>0.0</v>
      </c>
      <c r="I18" s="13">
        <v>0.0</v>
      </c>
      <c r="J18" s="13">
        <v>0.0</v>
      </c>
      <c r="K18" s="13">
        <v>0.0</v>
      </c>
      <c r="L18" s="103">
        <v>0.0</v>
      </c>
      <c r="M18" s="121"/>
      <c r="N18" s="121"/>
      <c r="O18" s="121"/>
      <c r="P18" s="121"/>
      <c r="S18" s="121"/>
      <c r="T18" s="140"/>
    </row>
    <row r="19" ht="15.75" customHeight="1">
      <c r="A19" s="103">
        <v>42.0</v>
      </c>
      <c r="B19" s="103"/>
      <c r="C19" s="103" t="s">
        <v>166</v>
      </c>
      <c r="D19" s="103" t="s">
        <v>802</v>
      </c>
      <c r="E19" s="13">
        <v>1.0</v>
      </c>
      <c r="F19" s="13">
        <v>0.0</v>
      </c>
      <c r="G19" s="13">
        <v>0.0</v>
      </c>
      <c r="H19" s="103">
        <v>0.0</v>
      </c>
      <c r="I19" s="13">
        <v>0.0</v>
      </c>
      <c r="J19" s="13">
        <v>0.0</v>
      </c>
      <c r="K19" s="13">
        <v>0.0</v>
      </c>
      <c r="L19" s="103">
        <v>0.0</v>
      </c>
      <c r="M19" s="103">
        <v>1.0</v>
      </c>
      <c r="N19" s="103"/>
      <c r="O19" s="103"/>
      <c r="P19" s="103">
        <v>2.0</v>
      </c>
      <c r="Q19" s="13" t="s">
        <v>803</v>
      </c>
      <c r="S19" s="121"/>
      <c r="T19" s="140"/>
      <c r="U19" s="147">
        <f>SUM(E19:H19) * 2 + SUM(I19:L19) * 3</f>
        <v>2</v>
      </c>
      <c r="V19" s="147">
        <f>1-EXP(-(ROW(V19) - 4)/3)</f>
        <v>0.993262053</v>
      </c>
      <c r="W19" s="147">
        <f>V19*U19</f>
        <v>1.986524106</v>
      </c>
    </row>
    <row r="20" ht="15.75" customHeight="1">
      <c r="A20" s="121"/>
      <c r="B20" s="121"/>
      <c r="C20" s="121"/>
      <c r="D20" s="121"/>
      <c r="E20" s="13">
        <v>1.0</v>
      </c>
      <c r="F20" s="13">
        <v>0.0</v>
      </c>
      <c r="G20" s="13">
        <v>0.0</v>
      </c>
      <c r="H20" s="103">
        <v>0.0</v>
      </c>
      <c r="I20" s="13">
        <v>0.0</v>
      </c>
      <c r="J20" s="13">
        <v>0.0</v>
      </c>
      <c r="K20" s="13">
        <v>0.0</v>
      </c>
      <c r="L20" s="103">
        <v>0.0</v>
      </c>
      <c r="M20" s="121"/>
      <c r="N20" s="121"/>
      <c r="O20" s="121"/>
      <c r="P20" s="121"/>
      <c r="S20" s="121"/>
      <c r="T20" s="140"/>
    </row>
    <row r="21" ht="15.75" customHeight="1">
      <c r="A21" s="103">
        <v>50.0</v>
      </c>
      <c r="B21" s="103"/>
      <c r="C21" s="103"/>
      <c r="D21" s="103" t="s">
        <v>804</v>
      </c>
      <c r="E21" s="13">
        <v>0.0</v>
      </c>
      <c r="F21" s="13">
        <v>1.0</v>
      </c>
      <c r="G21" s="13">
        <v>0.0</v>
      </c>
      <c r="H21" s="103">
        <v>0.0</v>
      </c>
      <c r="I21" s="13">
        <v>1.0</v>
      </c>
      <c r="J21" s="13">
        <v>0.0</v>
      </c>
      <c r="K21" s="13">
        <v>0.0</v>
      </c>
      <c r="L21" s="103">
        <v>0.0</v>
      </c>
      <c r="M21" s="103">
        <v>1.0</v>
      </c>
      <c r="N21" s="103"/>
      <c r="O21" s="103"/>
      <c r="P21" s="103">
        <v>3.0</v>
      </c>
      <c r="Q21" s="13"/>
      <c r="S21" s="121"/>
      <c r="T21" s="140" t="s">
        <v>449</v>
      </c>
      <c r="U21" s="147">
        <f t="shared" ref="U21:W21" si="1">SUM(U5:U20)</f>
        <v>13</v>
      </c>
      <c r="V21" s="147">
        <f t="shared" si="1"/>
        <v>6.5345314</v>
      </c>
      <c r="W21" s="147">
        <f t="shared" si="1"/>
        <v>10.80615768</v>
      </c>
    </row>
    <row r="22" ht="15.75" customHeight="1">
      <c r="A22" s="121"/>
      <c r="B22" s="121"/>
      <c r="C22" s="121"/>
      <c r="D22" s="121"/>
      <c r="E22" s="13">
        <v>1.0</v>
      </c>
      <c r="F22" s="13">
        <v>0.0</v>
      </c>
      <c r="G22" s="13">
        <v>0.0</v>
      </c>
      <c r="H22" s="103">
        <v>0.0</v>
      </c>
      <c r="I22" s="13">
        <v>0.0</v>
      </c>
      <c r="J22" s="13">
        <v>0.0</v>
      </c>
      <c r="K22" s="13">
        <v>0.0</v>
      </c>
      <c r="L22" s="103">
        <v>0.0</v>
      </c>
      <c r="M22" s="121"/>
      <c r="N22" s="121"/>
      <c r="O22" s="121"/>
      <c r="P22" s="121"/>
      <c r="S22" s="121"/>
      <c r="T22" s="140"/>
      <c r="U22" s="147">
        <f>U21/COUNT(U5:U20)</f>
        <v>1.625</v>
      </c>
      <c r="V22" s="13"/>
      <c r="W22" s="147">
        <f>W21/V21</f>
        <v>1.653700475</v>
      </c>
    </row>
    <row r="23" ht="15.75" customHeight="1">
      <c r="A23" s="103">
        <v>50.0</v>
      </c>
      <c r="B23" s="103"/>
      <c r="C23" s="103" t="s">
        <v>137</v>
      </c>
      <c r="D23" s="103" t="s">
        <v>805</v>
      </c>
      <c r="E23" s="13">
        <v>0.0</v>
      </c>
      <c r="F23" s="13">
        <v>0.0</v>
      </c>
      <c r="G23" s="13">
        <v>0.0</v>
      </c>
      <c r="H23" s="103">
        <v>0.0</v>
      </c>
      <c r="I23" s="13">
        <v>1.0</v>
      </c>
      <c r="J23" s="13">
        <v>0.0</v>
      </c>
      <c r="K23" s="13">
        <v>0.0</v>
      </c>
      <c r="L23" s="103">
        <v>0.0</v>
      </c>
      <c r="M23" s="103"/>
      <c r="N23" s="103"/>
      <c r="O23" s="103"/>
      <c r="P23" s="103">
        <v>3.0</v>
      </c>
      <c r="Q23" s="13" t="s">
        <v>806</v>
      </c>
      <c r="S23" s="121"/>
    </row>
    <row r="24" ht="15.75" customHeight="1">
      <c r="A24" s="121"/>
      <c r="B24" s="121"/>
      <c r="C24" s="121"/>
      <c r="D24" s="121"/>
      <c r="E24" s="13">
        <v>1.0</v>
      </c>
      <c r="F24" s="13">
        <v>0.0</v>
      </c>
      <c r="G24" s="13">
        <v>0.0</v>
      </c>
      <c r="H24" s="103">
        <v>0.0</v>
      </c>
      <c r="I24" s="13">
        <v>0.0</v>
      </c>
      <c r="J24" s="13">
        <v>0.0</v>
      </c>
      <c r="K24" s="13">
        <v>0.0</v>
      </c>
      <c r="L24" s="103">
        <v>0.0</v>
      </c>
      <c r="M24" s="121"/>
      <c r="N24" s="121"/>
      <c r="O24" s="121"/>
      <c r="P24" s="121"/>
      <c r="S24" s="121"/>
    </row>
    <row r="25" ht="15.75" customHeight="1">
      <c r="A25" s="103">
        <v>57.0</v>
      </c>
      <c r="B25" s="103"/>
      <c r="C25" s="103" t="s">
        <v>116</v>
      </c>
      <c r="D25" s="103" t="s">
        <v>807</v>
      </c>
      <c r="E25" s="13">
        <v>3.0</v>
      </c>
      <c r="F25" s="13">
        <v>0.0</v>
      </c>
      <c r="G25" s="13">
        <v>0.0</v>
      </c>
      <c r="H25" s="103">
        <v>0.0</v>
      </c>
      <c r="I25" s="13">
        <v>0.0</v>
      </c>
      <c r="J25" s="13">
        <v>0.0</v>
      </c>
      <c r="K25" s="13">
        <v>0.0</v>
      </c>
      <c r="L25" s="103">
        <v>0.0</v>
      </c>
      <c r="M25" s="103">
        <v>1.0</v>
      </c>
      <c r="N25" s="103">
        <v>1.0</v>
      </c>
      <c r="O25" s="103"/>
      <c r="P25" s="103">
        <v>2.0</v>
      </c>
      <c r="Q25" s="13" t="s">
        <v>808</v>
      </c>
      <c r="S25" s="121"/>
    </row>
    <row r="26" ht="15.75" customHeight="1">
      <c r="A26" s="121"/>
      <c r="B26" s="121"/>
      <c r="C26" s="121"/>
      <c r="D26" s="121"/>
      <c r="E26" s="13">
        <v>1.0</v>
      </c>
      <c r="F26" s="13">
        <v>0.0</v>
      </c>
      <c r="G26" s="13">
        <v>0.0</v>
      </c>
      <c r="H26" s="103">
        <v>0.0</v>
      </c>
      <c r="I26" s="13">
        <v>0.0</v>
      </c>
      <c r="J26" s="13">
        <v>0.0</v>
      </c>
      <c r="K26" s="13">
        <v>0.0</v>
      </c>
      <c r="L26" s="103">
        <v>0.0</v>
      </c>
      <c r="M26" s="121"/>
      <c r="N26" s="121"/>
      <c r="O26" s="121"/>
      <c r="P26" s="121"/>
      <c r="S26" s="121"/>
    </row>
    <row r="27" ht="15.75" customHeight="1">
      <c r="A27" s="103">
        <v>60.0</v>
      </c>
      <c r="B27" s="103"/>
      <c r="C27" s="103" t="s">
        <v>119</v>
      </c>
      <c r="D27" s="103" t="s">
        <v>809</v>
      </c>
      <c r="E27" s="13">
        <v>2.0</v>
      </c>
      <c r="F27" s="13">
        <v>0.0</v>
      </c>
      <c r="G27" s="13">
        <v>0.0</v>
      </c>
      <c r="H27" s="103">
        <v>0.0</v>
      </c>
      <c r="I27" s="13">
        <v>0.0</v>
      </c>
      <c r="J27" s="13">
        <v>0.0</v>
      </c>
      <c r="K27" s="13">
        <v>0.0</v>
      </c>
      <c r="L27" s="103">
        <v>0.0</v>
      </c>
      <c r="M27" s="103">
        <v>1.0</v>
      </c>
      <c r="N27" s="103">
        <v>6.0</v>
      </c>
      <c r="O27" s="103"/>
      <c r="P27" s="103">
        <v>2.0</v>
      </c>
      <c r="Q27" s="13" t="s">
        <v>810</v>
      </c>
      <c r="S27" s="121"/>
    </row>
    <row r="28" ht="15.75" customHeight="1">
      <c r="A28" s="122"/>
      <c r="B28" s="122"/>
      <c r="C28" s="122"/>
      <c r="D28" s="122"/>
      <c r="E28" s="123">
        <v>0.0</v>
      </c>
      <c r="F28" s="123">
        <v>0.0</v>
      </c>
      <c r="G28" s="123">
        <v>0.0</v>
      </c>
      <c r="H28" s="124">
        <v>0.0</v>
      </c>
      <c r="I28" s="123">
        <v>0.0</v>
      </c>
      <c r="J28" s="123">
        <v>0.0</v>
      </c>
      <c r="K28" s="123">
        <v>0.0</v>
      </c>
      <c r="L28" s="124">
        <v>0.0</v>
      </c>
      <c r="M28" s="122"/>
      <c r="N28" s="122"/>
      <c r="O28" s="122"/>
      <c r="P28" s="122"/>
      <c r="Q28" s="52"/>
      <c r="R28" s="52"/>
      <c r="S28" s="122"/>
    </row>
    <row r="29" ht="15.75" customHeight="1">
      <c r="A29" s="13">
        <v>66.0</v>
      </c>
      <c r="B29" s="13"/>
      <c r="C29" s="13"/>
      <c r="D29" s="13" t="s">
        <v>811</v>
      </c>
      <c r="E29" s="13">
        <v>1.0</v>
      </c>
      <c r="F29" s="13">
        <v>0.0</v>
      </c>
      <c r="G29" s="13">
        <v>0.0</v>
      </c>
      <c r="H29" s="13">
        <v>0.0</v>
      </c>
      <c r="I29" s="13">
        <v>0.0</v>
      </c>
      <c r="J29" s="13">
        <v>0.0</v>
      </c>
      <c r="K29" s="13">
        <v>0.0</v>
      </c>
      <c r="L29" s="13">
        <v>0.0</v>
      </c>
      <c r="M29" s="13">
        <v>1.0</v>
      </c>
      <c r="N29" s="13">
        <v>3.0</v>
      </c>
      <c r="O29" s="13"/>
      <c r="P29" s="13">
        <v>2.0</v>
      </c>
      <c r="Q29" s="13" t="s">
        <v>812</v>
      </c>
      <c r="R29" s="13"/>
      <c r="S29" s="13"/>
    </row>
    <row r="30" ht="15.75" customHeight="1">
      <c r="A30" s="126" t="s">
        <v>450</v>
      </c>
      <c r="B30" s="123"/>
      <c r="C30" s="123"/>
      <c r="D30" s="123"/>
      <c r="E30" s="123"/>
      <c r="F30" s="123"/>
      <c r="G30" s="123"/>
      <c r="H30" s="123"/>
      <c r="I30" s="123"/>
      <c r="J30" s="123"/>
      <c r="K30" s="123"/>
      <c r="L30" s="123"/>
      <c r="M30" s="123"/>
      <c r="N30" s="123"/>
      <c r="O30" s="13"/>
      <c r="P30" s="13"/>
      <c r="Q30" s="13"/>
      <c r="R30" s="13"/>
      <c r="S30" s="13"/>
    </row>
    <row r="31" ht="15.75" customHeight="1">
      <c r="A31" s="140"/>
      <c r="B31" s="141" t="str">
        <f>SUM(B5:B28)/COUNTIF(B5:B28, "&lt;&gt;")</f>
        <v>#DIV/0!</v>
      </c>
      <c r="C31" s="13"/>
      <c r="D31" s="13"/>
      <c r="E31" s="141">
        <f t="array" ref="E31">SUM(IF(ISODD(ROW(E$5:E28)), E$5:E28, 0))/COUNTIF($A$5:$A$28, "&lt;&gt;")</f>
        <v>0.8333333333</v>
      </c>
      <c r="F31" s="141">
        <f t="array" ref="F31">SUM(IF(ISODD(ROW(F$5:F28)), F$5:F28, 0))/COUNTIF($A$5:$A$28, "&lt;&gt;")</f>
        <v>0.08333333333</v>
      </c>
      <c r="G31" s="141">
        <f t="array" ref="G31">SUM(IF(ISODD(ROW(G$5:G28)), G$5:G28, 0))/COUNTIF($A$5:$A$28, "&lt;&gt;")</f>
        <v>0</v>
      </c>
      <c r="H31" s="141">
        <f t="array" ref="H31">SUM(IF(ISODD(ROW(H$5:H28)), H$5:H28, 0))/COUNTIF($A$5:$A$28, "&lt;&gt;")</f>
        <v>0</v>
      </c>
      <c r="I31" s="141">
        <f t="array" ref="I31">SUM(IF(ISODD(ROW(I$5:I28)), I$5:I28, 0))/COUNTIF($A$5:$A$28, "&lt;&gt;")</f>
        <v>0.25</v>
      </c>
      <c r="J31" s="141">
        <f t="array" ref="J31">SUM(IF(ISODD(ROW(J$5:J28)), J$5:J28, 0))/COUNTIF($A$5:$A$28, "&lt;&gt;")</f>
        <v>0</v>
      </c>
      <c r="K31" s="141">
        <f t="array" ref="K31">SUM(IF(ISODD(ROW(K$5:K28)), K$5:K28, 0))/COUNTIF($A$5:$A$28, "&lt;&gt;")</f>
        <v>0</v>
      </c>
      <c r="L31" s="141">
        <f t="array" ref="L31">SUM(IF(ISODD(ROW(L$5:L28)), L$5:L28, 0))/COUNTIF($A$5:$A$28, "&lt;&gt;")</f>
        <v>0</v>
      </c>
      <c r="M31" s="141">
        <f>SUM(M5:M28)/COUNTIF($A$5:$A$28, "&lt;&gt;")</f>
        <v>0.8333333333</v>
      </c>
      <c r="N31" s="141">
        <f t="shared" ref="N31:P31" si="2">SUM(N5:N28)/COUNTIF(N5:N28, "&lt;&gt;")</f>
        <v>3.75</v>
      </c>
      <c r="O31" s="142" t="str">
        <f t="shared" si="2"/>
        <v>#DIV/0!</v>
      </c>
      <c r="P31" s="143">
        <f t="shared" si="2"/>
        <v>2.25</v>
      </c>
      <c r="Q31" s="13"/>
      <c r="R31" s="13"/>
      <c r="S31" s="13"/>
    </row>
    <row r="32" ht="15.75" customHeight="1">
      <c r="A32" s="144"/>
      <c r="B32" s="123"/>
      <c r="C32" s="123"/>
      <c r="D32" s="123"/>
      <c r="E32" s="145">
        <f t="array" ref="E32">SUM(IF(ISEVEN(ROW(E$6:E28)), E$6:E28, 0))/COUNTIF($A$5:$A$28, "&lt;&gt;")</f>
        <v>0.75</v>
      </c>
      <c r="F32" s="145">
        <f t="array" ref="F32">SUM(IF(ISEVEN(ROW(F$6:F28)), F$6:F28, 0))/COUNTIF($A$5:$A$28, "&lt;&gt;")</f>
        <v>0</v>
      </c>
      <c r="G32" s="145">
        <f t="array" ref="G32">SUM(IF(ISEVEN(ROW(G$6:G28)), G$6:G28, 0))/COUNTIF($A$5:$A$28, "&lt;&gt;")</f>
        <v>0</v>
      </c>
      <c r="H32" s="145">
        <f t="array" ref="H32">SUM(IF(ISEVEN(ROW(H$6:H28)), H$6:H28, 0))/COUNTIF($A$5:$A$28, "&lt;&gt;")</f>
        <v>0</v>
      </c>
      <c r="I32" s="141">
        <f t="array" ref="I32">SUM(IF(ISEVEN(ROW(I$6:I28)), I$6:I28, 0))/COUNTIF($A$5:$A$28, "&lt;&gt;")</f>
        <v>0.08333333333</v>
      </c>
      <c r="J32" s="145">
        <f t="array" ref="J32">SUM(IF(ISEVEN(ROW(J$6:J28)), J$6:J28, 0))/COUNTIF($A$5:$A$28, "&lt;&gt;")</f>
        <v>0.08333333333</v>
      </c>
      <c r="K32" s="145">
        <f t="array" ref="K32">SUM(IF(ISEVEN(ROW(K$6:K28)), K$6:K28, 0))/COUNTIF($A$5:$A$28, "&lt;&gt;")</f>
        <v>0</v>
      </c>
      <c r="L32" s="145">
        <f t="array" ref="L32">SUM(IF(ISEVEN(ROW(L$6:L28)), L$6:L28, 0))/COUNTIF($A$5:$A$28, "&lt;&gt;")</f>
        <v>0</v>
      </c>
      <c r="M32" s="123"/>
      <c r="N32" s="123"/>
      <c r="O32" s="123"/>
      <c r="P32" s="124"/>
      <c r="Q32" s="13"/>
      <c r="R32" s="13"/>
      <c r="S32" s="13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7">
    <mergeCell ref="E3:H3"/>
    <mergeCell ref="I3:L3"/>
    <mergeCell ref="E4:H4"/>
    <mergeCell ref="I4:L4"/>
    <mergeCell ref="A2:A4"/>
    <mergeCell ref="B2:B4"/>
    <mergeCell ref="C2:D2"/>
    <mergeCell ref="M2:N2"/>
    <mergeCell ref="O2:O4"/>
    <mergeCell ref="P2:P4"/>
    <mergeCell ref="Q2:S4"/>
    <mergeCell ref="U5:U6"/>
    <mergeCell ref="V5:V6"/>
    <mergeCell ref="W5:W6"/>
    <mergeCell ref="M3:M4"/>
    <mergeCell ref="N3:N4"/>
    <mergeCell ref="M5:M6"/>
    <mergeCell ref="N5:N6"/>
    <mergeCell ref="O5:O6"/>
    <mergeCell ref="P5:P6"/>
    <mergeCell ref="Q5:S6"/>
    <mergeCell ref="A7:A8"/>
    <mergeCell ref="A9:A10"/>
    <mergeCell ref="B9:B10"/>
    <mergeCell ref="C9:C10"/>
    <mergeCell ref="D9:D10"/>
    <mergeCell ref="V9:V10"/>
    <mergeCell ref="W9:W10"/>
    <mergeCell ref="N15:N16"/>
    <mergeCell ref="O15:O16"/>
    <mergeCell ref="P15:P16"/>
    <mergeCell ref="Q15:S16"/>
    <mergeCell ref="U15:U16"/>
    <mergeCell ref="V15:V16"/>
    <mergeCell ref="W15:W16"/>
    <mergeCell ref="M15:M16"/>
    <mergeCell ref="M17:M18"/>
    <mergeCell ref="N17:N18"/>
    <mergeCell ref="O17:O18"/>
    <mergeCell ref="P17:P18"/>
    <mergeCell ref="Q17:S18"/>
    <mergeCell ref="U17:U18"/>
    <mergeCell ref="P23:P24"/>
    <mergeCell ref="Q23:S24"/>
    <mergeCell ref="Q25:S26"/>
    <mergeCell ref="M19:M20"/>
    <mergeCell ref="M21:M22"/>
    <mergeCell ref="N21:N22"/>
    <mergeCell ref="O21:O22"/>
    <mergeCell ref="P21:P22"/>
    <mergeCell ref="Q21:S22"/>
    <mergeCell ref="M23:M24"/>
    <mergeCell ref="N27:N28"/>
    <mergeCell ref="O27:O28"/>
    <mergeCell ref="Q27:S28"/>
    <mergeCell ref="N23:N24"/>
    <mergeCell ref="O23:O24"/>
    <mergeCell ref="M25:M26"/>
    <mergeCell ref="N25:N26"/>
    <mergeCell ref="O25:O26"/>
    <mergeCell ref="P25:P26"/>
    <mergeCell ref="M27:M28"/>
    <mergeCell ref="P27:P28"/>
    <mergeCell ref="N7:N8"/>
    <mergeCell ref="O7:O8"/>
    <mergeCell ref="P7:P8"/>
    <mergeCell ref="Q7:S8"/>
    <mergeCell ref="U7:U8"/>
    <mergeCell ref="V7:V8"/>
    <mergeCell ref="W7:W8"/>
    <mergeCell ref="M7:M8"/>
    <mergeCell ref="M9:M10"/>
    <mergeCell ref="N9:N10"/>
    <mergeCell ref="O9:O10"/>
    <mergeCell ref="P9:P10"/>
    <mergeCell ref="Q9:S10"/>
    <mergeCell ref="U9:U10"/>
    <mergeCell ref="N11:N12"/>
    <mergeCell ref="O11:O12"/>
    <mergeCell ref="P11:P12"/>
    <mergeCell ref="Q11:S12"/>
    <mergeCell ref="U11:U12"/>
    <mergeCell ref="V11:V12"/>
    <mergeCell ref="W11:W12"/>
    <mergeCell ref="V13:V14"/>
    <mergeCell ref="W13:W14"/>
    <mergeCell ref="M11:M12"/>
    <mergeCell ref="M13:M14"/>
    <mergeCell ref="N13:N14"/>
    <mergeCell ref="O13:O14"/>
    <mergeCell ref="P13:P14"/>
    <mergeCell ref="Q13:S14"/>
    <mergeCell ref="U13:U14"/>
    <mergeCell ref="V17:V18"/>
    <mergeCell ref="W17:W18"/>
    <mergeCell ref="N19:N20"/>
    <mergeCell ref="O19:O20"/>
    <mergeCell ref="P19:P20"/>
    <mergeCell ref="Q19:S20"/>
    <mergeCell ref="U19:U20"/>
    <mergeCell ref="V19:V20"/>
    <mergeCell ref="W19:W20"/>
    <mergeCell ref="A19:A20"/>
    <mergeCell ref="B19:B20"/>
    <mergeCell ref="C19:C20"/>
    <mergeCell ref="D19:D20"/>
    <mergeCell ref="B21:B22"/>
    <mergeCell ref="C21:C22"/>
    <mergeCell ref="D21:D22"/>
    <mergeCell ref="A21:A22"/>
    <mergeCell ref="A23:A24"/>
    <mergeCell ref="B23:B24"/>
    <mergeCell ref="C23:C24"/>
    <mergeCell ref="D23:D24"/>
    <mergeCell ref="A25:A26"/>
    <mergeCell ref="B25:B26"/>
    <mergeCell ref="C3:C4"/>
    <mergeCell ref="D3:D4"/>
    <mergeCell ref="A5:A6"/>
    <mergeCell ref="B5:B6"/>
    <mergeCell ref="C5:C6"/>
    <mergeCell ref="D5:D6"/>
    <mergeCell ref="D7:D8"/>
    <mergeCell ref="B13:B14"/>
    <mergeCell ref="C13:C14"/>
    <mergeCell ref="B7:B8"/>
    <mergeCell ref="C7:C8"/>
    <mergeCell ref="A11:A12"/>
    <mergeCell ref="B11:B12"/>
    <mergeCell ref="C11:C12"/>
    <mergeCell ref="D11:D12"/>
    <mergeCell ref="D13:D14"/>
    <mergeCell ref="C17:C18"/>
    <mergeCell ref="D17:D18"/>
    <mergeCell ref="A13:A14"/>
    <mergeCell ref="A15:A16"/>
    <mergeCell ref="B15:B16"/>
    <mergeCell ref="C15:C16"/>
    <mergeCell ref="D15:D16"/>
    <mergeCell ref="A17:A18"/>
    <mergeCell ref="B17:B18"/>
    <mergeCell ref="C25:C26"/>
    <mergeCell ref="D25:D26"/>
    <mergeCell ref="A27:A28"/>
    <mergeCell ref="B27:B28"/>
    <mergeCell ref="C27:C28"/>
    <mergeCell ref="D27:D28"/>
  </mergeCells>
  <printOptions/>
  <pageMargins bottom="0.75" footer="0.0" header="0.0" left="0.7" right="0.7" top="0.75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6.43"/>
    <col customWidth="1" min="3" max="6" width="14.43"/>
    <col customWidth="1" min="13" max="13" width="16.43"/>
  </cols>
  <sheetData>
    <row r="1" ht="15.75" customHeight="1">
      <c r="A1" s="126" t="s">
        <v>813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T1" s="13"/>
      <c r="U1" s="13"/>
      <c r="V1" s="13"/>
      <c r="W1" s="13"/>
    </row>
    <row r="2" ht="15.75" customHeight="1">
      <c r="A2" s="96" t="s">
        <v>87</v>
      </c>
      <c r="B2" s="96" t="s">
        <v>433</v>
      </c>
      <c r="C2" s="127" t="s">
        <v>89</v>
      </c>
      <c r="D2" s="128"/>
      <c r="E2" s="127" t="s">
        <v>434</v>
      </c>
      <c r="F2" s="127" t="s">
        <v>435</v>
      </c>
      <c r="G2" s="127" t="s">
        <v>436</v>
      </c>
      <c r="H2" s="129" t="s">
        <v>437</v>
      </c>
      <c r="I2" s="127" t="s">
        <v>434</v>
      </c>
      <c r="J2" s="127" t="s">
        <v>435</v>
      </c>
      <c r="K2" s="127" t="s">
        <v>436</v>
      </c>
      <c r="L2" s="129" t="s">
        <v>437</v>
      </c>
      <c r="M2" s="127" t="s">
        <v>438</v>
      </c>
      <c r="N2" s="128"/>
      <c r="O2" s="95" t="s">
        <v>15</v>
      </c>
      <c r="P2" s="96" t="s">
        <v>16</v>
      </c>
      <c r="Q2" s="130" t="s">
        <v>108</v>
      </c>
      <c r="R2" s="66"/>
      <c r="S2" s="131"/>
      <c r="T2" s="140"/>
      <c r="U2" s="13"/>
      <c r="V2" s="13"/>
      <c r="W2" s="13"/>
    </row>
    <row r="3" ht="15.75" customHeight="1">
      <c r="A3" s="121"/>
      <c r="B3" s="121"/>
      <c r="C3" s="132" t="s">
        <v>439</v>
      </c>
      <c r="D3" s="133" t="s">
        <v>108</v>
      </c>
      <c r="E3" s="134" t="s">
        <v>440</v>
      </c>
      <c r="F3" s="135"/>
      <c r="G3" s="135"/>
      <c r="H3" s="136"/>
      <c r="I3" s="134" t="s">
        <v>441</v>
      </c>
      <c r="J3" s="135"/>
      <c r="K3" s="135"/>
      <c r="L3" s="136"/>
      <c r="M3" s="132" t="s">
        <v>442</v>
      </c>
      <c r="N3" s="133" t="s">
        <v>443</v>
      </c>
      <c r="O3" s="137"/>
      <c r="P3" s="121"/>
      <c r="S3" s="121"/>
      <c r="T3" s="140"/>
      <c r="U3" s="13"/>
      <c r="V3" s="13"/>
      <c r="W3" s="13"/>
    </row>
    <row r="4" ht="15.75" customHeight="1">
      <c r="A4" s="136"/>
      <c r="B4" s="136"/>
      <c r="C4" s="138"/>
      <c r="D4" s="136"/>
      <c r="E4" s="134" t="s">
        <v>444</v>
      </c>
      <c r="F4" s="135"/>
      <c r="G4" s="135"/>
      <c r="H4" s="136"/>
      <c r="I4" s="134" t="s">
        <v>445</v>
      </c>
      <c r="J4" s="135"/>
      <c r="K4" s="135"/>
      <c r="L4" s="136"/>
      <c r="M4" s="138"/>
      <c r="N4" s="136"/>
      <c r="O4" s="139"/>
      <c r="P4" s="136"/>
      <c r="Q4" s="135"/>
      <c r="R4" s="135"/>
      <c r="S4" s="136"/>
      <c r="T4" s="140"/>
      <c r="U4" s="13" t="s">
        <v>446</v>
      </c>
      <c r="V4" s="13" t="s">
        <v>447</v>
      </c>
      <c r="W4" s="13" t="s">
        <v>448</v>
      </c>
    </row>
    <row r="5" ht="15.75" customHeight="1">
      <c r="A5" s="103">
        <v>4.0</v>
      </c>
      <c r="B5" s="103"/>
      <c r="C5" s="103"/>
      <c r="D5" s="103" t="s">
        <v>814</v>
      </c>
      <c r="E5" s="13">
        <v>0.0</v>
      </c>
      <c r="F5" s="13">
        <v>0.0</v>
      </c>
      <c r="G5" s="13">
        <v>0.0</v>
      </c>
      <c r="H5" s="103">
        <v>0.0</v>
      </c>
      <c r="I5" s="13">
        <v>0.0</v>
      </c>
      <c r="J5" s="13">
        <v>0.0</v>
      </c>
      <c r="K5" s="13">
        <v>0.0</v>
      </c>
      <c r="L5" s="103">
        <v>0.0</v>
      </c>
      <c r="M5" s="103"/>
      <c r="N5" s="103"/>
      <c r="O5" s="103"/>
      <c r="P5" s="103">
        <v>2.0</v>
      </c>
      <c r="Q5" s="13" t="s">
        <v>815</v>
      </c>
      <c r="S5" s="121"/>
      <c r="T5" s="140"/>
      <c r="U5" s="147">
        <f>SUM(E5:H5) * 2 + SUM(I5:L5) * 3</f>
        <v>0</v>
      </c>
      <c r="V5" s="147">
        <f>1-EXP(-(ROW(V5) - 4)/3)</f>
        <v>0.2834686894</v>
      </c>
      <c r="W5" s="147">
        <f>V5*U5</f>
        <v>0</v>
      </c>
    </row>
    <row r="6" ht="15.75" customHeight="1">
      <c r="A6" s="121"/>
      <c r="B6" s="121"/>
      <c r="C6" s="121"/>
      <c r="D6" s="121"/>
      <c r="E6" s="13">
        <v>0.0</v>
      </c>
      <c r="F6" s="13">
        <v>0.0</v>
      </c>
      <c r="G6" s="13">
        <v>0.0</v>
      </c>
      <c r="H6" s="103">
        <v>0.0</v>
      </c>
      <c r="I6" s="13">
        <v>2.0</v>
      </c>
      <c r="J6" s="13">
        <v>0.0</v>
      </c>
      <c r="K6" s="13">
        <v>0.0</v>
      </c>
      <c r="L6" s="103">
        <v>0.0</v>
      </c>
      <c r="M6" s="121"/>
      <c r="N6" s="121"/>
      <c r="O6" s="121"/>
      <c r="P6" s="121"/>
      <c r="S6" s="121"/>
      <c r="T6" s="140"/>
    </row>
    <row r="7" ht="15.75" customHeight="1">
      <c r="A7" s="103">
        <v>8.0</v>
      </c>
      <c r="B7" s="103"/>
      <c r="C7" s="103"/>
      <c r="D7" s="103" t="s">
        <v>816</v>
      </c>
      <c r="E7" s="13">
        <v>0.0</v>
      </c>
      <c r="F7" s="13">
        <v>0.0</v>
      </c>
      <c r="G7" s="13">
        <v>0.0</v>
      </c>
      <c r="H7" s="103">
        <v>0.0</v>
      </c>
      <c r="I7" s="13">
        <v>0.0</v>
      </c>
      <c r="J7" s="13">
        <v>0.0</v>
      </c>
      <c r="K7" s="13">
        <v>0.0</v>
      </c>
      <c r="L7" s="103">
        <v>0.0</v>
      </c>
      <c r="M7" s="103"/>
      <c r="N7" s="103"/>
      <c r="O7" s="103"/>
      <c r="P7" s="103">
        <v>2.0</v>
      </c>
      <c r="Q7" s="13" t="s">
        <v>817</v>
      </c>
      <c r="S7" s="121"/>
      <c r="T7" s="140"/>
      <c r="U7" s="147">
        <f>SUM(E7:H7) * 2 + SUM(I7:L7) * 3</f>
        <v>0</v>
      </c>
      <c r="V7" s="147">
        <f>1-EXP(-(ROW(V7) - 4)/3)</f>
        <v>0.6321205588</v>
      </c>
      <c r="W7" s="147">
        <f>V7*U7</f>
        <v>0</v>
      </c>
    </row>
    <row r="8" ht="15.75" customHeight="1">
      <c r="A8" s="121"/>
      <c r="B8" s="121"/>
      <c r="C8" s="121"/>
      <c r="D8" s="121"/>
      <c r="E8" s="13">
        <v>1.0</v>
      </c>
      <c r="F8" s="13">
        <v>0.0</v>
      </c>
      <c r="G8" s="13">
        <v>0.0</v>
      </c>
      <c r="H8" s="103">
        <v>0.0</v>
      </c>
      <c r="I8" s="13">
        <v>3.0</v>
      </c>
      <c r="J8" s="13">
        <v>0.0</v>
      </c>
      <c r="K8" s="13">
        <v>0.0</v>
      </c>
      <c r="L8" s="103">
        <v>0.0</v>
      </c>
      <c r="M8" s="121"/>
      <c r="N8" s="121"/>
      <c r="O8" s="121"/>
      <c r="P8" s="121"/>
      <c r="S8" s="121"/>
      <c r="T8" s="140"/>
    </row>
    <row r="9" ht="15.75" customHeight="1">
      <c r="A9" s="103">
        <v>19.0</v>
      </c>
      <c r="B9" s="103"/>
      <c r="C9" s="103"/>
      <c r="D9" s="103"/>
      <c r="E9" s="13">
        <v>0.0</v>
      </c>
      <c r="F9" s="13">
        <v>0.0</v>
      </c>
      <c r="G9" s="13">
        <v>0.0</v>
      </c>
      <c r="H9" s="103">
        <v>0.0</v>
      </c>
      <c r="I9" s="13">
        <v>0.0</v>
      </c>
      <c r="J9" s="13">
        <v>0.0</v>
      </c>
      <c r="K9" s="13">
        <v>0.0</v>
      </c>
      <c r="L9" s="103">
        <v>0.0</v>
      </c>
      <c r="M9" s="103">
        <v>2.0</v>
      </c>
      <c r="N9" s="103">
        <v>4.0</v>
      </c>
      <c r="O9" s="103"/>
      <c r="P9" s="103">
        <v>1.0</v>
      </c>
      <c r="Q9" s="13" t="s">
        <v>818</v>
      </c>
      <c r="S9" s="121"/>
      <c r="T9" s="140"/>
      <c r="U9" s="147">
        <f>SUM(E9:H9) * 2 + SUM(I9:L9) * 3</f>
        <v>0</v>
      </c>
      <c r="V9" s="147">
        <f>1-EXP(-(ROW(V9) - 4)/3)</f>
        <v>0.8111243972</v>
      </c>
      <c r="W9" s="147">
        <f>V9*U9</f>
        <v>0</v>
      </c>
    </row>
    <row r="10" ht="15.75" customHeight="1">
      <c r="A10" s="121"/>
      <c r="B10" s="121"/>
      <c r="C10" s="121"/>
      <c r="D10" s="121"/>
      <c r="E10" s="13">
        <v>0.0</v>
      </c>
      <c r="F10" s="13">
        <v>0.0</v>
      </c>
      <c r="G10" s="13">
        <v>0.0</v>
      </c>
      <c r="H10" s="103">
        <v>0.0</v>
      </c>
      <c r="I10" s="13">
        <v>0.0</v>
      </c>
      <c r="J10" s="13">
        <v>0.0</v>
      </c>
      <c r="K10" s="13">
        <v>0.0</v>
      </c>
      <c r="L10" s="103">
        <v>0.0</v>
      </c>
      <c r="M10" s="121"/>
      <c r="N10" s="121"/>
      <c r="O10" s="121"/>
      <c r="P10" s="121"/>
      <c r="S10" s="121"/>
      <c r="T10" s="140"/>
    </row>
    <row r="11" ht="15.75" customHeight="1">
      <c r="A11" s="103">
        <v>24.0</v>
      </c>
      <c r="B11" s="103"/>
      <c r="C11" s="103"/>
      <c r="D11" s="103" t="s">
        <v>819</v>
      </c>
      <c r="E11" s="13">
        <v>0.0</v>
      </c>
      <c r="F11" s="13">
        <v>0.0</v>
      </c>
      <c r="G11" s="13">
        <v>0.0</v>
      </c>
      <c r="H11" s="103">
        <v>0.0</v>
      </c>
      <c r="I11" s="13">
        <v>0.0</v>
      </c>
      <c r="J11" s="13">
        <v>0.0</v>
      </c>
      <c r="K11" s="13">
        <v>0.0</v>
      </c>
      <c r="L11" s="103">
        <v>0.0</v>
      </c>
      <c r="M11" s="103">
        <v>1.0</v>
      </c>
      <c r="N11" s="103">
        <v>17.0</v>
      </c>
      <c r="O11" s="103"/>
      <c r="P11" s="103">
        <v>3.0</v>
      </c>
      <c r="Q11" s="13" t="s">
        <v>820</v>
      </c>
      <c r="S11" s="121"/>
      <c r="T11" s="140"/>
      <c r="U11" s="147">
        <f>SUM(E11:H11) * 2 + SUM(I11:L11) * 3</f>
        <v>0</v>
      </c>
      <c r="V11" s="147">
        <f>1-EXP(-(ROW(V11) - 4)/3)</f>
        <v>0.9030280321</v>
      </c>
      <c r="W11" s="147">
        <f>V11*U11</f>
        <v>0</v>
      </c>
    </row>
    <row r="12" ht="15.75" customHeight="1">
      <c r="A12" s="121"/>
      <c r="B12" s="121"/>
      <c r="C12" s="121"/>
      <c r="D12" s="121"/>
      <c r="E12" s="13">
        <v>0.0</v>
      </c>
      <c r="F12" s="13">
        <v>0.0</v>
      </c>
      <c r="G12" s="13">
        <v>0.0</v>
      </c>
      <c r="H12" s="103">
        <v>0.0</v>
      </c>
      <c r="I12" s="13">
        <v>1.0</v>
      </c>
      <c r="J12" s="13">
        <v>0.0</v>
      </c>
      <c r="K12" s="13">
        <v>0.0</v>
      </c>
      <c r="L12" s="103">
        <v>0.0</v>
      </c>
      <c r="M12" s="121"/>
      <c r="N12" s="121"/>
      <c r="O12" s="121"/>
      <c r="P12" s="121"/>
      <c r="S12" s="121"/>
      <c r="T12" s="140"/>
    </row>
    <row r="13" ht="15.75" customHeight="1">
      <c r="A13" s="103">
        <v>27.0</v>
      </c>
      <c r="B13" s="103"/>
      <c r="C13" s="103"/>
      <c r="D13" s="103" t="s">
        <v>821</v>
      </c>
      <c r="E13" s="13">
        <v>0.0</v>
      </c>
      <c r="F13" s="13">
        <v>0.0</v>
      </c>
      <c r="G13" s="13">
        <v>0.0</v>
      </c>
      <c r="H13" s="103">
        <v>0.0</v>
      </c>
      <c r="I13" s="13">
        <v>0.0</v>
      </c>
      <c r="J13" s="13">
        <v>0.0</v>
      </c>
      <c r="K13" s="13">
        <v>0.0</v>
      </c>
      <c r="L13" s="103">
        <v>0.0</v>
      </c>
      <c r="M13" s="103">
        <v>1.0</v>
      </c>
      <c r="N13" s="103">
        <v>15.0</v>
      </c>
      <c r="O13" s="103"/>
      <c r="P13" s="103">
        <v>2.0</v>
      </c>
      <c r="Q13" s="13" t="s">
        <v>822</v>
      </c>
      <c r="S13" s="121"/>
      <c r="T13" s="140"/>
      <c r="U13" s="147">
        <f>SUM(E13:H13) * 2 + SUM(I13:L13) * 3</f>
        <v>0</v>
      </c>
      <c r="V13" s="147">
        <f>1-EXP(-(ROW(V13) - 4)/3)</f>
        <v>0.9502129316</v>
      </c>
      <c r="W13" s="147">
        <f>V13*U13</f>
        <v>0</v>
      </c>
    </row>
    <row r="14" ht="15.75" customHeight="1">
      <c r="A14" s="121"/>
      <c r="B14" s="121"/>
      <c r="C14" s="121"/>
      <c r="D14" s="121"/>
      <c r="E14" s="13">
        <v>0.0</v>
      </c>
      <c r="F14" s="13">
        <v>0.0</v>
      </c>
      <c r="G14" s="13">
        <v>0.0</v>
      </c>
      <c r="H14" s="103">
        <v>0.0</v>
      </c>
      <c r="I14" s="13">
        <v>0.0</v>
      </c>
      <c r="J14" s="13">
        <v>0.0</v>
      </c>
      <c r="K14" s="13">
        <v>0.0</v>
      </c>
      <c r="L14" s="103">
        <v>0.0</v>
      </c>
      <c r="M14" s="121"/>
      <c r="N14" s="121"/>
      <c r="O14" s="121"/>
      <c r="P14" s="121"/>
      <c r="S14" s="121"/>
      <c r="T14" s="140"/>
    </row>
    <row r="15" ht="15.75" customHeight="1">
      <c r="A15" s="103">
        <v>34.0</v>
      </c>
      <c r="B15" s="103"/>
      <c r="C15" s="103"/>
      <c r="D15" s="103" t="s">
        <v>401</v>
      </c>
      <c r="E15" s="13">
        <v>1.0</v>
      </c>
      <c r="F15" s="13">
        <v>0.0</v>
      </c>
      <c r="G15" s="13">
        <v>0.0</v>
      </c>
      <c r="H15" s="103">
        <v>0.0</v>
      </c>
      <c r="I15" s="13">
        <v>0.0</v>
      </c>
      <c r="J15" s="13">
        <v>0.0</v>
      </c>
      <c r="K15" s="13">
        <v>0.0</v>
      </c>
      <c r="L15" s="103">
        <v>0.0</v>
      </c>
      <c r="M15" s="103"/>
      <c r="N15" s="103"/>
      <c r="O15" s="103"/>
      <c r="P15" s="103">
        <v>3.0</v>
      </c>
      <c r="Q15" s="13"/>
      <c r="S15" s="121"/>
      <c r="T15" s="140"/>
      <c r="U15" s="147">
        <f>SUM(E15:H15) * 2 + SUM(I15:L15) * 3</f>
        <v>2</v>
      </c>
      <c r="V15" s="147">
        <f>1-EXP(-(ROW(V15) - 4)/3)</f>
        <v>0.9744384668</v>
      </c>
      <c r="W15" s="147">
        <f>V15*U15</f>
        <v>1.948876934</v>
      </c>
    </row>
    <row r="16" ht="15.75" customHeight="1">
      <c r="A16" s="121"/>
      <c r="B16" s="121"/>
      <c r="C16" s="121"/>
      <c r="D16" s="121"/>
      <c r="E16" s="13">
        <v>0.0</v>
      </c>
      <c r="F16" s="13">
        <v>0.0</v>
      </c>
      <c r="G16" s="13">
        <v>0.0</v>
      </c>
      <c r="H16" s="103">
        <v>0.0</v>
      </c>
      <c r="I16" s="13">
        <v>3.0</v>
      </c>
      <c r="J16" s="13">
        <v>0.0</v>
      </c>
      <c r="K16" s="13">
        <v>0.0</v>
      </c>
      <c r="L16" s="103">
        <v>0.0</v>
      </c>
      <c r="M16" s="121"/>
      <c r="N16" s="121"/>
      <c r="O16" s="121"/>
      <c r="P16" s="121"/>
      <c r="S16" s="121"/>
      <c r="T16" s="140"/>
    </row>
    <row r="17" ht="15.75" customHeight="1">
      <c r="A17" s="103">
        <v>39.0</v>
      </c>
      <c r="B17" s="103"/>
      <c r="C17" s="103" t="s">
        <v>116</v>
      </c>
      <c r="D17" s="103" t="s">
        <v>823</v>
      </c>
      <c r="E17" s="13">
        <v>0.0</v>
      </c>
      <c r="F17" s="13">
        <v>0.0</v>
      </c>
      <c r="G17" s="13">
        <v>0.0</v>
      </c>
      <c r="H17" s="103">
        <v>0.0</v>
      </c>
      <c r="I17" s="13">
        <v>0.0</v>
      </c>
      <c r="J17" s="13">
        <v>0.0</v>
      </c>
      <c r="K17" s="13">
        <v>0.0</v>
      </c>
      <c r="L17" s="103">
        <v>0.0</v>
      </c>
      <c r="M17" s="103">
        <v>1.0</v>
      </c>
      <c r="N17" s="103">
        <v>2.0</v>
      </c>
      <c r="O17" s="103"/>
      <c r="P17" s="103">
        <v>1.0</v>
      </c>
      <c r="Q17" s="13" t="s">
        <v>824</v>
      </c>
      <c r="S17" s="121"/>
      <c r="T17" s="140"/>
      <c r="U17" s="147">
        <f>SUM(E17:H17) * 2 + SUM(I17:L17) * 3</f>
        <v>0</v>
      </c>
      <c r="V17" s="147">
        <f>1-EXP(-(ROW(V17) - 4)/3)</f>
        <v>0.9868762713</v>
      </c>
      <c r="W17" s="147">
        <f>V17*U17</f>
        <v>0</v>
      </c>
    </row>
    <row r="18" ht="15.75" customHeight="1">
      <c r="A18" s="121"/>
      <c r="B18" s="121"/>
      <c r="C18" s="121"/>
      <c r="D18" s="121"/>
      <c r="E18" s="13">
        <v>1.0</v>
      </c>
      <c r="F18" s="13">
        <v>0.0</v>
      </c>
      <c r="G18" s="13">
        <v>0.0</v>
      </c>
      <c r="H18" s="103">
        <v>0.0</v>
      </c>
      <c r="I18" s="13">
        <v>2.0</v>
      </c>
      <c r="J18" s="13">
        <v>0.0</v>
      </c>
      <c r="K18" s="13">
        <v>0.0</v>
      </c>
      <c r="L18" s="103">
        <v>0.0</v>
      </c>
      <c r="M18" s="121"/>
      <c r="N18" s="121"/>
      <c r="O18" s="121"/>
      <c r="P18" s="121"/>
      <c r="S18" s="121"/>
      <c r="T18" s="140"/>
    </row>
    <row r="19" ht="15.75" customHeight="1">
      <c r="A19" s="103">
        <v>49.0</v>
      </c>
      <c r="B19" s="103"/>
      <c r="C19" s="103"/>
      <c r="D19" s="103" t="s">
        <v>825</v>
      </c>
      <c r="E19" s="13">
        <v>0.0</v>
      </c>
      <c r="F19" s="13">
        <v>0.0</v>
      </c>
      <c r="G19" s="13">
        <v>0.0</v>
      </c>
      <c r="H19" s="103">
        <v>0.0</v>
      </c>
      <c r="I19" s="13">
        <v>0.0</v>
      </c>
      <c r="J19" s="13">
        <v>0.0</v>
      </c>
      <c r="K19" s="13">
        <v>0.0</v>
      </c>
      <c r="L19" s="103">
        <v>0.0</v>
      </c>
      <c r="M19" s="103">
        <v>1.0</v>
      </c>
      <c r="N19" s="103">
        <v>2.0</v>
      </c>
      <c r="O19" s="103"/>
      <c r="P19" s="103">
        <v>3.0</v>
      </c>
      <c r="Q19" s="13" t="s">
        <v>826</v>
      </c>
      <c r="S19" s="121"/>
      <c r="T19" s="140"/>
      <c r="U19" s="147">
        <f>SUM(E19:H19) * 2 + SUM(I19:L19) * 3</f>
        <v>0</v>
      </c>
      <c r="V19" s="147">
        <f>1-EXP(-(ROW(V19) - 4)/3)</f>
        <v>0.993262053</v>
      </c>
      <c r="W19" s="147">
        <f>V19*U19</f>
        <v>0</v>
      </c>
    </row>
    <row r="20" ht="15.75" customHeight="1">
      <c r="A20" s="121"/>
      <c r="B20" s="121"/>
      <c r="C20" s="121"/>
      <c r="D20" s="121"/>
      <c r="E20" s="13">
        <v>0.0</v>
      </c>
      <c r="F20" s="13">
        <v>0.0</v>
      </c>
      <c r="G20" s="13">
        <v>0.0</v>
      </c>
      <c r="H20" s="103">
        <v>0.0</v>
      </c>
      <c r="I20" s="13">
        <v>0.0</v>
      </c>
      <c r="J20" s="13">
        <v>0.0</v>
      </c>
      <c r="K20" s="13">
        <v>0.0</v>
      </c>
      <c r="L20" s="103">
        <v>0.0</v>
      </c>
      <c r="M20" s="121"/>
      <c r="N20" s="121"/>
      <c r="O20" s="121"/>
      <c r="P20" s="121"/>
      <c r="S20" s="121"/>
      <c r="T20" s="140"/>
    </row>
    <row r="21" ht="15.75" customHeight="1">
      <c r="A21" s="103">
        <v>56.0</v>
      </c>
      <c r="B21" s="103"/>
      <c r="C21" s="103" t="s">
        <v>119</v>
      </c>
      <c r="D21" s="103" t="s">
        <v>827</v>
      </c>
      <c r="E21" s="13">
        <v>0.0</v>
      </c>
      <c r="F21" s="13">
        <v>0.0</v>
      </c>
      <c r="G21" s="13">
        <v>0.0</v>
      </c>
      <c r="H21" s="103">
        <v>0.0</v>
      </c>
      <c r="I21" s="13">
        <v>0.0</v>
      </c>
      <c r="J21" s="13">
        <v>0.0</v>
      </c>
      <c r="K21" s="13">
        <v>0.0</v>
      </c>
      <c r="L21" s="103">
        <v>0.0</v>
      </c>
      <c r="M21" s="103">
        <v>1.0</v>
      </c>
      <c r="N21" s="103">
        <v>5.0</v>
      </c>
      <c r="O21" s="103"/>
      <c r="P21" s="103">
        <v>2.0</v>
      </c>
      <c r="Q21" s="13" t="s">
        <v>828</v>
      </c>
      <c r="S21" s="121"/>
      <c r="T21" s="140" t="s">
        <v>449</v>
      </c>
      <c r="U21" s="147">
        <f t="shared" ref="U21:W21" si="1">SUM(U5:U20)</f>
        <v>2</v>
      </c>
      <c r="V21" s="147">
        <f t="shared" si="1"/>
        <v>6.5345314</v>
      </c>
      <c r="W21" s="147">
        <f t="shared" si="1"/>
        <v>1.948876934</v>
      </c>
    </row>
    <row r="22" ht="15.75" customHeight="1">
      <c r="A22" s="121"/>
      <c r="B22" s="121"/>
      <c r="C22" s="121"/>
      <c r="D22" s="121"/>
      <c r="E22" s="13">
        <v>0.0</v>
      </c>
      <c r="F22" s="13">
        <v>0.0</v>
      </c>
      <c r="G22" s="13">
        <v>0.0</v>
      </c>
      <c r="H22" s="103">
        <v>0.0</v>
      </c>
      <c r="I22" s="13">
        <v>1.0</v>
      </c>
      <c r="J22" s="13">
        <v>0.0</v>
      </c>
      <c r="K22" s="13">
        <v>0.0</v>
      </c>
      <c r="L22" s="103">
        <v>0.0</v>
      </c>
      <c r="M22" s="121"/>
      <c r="N22" s="121"/>
      <c r="O22" s="121"/>
      <c r="P22" s="121"/>
      <c r="S22" s="121"/>
      <c r="T22" s="140"/>
      <c r="U22" s="147">
        <f>U21/COUNT(U5:U20)</f>
        <v>0.25</v>
      </c>
      <c r="V22" s="13"/>
      <c r="W22" s="147">
        <f>W21/V21</f>
        <v>0.2982427988</v>
      </c>
    </row>
    <row r="23" ht="15.75" customHeight="1">
      <c r="A23" s="103">
        <v>63.0</v>
      </c>
      <c r="B23" s="103"/>
      <c r="C23" s="103" t="s">
        <v>166</v>
      </c>
      <c r="D23" s="103"/>
      <c r="E23" s="13">
        <v>0.0</v>
      </c>
      <c r="F23" s="13">
        <v>0.0</v>
      </c>
      <c r="G23" s="13">
        <v>0.0</v>
      </c>
      <c r="H23" s="103">
        <v>0.0</v>
      </c>
      <c r="I23" s="13">
        <v>1.0</v>
      </c>
      <c r="J23" s="13">
        <v>0.0</v>
      </c>
      <c r="K23" s="13">
        <v>0.0</v>
      </c>
      <c r="L23" s="103">
        <v>0.0</v>
      </c>
      <c r="M23" s="103">
        <v>1.0</v>
      </c>
      <c r="N23" s="103">
        <v>2.0</v>
      </c>
      <c r="O23" s="103"/>
      <c r="P23" s="103">
        <v>3.0</v>
      </c>
      <c r="Q23" s="13" t="s">
        <v>829</v>
      </c>
      <c r="S23" s="121"/>
    </row>
    <row r="24" ht="15.75" customHeight="1">
      <c r="A24" s="121"/>
      <c r="B24" s="121"/>
      <c r="C24" s="121"/>
      <c r="D24" s="121"/>
      <c r="E24" s="13">
        <v>0.0</v>
      </c>
      <c r="F24" s="13">
        <v>0.0</v>
      </c>
      <c r="G24" s="13">
        <v>0.0</v>
      </c>
      <c r="H24" s="103">
        <v>0.0</v>
      </c>
      <c r="I24" s="13">
        <v>0.0</v>
      </c>
      <c r="J24" s="13">
        <v>0.0</v>
      </c>
      <c r="K24" s="13">
        <v>0.0</v>
      </c>
      <c r="L24" s="103">
        <v>0.0</v>
      </c>
      <c r="M24" s="121"/>
      <c r="N24" s="121"/>
      <c r="O24" s="121"/>
      <c r="P24" s="121"/>
      <c r="S24" s="121"/>
    </row>
    <row r="25" ht="15.75" customHeight="1">
      <c r="A25" s="103">
        <v>67.0</v>
      </c>
      <c r="B25" s="103"/>
      <c r="C25" s="103" t="s">
        <v>116</v>
      </c>
      <c r="D25" s="103" t="s">
        <v>830</v>
      </c>
      <c r="E25" s="13">
        <v>0.0</v>
      </c>
      <c r="F25" s="13">
        <v>0.0</v>
      </c>
      <c r="G25" s="13">
        <v>0.0</v>
      </c>
      <c r="H25" s="103">
        <v>0.0</v>
      </c>
      <c r="I25" s="13">
        <v>2.0</v>
      </c>
      <c r="J25" s="13">
        <v>0.0</v>
      </c>
      <c r="K25" s="13">
        <v>0.0</v>
      </c>
      <c r="L25" s="103">
        <v>0.0</v>
      </c>
      <c r="M25" s="103"/>
      <c r="N25" s="103"/>
      <c r="O25" s="103"/>
      <c r="P25" s="103">
        <v>1.0</v>
      </c>
      <c r="Q25" s="13"/>
      <c r="S25" s="121"/>
    </row>
    <row r="26" ht="15.75" customHeight="1">
      <c r="A26" s="121"/>
      <c r="B26" s="121"/>
      <c r="C26" s="121"/>
      <c r="D26" s="121"/>
      <c r="E26" s="13">
        <v>0.0</v>
      </c>
      <c r="F26" s="13">
        <v>0.0</v>
      </c>
      <c r="G26" s="13">
        <v>0.0</v>
      </c>
      <c r="H26" s="103">
        <v>0.0</v>
      </c>
      <c r="I26" s="13">
        <v>0.0</v>
      </c>
      <c r="J26" s="13">
        <v>0.0</v>
      </c>
      <c r="K26" s="13">
        <v>0.0</v>
      </c>
      <c r="L26" s="103">
        <v>0.0</v>
      </c>
      <c r="M26" s="121"/>
      <c r="N26" s="121"/>
      <c r="O26" s="121"/>
      <c r="P26" s="121"/>
      <c r="S26" s="121"/>
    </row>
    <row r="27" ht="15.75" customHeight="1">
      <c r="A27" s="103"/>
      <c r="B27" s="103"/>
      <c r="C27" s="103"/>
      <c r="D27" s="103"/>
      <c r="E27" s="13"/>
      <c r="F27" s="13"/>
      <c r="G27" s="13"/>
      <c r="H27" s="103"/>
      <c r="I27" s="13"/>
      <c r="J27" s="13"/>
      <c r="K27" s="13"/>
      <c r="L27" s="103"/>
      <c r="M27" s="103"/>
      <c r="N27" s="103"/>
      <c r="O27" s="103"/>
      <c r="P27" s="103"/>
      <c r="Q27" s="13"/>
      <c r="S27" s="121"/>
    </row>
    <row r="28" ht="15.75" customHeight="1">
      <c r="A28" s="122"/>
      <c r="B28" s="122"/>
      <c r="C28" s="122"/>
      <c r="D28" s="122"/>
      <c r="E28" s="123"/>
      <c r="F28" s="123"/>
      <c r="G28" s="123"/>
      <c r="H28" s="124"/>
      <c r="I28" s="123"/>
      <c r="J28" s="123"/>
      <c r="K28" s="123"/>
      <c r="L28" s="124"/>
      <c r="M28" s="122"/>
      <c r="N28" s="122"/>
      <c r="O28" s="122"/>
      <c r="P28" s="122"/>
      <c r="Q28" s="52"/>
      <c r="R28" s="52"/>
      <c r="S28" s="122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ht="15.75" customHeight="1">
      <c r="A30" s="126" t="s">
        <v>450</v>
      </c>
      <c r="B30" s="123"/>
      <c r="C30" s="123"/>
      <c r="D30" s="123"/>
      <c r="E30" s="123"/>
      <c r="F30" s="123"/>
      <c r="G30" s="123"/>
      <c r="H30" s="123"/>
      <c r="I30" s="123"/>
      <c r="J30" s="123"/>
      <c r="K30" s="123"/>
      <c r="L30" s="123"/>
      <c r="M30" s="123"/>
      <c r="N30" s="123"/>
      <c r="O30" s="13"/>
      <c r="P30" s="13"/>
      <c r="Q30" s="13"/>
      <c r="R30" s="13"/>
      <c r="S30" s="13"/>
    </row>
    <row r="31" ht="15.75" customHeight="1">
      <c r="A31" s="140"/>
      <c r="B31" s="141" t="str">
        <f>SUM(B5:B28)/COUNTIF(B5:B28, "&lt;&gt;")</f>
        <v>#DIV/0!</v>
      </c>
      <c r="C31" s="13"/>
      <c r="D31" s="13"/>
      <c r="E31" s="141">
        <f t="array" ref="E31">SUM(IF(ISODD(ROW(E$5:E28)), E$5:E28, 0))/COUNTIF($A$5:$A$28, "&lt;&gt;")</f>
        <v>0.09090909091</v>
      </c>
      <c r="F31" s="141">
        <f t="array" ref="F31">SUM(IF(ISODD(ROW(F$5:F28)), F$5:F28, 0))/COUNTIF($A$5:$A$28, "&lt;&gt;")</f>
        <v>0</v>
      </c>
      <c r="G31" s="141">
        <f t="array" ref="G31">SUM(IF(ISODD(ROW(G$5:G28)), G$5:G28, 0))/COUNTIF($A$5:$A$28, "&lt;&gt;")</f>
        <v>0</v>
      </c>
      <c r="H31" s="141">
        <f t="array" ref="H31">SUM(IF(ISODD(ROW(H$5:H28)), H$5:H28, 0))/COUNTIF($A$5:$A$28, "&lt;&gt;")</f>
        <v>0</v>
      </c>
      <c r="I31" s="141">
        <f t="array" ref="I31">SUM(IF(ISODD(ROW(I$5:I28)), I$5:I28, 0))/COUNTIF($A$5:$A$28, "&lt;&gt;")</f>
        <v>0.2727272727</v>
      </c>
      <c r="J31" s="141">
        <f t="array" ref="J31">SUM(IF(ISODD(ROW(J$5:J28)), J$5:J28, 0))/COUNTIF($A$5:$A$28, "&lt;&gt;")</f>
        <v>0</v>
      </c>
      <c r="K31" s="141">
        <f t="array" ref="K31">SUM(IF(ISODD(ROW(K$5:K28)), K$5:K28, 0))/COUNTIF($A$5:$A$28, "&lt;&gt;")</f>
        <v>0</v>
      </c>
      <c r="L31" s="141">
        <f t="array" ref="L31">SUM(IF(ISODD(ROW(L$5:L28)), L$5:L28, 0))/COUNTIF($A$5:$A$28, "&lt;&gt;")</f>
        <v>0</v>
      </c>
      <c r="M31" s="141">
        <f>SUM(M5:M28)/COUNTIF($A$5:$A$28, "&lt;&gt;")</f>
        <v>0.7272727273</v>
      </c>
      <c r="N31" s="141">
        <f t="shared" ref="N31:P31" si="2">SUM(N5:N28)/COUNTIF(N5:N28, "&lt;&gt;")</f>
        <v>6.714285714</v>
      </c>
      <c r="O31" s="142" t="str">
        <f t="shared" si="2"/>
        <v>#DIV/0!</v>
      </c>
      <c r="P31" s="143">
        <f t="shared" si="2"/>
        <v>2.090909091</v>
      </c>
      <c r="Q31" s="13"/>
      <c r="R31" s="13"/>
      <c r="S31" s="13"/>
    </row>
    <row r="32" ht="15.75" customHeight="1">
      <c r="A32" s="144"/>
      <c r="B32" s="123"/>
      <c r="C32" s="123"/>
      <c r="D32" s="123"/>
      <c r="E32" s="145">
        <f t="array" ref="E32">SUM(IF(ISEVEN(ROW(E$6:E28)), E$6:E28, 0))/COUNTIF($A$5:$A$28, "&lt;&gt;")</f>
        <v>0.1818181818</v>
      </c>
      <c r="F32" s="145">
        <f t="array" ref="F32">SUM(IF(ISEVEN(ROW(F$6:F28)), F$6:F28, 0))/COUNTIF($A$5:$A$28, "&lt;&gt;")</f>
        <v>0</v>
      </c>
      <c r="G32" s="145">
        <f t="array" ref="G32">SUM(IF(ISEVEN(ROW(G$6:G28)), G$6:G28, 0))/COUNTIF($A$5:$A$28, "&lt;&gt;")</f>
        <v>0</v>
      </c>
      <c r="H32" s="145">
        <f t="array" ref="H32">SUM(IF(ISEVEN(ROW(H$6:H28)), H$6:H28, 0))/COUNTIF($A$5:$A$28, "&lt;&gt;")</f>
        <v>0</v>
      </c>
      <c r="I32" s="141">
        <f t="array" ref="I32">SUM(IF(ISEVEN(ROW(I$6:I28)), I$6:I28, 0))/COUNTIF($A$5:$A$28, "&lt;&gt;")</f>
        <v>1.090909091</v>
      </c>
      <c r="J32" s="145">
        <f t="array" ref="J32">SUM(IF(ISEVEN(ROW(J$6:J28)), J$6:J28, 0))/COUNTIF($A$5:$A$28, "&lt;&gt;")</f>
        <v>0</v>
      </c>
      <c r="K32" s="145">
        <f t="array" ref="K32">SUM(IF(ISEVEN(ROW(K$6:K28)), K$6:K28, 0))/COUNTIF($A$5:$A$28, "&lt;&gt;")</f>
        <v>0</v>
      </c>
      <c r="L32" s="145">
        <f t="array" ref="L32">SUM(IF(ISEVEN(ROW(L$6:L28)), L$6:L28, 0))/COUNTIF($A$5:$A$28, "&lt;&gt;")</f>
        <v>0</v>
      </c>
      <c r="M32" s="123"/>
      <c r="N32" s="123"/>
      <c r="O32" s="123"/>
      <c r="P32" s="124"/>
      <c r="Q32" s="13"/>
      <c r="R32" s="13"/>
      <c r="S32" s="13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7">
    <mergeCell ref="E3:H3"/>
    <mergeCell ref="I3:L3"/>
    <mergeCell ref="E4:H4"/>
    <mergeCell ref="I4:L4"/>
    <mergeCell ref="A2:A4"/>
    <mergeCell ref="B2:B4"/>
    <mergeCell ref="C2:D2"/>
    <mergeCell ref="M2:N2"/>
    <mergeCell ref="O2:O4"/>
    <mergeCell ref="P2:P4"/>
    <mergeCell ref="Q2:S4"/>
    <mergeCell ref="U5:U6"/>
    <mergeCell ref="V5:V6"/>
    <mergeCell ref="W5:W6"/>
    <mergeCell ref="M3:M4"/>
    <mergeCell ref="N3:N4"/>
    <mergeCell ref="M5:M6"/>
    <mergeCell ref="N5:N6"/>
    <mergeCell ref="O5:O6"/>
    <mergeCell ref="P5:P6"/>
    <mergeCell ref="Q5:S6"/>
    <mergeCell ref="A7:A8"/>
    <mergeCell ref="A9:A10"/>
    <mergeCell ref="B9:B10"/>
    <mergeCell ref="C9:C10"/>
    <mergeCell ref="D9:D10"/>
    <mergeCell ref="V9:V10"/>
    <mergeCell ref="W9:W10"/>
    <mergeCell ref="N15:N16"/>
    <mergeCell ref="O15:O16"/>
    <mergeCell ref="P15:P16"/>
    <mergeCell ref="Q15:S16"/>
    <mergeCell ref="U15:U16"/>
    <mergeCell ref="V15:V16"/>
    <mergeCell ref="W15:W16"/>
    <mergeCell ref="M15:M16"/>
    <mergeCell ref="M17:M18"/>
    <mergeCell ref="N17:N18"/>
    <mergeCell ref="O17:O18"/>
    <mergeCell ref="P17:P18"/>
    <mergeCell ref="Q17:S18"/>
    <mergeCell ref="U17:U18"/>
    <mergeCell ref="P23:P24"/>
    <mergeCell ref="Q23:S24"/>
    <mergeCell ref="Q25:S26"/>
    <mergeCell ref="M19:M20"/>
    <mergeCell ref="M21:M22"/>
    <mergeCell ref="N21:N22"/>
    <mergeCell ref="O21:O22"/>
    <mergeCell ref="P21:P22"/>
    <mergeCell ref="Q21:S22"/>
    <mergeCell ref="M23:M24"/>
    <mergeCell ref="N27:N28"/>
    <mergeCell ref="O27:O28"/>
    <mergeCell ref="Q27:S28"/>
    <mergeCell ref="N23:N24"/>
    <mergeCell ref="O23:O24"/>
    <mergeCell ref="M25:M26"/>
    <mergeCell ref="N25:N26"/>
    <mergeCell ref="O25:O26"/>
    <mergeCell ref="P25:P26"/>
    <mergeCell ref="M27:M28"/>
    <mergeCell ref="P27:P28"/>
    <mergeCell ref="N7:N8"/>
    <mergeCell ref="O7:O8"/>
    <mergeCell ref="P7:P8"/>
    <mergeCell ref="Q7:S8"/>
    <mergeCell ref="U7:U8"/>
    <mergeCell ref="V7:V8"/>
    <mergeCell ref="W7:W8"/>
    <mergeCell ref="M7:M8"/>
    <mergeCell ref="M9:M10"/>
    <mergeCell ref="N9:N10"/>
    <mergeCell ref="O9:O10"/>
    <mergeCell ref="P9:P10"/>
    <mergeCell ref="Q9:S10"/>
    <mergeCell ref="U9:U10"/>
    <mergeCell ref="N11:N12"/>
    <mergeCell ref="O11:O12"/>
    <mergeCell ref="P11:P12"/>
    <mergeCell ref="Q11:S12"/>
    <mergeCell ref="U11:U12"/>
    <mergeCell ref="V11:V12"/>
    <mergeCell ref="W11:W12"/>
    <mergeCell ref="V13:V14"/>
    <mergeCell ref="W13:W14"/>
    <mergeCell ref="M11:M12"/>
    <mergeCell ref="M13:M14"/>
    <mergeCell ref="N13:N14"/>
    <mergeCell ref="O13:O14"/>
    <mergeCell ref="P13:P14"/>
    <mergeCell ref="Q13:S14"/>
    <mergeCell ref="U13:U14"/>
    <mergeCell ref="V17:V18"/>
    <mergeCell ref="W17:W18"/>
    <mergeCell ref="N19:N20"/>
    <mergeCell ref="O19:O20"/>
    <mergeCell ref="P19:P20"/>
    <mergeCell ref="Q19:S20"/>
    <mergeCell ref="U19:U20"/>
    <mergeCell ref="V19:V20"/>
    <mergeCell ref="W19:W20"/>
    <mergeCell ref="A19:A20"/>
    <mergeCell ref="B19:B20"/>
    <mergeCell ref="C19:C20"/>
    <mergeCell ref="D19:D20"/>
    <mergeCell ref="B21:B22"/>
    <mergeCell ref="C21:C22"/>
    <mergeCell ref="D21:D22"/>
    <mergeCell ref="A21:A22"/>
    <mergeCell ref="A23:A24"/>
    <mergeCell ref="B23:B24"/>
    <mergeCell ref="C23:C24"/>
    <mergeCell ref="D23:D24"/>
    <mergeCell ref="A25:A26"/>
    <mergeCell ref="B25:B26"/>
    <mergeCell ref="C3:C4"/>
    <mergeCell ref="D3:D4"/>
    <mergeCell ref="A5:A6"/>
    <mergeCell ref="B5:B6"/>
    <mergeCell ref="C5:C6"/>
    <mergeCell ref="D5:D6"/>
    <mergeCell ref="D7:D8"/>
    <mergeCell ref="B13:B14"/>
    <mergeCell ref="C13:C14"/>
    <mergeCell ref="B7:B8"/>
    <mergeCell ref="C7:C8"/>
    <mergeCell ref="A11:A12"/>
    <mergeCell ref="B11:B12"/>
    <mergeCell ref="C11:C12"/>
    <mergeCell ref="D11:D12"/>
    <mergeCell ref="D13:D14"/>
    <mergeCell ref="C17:C18"/>
    <mergeCell ref="D17:D18"/>
    <mergeCell ref="A13:A14"/>
    <mergeCell ref="A15:A16"/>
    <mergeCell ref="B15:B16"/>
    <mergeCell ref="C15:C16"/>
    <mergeCell ref="D15:D16"/>
    <mergeCell ref="A17:A18"/>
    <mergeCell ref="B17:B18"/>
    <mergeCell ref="C25:C26"/>
    <mergeCell ref="D25:D26"/>
    <mergeCell ref="A27:A28"/>
    <mergeCell ref="B27:B28"/>
    <mergeCell ref="C27:C28"/>
    <mergeCell ref="D27:D28"/>
  </mergeCells>
  <printOptions/>
  <pageMargins bottom="0.75" footer="0.0" header="0.0" left="0.7" right="0.7" top="0.75"/>
  <pageSetup orientation="landscape"/>
  <drawing r:id="rId1"/>
</worksheet>
</file>