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.sharepoint.com/sites/Team24-SensoryGlove/Shared Documents/General/Logistics/Reese Terry Funding/"/>
    </mc:Choice>
  </mc:AlternateContent>
  <xr:revisionPtr revIDLastSave="25" documentId="8_{87B5A2C6-D103-44F0-99D2-A099A7DFDA57}" xr6:coauthVersionLast="47" xr6:coauthVersionMax="47" xr10:uidLastSave="{2C50954D-17F8-4A45-8A55-490230A60CFF}"/>
  <bookViews>
    <workbookView xWindow="-28920" yWindow="75" windowWidth="29040" windowHeight="15720" activeTab="1" xr2:uid="{A771B360-EDD8-4995-8F8A-FCCAC72F22ED}"/>
  </bookViews>
  <sheets>
    <sheet name="Cost for One Glove" sheetId="1" r:id="rId1"/>
    <sheet name="Filamen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F3" i="2"/>
  <c r="G3" i="2" s="1"/>
  <c r="E38" i="1"/>
  <c r="D37" i="1"/>
  <c r="C37" i="1"/>
  <c r="C36" i="1"/>
  <c r="C35" i="1"/>
  <c r="D34" i="1"/>
  <c r="C34" i="1"/>
  <c r="C32" i="1"/>
  <c r="E31" i="1"/>
  <c r="E30" i="1"/>
  <c r="E29" i="1"/>
  <c r="E28" i="1"/>
  <c r="E27" i="1"/>
  <c r="E26" i="1"/>
  <c r="E37" i="1" s="1"/>
  <c r="E25" i="1"/>
  <c r="D25" i="1"/>
  <c r="D36" i="1" s="1"/>
  <c r="E24" i="1"/>
  <c r="E36" i="1" s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4" i="1"/>
  <c r="D35" i="1" s="1"/>
  <c r="E3" i="1"/>
  <c r="E34" i="1" s="1"/>
  <c r="E4" i="1" l="1"/>
  <c r="E35" i="1" s="1"/>
  <c r="E39" i="1" s="1"/>
  <c r="E32" i="1" l="1"/>
</calcChain>
</file>

<file path=xl/sharedStrings.xml><?xml version="1.0" encoding="utf-8"?>
<sst xmlns="http://schemas.openxmlformats.org/spreadsheetml/2006/main" count="140" uniqueCount="81">
  <si>
    <t>Item</t>
  </si>
  <si>
    <t>Category</t>
  </si>
  <si>
    <t>Quantity</t>
  </si>
  <si>
    <t>Individual Cost</t>
  </si>
  <si>
    <t>Total Cost</t>
  </si>
  <si>
    <t>Vendor</t>
  </si>
  <si>
    <t>Link</t>
  </si>
  <si>
    <t>PCB</t>
  </si>
  <si>
    <t>Oshpark</t>
  </si>
  <si>
    <t>www.oshpark.com</t>
  </si>
  <si>
    <t>3x2 Header</t>
  </si>
  <si>
    <t>Components</t>
  </si>
  <si>
    <t>DigiKey</t>
  </si>
  <si>
    <t>https://www.digikey.com/short/541r8723</t>
  </si>
  <si>
    <t>22pF Capacitor(0603)</t>
  </si>
  <si>
    <t>Mouser</t>
  </si>
  <si>
    <t>https://mou.sr/3zHH3da</t>
  </si>
  <si>
    <t>0.1uF Capacitor(0603)</t>
  </si>
  <si>
    <t>https://www.digikey.com/short/9t292d27</t>
  </si>
  <si>
    <t>1uF Capacitor (0603)</t>
  </si>
  <si>
    <t>https://mou.sr/3sUAFeC</t>
  </si>
  <si>
    <t>10uF Capacitor(0603)</t>
  </si>
  <si>
    <t>https://mou.sr/3VzUUuI</t>
  </si>
  <si>
    <t>10k Resistor(0603)</t>
  </si>
  <si>
    <t>https://mou.sr/3zCyq3l</t>
  </si>
  <si>
    <t>1k Resistor(0603)</t>
  </si>
  <si>
    <t>https://mou.sr/3DUNLPr</t>
  </si>
  <si>
    <t>16MHz Crystal</t>
  </si>
  <si>
    <t>https://mou.sr/3DXwo0h</t>
  </si>
  <si>
    <t>ATMega32U4</t>
  </si>
  <si>
    <t>https://www.digikey.com/short/55cphrv0</t>
  </si>
  <si>
    <t>2-pin male connectors</t>
  </si>
  <si>
    <t>https://mou.sr/3NFiIuf</t>
  </si>
  <si>
    <t>2-pin female connector</t>
  </si>
  <si>
    <t>https://mou.sr/3x97CGT</t>
  </si>
  <si>
    <t>Female pins</t>
  </si>
  <si>
    <t>https://mou.sr/3qqsBBm</t>
  </si>
  <si>
    <t>SMD Switch</t>
  </si>
  <si>
    <t>https://mou.sr/3qidDgK</t>
  </si>
  <si>
    <t>LED</t>
  </si>
  <si>
    <t>https://mou.sr/3Ul9tBB</t>
  </si>
  <si>
    <t>USB</t>
  </si>
  <si>
    <t>https://www.digikey.com/short/4pddhj1p</t>
  </si>
  <si>
    <t>22ohm Resistor Array</t>
  </si>
  <si>
    <t>https://mou.sr/3sUvpYr</t>
  </si>
  <si>
    <t>ESD Suppressor</t>
  </si>
  <si>
    <t>https://mou.sr/3sSnzyN</t>
  </si>
  <si>
    <t>Fuse</t>
  </si>
  <si>
    <t>https://mou.sr/3sW1LCd</t>
  </si>
  <si>
    <t>30ohm Ferrite Bead</t>
  </si>
  <si>
    <t>https://www.digikey.com/short/f2q7r2bn</t>
  </si>
  <si>
    <t>Pocket AVR Programmer</t>
  </si>
  <si>
    <t>SparkFun</t>
  </si>
  <si>
    <t>http://sfe.io/p9825</t>
  </si>
  <si>
    <t>Potentiometers</t>
  </si>
  <si>
    <t>Sensors</t>
  </si>
  <si>
    <t>https://www.digikey.com/short/pcmnv353</t>
  </si>
  <si>
    <t>Long Sensors</t>
  </si>
  <si>
    <t>Adafruit</t>
  </si>
  <si>
    <t>https://www.adafruit.com/product/182?gclid=CjwKCAiAmuKbBhA2EiwAxQnt77XfzUqsrkULcMzUej5eIJhM_SYYFqXUcZPGnQsE9VF_2Yj1SRDn4BoCc5sQAvD_BwE</t>
  </si>
  <si>
    <t>Material of fingers</t>
  </si>
  <si>
    <t>Glove</t>
  </si>
  <si>
    <t>Amazon</t>
  </si>
  <si>
    <t>https://a.co/d/dp03wrj</t>
  </si>
  <si>
    <t>Material of PCB case</t>
  </si>
  <si>
    <t>https://a.co/d/aD4x0Zl</t>
  </si>
  <si>
    <t>Wrist Wrap</t>
  </si>
  <si>
    <t>Walmart</t>
  </si>
  <si>
    <t>https://www.walmart.com/ip/McDavid-Sport-Wrist-Brace-Black-Adjustable-One-Size-Fits-Most/525591967</t>
  </si>
  <si>
    <t>Velcro</t>
  </si>
  <si>
    <t>Thread</t>
  </si>
  <si>
    <t>https://www.walmart.com/ip/SINGER-Hand-Sewing-Thread-Spools-Kit-Assorted-Colors-25-yards-Each-12-count/694262467?athbdg=L1100</t>
  </si>
  <si>
    <t>Grams used</t>
  </si>
  <si>
    <t>Total Grams</t>
  </si>
  <si>
    <t>Price Per gram</t>
  </si>
  <si>
    <t>Weight (kg)</t>
  </si>
  <si>
    <t>Price</t>
  </si>
  <si>
    <t>Diameter</t>
  </si>
  <si>
    <t>Weight (lbs)</t>
  </si>
  <si>
    <t>Polyflex</t>
  </si>
  <si>
    <t>Amazon TPU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</si>
</sst>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ll%20of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Expenditures"/>
      <sheetName val="Categories"/>
      <sheetName val="Filament"/>
      <sheetName val="Cost for One Glove"/>
      <sheetName val="Items from Previous Teams"/>
    </sheetNames>
    <sheetDataSet>
      <sheetData sheetId="0">
        <row r="21">
          <cell r="E21">
            <v>0.46</v>
          </cell>
        </row>
        <row r="37">
          <cell r="E37">
            <v>12.95</v>
          </cell>
        </row>
      </sheetData>
      <sheetData sheetId="1"/>
      <sheetData sheetId="2">
        <row r="2">
          <cell r="G2">
            <v>0.43585466666666667</v>
          </cell>
        </row>
        <row r="3">
          <cell r="G3">
            <v>0.39751980000000003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u.sr/3sUvpYr" TargetMode="External"/><Relationship Id="rId13" Type="http://schemas.openxmlformats.org/officeDocument/2006/relationships/hyperlink" Target="https://a.co/d/dp03wrj" TargetMode="External"/><Relationship Id="rId3" Type="http://schemas.openxmlformats.org/officeDocument/2006/relationships/hyperlink" Target="https://a.co/d/aD4x0Zl" TargetMode="External"/><Relationship Id="rId7" Type="http://schemas.openxmlformats.org/officeDocument/2006/relationships/hyperlink" Target="https://www.adafruit.com/product/182?gclid=CjwKCAiAmuKbBhA2EiwAxQnt77XfzUqsrkULcMzUej5eIJhM_SYYFqXUcZPGnQsE9VF_2Yj1SRDn4BoCc5sQAvD_BwE" TargetMode="External"/><Relationship Id="rId12" Type="http://schemas.openxmlformats.org/officeDocument/2006/relationships/hyperlink" Target="https://www.digikey.com/short/pcmnv353" TargetMode="External"/><Relationship Id="rId2" Type="http://schemas.openxmlformats.org/officeDocument/2006/relationships/hyperlink" Target="https://www.walmart.com/ip/SINGER-Hand-Sewing-Thread-Spools-Kit-Assorted-Colors-25-yards-Each-12-count/694262467?athbdg=L1100" TargetMode="External"/><Relationship Id="rId1" Type="http://schemas.openxmlformats.org/officeDocument/2006/relationships/hyperlink" Target="https://www.walmart.com/ip/McDavid-Sport-Wrist-Brace-Black-Adjustable-One-Size-Fits-Most/525591967" TargetMode="External"/><Relationship Id="rId6" Type="http://schemas.openxmlformats.org/officeDocument/2006/relationships/hyperlink" Target="http://sfe.io/p9825" TargetMode="External"/><Relationship Id="rId11" Type="http://schemas.openxmlformats.org/officeDocument/2006/relationships/hyperlink" Target="https://www.digikey.com/short/f2q7r2bn" TargetMode="External"/><Relationship Id="rId5" Type="http://schemas.openxmlformats.org/officeDocument/2006/relationships/hyperlink" Target="http://www.oshpark.com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mou.sr/3sW1LCd" TargetMode="External"/><Relationship Id="rId4" Type="http://schemas.openxmlformats.org/officeDocument/2006/relationships/hyperlink" Target="https://www.digikey.com/short/4pddhj1p" TargetMode="External"/><Relationship Id="rId9" Type="http://schemas.openxmlformats.org/officeDocument/2006/relationships/hyperlink" Target="https://mou.sr/3sSnzyN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.co/d/dp03wrj" TargetMode="External"/><Relationship Id="rId1" Type="http://schemas.openxmlformats.org/officeDocument/2006/relationships/hyperlink" Target="https://a.co/d/aD4x0Zl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12C3-5367-4A54-A37D-4AD9F39D521E}">
  <sheetPr>
    <pageSetUpPr fitToPage="1"/>
  </sheetPr>
  <dimension ref="A2:G39"/>
  <sheetViews>
    <sheetView view="pageLayout" topLeftCell="A11" zoomScaleNormal="100" workbookViewId="0">
      <selection activeCell="L36" sqref="L36"/>
    </sheetView>
  </sheetViews>
  <sheetFormatPr defaultRowHeight="14.5" x14ac:dyDescent="0.35"/>
  <cols>
    <col min="1" max="1" width="22.54296875" customWidth="1"/>
    <col min="2" max="2" width="14.08984375" customWidth="1"/>
  </cols>
  <sheetData>
    <row r="2" spans="1:7" s="3" customFormat="1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35">
      <c r="A3" t="s">
        <v>7</v>
      </c>
      <c r="B3" t="s">
        <v>7</v>
      </c>
      <c r="C3">
        <v>1</v>
      </c>
      <c r="D3" s="1">
        <v>7.97</v>
      </c>
      <c r="E3" s="1">
        <f>C3*D3</f>
        <v>7.97</v>
      </c>
      <c r="F3" t="s">
        <v>8</v>
      </c>
      <c r="G3" s="2" t="s">
        <v>9</v>
      </c>
    </row>
    <row r="4" spans="1:7" x14ac:dyDescent="0.35">
      <c r="A4" t="s">
        <v>10</v>
      </c>
      <c r="B4" t="s">
        <v>11</v>
      </c>
      <c r="C4">
        <v>1</v>
      </c>
      <c r="D4" s="1">
        <f>'[1]Total Expenditures'!E21</f>
        <v>0.46</v>
      </c>
      <c r="E4" s="1">
        <f t="shared" ref="E4:E15" si="0">C4*D4</f>
        <v>0.46</v>
      </c>
      <c r="F4" t="s">
        <v>12</v>
      </c>
      <c r="G4" s="2" t="s">
        <v>13</v>
      </c>
    </row>
    <row r="5" spans="1:7" x14ac:dyDescent="0.35">
      <c r="A5" t="s">
        <v>14</v>
      </c>
      <c r="B5" t="s">
        <v>11</v>
      </c>
      <c r="C5">
        <v>2</v>
      </c>
      <c r="D5">
        <v>0.18</v>
      </c>
      <c r="E5" s="1">
        <f t="shared" si="0"/>
        <v>0.36</v>
      </c>
      <c r="F5" t="s">
        <v>15</v>
      </c>
      <c r="G5" s="2" t="s">
        <v>16</v>
      </c>
    </row>
    <row r="6" spans="1:7" x14ac:dyDescent="0.35">
      <c r="A6" t="s">
        <v>17</v>
      </c>
      <c r="B6" t="s">
        <v>11</v>
      </c>
      <c r="C6">
        <v>1</v>
      </c>
      <c r="D6">
        <v>0.1</v>
      </c>
      <c r="E6" s="1">
        <f t="shared" si="0"/>
        <v>0.1</v>
      </c>
      <c r="F6" t="s">
        <v>12</v>
      </c>
      <c r="G6" s="2" t="s">
        <v>18</v>
      </c>
    </row>
    <row r="7" spans="1:7" x14ac:dyDescent="0.35">
      <c r="A7" t="s">
        <v>19</v>
      </c>
      <c r="B7" t="s">
        <v>11</v>
      </c>
      <c r="C7">
        <v>2</v>
      </c>
      <c r="D7" s="1">
        <v>0.12</v>
      </c>
      <c r="E7" s="1">
        <f t="shared" si="0"/>
        <v>0.24</v>
      </c>
      <c r="F7" t="s">
        <v>15</v>
      </c>
      <c r="G7" s="2" t="s">
        <v>20</v>
      </c>
    </row>
    <row r="8" spans="1:7" x14ac:dyDescent="0.35">
      <c r="A8" t="s">
        <v>21</v>
      </c>
      <c r="B8" t="s">
        <v>11</v>
      </c>
      <c r="C8">
        <v>1</v>
      </c>
      <c r="D8">
        <v>0.36</v>
      </c>
      <c r="E8" s="1">
        <f t="shared" si="0"/>
        <v>0.36</v>
      </c>
      <c r="F8" t="s">
        <v>15</v>
      </c>
      <c r="G8" s="2" t="s">
        <v>22</v>
      </c>
    </row>
    <row r="9" spans="1:7" x14ac:dyDescent="0.35">
      <c r="A9" t="s">
        <v>23</v>
      </c>
      <c r="B9" t="s">
        <v>11</v>
      </c>
      <c r="C9">
        <v>11</v>
      </c>
      <c r="D9">
        <v>0.09</v>
      </c>
      <c r="E9" s="1">
        <f t="shared" si="0"/>
        <v>0.99</v>
      </c>
      <c r="F9" t="s">
        <v>15</v>
      </c>
      <c r="G9" s="2" t="s">
        <v>24</v>
      </c>
    </row>
    <row r="10" spans="1:7" x14ac:dyDescent="0.35">
      <c r="A10" t="s">
        <v>25</v>
      </c>
      <c r="B10" t="s">
        <v>11</v>
      </c>
      <c r="C10">
        <v>2</v>
      </c>
      <c r="D10">
        <v>0.1</v>
      </c>
      <c r="E10" s="1">
        <f t="shared" si="0"/>
        <v>0.2</v>
      </c>
      <c r="F10" t="s">
        <v>15</v>
      </c>
      <c r="G10" s="2" t="s">
        <v>26</v>
      </c>
    </row>
    <row r="11" spans="1:7" x14ac:dyDescent="0.35">
      <c r="A11" t="s">
        <v>27</v>
      </c>
      <c r="B11" t="s">
        <v>11</v>
      </c>
      <c r="C11">
        <v>1</v>
      </c>
      <c r="D11">
        <v>0.43</v>
      </c>
      <c r="E11" s="1">
        <f t="shared" si="0"/>
        <v>0.43</v>
      </c>
      <c r="F11" t="s">
        <v>15</v>
      </c>
      <c r="G11" s="2" t="s">
        <v>28</v>
      </c>
    </row>
    <row r="12" spans="1:7" x14ac:dyDescent="0.35">
      <c r="A12" t="s">
        <v>29</v>
      </c>
      <c r="B12" t="s">
        <v>11</v>
      </c>
      <c r="C12">
        <v>1</v>
      </c>
      <c r="D12">
        <v>5.8</v>
      </c>
      <c r="E12" s="1">
        <f t="shared" si="0"/>
        <v>5.8</v>
      </c>
      <c r="F12" t="s">
        <v>12</v>
      </c>
      <c r="G12" s="2" t="s">
        <v>30</v>
      </c>
    </row>
    <row r="13" spans="1:7" x14ac:dyDescent="0.35">
      <c r="A13" t="s">
        <v>31</v>
      </c>
      <c r="B13" t="s">
        <v>11</v>
      </c>
      <c r="C13">
        <v>11</v>
      </c>
      <c r="D13">
        <v>0.04</v>
      </c>
      <c r="E13" s="1">
        <f t="shared" si="0"/>
        <v>0.44</v>
      </c>
      <c r="F13" t="s">
        <v>15</v>
      </c>
      <c r="G13" s="2" t="s">
        <v>32</v>
      </c>
    </row>
    <row r="14" spans="1:7" x14ac:dyDescent="0.35">
      <c r="A14" t="s">
        <v>33</v>
      </c>
      <c r="B14" t="s">
        <v>11</v>
      </c>
      <c r="C14">
        <v>11</v>
      </c>
      <c r="D14">
        <v>4.4999999999999998E-2</v>
      </c>
      <c r="E14" s="1">
        <f t="shared" si="0"/>
        <v>0.495</v>
      </c>
      <c r="F14" t="s">
        <v>15</v>
      </c>
      <c r="G14" s="2" t="s">
        <v>34</v>
      </c>
    </row>
    <row r="15" spans="1:7" x14ac:dyDescent="0.35">
      <c r="A15" t="s">
        <v>35</v>
      </c>
      <c r="B15" t="s">
        <v>11</v>
      </c>
      <c r="C15">
        <v>22</v>
      </c>
      <c r="D15">
        <v>3.4000000000000002E-2</v>
      </c>
      <c r="E15" s="1">
        <f t="shared" si="0"/>
        <v>0.748</v>
      </c>
      <c r="F15" t="s">
        <v>15</v>
      </c>
      <c r="G15" s="2" t="s">
        <v>36</v>
      </c>
    </row>
    <row r="16" spans="1:7" x14ac:dyDescent="0.35">
      <c r="A16" t="s">
        <v>37</v>
      </c>
      <c r="B16" t="s">
        <v>11</v>
      </c>
      <c r="C16">
        <v>1</v>
      </c>
      <c r="D16">
        <v>1.29</v>
      </c>
      <c r="E16" s="1">
        <f>C16*D16</f>
        <v>1.29</v>
      </c>
      <c r="F16" t="s">
        <v>15</v>
      </c>
      <c r="G16" s="2" t="s">
        <v>38</v>
      </c>
    </row>
    <row r="17" spans="1:7" x14ac:dyDescent="0.35">
      <c r="A17" t="s">
        <v>39</v>
      </c>
      <c r="B17" t="s">
        <v>11</v>
      </c>
      <c r="C17">
        <v>2</v>
      </c>
      <c r="D17" s="1">
        <v>0.17</v>
      </c>
      <c r="E17" s="1">
        <f>C17*D17</f>
        <v>0.34</v>
      </c>
      <c r="F17" t="s">
        <v>15</v>
      </c>
      <c r="G17" s="2" t="s">
        <v>40</v>
      </c>
    </row>
    <row r="18" spans="1:7" x14ac:dyDescent="0.35">
      <c r="A18" t="s">
        <v>41</v>
      </c>
      <c r="B18" t="s">
        <v>11</v>
      </c>
      <c r="C18">
        <v>1</v>
      </c>
      <c r="D18" s="1">
        <v>2.68</v>
      </c>
      <c r="E18" s="1">
        <f>C18*D18</f>
        <v>2.68</v>
      </c>
      <c r="F18" t="s">
        <v>12</v>
      </c>
      <c r="G18" s="2" t="s">
        <v>42</v>
      </c>
    </row>
    <row r="19" spans="1:7" ht="15.75" customHeight="1" x14ac:dyDescent="0.35">
      <c r="A19" t="s">
        <v>43</v>
      </c>
      <c r="B19" t="s">
        <v>11</v>
      </c>
      <c r="C19">
        <v>1</v>
      </c>
      <c r="D19" s="1">
        <v>7.0000000000000007E-2</v>
      </c>
      <c r="E19" s="1">
        <f t="shared" ref="E19:E31" si="1">C19*D19</f>
        <v>7.0000000000000007E-2</v>
      </c>
      <c r="F19" t="s">
        <v>15</v>
      </c>
      <c r="G19" s="2" t="s">
        <v>44</v>
      </c>
    </row>
    <row r="20" spans="1:7" ht="15.75" customHeight="1" x14ac:dyDescent="0.35">
      <c r="A20" t="s">
        <v>45</v>
      </c>
      <c r="B20" t="s">
        <v>11</v>
      </c>
      <c r="C20">
        <v>2</v>
      </c>
      <c r="D20" s="1">
        <v>0.37</v>
      </c>
      <c r="E20" s="1">
        <f t="shared" si="1"/>
        <v>0.74</v>
      </c>
      <c r="F20" t="s">
        <v>15</v>
      </c>
      <c r="G20" s="2" t="s">
        <v>46</v>
      </c>
    </row>
    <row r="21" spans="1:7" ht="15.75" customHeight="1" x14ac:dyDescent="0.35">
      <c r="A21" t="s">
        <v>47</v>
      </c>
      <c r="B21" t="s">
        <v>11</v>
      </c>
      <c r="C21">
        <v>1</v>
      </c>
      <c r="D21" s="1">
        <v>0.26</v>
      </c>
      <c r="E21" s="1">
        <f t="shared" si="1"/>
        <v>0.26</v>
      </c>
      <c r="F21" t="s">
        <v>15</v>
      </c>
      <c r="G21" s="2" t="s">
        <v>48</v>
      </c>
    </row>
    <row r="22" spans="1:7" ht="15.75" customHeight="1" x14ac:dyDescent="0.35">
      <c r="A22" t="s">
        <v>49</v>
      </c>
      <c r="B22" t="s">
        <v>11</v>
      </c>
      <c r="C22">
        <v>1</v>
      </c>
      <c r="D22" s="1">
        <v>0.08</v>
      </c>
      <c r="E22" s="1">
        <f t="shared" si="1"/>
        <v>0.08</v>
      </c>
      <c r="F22" t="s">
        <v>12</v>
      </c>
      <c r="G22" s="2" t="s">
        <v>50</v>
      </c>
    </row>
    <row r="23" spans="1:7" ht="15.75" customHeight="1" x14ac:dyDescent="0.35">
      <c r="A23" t="s">
        <v>51</v>
      </c>
      <c r="B23" t="s">
        <v>11</v>
      </c>
      <c r="C23">
        <v>1</v>
      </c>
      <c r="D23" s="1">
        <v>18.5</v>
      </c>
      <c r="E23" s="1">
        <f t="shared" si="1"/>
        <v>18.5</v>
      </c>
      <c r="F23" t="s">
        <v>52</v>
      </c>
      <c r="G23" s="2" t="s">
        <v>53</v>
      </c>
    </row>
    <row r="24" spans="1:7" ht="15.75" customHeight="1" x14ac:dyDescent="0.35">
      <c r="A24" t="s">
        <v>54</v>
      </c>
      <c r="B24" t="s">
        <v>55</v>
      </c>
      <c r="C24">
        <v>3</v>
      </c>
      <c r="D24" s="1">
        <v>0.27</v>
      </c>
      <c r="E24" s="1">
        <f t="shared" si="1"/>
        <v>0.81</v>
      </c>
      <c r="F24" t="s">
        <v>12</v>
      </c>
      <c r="G24" s="2" t="s">
        <v>56</v>
      </c>
    </row>
    <row r="25" spans="1:7" ht="15.75" customHeight="1" x14ac:dyDescent="0.35">
      <c r="A25" t="s">
        <v>57</v>
      </c>
      <c r="B25" t="s">
        <v>55</v>
      </c>
      <c r="C25">
        <v>5</v>
      </c>
      <c r="D25" s="1">
        <f>'[1]Total Expenditures'!E37</f>
        <v>12.95</v>
      </c>
      <c r="E25" s="1">
        <f t="shared" si="1"/>
        <v>64.75</v>
      </c>
      <c r="F25" t="s">
        <v>58</v>
      </c>
      <c r="G25" s="2" t="s">
        <v>59</v>
      </c>
    </row>
    <row r="26" spans="1:7" ht="15.75" customHeight="1" x14ac:dyDescent="0.35">
      <c r="A26" t="s">
        <v>60</v>
      </c>
      <c r="B26" t="s">
        <v>61</v>
      </c>
      <c r="C26">
        <v>1</v>
      </c>
      <c r="D26" s="1">
        <v>29.99</v>
      </c>
      <c r="E26" s="1">
        <f t="shared" si="1"/>
        <v>29.99</v>
      </c>
      <c r="F26" t="s">
        <v>62</v>
      </c>
      <c r="G26" s="2" t="s">
        <v>63</v>
      </c>
    </row>
    <row r="27" spans="1:7" ht="15.75" customHeight="1" x14ac:dyDescent="0.35">
      <c r="A27" t="s">
        <v>64</v>
      </c>
      <c r="B27" t="s">
        <v>61</v>
      </c>
      <c r="C27">
        <v>1</v>
      </c>
      <c r="D27" s="1">
        <v>29.71</v>
      </c>
      <c r="E27" s="1">
        <f t="shared" si="1"/>
        <v>29.71</v>
      </c>
      <c r="F27" t="s">
        <v>62</v>
      </c>
      <c r="G27" s="2" t="s">
        <v>65</v>
      </c>
    </row>
    <row r="28" spans="1:7" ht="15.75" customHeight="1" x14ac:dyDescent="0.35">
      <c r="A28" t="s">
        <v>66</v>
      </c>
      <c r="B28" t="s">
        <v>61</v>
      </c>
      <c r="C28">
        <v>1</v>
      </c>
      <c r="D28" s="1">
        <v>11.99</v>
      </c>
      <c r="E28" s="1">
        <f t="shared" si="1"/>
        <v>11.99</v>
      </c>
      <c r="F28" t="s">
        <v>67</v>
      </c>
      <c r="G28" s="2" t="s">
        <v>68</v>
      </c>
    </row>
    <row r="29" spans="1:7" ht="15.75" customHeight="1" x14ac:dyDescent="0.35">
      <c r="A29" t="s">
        <v>69</v>
      </c>
      <c r="B29" t="s">
        <v>61</v>
      </c>
      <c r="C29">
        <v>1</v>
      </c>
      <c r="D29" s="1">
        <v>10</v>
      </c>
      <c r="E29" s="1">
        <f t="shared" si="1"/>
        <v>10</v>
      </c>
    </row>
    <row r="30" spans="1:7" ht="15.75" customHeight="1" x14ac:dyDescent="0.35">
      <c r="A30" t="s">
        <v>70</v>
      </c>
      <c r="B30" t="s">
        <v>61</v>
      </c>
      <c r="C30">
        <v>1</v>
      </c>
      <c r="D30" s="1">
        <v>2</v>
      </c>
      <c r="E30" s="1">
        <f t="shared" si="1"/>
        <v>2</v>
      </c>
      <c r="F30" t="s">
        <v>67</v>
      </c>
      <c r="G30" s="2" t="s">
        <v>71</v>
      </c>
    </row>
    <row r="31" spans="1:7" ht="15.75" customHeight="1" x14ac:dyDescent="0.35">
      <c r="D31" s="1"/>
      <c r="E31" s="1">
        <f t="shared" si="1"/>
        <v>0</v>
      </c>
    </row>
    <row r="32" spans="1:7" ht="15.75" customHeight="1" x14ac:dyDescent="0.35">
      <c r="A32" t="s">
        <v>4</v>
      </c>
      <c r="C32">
        <f>SUM(C3:C30)</f>
        <v>90</v>
      </c>
      <c r="E32" s="1">
        <f>SUM(E3:E31)</f>
        <v>191.80300000000003</v>
      </c>
    </row>
    <row r="33" spans="1:5" ht="15.75" customHeight="1" x14ac:dyDescent="0.35">
      <c r="E33" s="1"/>
    </row>
    <row r="34" spans="1:5" ht="15.75" customHeight="1" x14ac:dyDescent="0.35">
      <c r="A34" t="s">
        <v>7</v>
      </c>
      <c r="C34">
        <f>SUMIF($B$3:$B$31,"PCB",C3:C31)</f>
        <v>1</v>
      </c>
      <c r="D34">
        <f>SUMIF($B$3:$B$31,"PCB",D3:D31)</f>
        <v>7.97</v>
      </c>
      <c r="E34">
        <f>SUMIF($B$3:$B$31,"PCB",E3:E31)</f>
        <v>7.97</v>
      </c>
    </row>
    <row r="35" spans="1:5" ht="15.75" customHeight="1" x14ac:dyDescent="0.35">
      <c r="A35" t="s">
        <v>11</v>
      </c>
      <c r="C35">
        <f>SUMIF($B$3:$B$31,"Components",C3:C31)</f>
        <v>76</v>
      </c>
      <c r="D35">
        <f>SUMIF($B$3:$B$31,"Components",D3:D31)</f>
        <v>31.178999999999998</v>
      </c>
      <c r="E35">
        <f>SUMIF($B$3:$B$31,"Components",E3:E31)</f>
        <v>34.582999999999998</v>
      </c>
    </row>
    <row r="36" spans="1:5" ht="15.75" customHeight="1" x14ac:dyDescent="0.35">
      <c r="A36" t="s">
        <v>55</v>
      </c>
      <c r="C36">
        <f>SUMIF($B$3:$B$31,"Sensors",C3:C31)</f>
        <v>8</v>
      </c>
      <c r="D36">
        <f>SUMIF($B$3:$B$31,"Sensors",D3:D31)</f>
        <v>13.219999999999999</v>
      </c>
      <c r="E36">
        <f>SUMIF($B$3:$B$31,"Sensors",E3:E31)</f>
        <v>65.56</v>
      </c>
    </row>
    <row r="37" spans="1:5" ht="15.75" customHeight="1" x14ac:dyDescent="0.35">
      <c r="A37" t="s">
        <v>61</v>
      </c>
      <c r="C37">
        <f>SUMIF($B$3:$B$31,"Glove",C3:C31)</f>
        <v>5</v>
      </c>
      <c r="D37">
        <f>SUMIF($B$3:$B$31,"Glove",D3:D31)</f>
        <v>83.69</v>
      </c>
      <c r="E37">
        <f>SUMIF($B$3:$B$31,"Glove",E3:E31)</f>
        <v>83.69</v>
      </c>
    </row>
    <row r="38" spans="1:5" ht="15.75" customHeight="1" x14ac:dyDescent="0.35">
      <c r="A38" t="s">
        <v>61</v>
      </c>
      <c r="E38" s="1">
        <f>D30+D29+D28+[1]Filament!G2+[1]Filament!G3</f>
        <v>24.823374466666671</v>
      </c>
    </row>
    <row r="39" spans="1:5" x14ac:dyDescent="0.35">
      <c r="E39" s="1">
        <f>SUM(E34:E36,E38)</f>
        <v>132.93637446666668</v>
      </c>
    </row>
  </sheetData>
  <dataValidations count="1">
    <dataValidation type="list" allowBlank="1" showInputMessage="1" showErrorMessage="1" sqref="B3:B31" xr:uid="{BFAEF78A-A870-46CD-A891-5F4274AEBF95}">
      <formula1>"PCB, Filament, Glove, Components, Sensors"</formula1>
    </dataValidation>
  </dataValidations>
  <hyperlinks>
    <hyperlink ref="G28" r:id="rId1" xr:uid="{F01DC740-4226-4C49-934B-8EAA91C12190}"/>
    <hyperlink ref="G30" r:id="rId2" xr:uid="{904746FE-617B-404C-BF31-4A032A00BE23}"/>
    <hyperlink ref="G27" r:id="rId3" xr:uid="{F1EE345C-DCD5-45EC-BA60-61DFF8AA023D}"/>
    <hyperlink ref="G18" r:id="rId4" xr:uid="{5B3194BC-DD27-4D36-A121-8869AFFE8099}"/>
    <hyperlink ref="G3" r:id="rId5" xr:uid="{6A17D034-45B8-41E7-8261-919214AE0CBB}"/>
    <hyperlink ref="G23" r:id="rId6" xr:uid="{0EE60AF1-251B-4B40-BEA2-76436B1D7599}"/>
    <hyperlink ref="G25" r:id="rId7" xr:uid="{47360BD6-01D4-4D70-816B-B34112A61B76}"/>
    <hyperlink ref="G19" r:id="rId8" xr:uid="{89EFB238-16E1-4731-B155-19B9BED2C8E4}"/>
    <hyperlink ref="G20" r:id="rId9" xr:uid="{6C28D8ED-117C-4CB2-BF5E-5A903C378795}"/>
    <hyperlink ref="G21" r:id="rId10" xr:uid="{50B393A5-8F8C-4CF5-8639-F4D89054CA43}"/>
    <hyperlink ref="G22" r:id="rId11" xr:uid="{08B56289-53F6-4854-A471-C6EF1231CC3F}"/>
    <hyperlink ref="G24" r:id="rId12" xr:uid="{B62E3F27-A00B-41AB-840A-9E7876B657EB}"/>
    <hyperlink ref="G26" r:id="rId13" xr:uid="{7CEEB9C2-8728-47C8-B006-A7888EAAB038}"/>
  </hyperlinks>
  <pageMargins left="0.7" right="0.7" top="0.75" bottom="0.75" header="0.3" footer="0.3"/>
  <pageSetup scale="57" fitToHeight="0" orientation="landscape" horizontalDpi="300" verticalDpi="300" r:id="rId14"/>
  <headerFooter>
    <oddHeader>&amp;L&amp;G&amp;CTeam 24
Cost for one glove&amp;RPage &amp;P of &amp;N</oddHeader>
  </headerFooter>
  <legacyDrawingHF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170D-7AD8-4731-8958-B4AE427F1A60}">
  <sheetPr>
    <pageSetUpPr fitToPage="1"/>
  </sheetPr>
  <dimension ref="A2:I9"/>
  <sheetViews>
    <sheetView tabSelected="1" view="pageLayout" zoomScaleNormal="100" workbookViewId="0">
      <selection activeCell="F16" sqref="F16"/>
    </sheetView>
  </sheetViews>
  <sheetFormatPr defaultRowHeight="14.5" x14ac:dyDescent="0.35"/>
  <cols>
    <col min="1" max="1" width="23.453125" customWidth="1"/>
    <col min="3" max="3" width="14.1796875" customWidth="1"/>
    <col min="6" max="7" width="12.7265625" customWidth="1"/>
  </cols>
  <sheetData>
    <row r="2" spans="1:9" s="3" customFormat="1" x14ac:dyDescent="0.35">
      <c r="C2" s="3" t="s">
        <v>72</v>
      </c>
      <c r="D2" s="3" t="s">
        <v>73</v>
      </c>
      <c r="F2" s="3" t="s">
        <v>74</v>
      </c>
    </row>
    <row r="3" spans="1:9" x14ac:dyDescent="0.35">
      <c r="A3" t="s">
        <v>60</v>
      </c>
      <c r="B3" t="s">
        <v>61</v>
      </c>
      <c r="C3">
        <v>10.9</v>
      </c>
      <c r="D3">
        <v>750</v>
      </c>
      <c r="E3" s="1">
        <v>29.99</v>
      </c>
      <c r="F3" s="1">
        <f>E3/D3</f>
        <v>3.9986666666666663E-2</v>
      </c>
      <c r="G3" s="1">
        <f>F3*C3</f>
        <v>0.43585466666666667</v>
      </c>
      <c r="H3" t="s">
        <v>62</v>
      </c>
      <c r="I3" s="2" t="s">
        <v>63</v>
      </c>
    </row>
    <row r="4" spans="1:9" x14ac:dyDescent="0.35">
      <c r="A4" t="s">
        <v>64</v>
      </c>
      <c r="B4" t="s">
        <v>61</v>
      </c>
      <c r="C4">
        <v>13.38</v>
      </c>
      <c r="D4">
        <v>1000</v>
      </c>
      <c r="E4" s="1">
        <v>29.71</v>
      </c>
      <c r="F4" s="1">
        <f>E4/D4</f>
        <v>2.971E-2</v>
      </c>
      <c r="G4" s="1">
        <f>F4*C4</f>
        <v>0.39751980000000003</v>
      </c>
      <c r="H4" t="s">
        <v>62</v>
      </c>
      <c r="I4" s="2" t="s">
        <v>65</v>
      </c>
    </row>
    <row r="5" spans="1:9" x14ac:dyDescent="0.35">
      <c r="E5" s="1"/>
    </row>
    <row r="7" spans="1:9" x14ac:dyDescent="0.35">
      <c r="B7" t="s">
        <v>75</v>
      </c>
      <c r="C7" t="s">
        <v>76</v>
      </c>
      <c r="D7" t="s">
        <v>77</v>
      </c>
      <c r="E7" t="s">
        <v>78</v>
      </c>
    </row>
    <row r="8" spans="1:9" x14ac:dyDescent="0.35">
      <c r="A8" t="s">
        <v>79</v>
      </c>
      <c r="B8">
        <v>0.75</v>
      </c>
      <c r="C8">
        <v>29.99</v>
      </c>
      <c r="D8">
        <v>1.75</v>
      </c>
      <c r="E8">
        <v>2.2000000000000002</v>
      </c>
    </row>
    <row r="9" spans="1:9" x14ac:dyDescent="0.35">
      <c r="A9" t="s">
        <v>80</v>
      </c>
      <c r="B9">
        <v>1</v>
      </c>
      <c r="C9">
        <v>29.71</v>
      </c>
      <c r="D9">
        <v>1.75</v>
      </c>
    </row>
  </sheetData>
  <dataValidations disablePrompts="1" count="1">
    <dataValidation type="list" allowBlank="1" showInputMessage="1" showErrorMessage="1" sqref="B3:B4" xr:uid="{A585AED5-A7B3-4449-8590-C94DA83728B7}">
      <formula1>"PCB, Filament, Glove, Components, Sensors"</formula1>
    </dataValidation>
  </dataValidations>
  <hyperlinks>
    <hyperlink ref="I4" r:id="rId1" xr:uid="{8EDD23A3-6444-4D1E-8415-1C1F6EE99743}"/>
    <hyperlink ref="I3" r:id="rId2" xr:uid="{7DCF95C9-3830-42AB-9928-0F076BBCC24C}"/>
  </hyperlinks>
  <pageMargins left="0.7" right="0.7" top="0.75" bottom="0.75" header="0.3" footer="0.3"/>
  <pageSetup scale="99" fitToHeight="0" orientation="landscape" horizontalDpi="1200" verticalDpi="1200" r:id="rId3"/>
  <headerFooter>
    <oddHeader>&amp;L&amp;G&amp;CTeam 24
Cost for filament used&amp;RPage &amp;P of &amp;N</oddHeader>
  </headerFooter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FE8B0B433B2E43916FC2E79D4B3FCB" ma:contentTypeVersion="13" ma:contentTypeDescription="Create a new document." ma:contentTypeScope="" ma:versionID="a24d10afb09a9e1e15a4f244ef19ff90">
  <xsd:schema xmlns:xsd="http://www.w3.org/2001/XMLSchema" xmlns:xs="http://www.w3.org/2001/XMLSchema" xmlns:p="http://schemas.microsoft.com/office/2006/metadata/properties" xmlns:ns2="bd58002b-79a8-41d6-9579-50e27c09aa2b" xmlns:ns3="afd23772-92b8-4bb9-bb06-badd702e6f51" targetNamespace="http://schemas.microsoft.com/office/2006/metadata/properties" ma:root="true" ma:fieldsID="df1f47fc6f6a586f6256e12ca6498675" ns2:_="" ns3:_="">
    <xsd:import namespace="bd58002b-79a8-41d6-9579-50e27c09aa2b"/>
    <xsd:import namespace="afd23772-92b8-4bb9-bb06-badd702e6f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8002b-79a8-41d6-9579-50e27c09aa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23772-92b8-4bb9-bb06-badd702e6f5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cb66684d-2b3b-407a-a089-61793267bf6a}" ma:internalName="TaxCatchAll" ma:showField="CatchAllData" ma:web="afd23772-92b8-4bb9-bb06-badd702e6f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58002b-79a8-41d6-9579-50e27c09aa2b">
      <Terms xmlns="http://schemas.microsoft.com/office/infopath/2007/PartnerControls"/>
    </lcf76f155ced4ddcb4097134ff3c332f>
    <TaxCatchAll xmlns="afd23772-92b8-4bb9-bb06-badd702e6f51" xsi:nil="true"/>
  </documentManagement>
</p:properties>
</file>

<file path=customXml/itemProps1.xml><?xml version="1.0" encoding="utf-8"?>
<ds:datastoreItem xmlns:ds="http://schemas.openxmlformats.org/officeDocument/2006/customXml" ds:itemID="{10266E5E-7CF7-40EE-AE6C-7ED5898AE9FE}"/>
</file>

<file path=customXml/itemProps2.xml><?xml version="1.0" encoding="utf-8"?>
<ds:datastoreItem xmlns:ds="http://schemas.openxmlformats.org/officeDocument/2006/customXml" ds:itemID="{7A07FF33-DE60-4AB9-BEE4-314210820126}"/>
</file>

<file path=customXml/itemProps3.xml><?xml version="1.0" encoding="utf-8"?>
<ds:datastoreItem xmlns:ds="http://schemas.openxmlformats.org/officeDocument/2006/customXml" ds:itemID="{54AFF1B0-85F4-4D9B-95F3-998D51CEDA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for One Glove</vt:lpstr>
      <vt:lpstr>Filament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</dc:creator>
  <cp:lastModifiedBy>Lili Petrowsky</cp:lastModifiedBy>
  <dcterms:created xsi:type="dcterms:W3CDTF">2022-11-30T03:36:18Z</dcterms:created>
  <dcterms:modified xsi:type="dcterms:W3CDTF">2022-11-30T03:49:11Z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0x010100FFFE8B0B433B2E43916FC2E79D4B3FCB</vt:lpwstr>
  </property>
</Properties>
</file>