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105E3A4-86CE-4619-8683-DA2AF0CBE86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6" i="1" l="1"/>
  <c r="C107" i="1" l="1"/>
  <c r="B107" i="1"/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G21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07" i="1" l="1"/>
  <c r="I6" i="1"/>
  <c r="G6" i="1" s="1"/>
  <c r="E6" i="1"/>
  <c r="I105" i="1" l="1"/>
  <c r="G105" i="1" s="1"/>
  <c r="I104" i="1"/>
  <c r="G104" i="1" s="1"/>
  <c r="I103" i="1"/>
  <c r="G103" i="1" s="1"/>
  <c r="I102" i="1"/>
  <c r="G102" i="1" s="1"/>
  <c r="I101" i="1"/>
  <c r="G101" i="1" s="1"/>
  <c r="I100" i="1"/>
  <c r="G100" i="1" s="1"/>
  <c r="I99" i="1"/>
  <c r="G99" i="1" s="1"/>
  <c r="I98" i="1"/>
  <c r="G98" i="1" s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 s="1"/>
  <c r="I89" i="1"/>
  <c r="G89" i="1" s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 s="1"/>
  <c r="I82" i="1"/>
  <c r="G82" i="1" s="1"/>
  <c r="I81" i="1"/>
  <c r="G81" i="1" s="1"/>
  <c r="I80" i="1"/>
  <c r="G80" i="1" s="1"/>
  <c r="I79" i="1"/>
  <c r="G79" i="1" s="1"/>
  <c r="I78" i="1"/>
  <c r="G78" i="1" s="1"/>
  <c r="I77" i="1"/>
  <c r="G77" i="1" s="1"/>
  <c r="I76" i="1"/>
  <c r="I75" i="1"/>
  <c r="G75" i="1" s="1"/>
  <c r="I74" i="1"/>
  <c r="G74" i="1" s="1"/>
  <c r="I73" i="1"/>
  <c r="G73" i="1" s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 s="1"/>
  <c r="I66" i="1"/>
  <c r="G66" i="1" s="1"/>
  <c r="I65" i="1"/>
  <c r="G65" i="1" s="1"/>
  <c r="I64" i="1"/>
  <c r="G64" i="1" s="1"/>
  <c r="I63" i="1"/>
  <c r="G63" i="1" s="1"/>
  <c r="I62" i="1"/>
  <c r="G62" i="1" s="1"/>
  <c r="I61" i="1"/>
  <c r="G61" i="1" s="1"/>
  <c r="I60" i="1"/>
  <c r="I59" i="1"/>
  <c r="G59" i="1" s="1"/>
  <c r="I58" i="1"/>
  <c r="G58" i="1" s="1"/>
  <c r="I57" i="1"/>
  <c r="G57" i="1" s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H45" i="1" s="1"/>
  <c r="I44" i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I35" i="1"/>
  <c r="G35" i="1" s="1"/>
  <c r="I34" i="1"/>
  <c r="G34" i="1" s="1"/>
  <c r="I33" i="1"/>
  <c r="G33" i="1" s="1"/>
  <c r="I32" i="1"/>
  <c r="I31" i="1"/>
  <c r="G31" i="1" s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I20" i="1"/>
  <c r="G20" i="1" s="1"/>
  <c r="I19" i="1"/>
  <c r="G19" i="1" s="1"/>
  <c r="I18" i="1"/>
  <c r="G18" i="1" s="1"/>
  <c r="I17" i="1"/>
  <c r="G17" i="1" s="1"/>
  <c r="I16" i="1"/>
  <c r="G16" i="1" s="1"/>
  <c r="I15" i="1"/>
  <c r="G15" i="1" s="1"/>
  <c r="I14" i="1"/>
  <c r="G14" i="1" s="1"/>
  <c r="I13" i="1"/>
  <c r="G13" i="1" s="1"/>
  <c r="I12" i="1"/>
  <c r="G12" i="1" s="1"/>
  <c r="I11" i="1"/>
  <c r="G11" i="1" s="1"/>
  <c r="I10" i="1"/>
  <c r="G10" i="1" s="1"/>
  <c r="I9" i="1"/>
  <c r="G9" i="1" s="1"/>
  <c r="I8" i="1"/>
  <c r="G8" i="1" s="1"/>
  <c r="I7" i="1"/>
  <c r="G7" i="1" s="1"/>
  <c r="G36" i="1" l="1"/>
  <c r="H36" i="1" s="1"/>
  <c r="G60" i="1"/>
  <c r="H60" i="1" s="1"/>
  <c r="G76" i="1"/>
  <c r="H76" i="1" s="1"/>
  <c r="F32" i="1"/>
  <c r="G32" i="1"/>
  <c r="G44" i="1"/>
  <c r="H44" i="1" s="1"/>
  <c r="F27" i="1"/>
  <c r="F76" i="1"/>
  <c r="H19" i="1"/>
  <c r="H94" i="1"/>
  <c r="H11" i="1"/>
  <c r="H86" i="1"/>
  <c r="H50" i="1"/>
  <c r="F93" i="1"/>
  <c r="F105" i="1"/>
  <c r="H55" i="1"/>
  <c r="H63" i="1"/>
  <c r="H71" i="1"/>
  <c r="F84" i="1"/>
  <c r="H31" i="1"/>
  <c r="H39" i="1"/>
  <c r="H84" i="1"/>
  <c r="H21" i="1"/>
  <c r="F40" i="1"/>
  <c r="H48" i="1"/>
  <c r="F100" i="1"/>
  <c r="F16" i="1"/>
  <c r="F24" i="1"/>
  <c r="F29" i="1"/>
  <c r="F59" i="1"/>
  <c r="F75" i="1"/>
  <c r="H28" i="1"/>
  <c r="H46" i="1"/>
  <c r="H54" i="1"/>
  <c r="H83" i="1"/>
  <c r="F88" i="1"/>
  <c r="F104" i="1"/>
  <c r="H78" i="1"/>
  <c r="H91" i="1"/>
  <c r="F99" i="1"/>
  <c r="F45" i="1"/>
  <c r="F53" i="1"/>
  <c r="F61" i="1"/>
  <c r="H87" i="1"/>
  <c r="F10" i="1"/>
  <c r="H12" i="1"/>
  <c r="F48" i="1"/>
  <c r="F56" i="1"/>
  <c r="F64" i="1"/>
  <c r="F72" i="1"/>
  <c r="H90" i="1"/>
  <c r="H95" i="1"/>
  <c r="H14" i="1"/>
  <c r="H22" i="1"/>
  <c r="H9" i="1"/>
  <c r="H30" i="1"/>
  <c r="H92" i="1"/>
  <c r="H15" i="1"/>
  <c r="F80" i="1"/>
  <c r="F85" i="1"/>
  <c r="H98" i="1"/>
  <c r="H52" i="1"/>
  <c r="H101" i="1"/>
  <c r="H42" i="1"/>
  <c r="F91" i="1"/>
  <c r="H35" i="1"/>
  <c r="H66" i="1"/>
  <c r="H74" i="1"/>
  <c r="H79" i="1"/>
  <c r="F37" i="1"/>
  <c r="H47" i="1"/>
  <c r="H23" i="1"/>
  <c r="H67" i="1"/>
  <c r="H82" i="1"/>
  <c r="F96" i="1"/>
  <c r="H103" i="1"/>
  <c r="F13" i="1"/>
  <c r="H24" i="1"/>
  <c r="F28" i="1"/>
  <c r="H38" i="1"/>
  <c r="H41" i="1"/>
  <c r="H43" i="1"/>
  <c r="H62" i="1"/>
  <c r="H70" i="1"/>
  <c r="H75" i="1"/>
  <c r="F77" i="1"/>
  <c r="H104" i="1"/>
  <c r="H59" i="1"/>
  <c r="H20" i="1"/>
  <c r="F52" i="1"/>
  <c r="F21" i="1"/>
  <c r="F90" i="1"/>
  <c r="H99" i="1"/>
  <c r="F101" i="1"/>
  <c r="F36" i="1"/>
  <c r="H49" i="1"/>
  <c r="H51" i="1"/>
  <c r="H53" i="1"/>
  <c r="H58" i="1"/>
  <c r="H68" i="1"/>
  <c r="H81" i="1"/>
  <c r="F83" i="1"/>
  <c r="H85" i="1"/>
  <c r="H88" i="1"/>
  <c r="F92" i="1"/>
  <c r="F12" i="1"/>
  <c r="H27" i="1"/>
  <c r="H61" i="1"/>
  <c r="H64" i="1"/>
  <c r="H100" i="1"/>
  <c r="H102" i="1"/>
  <c r="F69" i="1"/>
  <c r="H10" i="1"/>
  <c r="M9" i="1"/>
  <c r="H57" i="1"/>
  <c r="H97" i="1"/>
  <c r="F43" i="1"/>
  <c r="H69" i="1"/>
  <c r="H72" i="1"/>
  <c r="F20" i="1"/>
  <c r="F58" i="1"/>
  <c r="H105" i="1"/>
  <c r="H26" i="1"/>
  <c r="H40" i="1"/>
  <c r="F66" i="1"/>
  <c r="F68" i="1"/>
  <c r="H17" i="1"/>
  <c r="F19" i="1"/>
  <c r="H33" i="1"/>
  <c r="F35" i="1"/>
  <c r="F9" i="1"/>
  <c r="F11" i="1"/>
  <c r="H18" i="1"/>
  <c r="H37" i="1"/>
  <c r="F44" i="1"/>
  <c r="H73" i="1"/>
  <c r="F82" i="1"/>
  <c r="H7" i="1"/>
  <c r="H13" i="1"/>
  <c r="H16" i="1"/>
  <c r="F51" i="1"/>
  <c r="H77" i="1"/>
  <c r="H80" i="1"/>
  <c r="H25" i="1"/>
  <c r="H34" i="1"/>
  <c r="H56" i="1"/>
  <c r="F60" i="1"/>
  <c r="H89" i="1"/>
  <c r="F98" i="1"/>
  <c r="H8" i="1"/>
  <c r="H29" i="1"/>
  <c r="H32" i="1"/>
  <c r="H65" i="1"/>
  <c r="F67" i="1"/>
  <c r="F74" i="1"/>
  <c r="H93" i="1"/>
  <c r="H96" i="1"/>
  <c r="F8" i="1"/>
  <c r="F50" i="1"/>
  <c r="F18" i="1"/>
  <c r="F26" i="1"/>
  <c r="F34" i="1"/>
  <c r="F42" i="1"/>
  <c r="F7" i="1"/>
  <c r="F17" i="1"/>
  <c r="F25" i="1"/>
  <c r="F33" i="1"/>
  <c r="F41" i="1"/>
  <c r="F49" i="1"/>
  <c r="F57" i="1"/>
  <c r="F65" i="1"/>
  <c r="F73" i="1"/>
  <c r="F81" i="1"/>
  <c r="F89" i="1"/>
  <c r="F97" i="1"/>
  <c r="H6" i="1"/>
  <c r="F15" i="1"/>
  <c r="F23" i="1"/>
  <c r="F31" i="1"/>
  <c r="F39" i="1"/>
  <c r="F47" i="1"/>
  <c r="F55" i="1"/>
  <c r="F63" i="1"/>
  <c r="F71" i="1"/>
  <c r="F79" i="1"/>
  <c r="F87" i="1"/>
  <c r="F95" i="1"/>
  <c r="F103" i="1"/>
  <c r="F14" i="1"/>
  <c r="F22" i="1"/>
  <c r="F30" i="1"/>
  <c r="F38" i="1"/>
  <c r="F46" i="1"/>
  <c r="F54" i="1"/>
  <c r="F62" i="1"/>
  <c r="F70" i="1"/>
  <c r="F78" i="1"/>
  <c r="F86" i="1"/>
  <c r="F94" i="1"/>
  <c r="F102" i="1"/>
  <c r="G107" i="1" l="1"/>
  <c r="F107" i="1"/>
  <c r="J48" i="1"/>
  <c r="J38" i="1"/>
  <c r="J41" i="1"/>
  <c r="J94" i="1"/>
  <c r="J55" i="1"/>
  <c r="J89" i="1"/>
  <c r="J25" i="1"/>
  <c r="J102" i="1"/>
  <c r="J71" i="1"/>
  <c r="J18" i="1"/>
  <c r="J86" i="1"/>
  <c r="J11" i="1"/>
  <c r="J68" i="1"/>
  <c r="J85" i="1"/>
  <c r="J30" i="1"/>
  <c r="J63" i="1"/>
  <c r="J97" i="1"/>
  <c r="J33" i="1"/>
  <c r="J50" i="1"/>
  <c r="J69" i="1"/>
  <c r="J93" i="1"/>
  <c r="J72" i="1"/>
  <c r="J21" i="1"/>
  <c r="J43" i="1"/>
  <c r="J32" i="1"/>
  <c r="J29" i="1"/>
  <c r="J59" i="1"/>
  <c r="J104" i="1"/>
  <c r="J8" i="1"/>
  <c r="J101" i="1"/>
  <c r="M10" i="1"/>
  <c r="J74" i="1"/>
  <c r="J60" i="1"/>
  <c r="J9" i="1"/>
  <c r="J22" i="1"/>
  <c r="J19" i="1"/>
  <c r="J58" i="1"/>
  <c r="J54" i="1"/>
  <c r="J87" i="1"/>
  <c r="J23" i="1"/>
  <c r="J57" i="1"/>
  <c r="J34" i="1"/>
  <c r="J37" i="1"/>
  <c r="J24" i="1"/>
  <c r="J12" i="1"/>
  <c r="J64" i="1"/>
  <c r="J6" i="1"/>
  <c r="J78" i="1"/>
  <c r="J47" i="1"/>
  <c r="J81" i="1"/>
  <c r="J17" i="1"/>
  <c r="J56" i="1"/>
  <c r="J45" i="1"/>
  <c r="J20" i="1"/>
  <c r="J83" i="1"/>
  <c r="J88" i="1"/>
  <c r="J82" i="1"/>
  <c r="J76" i="1"/>
  <c r="J70" i="1"/>
  <c r="J103" i="1"/>
  <c r="J39" i="1"/>
  <c r="J73" i="1"/>
  <c r="J7" i="1"/>
  <c r="J96" i="1"/>
  <c r="J53" i="1"/>
  <c r="J100" i="1"/>
  <c r="J91" i="1"/>
  <c r="J36" i="1"/>
  <c r="J90" i="1"/>
  <c r="J84" i="1"/>
  <c r="J75" i="1"/>
  <c r="J80" i="1"/>
  <c r="J66" i="1"/>
  <c r="J28" i="1"/>
  <c r="J67" i="1"/>
  <c r="J35" i="1"/>
  <c r="J62" i="1"/>
  <c r="J95" i="1"/>
  <c r="J31" i="1"/>
  <c r="J65" i="1"/>
  <c r="J42" i="1"/>
  <c r="J14" i="1"/>
  <c r="J61" i="1"/>
  <c r="J10" i="1"/>
  <c r="J99" i="1"/>
  <c r="J52" i="1"/>
  <c r="J16" i="1"/>
  <c r="J105" i="1"/>
  <c r="J44" i="1"/>
  <c r="J46" i="1"/>
  <c r="J79" i="1"/>
  <c r="J15" i="1"/>
  <c r="J49" i="1"/>
  <c r="J26" i="1"/>
  <c r="J13" i="1"/>
  <c r="J77" i="1"/>
  <c r="J27" i="1"/>
  <c r="J40" i="1"/>
  <c r="J92" i="1"/>
  <c r="J98" i="1"/>
  <c r="J51" i="1"/>
  <c r="J107" i="1" l="1"/>
</calcChain>
</file>

<file path=xl/sharedStrings.xml><?xml version="1.0" encoding="utf-8"?>
<sst xmlns="http://schemas.openxmlformats.org/spreadsheetml/2006/main" count="116" uniqueCount="116">
  <si>
    <t>Nama Karyawan</t>
  </si>
  <si>
    <t>Gaji Tahunan (Rp)</t>
  </si>
  <si>
    <t>Rasio Efisiensi</t>
  </si>
  <si>
    <t>Range Efisiensi</t>
  </si>
  <si>
    <t>Karyawan 1</t>
  </si>
  <si>
    <t>Jumlah Karyawan</t>
  </si>
  <si>
    <t>Karyawan 2</t>
  </si>
  <si>
    <t>Karyawan 3</t>
  </si>
  <si>
    <t>Karyawan 4</t>
  </si>
  <si>
    <t>Profit Perusahaan</t>
  </si>
  <si>
    <t>Karyawan 5</t>
  </si>
  <si>
    <t>Status Profit</t>
  </si>
  <si>
    <t>Karyawan 6</t>
  </si>
  <si>
    <t>Karyawan 7</t>
  </si>
  <si>
    <t>Karyawan 8</t>
  </si>
  <si>
    <t>Karyawan 9</t>
  </si>
  <si>
    <t>Karyawan 10</t>
  </si>
  <si>
    <t>Karyawan 11</t>
  </si>
  <si>
    <t>Karyawan 12</t>
  </si>
  <si>
    <t>Karyawan 13</t>
  </si>
  <si>
    <t>Karyawan 14</t>
  </si>
  <si>
    <t>Karyawan 15</t>
  </si>
  <si>
    <t>Karyawan 16</t>
  </si>
  <si>
    <t>Karyawan 17</t>
  </si>
  <si>
    <t>Karyawan 18</t>
  </si>
  <si>
    <t>Karyawan 19</t>
  </si>
  <si>
    <t>Karyawan 20</t>
  </si>
  <si>
    <t>Karyawan 21</t>
  </si>
  <si>
    <t>Karyawan 22</t>
  </si>
  <si>
    <t>Karyawan 23</t>
  </si>
  <si>
    <t>Karyawan 24</t>
  </si>
  <si>
    <t>Karyawan 25</t>
  </si>
  <si>
    <t>Karyawan 26</t>
  </si>
  <si>
    <t>Karyawan 27</t>
  </si>
  <si>
    <t>Karyawan 28</t>
  </si>
  <si>
    <t>Karyawan 29</t>
  </si>
  <si>
    <t>Karyawan 30</t>
  </si>
  <si>
    <t>Karyawan 31</t>
  </si>
  <si>
    <t>Karyawan 32</t>
  </si>
  <si>
    <t>Karyawan 33</t>
  </si>
  <si>
    <t>Karyawan 34</t>
  </si>
  <si>
    <t>Karyawan 35</t>
  </si>
  <si>
    <t>Karyawan 36</t>
  </si>
  <si>
    <t>Karyawan 37</t>
  </si>
  <si>
    <t>Karyawan 38</t>
  </si>
  <si>
    <t>Karyawan 39</t>
  </si>
  <si>
    <t>Karyawan 40</t>
  </si>
  <si>
    <t>Karyawan 41</t>
  </si>
  <si>
    <t>Karyawan 42</t>
  </si>
  <si>
    <t>Karyawan 43</t>
  </si>
  <si>
    <t>Karyawan 44</t>
  </si>
  <si>
    <t>Karyawan 45</t>
  </si>
  <si>
    <t>Karyawan 46</t>
  </si>
  <si>
    <t>Karyawan 47</t>
  </si>
  <si>
    <t>Karyawan 48</t>
  </si>
  <si>
    <t>Karyawan 49</t>
  </si>
  <si>
    <t>Karyawan 50</t>
  </si>
  <si>
    <t>Karyawan 51</t>
  </si>
  <si>
    <t>Karyawan 52</t>
  </si>
  <si>
    <t>Karyawan 53</t>
  </si>
  <si>
    <t>Karyawan 54</t>
  </si>
  <si>
    <t>Karyawan 55</t>
  </si>
  <si>
    <t>Karyawan 56</t>
  </si>
  <si>
    <t>Karyawan 57</t>
  </si>
  <si>
    <t>Karyawan 58</t>
  </si>
  <si>
    <t>Karyawan 59</t>
  </si>
  <si>
    <t>Karyawan 60</t>
  </si>
  <si>
    <t>Karyawan 61</t>
  </si>
  <si>
    <t>Karyawan 62</t>
  </si>
  <si>
    <t>Karyawan 63</t>
  </si>
  <si>
    <t>Karyawan 64</t>
  </si>
  <si>
    <t>Karyawan 65</t>
  </si>
  <si>
    <t>Karyawan 66</t>
  </si>
  <si>
    <t>Karyawan 67</t>
  </si>
  <si>
    <t>Karyawan 68</t>
  </si>
  <si>
    <t>Karyawan 69</t>
  </si>
  <si>
    <t>Karyawan 70</t>
  </si>
  <si>
    <t>Karyawan 71</t>
  </si>
  <si>
    <t>Karyawan 72</t>
  </si>
  <si>
    <t>Karyawan 73</t>
  </si>
  <si>
    <t>Karyawan 74</t>
  </si>
  <si>
    <t>Karyawan 75</t>
  </si>
  <si>
    <t>Karyawan 76</t>
  </si>
  <si>
    <t>Karyawan 77</t>
  </si>
  <si>
    <t>Karyawan 78</t>
  </si>
  <si>
    <t>Karyawan 79</t>
  </si>
  <si>
    <t>Karyawan 80</t>
  </si>
  <si>
    <t>Karyawan 81</t>
  </si>
  <si>
    <t>Karyawan 82</t>
  </si>
  <si>
    <t>Karyawan 83</t>
  </si>
  <si>
    <t>Karyawan 84</t>
  </si>
  <si>
    <t>Karyawan 85</t>
  </si>
  <si>
    <t>Karyawan 86</t>
  </si>
  <si>
    <t>Karyawan 87</t>
  </si>
  <si>
    <t>Karyawan 88</t>
  </si>
  <si>
    <t>Karyawan 89</t>
  </si>
  <si>
    <t>Karyawan 90</t>
  </si>
  <si>
    <t>Karyawan 91</t>
  </si>
  <si>
    <t>Karyawan 92</t>
  </si>
  <si>
    <t>Karyawan 93</t>
  </si>
  <si>
    <t>Karyawan 94</t>
  </si>
  <si>
    <t>Karyawan 95</t>
  </si>
  <si>
    <t>Karyawan 96</t>
  </si>
  <si>
    <t>Karyawan 97</t>
  </si>
  <si>
    <t>Karyawan 98</t>
  </si>
  <si>
    <t>Karyawan 99</t>
  </si>
  <si>
    <t>Karyawan 100</t>
  </si>
  <si>
    <t>Revenue/MP (dynamic)</t>
  </si>
  <si>
    <t>Kontribusi to Profit (%)</t>
  </si>
  <si>
    <t>INPUT :</t>
  </si>
  <si>
    <t>BOP MP/tahun (Rp)</t>
  </si>
  <si>
    <t>SIMULASI PERHITUNGAN KONTRIBUSI MANPOWER (MP) TERHADAP PROFIT PERUSAHAAN</t>
  </si>
  <si>
    <t>Total Cost per- MP (Rp)</t>
  </si>
  <si>
    <t>TAX + PENSIUN/tahun</t>
  </si>
  <si>
    <t>Profit per-MP (Rp)</t>
  </si>
  <si>
    <t>Total Revenue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</si>
</sst>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41" fontId="0" fillId="0" borderId="0" xfId="1" applyFont="1"/>
    <xf numFmtId="0" fontId="1" fillId="0" borderId="1" xfId="0" applyFont="1" applyBorder="1" applyAlignment="1">
      <alignment horizontal="center" vertical="top" wrapText="1"/>
    </xf>
    <xf numFmtId="41" fontId="1" fillId="0" borderId="1" xfId="1" applyFont="1" applyBorder="1" applyAlignment="1">
      <alignment horizontal="center" vertical="top" wrapText="1"/>
    </xf>
    <xf numFmtId="0" fontId="0" fillId="0" borderId="0" xfId="0" applyAlignment="1">
      <alignment wrapText="1"/>
    </xf>
    <xf numFmtId="41" fontId="0" fillId="0" borderId="0" xfId="1" applyFont="1" applyAlignment="1">
      <alignment wrapText="1"/>
    </xf>
    <xf numFmtId="10" fontId="1" fillId="0" borderId="1" xfId="2" applyNumberFormat="1" applyFont="1" applyBorder="1" applyAlignment="1">
      <alignment horizontal="center" vertical="top" wrapText="1"/>
    </xf>
    <xf numFmtId="10" fontId="0" fillId="0" borderId="0" xfId="2" applyNumberFormat="1" applyFont="1"/>
    <xf numFmtId="0" fontId="0" fillId="0" borderId="0" xfId="0" applyAlignment="1">
      <alignment horizontal="center" vertical="top" wrapText="1"/>
    </xf>
    <xf numFmtId="41" fontId="0" fillId="0" borderId="0" xfId="1" applyFont="1" applyAlignment="1">
      <alignment horizontal="center" vertical="top" wrapText="1"/>
    </xf>
    <xf numFmtId="10" fontId="0" fillId="0" borderId="0" xfId="2" applyNumberFormat="1" applyFont="1" applyAlignment="1">
      <alignment horizontal="center" vertical="top" wrapText="1"/>
    </xf>
    <xf numFmtId="0" fontId="4" fillId="0" borderId="0" xfId="0" applyFont="1"/>
    <xf numFmtId="41" fontId="5" fillId="0" borderId="0" xfId="1" applyFont="1"/>
    <xf numFmtId="0" fontId="5" fillId="0" borderId="0" xfId="0" applyFont="1"/>
    <xf numFmtId="10" fontId="5" fillId="0" borderId="0" xfId="2" applyNumberFormat="1" applyFont="1"/>
    <xf numFmtId="0" fontId="3" fillId="4" borderId="2" xfId="0" applyFont="1" applyFill="1" applyBorder="1" applyAlignment="1">
      <alignment horizontal="center" vertical="top" wrapText="1"/>
    </xf>
    <xf numFmtId="41" fontId="6" fillId="0" borderId="0" xfId="1" applyFont="1" applyAlignment="1">
      <alignment horizontal="center" vertical="top" wrapText="1"/>
    </xf>
    <xf numFmtId="41" fontId="8" fillId="3" borderId="4" xfId="1" applyFont="1" applyFill="1" applyBorder="1"/>
    <xf numFmtId="41" fontId="7" fillId="2" borderId="3" xfId="1" applyFont="1" applyFill="1" applyBorder="1" applyAlignment="1">
      <alignment horizontal="center" vertical="top" wrapText="1"/>
    </xf>
    <xf numFmtId="41" fontId="7" fillId="0" borderId="1" xfId="1" applyFont="1" applyBorder="1" applyAlignment="1">
      <alignment horizontal="center" vertical="top"/>
    </xf>
  </cellXfs>
  <cellStyles count="3">
    <cellStyle name="Comma [0]" xfId="1" builtinId="6"/>
    <cellStyle name="Normal" xfId="0" builtinId="0"/>
    <cellStyle name="Percent" xfId="2" builtinId="5"/>
  </cellStyles>
  <dxfs count="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per Karyawan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 Profit per-MP (Rp)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Sheet1!$A$6:$A$105</c:f>
              <c:strCache>
                <c:ptCount val="100"/>
                <c:pt idx="0">
                  <c:v>Karyawan 1</c:v>
                </c:pt>
                <c:pt idx="1">
                  <c:v>Karyawan 2</c:v>
                </c:pt>
                <c:pt idx="2">
                  <c:v>Karyawan 3</c:v>
                </c:pt>
                <c:pt idx="3">
                  <c:v>Karyawan 4</c:v>
                </c:pt>
                <c:pt idx="4">
                  <c:v>Karyawan 5</c:v>
                </c:pt>
                <c:pt idx="5">
                  <c:v>Karyawan 6</c:v>
                </c:pt>
                <c:pt idx="6">
                  <c:v>Karyawan 7</c:v>
                </c:pt>
                <c:pt idx="7">
                  <c:v>Karyawan 8</c:v>
                </c:pt>
                <c:pt idx="8">
                  <c:v>Karyawan 9</c:v>
                </c:pt>
                <c:pt idx="9">
                  <c:v>Karyawan 10</c:v>
                </c:pt>
                <c:pt idx="10">
                  <c:v>Karyawan 11</c:v>
                </c:pt>
                <c:pt idx="11">
                  <c:v>Karyawan 12</c:v>
                </c:pt>
                <c:pt idx="12">
                  <c:v>Karyawan 13</c:v>
                </c:pt>
                <c:pt idx="13">
                  <c:v>Karyawan 14</c:v>
                </c:pt>
                <c:pt idx="14">
                  <c:v>Karyawan 15</c:v>
                </c:pt>
                <c:pt idx="15">
                  <c:v>Karyawan 16</c:v>
                </c:pt>
                <c:pt idx="16">
                  <c:v>Karyawan 17</c:v>
                </c:pt>
                <c:pt idx="17">
                  <c:v>Karyawan 18</c:v>
                </c:pt>
                <c:pt idx="18">
                  <c:v>Karyawan 19</c:v>
                </c:pt>
                <c:pt idx="19">
                  <c:v>Karyawan 20</c:v>
                </c:pt>
                <c:pt idx="20">
                  <c:v>Karyawan 21</c:v>
                </c:pt>
                <c:pt idx="21">
                  <c:v>Karyawan 22</c:v>
                </c:pt>
                <c:pt idx="22">
                  <c:v>Karyawan 23</c:v>
                </c:pt>
                <c:pt idx="23">
                  <c:v>Karyawan 24</c:v>
                </c:pt>
                <c:pt idx="24">
                  <c:v>Karyawan 25</c:v>
                </c:pt>
                <c:pt idx="25">
                  <c:v>Karyawan 26</c:v>
                </c:pt>
                <c:pt idx="26">
                  <c:v>Karyawan 27</c:v>
                </c:pt>
                <c:pt idx="27">
                  <c:v>Karyawan 28</c:v>
                </c:pt>
                <c:pt idx="28">
                  <c:v>Karyawan 29</c:v>
                </c:pt>
                <c:pt idx="29">
                  <c:v>Karyawan 30</c:v>
                </c:pt>
                <c:pt idx="30">
                  <c:v>Karyawan 31</c:v>
                </c:pt>
                <c:pt idx="31">
                  <c:v>Karyawan 32</c:v>
                </c:pt>
                <c:pt idx="32">
                  <c:v>Karyawan 33</c:v>
                </c:pt>
                <c:pt idx="33">
                  <c:v>Karyawan 34</c:v>
                </c:pt>
                <c:pt idx="34">
                  <c:v>Karyawan 35</c:v>
                </c:pt>
                <c:pt idx="35">
                  <c:v>Karyawan 36</c:v>
                </c:pt>
                <c:pt idx="36">
                  <c:v>Karyawan 37</c:v>
                </c:pt>
                <c:pt idx="37">
                  <c:v>Karyawan 38</c:v>
                </c:pt>
                <c:pt idx="38">
                  <c:v>Karyawan 39</c:v>
                </c:pt>
                <c:pt idx="39">
                  <c:v>Karyawan 40</c:v>
                </c:pt>
                <c:pt idx="40">
                  <c:v>Karyawan 41</c:v>
                </c:pt>
                <c:pt idx="41">
                  <c:v>Karyawan 42</c:v>
                </c:pt>
                <c:pt idx="42">
                  <c:v>Karyawan 43</c:v>
                </c:pt>
                <c:pt idx="43">
                  <c:v>Karyawan 44</c:v>
                </c:pt>
                <c:pt idx="44">
                  <c:v>Karyawan 45</c:v>
                </c:pt>
                <c:pt idx="45">
                  <c:v>Karyawan 46</c:v>
                </c:pt>
                <c:pt idx="46">
                  <c:v>Karyawan 47</c:v>
                </c:pt>
                <c:pt idx="47">
                  <c:v>Karyawan 48</c:v>
                </c:pt>
                <c:pt idx="48">
                  <c:v>Karyawan 49</c:v>
                </c:pt>
                <c:pt idx="49">
                  <c:v>Karyawan 50</c:v>
                </c:pt>
                <c:pt idx="50">
                  <c:v>Karyawan 51</c:v>
                </c:pt>
                <c:pt idx="51">
                  <c:v>Karyawan 52</c:v>
                </c:pt>
                <c:pt idx="52">
                  <c:v>Karyawan 53</c:v>
                </c:pt>
                <c:pt idx="53">
                  <c:v>Karyawan 54</c:v>
                </c:pt>
                <c:pt idx="54">
                  <c:v>Karyawan 55</c:v>
                </c:pt>
                <c:pt idx="55">
                  <c:v>Karyawan 56</c:v>
                </c:pt>
                <c:pt idx="56">
                  <c:v>Karyawan 57</c:v>
                </c:pt>
                <c:pt idx="57">
                  <c:v>Karyawan 58</c:v>
                </c:pt>
                <c:pt idx="58">
                  <c:v>Karyawan 59</c:v>
                </c:pt>
                <c:pt idx="59">
                  <c:v>Karyawan 60</c:v>
                </c:pt>
                <c:pt idx="60">
                  <c:v>Karyawan 61</c:v>
                </c:pt>
                <c:pt idx="61">
                  <c:v>Karyawan 62</c:v>
                </c:pt>
                <c:pt idx="62">
                  <c:v>Karyawan 63</c:v>
                </c:pt>
                <c:pt idx="63">
                  <c:v>Karyawan 64</c:v>
                </c:pt>
                <c:pt idx="64">
                  <c:v>Karyawan 65</c:v>
                </c:pt>
                <c:pt idx="65">
                  <c:v>Karyawan 66</c:v>
                </c:pt>
                <c:pt idx="66">
                  <c:v>Karyawan 67</c:v>
                </c:pt>
                <c:pt idx="67">
                  <c:v>Karyawan 68</c:v>
                </c:pt>
                <c:pt idx="68">
                  <c:v>Karyawan 69</c:v>
                </c:pt>
                <c:pt idx="69">
                  <c:v>Karyawan 70</c:v>
                </c:pt>
                <c:pt idx="70">
                  <c:v>Karyawan 71</c:v>
                </c:pt>
                <c:pt idx="71">
                  <c:v>Karyawan 72</c:v>
                </c:pt>
                <c:pt idx="72">
                  <c:v>Karyawan 73</c:v>
                </c:pt>
                <c:pt idx="73">
                  <c:v>Karyawan 74</c:v>
                </c:pt>
                <c:pt idx="74">
                  <c:v>Karyawan 75</c:v>
                </c:pt>
                <c:pt idx="75">
                  <c:v>Karyawan 76</c:v>
                </c:pt>
                <c:pt idx="76">
                  <c:v>Karyawan 77</c:v>
                </c:pt>
                <c:pt idx="77">
                  <c:v>Karyawan 78</c:v>
                </c:pt>
                <c:pt idx="78">
                  <c:v>Karyawan 79</c:v>
                </c:pt>
                <c:pt idx="79">
                  <c:v>Karyawan 80</c:v>
                </c:pt>
                <c:pt idx="80">
                  <c:v>Karyawan 81</c:v>
                </c:pt>
                <c:pt idx="81">
                  <c:v>Karyawan 82</c:v>
                </c:pt>
                <c:pt idx="82">
                  <c:v>Karyawan 83</c:v>
                </c:pt>
                <c:pt idx="83">
                  <c:v>Karyawan 84</c:v>
                </c:pt>
                <c:pt idx="84">
                  <c:v>Karyawan 85</c:v>
                </c:pt>
                <c:pt idx="85">
                  <c:v>Karyawan 86</c:v>
                </c:pt>
                <c:pt idx="86">
                  <c:v>Karyawan 87</c:v>
                </c:pt>
                <c:pt idx="87">
                  <c:v>Karyawan 88</c:v>
                </c:pt>
                <c:pt idx="88">
                  <c:v>Karyawan 89</c:v>
                </c:pt>
                <c:pt idx="89">
                  <c:v>Karyawan 90</c:v>
                </c:pt>
                <c:pt idx="90">
                  <c:v>Karyawan 91</c:v>
                </c:pt>
                <c:pt idx="91">
                  <c:v>Karyawan 92</c:v>
                </c:pt>
                <c:pt idx="92">
                  <c:v>Karyawan 93</c:v>
                </c:pt>
                <c:pt idx="93">
                  <c:v>Karyawan 94</c:v>
                </c:pt>
                <c:pt idx="94">
                  <c:v>Karyawan 95</c:v>
                </c:pt>
                <c:pt idx="95">
                  <c:v>Karyawan 96</c:v>
                </c:pt>
                <c:pt idx="96">
                  <c:v>Karyawan 97</c:v>
                </c:pt>
                <c:pt idx="97">
                  <c:v>Karyawan 98</c:v>
                </c:pt>
                <c:pt idx="98">
                  <c:v>Karyawan 99</c:v>
                </c:pt>
                <c:pt idx="99">
                  <c:v>Karyawan 100</c:v>
                </c:pt>
              </c:strCache>
            </c:strRef>
          </c:cat>
          <c:val>
            <c:numRef>
              <c:f>Sheet1!$F$6:$F$105</c:f>
              <c:numCache>
                <c:formatCode>_(* #,##0_);_(* \(#,##0\);_(* "-"_);_(@_)</c:formatCode>
                <c:ptCount val="100"/>
                <c:pt idx="0">
                  <c:v>168527593</c:v>
                </c:pt>
                <c:pt idx="1">
                  <c:v>207000000</c:v>
                </c:pt>
                <c:pt idx="2">
                  <c:v>105080363</c:v>
                </c:pt>
                <c:pt idx="3">
                  <c:v>202555560</c:v>
                </c:pt>
                <c:pt idx="4">
                  <c:v>203322230</c:v>
                </c:pt>
                <c:pt idx="5">
                  <c:v>134640329</c:v>
                </c:pt>
                <c:pt idx="6">
                  <c:v>-260151683</c:v>
                </c:pt>
                <c:pt idx="7">
                  <c:v>103029431</c:v>
                </c:pt>
                <c:pt idx="8">
                  <c:v>181933099</c:v>
                </c:pt>
                <c:pt idx="9">
                  <c:v>32515645</c:v>
                </c:pt>
                <c:pt idx="10">
                  <c:v>-143000000</c:v>
                </c:pt>
                <c:pt idx="11">
                  <c:v>126805409</c:v>
                </c:pt>
                <c:pt idx="12">
                  <c:v>-189946558</c:v>
                </c:pt>
                <c:pt idx="13">
                  <c:v>167259653</c:v>
                </c:pt>
                <c:pt idx="14">
                  <c:v>139090502</c:v>
                </c:pt>
                <c:pt idx="15">
                  <c:v>194995729</c:v>
                </c:pt>
                <c:pt idx="16">
                  <c:v>181745465</c:v>
                </c:pt>
                <c:pt idx="17">
                  <c:v>168514614</c:v>
                </c:pt>
                <c:pt idx="18">
                  <c:v>174083299</c:v>
                </c:pt>
                <c:pt idx="19">
                  <c:v>182526252</c:v>
                </c:pt>
                <c:pt idx="20">
                  <c:v>163288826</c:v>
                </c:pt>
                <c:pt idx="21">
                  <c:v>191630368</c:v>
                </c:pt>
                <c:pt idx="22">
                  <c:v>182471321</c:v>
                </c:pt>
                <c:pt idx="23">
                  <c:v>178018289</c:v>
                </c:pt>
                <c:pt idx="24">
                  <c:v>172635801</c:v>
                </c:pt>
                <c:pt idx="25">
                  <c:v>152889442</c:v>
                </c:pt>
                <c:pt idx="26">
                  <c:v>188019573</c:v>
                </c:pt>
                <c:pt idx="27">
                  <c:v>169145934</c:v>
                </c:pt>
                <c:pt idx="28">
                  <c:v>164455126</c:v>
                </c:pt>
                <c:pt idx="29">
                  <c:v>197212975</c:v>
                </c:pt>
                <c:pt idx="30">
                  <c:v>163547309</c:v>
                </c:pt>
                <c:pt idx="31">
                  <c:v>189768553</c:v>
                </c:pt>
                <c:pt idx="32">
                  <c:v>196096904</c:v>
                </c:pt>
                <c:pt idx="33">
                  <c:v>143066868</c:v>
                </c:pt>
                <c:pt idx="34">
                  <c:v>142062078</c:v>
                </c:pt>
                <c:pt idx="35">
                  <c:v>151496159</c:v>
                </c:pt>
                <c:pt idx="36">
                  <c:v>181723174</c:v>
                </c:pt>
                <c:pt idx="37">
                  <c:v>194139673</c:v>
                </c:pt>
                <c:pt idx="38">
                  <c:v>158946018</c:v>
                </c:pt>
                <c:pt idx="39">
                  <c:v>173590850</c:v>
                </c:pt>
                <c:pt idx="40">
                  <c:v>192677706</c:v>
                </c:pt>
                <c:pt idx="41">
                  <c:v>170289385</c:v>
                </c:pt>
                <c:pt idx="42">
                  <c:v>197936689</c:v>
                </c:pt>
                <c:pt idx="43">
                  <c:v>145440776</c:v>
                </c:pt>
                <c:pt idx="44">
                  <c:v>184473201</c:v>
                </c:pt>
                <c:pt idx="45">
                  <c:v>160248663</c:v>
                </c:pt>
                <c:pt idx="46">
                  <c:v>181297335</c:v>
                </c:pt>
                <c:pt idx="47">
                  <c:v>168795919</c:v>
                </c:pt>
                <c:pt idx="48">
                  <c:v>167197383</c:v>
                </c:pt>
                <c:pt idx="49">
                  <c:v>188908733</c:v>
                </c:pt>
                <c:pt idx="50">
                  <c:v>141824922</c:v>
                </c:pt>
                <c:pt idx="51">
                  <c:v>153492031</c:v>
                </c:pt>
                <c:pt idx="52">
                  <c:v>143630064</c:v>
                </c:pt>
                <c:pt idx="53">
                  <c:v>146310359</c:v>
                </c:pt>
                <c:pt idx="54">
                  <c:v>164126001</c:v>
                </c:pt>
                <c:pt idx="55">
                  <c:v>144687546</c:v>
                </c:pt>
                <c:pt idx="56">
                  <c:v>194690450</c:v>
                </c:pt>
                <c:pt idx="57">
                  <c:v>188241028</c:v>
                </c:pt>
                <c:pt idx="58">
                  <c:v>197286363</c:v>
                </c:pt>
                <c:pt idx="59">
                  <c:v>180480180</c:v>
                </c:pt>
                <c:pt idx="60">
                  <c:v>176679363</c:v>
                </c:pt>
                <c:pt idx="61">
                  <c:v>183719058</c:v>
                </c:pt>
                <c:pt idx="62">
                  <c:v>150275749</c:v>
                </c:pt>
                <c:pt idx="63">
                  <c:v>178594800</c:v>
                </c:pt>
                <c:pt idx="64">
                  <c:v>183143929</c:v>
                </c:pt>
                <c:pt idx="65">
                  <c:v>167438235</c:v>
                </c:pt>
                <c:pt idx="66">
                  <c:v>191544547</c:v>
                </c:pt>
                <c:pt idx="67">
                  <c:v>151868181</c:v>
                </c:pt>
                <c:pt idx="68">
                  <c:v>195526961</c:v>
                </c:pt>
                <c:pt idx="69">
                  <c:v>140786784</c:v>
                </c:pt>
                <c:pt idx="70">
                  <c:v>153665314</c:v>
                </c:pt>
                <c:pt idx="71">
                  <c:v>188077059</c:v>
                </c:pt>
                <c:pt idx="72">
                  <c:v>199668673</c:v>
                </c:pt>
                <c:pt idx="73">
                  <c:v>151072314</c:v>
                </c:pt>
                <c:pt idx="74">
                  <c:v>157588559</c:v>
                </c:pt>
                <c:pt idx="75">
                  <c:v>156259570</c:v>
                </c:pt>
                <c:pt idx="76">
                  <c:v>153723779</c:v>
                </c:pt>
                <c:pt idx="77">
                  <c:v>195557321</c:v>
                </c:pt>
                <c:pt idx="78">
                  <c:v>178492056</c:v>
                </c:pt>
                <c:pt idx="79">
                  <c:v>193047856</c:v>
                </c:pt>
                <c:pt idx="80">
                  <c:v>148213794</c:v>
                </c:pt>
                <c:pt idx="81">
                  <c:v>162602112</c:v>
                </c:pt>
                <c:pt idx="82">
                  <c:v>180146119</c:v>
                </c:pt>
                <c:pt idx="83">
                  <c:v>196186499</c:v>
                </c:pt>
                <c:pt idx="84">
                  <c:v>181341061</c:v>
                </c:pt>
                <c:pt idx="85">
                  <c:v>180489001</c:v>
                </c:pt>
                <c:pt idx="86">
                  <c:v>156223629</c:v>
                </c:pt>
                <c:pt idx="87">
                  <c:v>161746552</c:v>
                </c:pt>
                <c:pt idx="88">
                  <c:v>146767235</c:v>
                </c:pt>
                <c:pt idx="89">
                  <c:v>171667104</c:v>
                </c:pt>
                <c:pt idx="90">
                  <c:v>192824345</c:v>
                </c:pt>
                <c:pt idx="91">
                  <c:v>157205313</c:v>
                </c:pt>
                <c:pt idx="92">
                  <c:v>154352897</c:v>
                </c:pt>
                <c:pt idx="93">
                  <c:v>166323368</c:v>
                </c:pt>
                <c:pt idx="94">
                  <c:v>153741969</c:v>
                </c:pt>
                <c:pt idx="95">
                  <c:v>170372264</c:v>
                </c:pt>
                <c:pt idx="96">
                  <c:v>168636030</c:v>
                </c:pt>
                <c:pt idx="97">
                  <c:v>174347539</c:v>
                </c:pt>
                <c:pt idx="98">
                  <c:v>198474852</c:v>
                </c:pt>
                <c:pt idx="99">
                  <c:v>193526514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EE5-982B-47B411A7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Karyawan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(Rp)</a:t>
                </a:r>
              </a:p>
            </c:rich>
          </c:tx>
          <c:overlay val="0"/>
        </c:title>
        <c:numFmt formatCode="_(* #,##0_);_(* \(#,##0\);_(* &quot;-&quot;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476249</xdr:colOff>
      <xdr:row>12</xdr:row>
      <xdr:rowOff>123825</xdr:rowOff>
    </xdr:from>
    <xdr:ext cx="9534525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Efisiensi" displayName="TabelEfisiensi" ref="A5:H105" headerRowDxfId="2">
  <autoFilter ref="A5:H105" xr:uid="{00000000-0009-0000-0100-000001000000}"/>
  <tableColumns count="8">
    <tableColumn id="1" xr3:uid="{00000000-0010-0000-0000-000001000000}" name="Nama Karyawan"/>
    <tableColumn id="2" xr3:uid="{00000000-0010-0000-0000-000002000000}" name="Gaji Tahunan (Rp)" dataCellStyle="Comma [0]"/>
    <tableColumn id="3" xr3:uid="{00000000-0010-0000-0000-000003000000}" name="BOP MP/tahun (Rp)" dataCellStyle="Comma [0]"/>
    <tableColumn id="10" xr3:uid="{AE6EB3F9-C05B-438E-A605-5CF264F2D74E}" name="TAX + PENSIUN/tahun" dataDxfId="1" dataCellStyle="Comma [0]"/>
    <tableColumn id="4" xr3:uid="{00000000-0010-0000-0000-000004000000}" name="Total Cost per- MP (Rp)" dataCellStyle="Comma [0]"/>
    <tableColumn id="6" xr3:uid="{00000000-0010-0000-0000-000006000000}" name="Profit per-MP (Rp)" dataCellStyle="Comma [0]"/>
    <tableColumn id="7" xr3:uid="{00000000-0010-0000-0000-000007000000}" name="Rasio Efisiensi" dataDxfId="0" dataCellStyle="Percent"/>
    <tableColumn id="8" xr3:uid="{00000000-0010-0000-0000-000008000000}" name="Range Efisiens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7"/>
  <sheetViews>
    <sheetView showGridLines="0" tabSelected="1" workbookViewId="0">
      <selection activeCell="E15" sqref="E15"/>
    </sheetView>
  </sheetViews>
  <sheetFormatPr defaultRowHeight="15" x14ac:dyDescent="0.25"/>
  <cols>
    <col min="1" max="1" width="19.85546875" bestFit="1" customWidth="1"/>
    <col min="2" max="2" width="17.7109375" style="1" bestFit="1" customWidth="1"/>
    <col min="3" max="3" width="14" style="1" customWidth="1"/>
    <col min="4" max="4" width="15.28515625" style="1" customWidth="1"/>
    <col min="5" max="5" width="16.85546875" style="1" customWidth="1"/>
    <col min="6" max="6" width="16.5703125" style="1" customWidth="1"/>
    <col min="7" max="7" width="18.28515625" style="7" bestFit="1" customWidth="1"/>
    <col min="8" max="8" width="16.7109375" bestFit="1" customWidth="1"/>
    <col min="9" max="9" width="13.5703125" style="1" customWidth="1"/>
    <col min="10" max="10" width="15.7109375" style="7" customWidth="1"/>
    <col min="11" max="11" width="15.7109375" customWidth="1"/>
    <col min="12" max="12" width="23.7109375" style="1" customWidth="1"/>
    <col min="13" max="13" width="23.28515625" style="1" bestFit="1" customWidth="1"/>
  </cols>
  <sheetData>
    <row r="2" spans="1:17" x14ac:dyDescent="0.25">
      <c r="P2" s="9"/>
      <c r="Q2" s="10"/>
    </row>
    <row r="3" spans="1:17" ht="31.5" x14ac:dyDescent="0.5">
      <c r="A3" s="11" t="s">
        <v>111</v>
      </c>
      <c r="B3" s="12"/>
      <c r="C3" s="12"/>
      <c r="D3" s="11"/>
      <c r="E3" s="13"/>
      <c r="F3" s="12"/>
      <c r="G3" s="14"/>
      <c r="H3" s="13"/>
      <c r="I3" s="12"/>
    </row>
    <row r="5" spans="1:17" s="4" customFormat="1" ht="45.75" thickBot="1" x14ac:dyDescent="0.3">
      <c r="A5" s="2" t="s">
        <v>0</v>
      </c>
      <c r="B5" s="3" t="s">
        <v>1</v>
      </c>
      <c r="C5" s="3" t="s">
        <v>110</v>
      </c>
      <c r="D5" s="3" t="s">
        <v>113</v>
      </c>
      <c r="E5" s="3" t="s">
        <v>112</v>
      </c>
      <c r="F5" s="3" t="s">
        <v>114</v>
      </c>
      <c r="G5" s="6" t="s">
        <v>2</v>
      </c>
      <c r="H5" s="8" t="s">
        <v>3</v>
      </c>
      <c r="I5" s="15" t="s">
        <v>107</v>
      </c>
      <c r="J5" s="15" t="s">
        <v>108</v>
      </c>
      <c r="L5" s="16" t="s">
        <v>109</v>
      </c>
      <c r="M5" s="5"/>
    </row>
    <row r="6" spans="1:17" ht="43.5" thickTop="1" thickBot="1" x14ac:dyDescent="0.3">
      <c r="A6" t="s">
        <v>4</v>
      </c>
      <c r="B6" s="1">
        <v>82472407</v>
      </c>
      <c r="C6" s="1">
        <v>34000000</v>
      </c>
      <c r="D6" s="1">
        <v>15000000</v>
      </c>
      <c r="E6" s="1">
        <f>B6+C6+TabelEfisiensi[[#This Row],[TAX + PENSIUN/tahun]]</f>
        <v>131472407</v>
      </c>
      <c r="F6" s="1">
        <f t="shared" ref="F6:F37" si="0">I6-E6</f>
        <v>168527593</v>
      </c>
      <c r="G6" s="7">
        <f>I6/E6</f>
        <v>2.2818476275405835</v>
      </c>
      <c r="H6" t="str">
        <f t="shared" ref="H6:H37" si="1">IF(G6&lt;1,"Tidak Efisien",IF(G6&lt;1.3,"Cukup Efisien","Efisien"))</f>
        <v>Efisien</v>
      </c>
      <c r="I6" s="1">
        <f>L7/M7</f>
        <v>300000000</v>
      </c>
      <c r="J6" s="7">
        <f>IF(M9=0,0,F6/M9)</f>
        <v>1.0660443341111927E-2</v>
      </c>
      <c r="L6" s="18" t="s">
        <v>115</v>
      </c>
      <c r="M6" s="18" t="s">
        <v>5</v>
      </c>
    </row>
    <row r="7" spans="1:17" ht="21.75" thickBot="1" x14ac:dyDescent="0.4">
      <c r="A7" t="s">
        <v>6</v>
      </c>
      <c r="B7" s="1">
        <v>30000000</v>
      </c>
      <c r="C7" s="1">
        <v>40000000</v>
      </c>
      <c r="D7" s="1">
        <v>23000000</v>
      </c>
      <c r="E7" s="1">
        <f>B7+C7+TabelEfisiensi[[#This Row],[TAX + PENSIUN/tahun]]</f>
        <v>93000000</v>
      </c>
      <c r="F7" s="1">
        <f t="shared" si="0"/>
        <v>207000000</v>
      </c>
      <c r="G7" s="7">
        <f t="shared" ref="G7:G37" si="2">I7/E7</f>
        <v>3.225806451612903</v>
      </c>
      <c r="H7" t="str">
        <f t="shared" si="1"/>
        <v>Efisien</v>
      </c>
      <c r="I7" s="1">
        <f>L7/M7</f>
        <v>300000000</v>
      </c>
      <c r="J7" s="7">
        <f>IF(M9=0,0,F7/M9)</f>
        <v>1.3094068053355327E-2</v>
      </c>
      <c r="L7" s="17">
        <v>30000000000</v>
      </c>
      <c r="M7" s="17">
        <v>100</v>
      </c>
    </row>
    <row r="8" spans="1:17" x14ac:dyDescent="0.25">
      <c r="A8" t="s">
        <v>7</v>
      </c>
      <c r="B8" s="1">
        <v>103919637</v>
      </c>
      <c r="C8" s="1">
        <v>56000000</v>
      </c>
      <c r="D8" s="1">
        <v>35000000</v>
      </c>
      <c r="E8" s="1">
        <f>B8+C8+TabelEfisiensi[[#This Row],[TAX + PENSIUN/tahun]]</f>
        <v>194919637</v>
      </c>
      <c r="F8" s="1">
        <f t="shared" si="0"/>
        <v>105080363</v>
      </c>
      <c r="G8" s="7">
        <f t="shared" si="2"/>
        <v>1.5390958274768385</v>
      </c>
      <c r="H8" t="str">
        <f t="shared" si="1"/>
        <v>Efisien</v>
      </c>
      <c r="I8" s="1">
        <f>L7/M7</f>
        <v>300000000</v>
      </c>
      <c r="J8" s="7">
        <f>IF(M9=0,0,F8/M9)</f>
        <v>6.6470020492429048E-3</v>
      </c>
    </row>
    <row r="9" spans="1:17" ht="21" x14ac:dyDescent="0.25">
      <c r="A9" t="s">
        <v>8</v>
      </c>
      <c r="B9" s="1">
        <v>32444440</v>
      </c>
      <c r="C9" s="1">
        <v>40000000</v>
      </c>
      <c r="D9" s="1">
        <v>25000000</v>
      </c>
      <c r="E9" s="1">
        <f>B9+C9+TabelEfisiensi[[#This Row],[TAX + PENSIUN/tahun]]</f>
        <v>97444440</v>
      </c>
      <c r="F9" s="1">
        <f t="shared" si="0"/>
        <v>202555560</v>
      </c>
      <c r="G9" s="7">
        <f t="shared" si="2"/>
        <v>3.0786774494265656</v>
      </c>
      <c r="H9" t="str">
        <f t="shared" si="1"/>
        <v>Efisien</v>
      </c>
      <c r="I9" s="1">
        <f>L7/M7</f>
        <v>300000000</v>
      </c>
      <c r="J9" s="7">
        <f>IF(M9=0,0,F9/M9)</f>
        <v>1.2812928923794677E-2</v>
      </c>
      <c r="L9" s="19" t="s">
        <v>9</v>
      </c>
      <c r="M9" s="19">
        <f>L7 - SUM(E6:E105)</f>
        <v>15808685212</v>
      </c>
    </row>
    <row r="10" spans="1:17" ht="21" x14ac:dyDescent="0.25">
      <c r="A10" t="s">
        <v>10</v>
      </c>
      <c r="B10" s="1">
        <v>45677770</v>
      </c>
      <c r="C10" s="1">
        <v>40000000</v>
      </c>
      <c r="D10" s="1">
        <v>11000000</v>
      </c>
      <c r="E10" s="1">
        <f>B10+C10+TabelEfisiensi[[#This Row],[TAX + PENSIUN/tahun]]</f>
        <v>96677770</v>
      </c>
      <c r="F10" s="1">
        <f t="shared" si="0"/>
        <v>203322230</v>
      </c>
      <c r="G10" s="7">
        <f t="shared" si="2"/>
        <v>3.1030918483121819</v>
      </c>
      <c r="H10" t="str">
        <f t="shared" si="1"/>
        <v>Efisien</v>
      </c>
      <c r="I10" s="1">
        <f>L7/M7</f>
        <v>300000000</v>
      </c>
      <c r="J10" s="7">
        <f>IF(M9=0,0,F10/M9)</f>
        <v>1.2861425682994997E-2</v>
      </c>
      <c r="L10" s="19" t="s">
        <v>11</v>
      </c>
      <c r="M10" s="19" t="str">
        <f>IF(M9&lt;0,"Rugi",IF(M9&lt;1000000000,"Cukup",IF(M9&lt;3000000000,"Baik","Sangat Baik")))</f>
        <v>Sangat Baik</v>
      </c>
    </row>
    <row r="11" spans="1:17" x14ac:dyDescent="0.25">
      <c r="A11" t="s">
        <v>12</v>
      </c>
      <c r="B11" s="1">
        <v>69359671</v>
      </c>
      <c r="C11" s="1">
        <v>40000000</v>
      </c>
      <c r="D11" s="1">
        <v>56000000</v>
      </c>
      <c r="E11" s="1">
        <f>B11+C11+TabelEfisiensi[[#This Row],[TAX + PENSIUN/tahun]]</f>
        <v>165359671</v>
      </c>
      <c r="F11" s="1">
        <f t="shared" si="0"/>
        <v>134640329</v>
      </c>
      <c r="G11" s="7">
        <f t="shared" si="2"/>
        <v>1.8142271219201931</v>
      </c>
      <c r="H11" t="str">
        <f t="shared" si="1"/>
        <v>Efisien</v>
      </c>
      <c r="I11" s="1">
        <f>L7/M7</f>
        <v>300000000</v>
      </c>
      <c r="J11" s="7">
        <f>IF(M9=0,0,F11/M9)</f>
        <v>8.5168581190925158E-3</v>
      </c>
    </row>
    <row r="12" spans="1:17" x14ac:dyDescent="0.25">
      <c r="A12" t="s">
        <v>13</v>
      </c>
      <c r="B12" s="1">
        <v>63485017</v>
      </c>
      <c r="C12" s="1">
        <v>40000000</v>
      </c>
      <c r="D12" s="1">
        <v>456666666</v>
      </c>
      <c r="E12" s="1">
        <f>B12+C12+TabelEfisiensi[[#This Row],[TAX + PENSIUN/tahun]]</f>
        <v>560151683</v>
      </c>
      <c r="F12" s="1">
        <f t="shared" si="0"/>
        <v>-260151683</v>
      </c>
      <c r="G12" s="7">
        <f t="shared" si="2"/>
        <v>0.53556922009640739</v>
      </c>
      <c r="H12" t="str">
        <f t="shared" si="1"/>
        <v>Tidak Efisien</v>
      </c>
      <c r="I12" s="1">
        <f>L7/M7</f>
        <v>300000000</v>
      </c>
      <c r="J12" s="7">
        <f>IF(M9=0,0,F12/M9)</f>
        <v>-1.6456250441531026E-2</v>
      </c>
    </row>
    <row r="13" spans="1:17" x14ac:dyDescent="0.25">
      <c r="A13" t="s">
        <v>14</v>
      </c>
      <c r="B13" s="1">
        <v>111970569</v>
      </c>
      <c r="C13" s="1">
        <v>40000000</v>
      </c>
      <c r="D13" s="1">
        <v>45000000</v>
      </c>
      <c r="E13" s="1">
        <f>B13+C13+TabelEfisiensi[[#This Row],[TAX + PENSIUN/tahun]]</f>
        <v>196970569</v>
      </c>
      <c r="F13" s="1">
        <f t="shared" si="0"/>
        <v>103029431</v>
      </c>
      <c r="G13" s="7">
        <f t="shared" si="2"/>
        <v>1.5230701800937581</v>
      </c>
      <c r="H13" t="str">
        <f t="shared" si="1"/>
        <v>Efisien</v>
      </c>
      <c r="I13" s="1">
        <f>L7/M7</f>
        <v>300000000</v>
      </c>
      <c r="J13" s="7">
        <f>IF(M9=0,0,F13/M9)</f>
        <v>6.517267541123078E-3</v>
      </c>
    </row>
    <row r="14" spans="1:17" x14ac:dyDescent="0.25">
      <c r="A14" t="s">
        <v>15</v>
      </c>
      <c r="B14" s="1">
        <v>96066901</v>
      </c>
      <c r="C14" s="1">
        <v>12000000</v>
      </c>
      <c r="D14" s="1">
        <v>10000000</v>
      </c>
      <c r="E14" s="1">
        <f>B14+C14+TabelEfisiensi[[#This Row],[TAX + PENSIUN/tahun]]</f>
        <v>118066901</v>
      </c>
      <c r="F14" s="1">
        <f t="shared" si="0"/>
        <v>181933099</v>
      </c>
      <c r="G14" s="7">
        <f t="shared" si="2"/>
        <v>2.5409322804195562</v>
      </c>
      <c r="H14" t="str">
        <f t="shared" si="1"/>
        <v>Efisien</v>
      </c>
      <c r="I14" s="1">
        <f>L7/M7</f>
        <v>300000000</v>
      </c>
      <c r="J14" s="7">
        <f>IF(M9=0,0,F14/M9)</f>
        <v>1.1508426953931556E-2</v>
      </c>
    </row>
    <row r="15" spans="1:17" x14ac:dyDescent="0.25">
      <c r="A15" t="s">
        <v>16</v>
      </c>
      <c r="B15" s="1">
        <v>102484355</v>
      </c>
      <c r="C15" s="1">
        <v>40000000</v>
      </c>
      <c r="D15" s="1">
        <v>125000000</v>
      </c>
      <c r="E15" s="1">
        <f>B15+C15+TabelEfisiensi[[#This Row],[TAX + PENSIUN/tahun]]</f>
        <v>267484355</v>
      </c>
      <c r="F15" s="1">
        <f t="shared" si="0"/>
        <v>32515645</v>
      </c>
      <c r="G15" s="7">
        <f t="shared" si="2"/>
        <v>1.1215609226939647</v>
      </c>
      <c r="H15" t="str">
        <f t="shared" si="1"/>
        <v>Cukup Efisien</v>
      </c>
      <c r="I15" s="1">
        <f>L7/M7</f>
        <v>300000000</v>
      </c>
      <c r="J15" s="7">
        <f>IF(M9=0,0,F15/M9)</f>
        <v>2.0568215866122847E-3</v>
      </c>
    </row>
    <row r="16" spans="1:17" x14ac:dyDescent="0.25">
      <c r="A16" t="s">
        <v>17</v>
      </c>
      <c r="B16" s="1">
        <v>139000000</v>
      </c>
      <c r="C16" s="1">
        <v>125000000</v>
      </c>
      <c r="D16" s="1">
        <v>179000000</v>
      </c>
      <c r="E16" s="1">
        <f>B16+C16+TabelEfisiensi[[#This Row],[TAX + PENSIUN/tahun]]</f>
        <v>443000000</v>
      </c>
      <c r="F16" s="1">
        <f t="shared" si="0"/>
        <v>-143000000</v>
      </c>
      <c r="G16" s="7">
        <f t="shared" si="2"/>
        <v>0.67720090293453727</v>
      </c>
      <c r="H16" t="str">
        <f t="shared" si="1"/>
        <v>Tidak Efisien</v>
      </c>
      <c r="I16" s="1">
        <f>L7/M7</f>
        <v>300000000</v>
      </c>
      <c r="J16" s="7">
        <f>IF(M9=0,0,F16/M9)</f>
        <v>-9.0456605392744537E-3</v>
      </c>
    </row>
    <row r="17" spans="1:10" x14ac:dyDescent="0.25">
      <c r="A17" t="s">
        <v>18</v>
      </c>
      <c r="B17" s="1">
        <v>118194591</v>
      </c>
      <c r="C17" s="1">
        <v>40000000</v>
      </c>
      <c r="D17" s="1">
        <v>15000000</v>
      </c>
      <c r="E17" s="1">
        <f>B17+C17+TabelEfisiensi[[#This Row],[TAX + PENSIUN/tahun]]</f>
        <v>173194591</v>
      </c>
      <c r="F17" s="1">
        <f t="shared" si="0"/>
        <v>126805409</v>
      </c>
      <c r="G17" s="7">
        <f t="shared" si="2"/>
        <v>1.7321557114910131</v>
      </c>
      <c r="H17" t="str">
        <f t="shared" si="1"/>
        <v>Efisien</v>
      </c>
      <c r="I17" s="1">
        <f>L7/M7</f>
        <v>300000000</v>
      </c>
      <c r="J17" s="7">
        <f>IF(M9=0,0,F17/M9)</f>
        <v>8.0212495409640403E-3</v>
      </c>
    </row>
    <row r="18" spans="1:10" x14ac:dyDescent="0.25">
      <c r="A18" t="s">
        <v>19</v>
      </c>
      <c r="B18" s="1">
        <v>109946558</v>
      </c>
      <c r="C18" s="1">
        <v>40000000</v>
      </c>
      <c r="D18" s="1">
        <v>340000000</v>
      </c>
      <c r="E18" s="1">
        <f>B18+C18+TabelEfisiensi[[#This Row],[TAX + PENSIUN/tahun]]</f>
        <v>489946558</v>
      </c>
      <c r="F18" s="1">
        <f t="shared" si="0"/>
        <v>-189946558</v>
      </c>
      <c r="G18" s="7">
        <f t="shared" si="2"/>
        <v>0.61231167991999647</v>
      </c>
      <c r="H18" t="str">
        <f t="shared" si="1"/>
        <v>Tidak Efisien</v>
      </c>
      <c r="I18" s="1">
        <f>L7/M7</f>
        <v>300000000</v>
      </c>
      <c r="J18" s="7">
        <f>IF(M9=0,0,F18/M9)</f>
        <v>-1.2015329260640603E-2</v>
      </c>
    </row>
    <row r="19" spans="1:10" x14ac:dyDescent="0.25">
      <c r="A19" t="s">
        <v>20</v>
      </c>
      <c r="B19" s="1">
        <v>72740347</v>
      </c>
      <c r="C19" s="1">
        <v>40000000</v>
      </c>
      <c r="D19" s="1">
        <v>20000000</v>
      </c>
      <c r="E19" s="1">
        <f>B19+C19+TabelEfisiensi[[#This Row],[TAX + PENSIUN/tahun]]</f>
        <v>132740347</v>
      </c>
      <c r="F19" s="1">
        <f t="shared" si="0"/>
        <v>167259653</v>
      </c>
      <c r="G19" s="7">
        <f t="shared" si="2"/>
        <v>2.260051346709226</v>
      </c>
      <c r="H19" t="str">
        <f t="shared" si="1"/>
        <v>Efisien</v>
      </c>
      <c r="I19" s="1">
        <f>L7/M7</f>
        <v>300000000</v>
      </c>
      <c r="J19" s="7">
        <f>IF(M9=0,0,F19/M9)</f>
        <v>1.0580238062621245E-2</v>
      </c>
    </row>
    <row r="20" spans="1:10" x14ac:dyDescent="0.25">
      <c r="A20" t="s">
        <v>21</v>
      </c>
      <c r="B20" s="1">
        <v>70909498</v>
      </c>
      <c r="C20" s="1">
        <v>40000000</v>
      </c>
      <c r="D20" s="1">
        <v>50000000</v>
      </c>
      <c r="E20" s="1">
        <f>B20+C20+TabelEfisiensi[[#This Row],[TAX + PENSIUN/tahun]]</f>
        <v>160909498</v>
      </c>
      <c r="F20" s="1">
        <f t="shared" si="0"/>
        <v>139090502</v>
      </c>
      <c r="G20" s="7">
        <f t="shared" si="2"/>
        <v>1.8644020628291313</v>
      </c>
      <c r="H20" t="str">
        <f t="shared" si="1"/>
        <v>Efisien</v>
      </c>
      <c r="I20" s="1">
        <f>L7/M7</f>
        <v>300000000</v>
      </c>
      <c r="J20" s="7">
        <f>IF(M9=0,0,F20/M9)</f>
        <v>8.7983598974075133E-3</v>
      </c>
    </row>
    <row r="21" spans="1:10" x14ac:dyDescent="0.25">
      <c r="A21" t="s">
        <v>22</v>
      </c>
      <c r="B21" s="1">
        <v>71004271</v>
      </c>
      <c r="C21" s="1">
        <v>0</v>
      </c>
      <c r="D21" s="1">
        <v>34000000</v>
      </c>
      <c r="E21" s="1">
        <f>B21+C21+TabelEfisiensi[[#This Row],[TAX + PENSIUN/tahun]]</f>
        <v>105004271</v>
      </c>
      <c r="F21" s="1">
        <f t="shared" si="0"/>
        <v>194995729</v>
      </c>
      <c r="G21" s="7">
        <f>I21/E21</f>
        <v>2.8570266441828829</v>
      </c>
      <c r="H21" t="str">
        <f t="shared" si="1"/>
        <v>Efisien</v>
      </c>
      <c r="I21" s="1">
        <f>L7/M7</f>
        <v>300000000</v>
      </c>
      <c r="J21" s="7">
        <f>IF(M9=0,0,F21/M9)</f>
        <v>1.2334721476519966E-2</v>
      </c>
    </row>
    <row r="22" spans="1:10" x14ac:dyDescent="0.25">
      <c r="A22" t="s">
        <v>23</v>
      </c>
      <c r="B22" s="1">
        <v>78254535</v>
      </c>
      <c r="C22" s="1">
        <v>40000000</v>
      </c>
      <c r="E22" s="1">
        <f>B22+C22+TabelEfisiensi[[#This Row],[TAX + PENSIUN/tahun]]</f>
        <v>118254535</v>
      </c>
      <c r="F22" s="1">
        <f t="shared" si="0"/>
        <v>181745465</v>
      </c>
      <c r="G22" s="7">
        <f t="shared" si="2"/>
        <v>2.5369005932838009</v>
      </c>
      <c r="H22" t="str">
        <f t="shared" si="1"/>
        <v>Efisien</v>
      </c>
      <c r="I22" s="1">
        <f>L7/M7</f>
        <v>300000000</v>
      </c>
      <c r="J22" s="7">
        <f>IF(M9=0,0,F22/M9)</f>
        <v>1.1496557908689415E-2</v>
      </c>
    </row>
    <row r="23" spans="1:10" x14ac:dyDescent="0.25">
      <c r="A23" t="s">
        <v>24</v>
      </c>
      <c r="B23" s="1">
        <v>91485386</v>
      </c>
      <c r="C23" s="1">
        <v>40000000</v>
      </c>
      <c r="E23" s="1">
        <f>B23+C23+TabelEfisiensi[[#This Row],[TAX + PENSIUN/tahun]]</f>
        <v>131485386</v>
      </c>
      <c r="F23" s="1">
        <f t="shared" si="0"/>
        <v>168514614</v>
      </c>
      <c r="G23" s="7">
        <f t="shared" si="2"/>
        <v>2.2816223850154724</v>
      </c>
      <c r="H23" t="str">
        <f t="shared" si="1"/>
        <v>Efisien</v>
      </c>
      <c r="I23" s="1">
        <f>L7/M7</f>
        <v>300000000</v>
      </c>
      <c r="J23" s="7">
        <f>IF(M9=0,0,F23/M9)</f>
        <v>1.0659622336719346E-2</v>
      </c>
    </row>
    <row r="24" spans="1:10" x14ac:dyDescent="0.25">
      <c r="A24" t="s">
        <v>25</v>
      </c>
      <c r="B24" s="1">
        <v>85916701</v>
      </c>
      <c r="C24" s="1">
        <v>40000000</v>
      </c>
      <c r="E24" s="1">
        <f>B24+C24+TabelEfisiensi[[#This Row],[TAX + PENSIUN/tahun]]</f>
        <v>125916701</v>
      </c>
      <c r="F24" s="1">
        <f t="shared" si="0"/>
        <v>174083299</v>
      </c>
      <c r="G24" s="7">
        <f t="shared" si="2"/>
        <v>2.3825274774312901</v>
      </c>
      <c r="H24" t="str">
        <f t="shared" si="1"/>
        <v>Efisien</v>
      </c>
      <c r="I24" s="1">
        <f>L7/M7</f>
        <v>300000000</v>
      </c>
      <c r="J24" s="7">
        <f>IF(M9=0,0,F24/M9)</f>
        <v>1.1011877121056056E-2</v>
      </c>
    </row>
    <row r="25" spans="1:10" x14ac:dyDescent="0.25">
      <c r="A25" t="s">
        <v>26</v>
      </c>
      <c r="B25" s="1">
        <v>77473748</v>
      </c>
      <c r="C25" s="1">
        <v>40000000</v>
      </c>
      <c r="E25" s="1">
        <f>B25+C25+TabelEfisiensi[[#This Row],[TAX + PENSIUN/tahun]]</f>
        <v>117473748</v>
      </c>
      <c r="F25" s="1">
        <f t="shared" si="0"/>
        <v>182526252</v>
      </c>
      <c r="G25" s="7">
        <f t="shared" si="2"/>
        <v>2.5537620541399599</v>
      </c>
      <c r="H25" t="str">
        <f t="shared" si="1"/>
        <v>Efisien</v>
      </c>
      <c r="I25" s="1">
        <f>L7/M7</f>
        <v>300000000</v>
      </c>
      <c r="J25" s="7">
        <f>IF(M9=0,0,F25/M9)</f>
        <v>1.1545947658028426E-2</v>
      </c>
    </row>
    <row r="26" spans="1:10" x14ac:dyDescent="0.25">
      <c r="A26" t="s">
        <v>27</v>
      </c>
      <c r="B26" s="1">
        <v>96711174</v>
      </c>
      <c r="C26" s="1">
        <v>40000000</v>
      </c>
      <c r="E26" s="1">
        <f>B26+C26+TabelEfisiensi[[#This Row],[TAX + PENSIUN/tahun]]</f>
        <v>136711174</v>
      </c>
      <c r="F26" s="1">
        <f t="shared" si="0"/>
        <v>163288826</v>
      </c>
      <c r="G26" s="7">
        <f t="shared" si="2"/>
        <v>2.1944073130408492</v>
      </c>
      <c r="H26" t="str">
        <f t="shared" si="1"/>
        <v>Efisien</v>
      </c>
      <c r="I26" s="1">
        <f>L7/M7</f>
        <v>300000000</v>
      </c>
      <c r="J26" s="7">
        <f>IF(M9=0,0,F26/M9)</f>
        <v>1.032905797099757E-2</v>
      </c>
    </row>
    <row r="27" spans="1:10" x14ac:dyDescent="0.25">
      <c r="A27" t="s">
        <v>28</v>
      </c>
      <c r="B27" s="1">
        <v>68369632</v>
      </c>
      <c r="C27" s="1">
        <v>40000000</v>
      </c>
      <c r="E27" s="1">
        <f>B27+C27+TabelEfisiensi[[#This Row],[TAX + PENSIUN/tahun]]</f>
        <v>108369632</v>
      </c>
      <c r="F27" s="1">
        <f t="shared" si="0"/>
        <v>191630368</v>
      </c>
      <c r="G27" s="7">
        <f t="shared" si="2"/>
        <v>2.7683032087808512</v>
      </c>
      <c r="H27" t="str">
        <f t="shared" si="1"/>
        <v>Efisien</v>
      </c>
      <c r="I27" s="1">
        <f>L7/M7</f>
        <v>300000000</v>
      </c>
      <c r="J27" s="7">
        <f>IF(M9=0,0,F27/M9)</f>
        <v>1.212184096464505E-2</v>
      </c>
    </row>
    <row r="28" spans="1:10" x14ac:dyDescent="0.25">
      <c r="A28" t="s">
        <v>29</v>
      </c>
      <c r="B28" s="1">
        <v>77528679</v>
      </c>
      <c r="C28" s="1">
        <v>40000000</v>
      </c>
      <c r="E28" s="1">
        <f>B28+C28+TabelEfisiensi[[#This Row],[TAX + PENSIUN/tahun]]</f>
        <v>117528679</v>
      </c>
      <c r="F28" s="1">
        <f t="shared" si="0"/>
        <v>182471321</v>
      </c>
      <c r="G28" s="7">
        <f t="shared" si="2"/>
        <v>2.5525684671398374</v>
      </c>
      <c r="H28" t="str">
        <f t="shared" si="1"/>
        <v>Efisien</v>
      </c>
      <c r="I28" s="1">
        <f>L7/M7</f>
        <v>300000000</v>
      </c>
      <c r="J28" s="7">
        <f>IF(M9=0,0,F28/M9)</f>
        <v>1.1542472922510363E-2</v>
      </c>
    </row>
    <row r="29" spans="1:10" x14ac:dyDescent="0.25">
      <c r="A29" t="s">
        <v>30</v>
      </c>
      <c r="B29" s="1">
        <v>81981711</v>
      </c>
      <c r="C29" s="1">
        <v>40000000</v>
      </c>
      <c r="E29" s="1">
        <f>B29+C29+TabelEfisiensi[[#This Row],[TAX + PENSIUN/tahun]]</f>
        <v>121981711</v>
      </c>
      <c r="F29" s="1">
        <f t="shared" si="0"/>
        <v>178018289</v>
      </c>
      <c r="G29" s="7">
        <f t="shared" si="2"/>
        <v>2.4593850794567063</v>
      </c>
      <c r="H29" t="str">
        <f t="shared" si="1"/>
        <v>Efisien</v>
      </c>
      <c r="I29" s="1">
        <f>L7/M7</f>
        <v>300000000</v>
      </c>
      <c r="J29" s="7">
        <f>IF(M9=0,0,F29/M9)</f>
        <v>1.1260790294240947E-2</v>
      </c>
    </row>
    <row r="30" spans="1:10" x14ac:dyDescent="0.25">
      <c r="A30" t="s">
        <v>31</v>
      </c>
      <c r="B30" s="1">
        <v>87364199</v>
      </c>
      <c r="C30" s="1">
        <v>40000000</v>
      </c>
      <c r="E30" s="1">
        <f>B30+C30+TabelEfisiensi[[#This Row],[TAX + PENSIUN/tahun]]</f>
        <v>127364199</v>
      </c>
      <c r="F30" s="1">
        <f t="shared" si="0"/>
        <v>172635801</v>
      </c>
      <c r="G30" s="7">
        <f t="shared" si="2"/>
        <v>2.3554499800999809</v>
      </c>
      <c r="H30" t="str">
        <f t="shared" si="1"/>
        <v>Efisien</v>
      </c>
      <c r="I30" s="1">
        <f>L7/M7</f>
        <v>300000000</v>
      </c>
      <c r="J30" s="7">
        <f>IF(M9=0,0,F30/M9)</f>
        <v>1.0920313655746415E-2</v>
      </c>
    </row>
    <row r="31" spans="1:10" x14ac:dyDescent="0.25">
      <c r="A31" t="s">
        <v>32</v>
      </c>
      <c r="B31" s="1">
        <v>107110558</v>
      </c>
      <c r="C31" s="1">
        <v>40000000</v>
      </c>
      <c r="E31" s="1">
        <f>B31+C31+TabelEfisiensi[[#This Row],[TAX + PENSIUN/tahun]]</f>
        <v>147110558</v>
      </c>
      <c r="F31" s="1">
        <f t="shared" si="0"/>
        <v>152889442</v>
      </c>
      <c r="G31" s="7">
        <f t="shared" si="2"/>
        <v>2.0392825918041857</v>
      </c>
      <c r="H31" t="str">
        <f t="shared" si="1"/>
        <v>Efisien</v>
      </c>
      <c r="I31" s="1">
        <f>L7/M7</f>
        <v>300000000</v>
      </c>
      <c r="J31" s="7">
        <f>IF(M9=0,0,F31/M9)</f>
        <v>9.6712307158817509E-3</v>
      </c>
    </row>
    <row r="32" spans="1:10" x14ac:dyDescent="0.25">
      <c r="A32" t="s">
        <v>33</v>
      </c>
      <c r="B32" s="1">
        <v>71980427</v>
      </c>
      <c r="C32" s="1">
        <v>40000000</v>
      </c>
      <c r="E32" s="1">
        <f>B32+C32+TabelEfisiensi[[#This Row],[TAX + PENSIUN/tahun]]</f>
        <v>111980427</v>
      </c>
      <c r="F32" s="1">
        <f t="shared" si="0"/>
        <v>188019573</v>
      </c>
      <c r="G32" s="7">
        <f t="shared" si="2"/>
        <v>2.6790396146640876</v>
      </c>
      <c r="H32" t="str">
        <f t="shared" si="1"/>
        <v>Efisien</v>
      </c>
      <c r="I32" s="1">
        <f>L7/M7</f>
        <v>300000000</v>
      </c>
      <c r="J32" s="7">
        <f>IF(M9=0,0,F32/M9)</f>
        <v>1.1893435189491836E-2</v>
      </c>
    </row>
    <row r="33" spans="1:10" x14ac:dyDescent="0.25">
      <c r="A33" t="s">
        <v>34</v>
      </c>
      <c r="B33" s="1">
        <v>90854066</v>
      </c>
      <c r="C33" s="1">
        <v>40000000</v>
      </c>
      <c r="E33" s="1">
        <f>B33+C33+TabelEfisiensi[[#This Row],[TAX + PENSIUN/tahun]]</f>
        <v>130854066</v>
      </c>
      <c r="F33" s="1">
        <f t="shared" si="0"/>
        <v>169145934</v>
      </c>
      <c r="G33" s="7">
        <f t="shared" si="2"/>
        <v>2.2926303260610945</v>
      </c>
      <c r="H33" t="str">
        <f t="shared" si="1"/>
        <v>Efisien</v>
      </c>
      <c r="I33" s="1">
        <f>L7/M7</f>
        <v>300000000</v>
      </c>
      <c r="J33" s="7">
        <f>IF(M9=0,0,F33/M9)</f>
        <v>1.0699557346591056E-2</v>
      </c>
    </row>
    <row r="34" spans="1:10" x14ac:dyDescent="0.25">
      <c r="A34" t="s">
        <v>35</v>
      </c>
      <c r="B34" s="1">
        <v>95544874</v>
      </c>
      <c r="C34" s="1">
        <v>40000000</v>
      </c>
      <c r="E34" s="1">
        <f>B34+C34+TabelEfisiensi[[#This Row],[TAX + PENSIUN/tahun]]</f>
        <v>135544874</v>
      </c>
      <c r="F34" s="1">
        <f t="shared" si="0"/>
        <v>164455126</v>
      </c>
      <c r="G34" s="7">
        <f t="shared" si="2"/>
        <v>2.213289157655641</v>
      </c>
      <c r="H34" t="str">
        <f t="shared" si="1"/>
        <v>Efisien</v>
      </c>
      <c r="I34" s="1">
        <f>L7/M7</f>
        <v>300000000</v>
      </c>
      <c r="J34" s="7">
        <f>IF(M9=0,0,F34/M9)</f>
        <v>1.0402833872304952E-2</v>
      </c>
    </row>
    <row r="35" spans="1:10" x14ac:dyDescent="0.25">
      <c r="A35" t="s">
        <v>36</v>
      </c>
      <c r="B35" s="1">
        <v>62787025</v>
      </c>
      <c r="C35" s="1">
        <v>40000000</v>
      </c>
      <c r="E35" s="1">
        <f>B35+C35+TabelEfisiensi[[#This Row],[TAX + PENSIUN/tahun]]</f>
        <v>102787025</v>
      </c>
      <c r="F35" s="1">
        <f t="shared" si="0"/>
        <v>197212975</v>
      </c>
      <c r="G35" s="7">
        <f t="shared" si="2"/>
        <v>2.918656318732836</v>
      </c>
      <c r="H35" t="str">
        <f t="shared" si="1"/>
        <v>Efisien</v>
      </c>
      <c r="I35" s="1">
        <f>L7/M7</f>
        <v>300000000</v>
      </c>
      <c r="J35" s="7">
        <f>IF(M9=0,0,F35/M9)</f>
        <v>1.2474976404128807E-2</v>
      </c>
    </row>
    <row r="36" spans="1:10" x14ac:dyDescent="0.25">
      <c r="A36" t="s">
        <v>37</v>
      </c>
      <c r="B36" s="1">
        <v>96452691</v>
      </c>
      <c r="C36" s="1">
        <v>40000000</v>
      </c>
      <c r="E36" s="1">
        <f>B36+C36+TabelEfisiensi[[#This Row],[TAX + PENSIUN/tahun]]</f>
        <v>136452691</v>
      </c>
      <c r="F36" s="1">
        <f t="shared" si="0"/>
        <v>163547309</v>
      </c>
      <c r="G36" s="7">
        <f t="shared" si="2"/>
        <v>2.1985641895475698</v>
      </c>
      <c r="H36" t="str">
        <f t="shared" si="1"/>
        <v>Efisien</v>
      </c>
      <c r="I36" s="1">
        <f>L7/M7</f>
        <v>300000000</v>
      </c>
      <c r="J36" s="7">
        <f>IF(M9=0,0,F36/M9)</f>
        <v>1.0345408666614165E-2</v>
      </c>
    </row>
    <row r="37" spans="1:10" x14ac:dyDescent="0.25">
      <c r="A37" t="s">
        <v>38</v>
      </c>
      <c r="B37" s="1">
        <v>70231447</v>
      </c>
      <c r="C37" s="1">
        <v>40000000</v>
      </c>
      <c r="E37" s="1">
        <f>B37+C37+TabelEfisiensi[[#This Row],[TAX + PENSIUN/tahun]]</f>
        <v>110231447</v>
      </c>
      <c r="F37" s="1">
        <f t="shared" si="0"/>
        <v>189768553</v>
      </c>
      <c r="G37" s="7">
        <f t="shared" si="2"/>
        <v>2.7215464204148567</v>
      </c>
      <c r="H37" t="str">
        <f t="shared" si="1"/>
        <v>Efisien</v>
      </c>
      <c r="I37" s="1">
        <f>L7/M7</f>
        <v>300000000</v>
      </c>
      <c r="J37" s="7">
        <f>IF(M9=0,0,F37/M9)</f>
        <v>1.2004069310960229E-2</v>
      </c>
    </row>
    <row r="38" spans="1:10" x14ac:dyDescent="0.25">
      <c r="A38" t="s">
        <v>39</v>
      </c>
      <c r="B38" s="1">
        <v>63903096</v>
      </c>
      <c r="C38" s="1">
        <v>40000000</v>
      </c>
      <c r="E38" s="1">
        <f>B38+C38+TabelEfisiensi[[#This Row],[TAX + PENSIUN/tahun]]</f>
        <v>103903096</v>
      </c>
      <c r="F38" s="1">
        <f t="shared" ref="F38:F69" si="3">I38-E38</f>
        <v>196096904</v>
      </c>
      <c r="G38" s="7">
        <f t="shared" ref="G38:G69" si="4">I38/E38</f>
        <v>2.8873056872145559</v>
      </c>
      <c r="H38" t="str">
        <f t="shared" ref="H38:H69" si="5">IF(G38&lt;1,"Tidak Efisien",IF(G38&lt;1.3,"Cukup Efisien","Efisien"))</f>
        <v>Efisien</v>
      </c>
      <c r="I38" s="1">
        <f>L7/M7</f>
        <v>300000000</v>
      </c>
      <c r="J38" s="7">
        <f>IF(M9=0,0,F38/M9)</f>
        <v>1.2404377806899935E-2</v>
      </c>
    </row>
    <row r="39" spans="1:10" x14ac:dyDescent="0.25">
      <c r="A39" t="s">
        <v>40</v>
      </c>
      <c r="B39" s="1">
        <v>116933132</v>
      </c>
      <c r="C39" s="1">
        <v>40000000</v>
      </c>
      <c r="E39" s="1">
        <f>B39+C39+TabelEfisiensi[[#This Row],[TAX + PENSIUN/tahun]]</f>
        <v>156933132</v>
      </c>
      <c r="F39" s="1">
        <f t="shared" si="3"/>
        <v>143066868</v>
      </c>
      <c r="G39" s="7">
        <f t="shared" si="4"/>
        <v>1.9116422145962142</v>
      </c>
      <c r="H39" t="str">
        <f t="shared" si="5"/>
        <v>Efisien</v>
      </c>
      <c r="I39" s="1">
        <f>L7/M7</f>
        <v>300000000</v>
      </c>
      <c r="J39" s="7">
        <f>IF(M9=0,0,F39/M9)</f>
        <v>9.0498903660502592E-3</v>
      </c>
    </row>
    <row r="40" spans="1:10" x14ac:dyDescent="0.25">
      <c r="A40" t="s">
        <v>41</v>
      </c>
      <c r="B40" s="1">
        <v>117937922</v>
      </c>
      <c r="C40" s="1">
        <v>40000000</v>
      </c>
      <c r="E40" s="1">
        <f>B40+C40+TabelEfisiensi[[#This Row],[TAX + PENSIUN/tahun]]</f>
        <v>157937922</v>
      </c>
      <c r="F40" s="1">
        <f t="shared" si="3"/>
        <v>142062078</v>
      </c>
      <c r="G40" s="7">
        <f t="shared" si="4"/>
        <v>1.8994804806916479</v>
      </c>
      <c r="H40" t="str">
        <f t="shared" si="5"/>
        <v>Efisien</v>
      </c>
      <c r="I40" s="1">
        <f>L7/M7</f>
        <v>300000000</v>
      </c>
      <c r="J40" s="7">
        <f>IF(M9=0,0,F40/M9)</f>
        <v>8.9863310006428644E-3</v>
      </c>
    </row>
    <row r="41" spans="1:10" x14ac:dyDescent="0.25">
      <c r="A41" t="s">
        <v>42</v>
      </c>
      <c r="B41" s="1">
        <v>108503841</v>
      </c>
      <c r="C41" s="1">
        <v>40000000</v>
      </c>
      <c r="E41" s="1">
        <f>B41+C41+TabelEfisiensi[[#This Row],[TAX + PENSIUN/tahun]]</f>
        <v>148503841</v>
      </c>
      <c r="F41" s="1">
        <f t="shared" si="3"/>
        <v>151496159</v>
      </c>
      <c r="G41" s="7">
        <f t="shared" si="4"/>
        <v>2.020149768382085</v>
      </c>
      <c r="H41" t="str">
        <f t="shared" si="5"/>
        <v>Efisien</v>
      </c>
      <c r="I41" s="1">
        <f>L7/M7</f>
        <v>300000000</v>
      </c>
      <c r="J41" s="7">
        <f>IF(M9=0,0,F41/M9)</f>
        <v>9.5830966945311073E-3</v>
      </c>
    </row>
    <row r="42" spans="1:10" x14ac:dyDescent="0.25">
      <c r="A42" t="s">
        <v>43</v>
      </c>
      <c r="B42" s="1">
        <v>78276826</v>
      </c>
      <c r="C42" s="1">
        <v>40000000</v>
      </c>
      <c r="E42" s="1">
        <f>B42+C42+TabelEfisiensi[[#This Row],[TAX + PENSIUN/tahun]]</f>
        <v>118276826</v>
      </c>
      <c r="F42" s="1">
        <f t="shared" si="3"/>
        <v>181723174</v>
      </c>
      <c r="G42" s="7">
        <f t="shared" si="4"/>
        <v>2.536422477214598</v>
      </c>
      <c r="H42" t="str">
        <f t="shared" si="5"/>
        <v>Efisien</v>
      </c>
      <c r="I42" s="1">
        <f>L7/M7</f>
        <v>300000000</v>
      </c>
      <c r="J42" s="7">
        <f>IF(M9=0,0,F42/M9)</f>
        <v>1.1495147861003535E-2</v>
      </c>
    </row>
    <row r="43" spans="1:10" x14ac:dyDescent="0.25">
      <c r="A43" t="s">
        <v>44</v>
      </c>
      <c r="B43" s="1">
        <v>65860327</v>
      </c>
      <c r="C43" s="1">
        <v>40000000</v>
      </c>
      <c r="E43" s="1">
        <f>B43+C43+TabelEfisiensi[[#This Row],[TAX + PENSIUN/tahun]]</f>
        <v>105860327</v>
      </c>
      <c r="F43" s="1">
        <f t="shared" si="3"/>
        <v>194139673</v>
      </c>
      <c r="G43" s="7">
        <f t="shared" si="4"/>
        <v>2.8339228538373966</v>
      </c>
      <c r="H43" t="str">
        <f t="shared" si="5"/>
        <v>Efisien</v>
      </c>
      <c r="I43" s="1">
        <f>L7/M7</f>
        <v>300000000</v>
      </c>
      <c r="J43" s="7">
        <f>IF(M9=0,0,F43/M9)</f>
        <v>1.2280570483662561E-2</v>
      </c>
    </row>
    <row r="44" spans="1:10" x14ac:dyDescent="0.25">
      <c r="A44" t="s">
        <v>45</v>
      </c>
      <c r="B44" s="1">
        <v>101053982</v>
      </c>
      <c r="C44" s="1">
        <v>40000000</v>
      </c>
      <c r="E44" s="1">
        <f>B44+C44+TabelEfisiensi[[#This Row],[TAX + PENSIUN/tahun]]</f>
        <v>141053982</v>
      </c>
      <c r="F44" s="1">
        <f t="shared" si="3"/>
        <v>158946018</v>
      </c>
      <c r="G44" s="7">
        <f t="shared" si="4"/>
        <v>2.1268453094787496</v>
      </c>
      <c r="H44" t="str">
        <f t="shared" si="5"/>
        <v>Efisien</v>
      </c>
      <c r="I44" s="1">
        <f>L7/M7</f>
        <v>300000000</v>
      </c>
      <c r="J44" s="7">
        <f>IF(M9=0,0,F44/M9)</f>
        <v>1.005434771256928E-2</v>
      </c>
    </row>
    <row r="45" spans="1:10" x14ac:dyDescent="0.25">
      <c r="A45" t="s">
        <v>46</v>
      </c>
      <c r="B45" s="1">
        <v>86409150</v>
      </c>
      <c r="C45" s="1">
        <v>40000000</v>
      </c>
      <c r="E45" s="1">
        <f>B45+C45+TabelEfisiensi[[#This Row],[TAX + PENSIUN/tahun]]</f>
        <v>126409150</v>
      </c>
      <c r="F45" s="1">
        <f t="shared" si="3"/>
        <v>173590850</v>
      </c>
      <c r="G45" s="7">
        <f t="shared" si="4"/>
        <v>2.3732459240490109</v>
      </c>
      <c r="H45" t="str">
        <f t="shared" si="5"/>
        <v>Efisien</v>
      </c>
      <c r="I45" s="1">
        <f>L7/M7</f>
        <v>300000000</v>
      </c>
      <c r="J45" s="7">
        <f>IF(M9=0,0,F45/M9)</f>
        <v>1.0980726586182593E-2</v>
      </c>
    </row>
    <row r="46" spans="1:10" x14ac:dyDescent="0.25">
      <c r="A46" t="s">
        <v>47</v>
      </c>
      <c r="B46" s="1">
        <v>67322294</v>
      </c>
      <c r="C46" s="1">
        <v>40000000</v>
      </c>
      <c r="E46" s="1">
        <f>B46+C46+TabelEfisiensi[[#This Row],[TAX + PENSIUN/tahun]]</f>
        <v>107322294</v>
      </c>
      <c r="F46" s="1">
        <f t="shared" si="3"/>
        <v>192677706</v>
      </c>
      <c r="G46" s="7">
        <f t="shared" si="4"/>
        <v>2.7953185570185446</v>
      </c>
      <c r="H46" t="str">
        <f t="shared" si="5"/>
        <v>Efisien</v>
      </c>
      <c r="I46" s="1">
        <f>L7/M7</f>
        <v>300000000</v>
      </c>
      <c r="J46" s="7">
        <f>IF(M9=0,0,F46/M9)</f>
        <v>1.21880917619729E-2</v>
      </c>
    </row>
    <row r="47" spans="1:10" x14ac:dyDescent="0.25">
      <c r="A47" t="s">
        <v>48</v>
      </c>
      <c r="B47" s="1">
        <v>89710615</v>
      </c>
      <c r="C47" s="1">
        <v>40000000</v>
      </c>
      <c r="E47" s="1">
        <f>B47+C47+TabelEfisiensi[[#This Row],[TAX + PENSIUN/tahun]]</f>
        <v>129710615</v>
      </c>
      <c r="F47" s="1">
        <f t="shared" si="3"/>
        <v>170289385</v>
      </c>
      <c r="G47" s="7">
        <f t="shared" si="4"/>
        <v>2.3128407802245019</v>
      </c>
      <c r="H47" t="str">
        <f t="shared" si="5"/>
        <v>Efisien</v>
      </c>
      <c r="I47" s="1">
        <f>L7/M7</f>
        <v>300000000</v>
      </c>
      <c r="J47" s="7">
        <f>IF(M9=0,0,F47/M9)</f>
        <v>1.0771887903159546E-2</v>
      </c>
    </row>
    <row r="48" spans="1:10" x14ac:dyDescent="0.25">
      <c r="A48" t="s">
        <v>49</v>
      </c>
      <c r="B48" s="1">
        <v>62063311</v>
      </c>
      <c r="C48" s="1">
        <v>40000000</v>
      </c>
      <c r="E48" s="1">
        <f>B48+C48+TabelEfisiensi[[#This Row],[TAX + PENSIUN/tahun]]</f>
        <v>102063311</v>
      </c>
      <c r="F48" s="1">
        <f t="shared" si="3"/>
        <v>197936689</v>
      </c>
      <c r="G48" s="7">
        <f t="shared" si="4"/>
        <v>2.939352026312374</v>
      </c>
      <c r="H48" t="str">
        <f t="shared" si="5"/>
        <v>Efisien</v>
      </c>
      <c r="I48" s="1">
        <f>L7/M7</f>
        <v>300000000</v>
      </c>
      <c r="J48" s="7">
        <f>IF(M9=0,0,F48/M9)</f>
        <v>1.2520755922810769E-2</v>
      </c>
    </row>
    <row r="49" spans="1:10" x14ac:dyDescent="0.25">
      <c r="A49" t="s">
        <v>50</v>
      </c>
      <c r="B49" s="1">
        <v>114559224</v>
      </c>
      <c r="C49" s="1">
        <v>40000000</v>
      </c>
      <c r="E49" s="1">
        <f>B49+C49+TabelEfisiensi[[#This Row],[TAX + PENSIUN/tahun]]</f>
        <v>154559224</v>
      </c>
      <c r="F49" s="1">
        <f t="shared" si="3"/>
        <v>145440776</v>
      </c>
      <c r="G49" s="7">
        <f t="shared" si="4"/>
        <v>1.9410035340239544</v>
      </c>
      <c r="H49" t="str">
        <f t="shared" si="5"/>
        <v>Efisien</v>
      </c>
      <c r="I49" s="1">
        <f>L7/M7</f>
        <v>300000000</v>
      </c>
      <c r="J49" s="7">
        <f>IF(M9=0,0,F49/M9)</f>
        <v>9.2000551626898949E-3</v>
      </c>
    </row>
    <row r="50" spans="1:10" x14ac:dyDescent="0.25">
      <c r="A50" t="s">
        <v>51</v>
      </c>
      <c r="B50" s="1">
        <v>75526799</v>
      </c>
      <c r="C50" s="1">
        <v>40000000</v>
      </c>
      <c r="E50" s="1">
        <f>B50+C50+TabelEfisiensi[[#This Row],[TAX + PENSIUN/tahun]]</f>
        <v>115526799</v>
      </c>
      <c r="F50" s="1">
        <f t="shared" si="3"/>
        <v>184473201</v>
      </c>
      <c r="G50" s="7">
        <f t="shared" si="4"/>
        <v>2.5968000723364626</v>
      </c>
      <c r="H50" t="str">
        <f t="shared" si="5"/>
        <v>Efisien</v>
      </c>
      <c r="I50" s="1">
        <f>L7/M7</f>
        <v>300000000</v>
      </c>
      <c r="J50" s="7">
        <f>IF(M9=0,0,F50/M9)</f>
        <v>1.1669104579296116E-2</v>
      </c>
    </row>
    <row r="51" spans="1:10" x14ac:dyDescent="0.25">
      <c r="A51" t="s">
        <v>52</v>
      </c>
      <c r="B51" s="1">
        <v>99751337</v>
      </c>
      <c r="C51" s="1">
        <v>40000000</v>
      </c>
      <c r="E51" s="1">
        <f>B51+C51+TabelEfisiensi[[#This Row],[TAX + PENSIUN/tahun]]</f>
        <v>139751337</v>
      </c>
      <c r="F51" s="1">
        <f t="shared" si="3"/>
        <v>160248663</v>
      </c>
      <c r="G51" s="7">
        <f t="shared" si="4"/>
        <v>2.1466699814113408</v>
      </c>
      <c r="H51" t="str">
        <f t="shared" si="5"/>
        <v>Efisien</v>
      </c>
      <c r="I51" s="1">
        <f>L7/M7</f>
        <v>300000000</v>
      </c>
      <c r="J51" s="7">
        <f>IF(M9=0,0,F51/M9)</f>
        <v>1.013674830329084E-2</v>
      </c>
    </row>
    <row r="52" spans="1:10" x14ac:dyDescent="0.25">
      <c r="A52" t="s">
        <v>53</v>
      </c>
      <c r="B52" s="1">
        <v>78702665</v>
      </c>
      <c r="C52" s="1">
        <v>40000000</v>
      </c>
      <c r="E52" s="1">
        <f>B52+C52+TabelEfisiensi[[#This Row],[TAX + PENSIUN/tahun]]</f>
        <v>118702665</v>
      </c>
      <c r="F52" s="1">
        <f t="shared" si="3"/>
        <v>181297335</v>
      </c>
      <c r="G52" s="7">
        <f t="shared" si="4"/>
        <v>2.5273232071074396</v>
      </c>
      <c r="H52" t="str">
        <f t="shared" si="5"/>
        <v>Efisien</v>
      </c>
      <c r="I52" s="1">
        <f>L7/M7</f>
        <v>300000000</v>
      </c>
      <c r="J52" s="7">
        <f>IF(M9=0,0,F52/M9)</f>
        <v>1.1468210832763085E-2</v>
      </c>
    </row>
    <row r="53" spans="1:10" x14ac:dyDescent="0.25">
      <c r="A53" t="s">
        <v>54</v>
      </c>
      <c r="B53" s="1">
        <v>91204081</v>
      </c>
      <c r="C53" s="1">
        <v>40000000</v>
      </c>
      <c r="E53" s="1">
        <f>B53+C53+TabelEfisiensi[[#This Row],[TAX + PENSIUN/tahun]]</f>
        <v>131204081</v>
      </c>
      <c r="F53" s="1">
        <f t="shared" si="3"/>
        <v>168795919</v>
      </c>
      <c r="G53" s="7">
        <f t="shared" si="4"/>
        <v>2.2865142434098527</v>
      </c>
      <c r="H53" t="str">
        <f t="shared" si="5"/>
        <v>Efisien</v>
      </c>
      <c r="I53" s="1">
        <f>L7/M7</f>
        <v>300000000</v>
      </c>
      <c r="J53" s="7">
        <f>IF(M9=0,0,F53/M9)</f>
        <v>1.0677416669152916E-2</v>
      </c>
    </row>
    <row r="54" spans="1:10" x14ac:dyDescent="0.25">
      <c r="A54" t="s">
        <v>55</v>
      </c>
      <c r="B54" s="1">
        <v>92802617</v>
      </c>
      <c r="C54" s="1">
        <v>40000000</v>
      </c>
      <c r="E54" s="1">
        <f>B54+C54+TabelEfisiensi[[#This Row],[TAX + PENSIUN/tahun]]</f>
        <v>132802617</v>
      </c>
      <c r="F54" s="1">
        <f t="shared" si="3"/>
        <v>167197383</v>
      </c>
      <c r="G54" s="7">
        <f t="shared" si="4"/>
        <v>2.258991628154436</v>
      </c>
      <c r="H54" t="str">
        <f t="shared" si="5"/>
        <v>Efisien</v>
      </c>
      <c r="I54" s="1">
        <f>L7/M7</f>
        <v>300000000</v>
      </c>
      <c r="J54" s="7">
        <f>IF(M9=0,0,F54/M9)</f>
        <v>1.0576299088622778E-2</v>
      </c>
    </row>
    <row r="55" spans="1:10" x14ac:dyDescent="0.25">
      <c r="A55" t="s">
        <v>56</v>
      </c>
      <c r="B55" s="1">
        <v>71091267</v>
      </c>
      <c r="C55" s="1">
        <v>40000000</v>
      </c>
      <c r="E55" s="1">
        <f>B55+C55+TabelEfisiensi[[#This Row],[TAX + PENSIUN/tahun]]</f>
        <v>111091267</v>
      </c>
      <c r="F55" s="1">
        <f t="shared" si="3"/>
        <v>188908733</v>
      </c>
      <c r="G55" s="7">
        <f t="shared" si="4"/>
        <v>2.7004822980369827</v>
      </c>
      <c r="H55" t="str">
        <f t="shared" si="5"/>
        <v>Efisien</v>
      </c>
      <c r="I55" s="1">
        <f>L7/M7</f>
        <v>300000000</v>
      </c>
      <c r="J55" s="7">
        <f>IF(M9=0,0,F55/M9)</f>
        <v>1.19496802211359E-2</v>
      </c>
    </row>
    <row r="56" spans="1:10" x14ac:dyDescent="0.25">
      <c r="A56" t="s">
        <v>57</v>
      </c>
      <c r="B56" s="1">
        <v>118175078</v>
      </c>
      <c r="C56" s="1">
        <v>40000000</v>
      </c>
      <c r="E56" s="1">
        <f>B56+C56+TabelEfisiensi[[#This Row],[TAX + PENSIUN/tahun]]</f>
        <v>158175078</v>
      </c>
      <c r="F56" s="1">
        <f t="shared" si="3"/>
        <v>141824922</v>
      </c>
      <c r="G56" s="7">
        <f t="shared" si="4"/>
        <v>1.8966325403044846</v>
      </c>
      <c r="H56" t="str">
        <f t="shared" si="5"/>
        <v>Efisien</v>
      </c>
      <c r="I56" s="1">
        <f>L7/M7</f>
        <v>300000000</v>
      </c>
      <c r="J56" s="7">
        <f>IF(M9=0,0,F56/M9)</f>
        <v>8.971329373573967E-3</v>
      </c>
    </row>
    <row r="57" spans="1:10" x14ac:dyDescent="0.25">
      <c r="A57" t="s">
        <v>58</v>
      </c>
      <c r="B57" s="1">
        <v>106507969</v>
      </c>
      <c r="C57" s="1">
        <v>40000000</v>
      </c>
      <c r="E57" s="1">
        <f>B57+C57+TabelEfisiensi[[#This Row],[TAX + PENSIUN/tahun]]</f>
        <v>146507969</v>
      </c>
      <c r="F57" s="1">
        <f t="shared" si="3"/>
        <v>153492031</v>
      </c>
      <c r="G57" s="7">
        <f t="shared" si="4"/>
        <v>2.0476701850941637</v>
      </c>
      <c r="H57" t="str">
        <f t="shared" si="5"/>
        <v>Efisien</v>
      </c>
      <c r="I57" s="1">
        <f>L7/M7</f>
        <v>300000000</v>
      </c>
      <c r="J57" s="7">
        <f>IF(M9=0,0,F57/M9)</f>
        <v>9.7093483070614765E-3</v>
      </c>
    </row>
    <row r="58" spans="1:10" x14ac:dyDescent="0.25">
      <c r="A58" t="s">
        <v>59</v>
      </c>
      <c r="B58" s="1">
        <v>116369936</v>
      </c>
      <c r="C58" s="1">
        <v>40000000</v>
      </c>
      <c r="E58" s="1">
        <f>B58+C58+TabelEfisiensi[[#This Row],[TAX + PENSIUN/tahun]]</f>
        <v>156369936</v>
      </c>
      <c r="F58" s="1">
        <f t="shared" si="3"/>
        <v>143630064</v>
      </c>
      <c r="G58" s="7">
        <f t="shared" si="4"/>
        <v>1.9185273568187686</v>
      </c>
      <c r="H58" t="str">
        <f t="shared" si="5"/>
        <v>Efisien</v>
      </c>
      <c r="I58" s="1">
        <f>L7/M7</f>
        <v>300000000</v>
      </c>
      <c r="J58" s="7">
        <f>IF(M9=0,0,F58/M9)</f>
        <v>9.0855160991487015E-3</v>
      </c>
    </row>
    <row r="59" spans="1:10" x14ac:dyDescent="0.25">
      <c r="A59" t="s">
        <v>60</v>
      </c>
      <c r="B59" s="1">
        <v>113689641</v>
      </c>
      <c r="C59" s="1">
        <v>40000000</v>
      </c>
      <c r="E59" s="1">
        <f>B59+C59+TabelEfisiensi[[#This Row],[TAX + PENSIUN/tahun]]</f>
        <v>153689641</v>
      </c>
      <c r="F59" s="1">
        <f t="shared" si="3"/>
        <v>146310359</v>
      </c>
      <c r="G59" s="7">
        <f t="shared" si="4"/>
        <v>1.9519858205667875</v>
      </c>
      <c r="H59" t="str">
        <f t="shared" si="5"/>
        <v>Efisien</v>
      </c>
      <c r="I59" s="1">
        <f>L7/M7</f>
        <v>300000000</v>
      </c>
      <c r="J59" s="7">
        <f>IF(M9=0,0,F59/M9)</f>
        <v>9.255061824429223E-3</v>
      </c>
    </row>
    <row r="60" spans="1:10" x14ac:dyDescent="0.25">
      <c r="A60" t="s">
        <v>61</v>
      </c>
      <c r="B60" s="1">
        <v>95873999</v>
      </c>
      <c r="C60" s="1">
        <v>40000000</v>
      </c>
      <c r="E60" s="1">
        <f>B60+C60+TabelEfisiensi[[#This Row],[TAX + PENSIUN/tahun]]</f>
        <v>135873999</v>
      </c>
      <c r="F60" s="1">
        <f t="shared" si="3"/>
        <v>164126001</v>
      </c>
      <c r="G60" s="7">
        <f t="shared" si="4"/>
        <v>2.2079279494820785</v>
      </c>
      <c r="H60" t="str">
        <f t="shared" si="5"/>
        <v>Efisien</v>
      </c>
      <c r="I60" s="1">
        <f>L7/M7</f>
        <v>300000000</v>
      </c>
      <c r="J60" s="7">
        <f>IF(M9=0,0,F60/M9)</f>
        <v>1.0382014620381954E-2</v>
      </c>
    </row>
    <row r="61" spans="1:10" x14ac:dyDescent="0.25">
      <c r="A61" t="s">
        <v>62</v>
      </c>
      <c r="B61" s="1">
        <v>115312454</v>
      </c>
      <c r="C61" s="1">
        <v>40000000</v>
      </c>
      <c r="E61" s="1">
        <f>B61+C61+TabelEfisiensi[[#This Row],[TAX + PENSIUN/tahun]]</f>
        <v>155312454</v>
      </c>
      <c r="F61" s="1">
        <f t="shared" si="3"/>
        <v>144687546</v>
      </c>
      <c r="G61" s="7">
        <f t="shared" si="4"/>
        <v>1.9315901093160244</v>
      </c>
      <c r="H61" t="str">
        <f t="shared" si="5"/>
        <v>Efisien</v>
      </c>
      <c r="I61" s="1">
        <f>L7/M7</f>
        <v>300000000</v>
      </c>
      <c r="J61" s="7">
        <f>IF(M9=0,0,F61/M9)</f>
        <v>9.1524085690675334E-3</v>
      </c>
    </row>
    <row r="62" spans="1:10" x14ac:dyDescent="0.25">
      <c r="A62" t="s">
        <v>63</v>
      </c>
      <c r="B62" s="1">
        <v>65309550</v>
      </c>
      <c r="C62" s="1">
        <v>40000000</v>
      </c>
      <c r="E62" s="1">
        <f>B62+C62+TabelEfisiensi[[#This Row],[TAX + PENSIUN/tahun]]</f>
        <v>105309550</v>
      </c>
      <c r="F62" s="1">
        <f t="shared" si="3"/>
        <v>194690450</v>
      </c>
      <c r="G62" s="7">
        <f t="shared" si="4"/>
        <v>2.8487444870859289</v>
      </c>
      <c r="H62" t="str">
        <f t="shared" si="5"/>
        <v>Efisien</v>
      </c>
      <c r="I62" s="1">
        <f>L7/M7</f>
        <v>300000000</v>
      </c>
      <c r="J62" s="7">
        <f>IF(M9=0,0,F62/M9)</f>
        <v>1.2315410635934169E-2</v>
      </c>
    </row>
    <row r="63" spans="1:10" x14ac:dyDescent="0.25">
      <c r="A63" t="s">
        <v>64</v>
      </c>
      <c r="B63" s="1">
        <v>71758972</v>
      </c>
      <c r="C63" s="1">
        <v>40000000</v>
      </c>
      <c r="E63" s="1">
        <f>B63+C63+TabelEfisiensi[[#This Row],[TAX + PENSIUN/tahun]]</f>
        <v>111758972</v>
      </c>
      <c r="F63" s="1">
        <f t="shared" si="3"/>
        <v>188241028</v>
      </c>
      <c r="G63" s="7">
        <f t="shared" si="4"/>
        <v>2.684348241857486</v>
      </c>
      <c r="H63" t="str">
        <f t="shared" si="5"/>
        <v>Efisien</v>
      </c>
      <c r="I63" s="1">
        <f>L7/M7</f>
        <v>300000000</v>
      </c>
      <c r="J63" s="7">
        <f>IF(M9=0,0,F63/M9)</f>
        <v>1.1907443628336067E-2</v>
      </c>
    </row>
    <row r="64" spans="1:10" x14ac:dyDescent="0.25">
      <c r="A64" t="s">
        <v>65</v>
      </c>
      <c r="B64" s="1">
        <v>62713637</v>
      </c>
      <c r="C64" s="1">
        <v>40000000</v>
      </c>
      <c r="E64" s="1">
        <f>B64+C64+TabelEfisiensi[[#This Row],[TAX + PENSIUN/tahun]]</f>
        <v>102713637</v>
      </c>
      <c r="F64" s="1">
        <f t="shared" si="3"/>
        <v>197286363</v>
      </c>
      <c r="G64" s="7">
        <f t="shared" si="4"/>
        <v>2.9207416732794691</v>
      </c>
      <c r="H64" t="str">
        <f t="shared" si="5"/>
        <v>Efisien</v>
      </c>
      <c r="I64" s="1">
        <f>L7/M7</f>
        <v>300000000</v>
      </c>
      <c r="J64" s="7">
        <f>IF(M9=0,0,F64/M9)</f>
        <v>1.247961866242011E-2</v>
      </c>
    </row>
    <row r="65" spans="1:10" x14ac:dyDescent="0.25">
      <c r="A65" t="s">
        <v>66</v>
      </c>
      <c r="B65" s="1">
        <v>79519820</v>
      </c>
      <c r="C65" s="1">
        <v>40000000</v>
      </c>
      <c r="E65" s="1">
        <f>B65+C65+TabelEfisiensi[[#This Row],[TAX + PENSIUN/tahun]]</f>
        <v>119519820</v>
      </c>
      <c r="F65" s="1">
        <f t="shared" si="3"/>
        <v>180480180</v>
      </c>
      <c r="G65" s="7">
        <f t="shared" si="4"/>
        <v>2.5100439408292283</v>
      </c>
      <c r="H65" t="str">
        <f t="shared" si="5"/>
        <v>Efisien</v>
      </c>
      <c r="I65" s="1">
        <f>L7/M7</f>
        <v>300000000</v>
      </c>
      <c r="J65" s="7">
        <f>IF(M9=0,0,F65/M9)</f>
        <v>1.1416520575854199E-2</v>
      </c>
    </row>
    <row r="66" spans="1:10" x14ac:dyDescent="0.25">
      <c r="A66" t="s">
        <v>67</v>
      </c>
      <c r="B66" s="1">
        <v>83320637</v>
      </c>
      <c r="C66" s="1">
        <v>40000000</v>
      </c>
      <c r="E66" s="1">
        <f>B66+C66+TabelEfisiensi[[#This Row],[TAX + PENSIUN/tahun]]</f>
        <v>123320637</v>
      </c>
      <c r="F66" s="1">
        <f t="shared" si="3"/>
        <v>176679363</v>
      </c>
      <c r="G66" s="7">
        <f t="shared" si="4"/>
        <v>2.4326828606958948</v>
      </c>
      <c r="H66" t="str">
        <f t="shared" si="5"/>
        <v>Efisien</v>
      </c>
      <c r="I66" s="1">
        <f>L7/M7</f>
        <v>300000000</v>
      </c>
      <c r="J66" s="7">
        <f>IF(M9=0,0,F66/M9)</f>
        <v>1.1176094699253476E-2</v>
      </c>
    </row>
    <row r="67" spans="1:10" x14ac:dyDescent="0.25">
      <c r="A67" t="s">
        <v>68</v>
      </c>
      <c r="B67" s="1">
        <v>76280942</v>
      </c>
      <c r="C67" s="1">
        <v>40000000</v>
      </c>
      <c r="E67" s="1">
        <f>B67+C67+TabelEfisiensi[[#This Row],[TAX + PENSIUN/tahun]]</f>
        <v>116280942</v>
      </c>
      <c r="F67" s="1">
        <f t="shared" si="3"/>
        <v>183719058</v>
      </c>
      <c r="G67" s="7">
        <f t="shared" si="4"/>
        <v>2.5799584595728509</v>
      </c>
      <c r="H67" t="str">
        <f t="shared" si="5"/>
        <v>Efisien</v>
      </c>
      <c r="I67" s="1">
        <f>L7/M7</f>
        <v>300000000</v>
      </c>
      <c r="J67" s="7">
        <f>IF(M9=0,0,F67/M9)</f>
        <v>1.1621400232610312E-2</v>
      </c>
    </row>
    <row r="68" spans="1:10" x14ac:dyDescent="0.25">
      <c r="A68" t="s">
        <v>69</v>
      </c>
      <c r="B68" s="1">
        <v>109724251</v>
      </c>
      <c r="C68" s="1">
        <v>40000000</v>
      </c>
      <c r="E68" s="1">
        <f>B68+C68+TabelEfisiensi[[#This Row],[TAX + PENSIUN/tahun]]</f>
        <v>149724251</v>
      </c>
      <c r="F68" s="1">
        <f t="shared" si="3"/>
        <v>150275749</v>
      </c>
      <c r="G68" s="7">
        <f t="shared" si="4"/>
        <v>2.0036834246711308</v>
      </c>
      <c r="H68" t="str">
        <f t="shared" si="5"/>
        <v>Efisien</v>
      </c>
      <c r="I68" s="1">
        <f>L7/M7</f>
        <v>300000000</v>
      </c>
      <c r="J68" s="7">
        <f>IF(M9=0,0,F68/M9)</f>
        <v>9.5058979911833031E-3</v>
      </c>
    </row>
    <row r="69" spans="1:10" x14ac:dyDescent="0.25">
      <c r="A69" t="s">
        <v>70</v>
      </c>
      <c r="B69" s="1">
        <v>81405200</v>
      </c>
      <c r="C69" s="1">
        <v>40000000</v>
      </c>
      <c r="E69" s="1">
        <f>B69+C69+TabelEfisiensi[[#This Row],[TAX + PENSIUN/tahun]]</f>
        <v>121405200</v>
      </c>
      <c r="F69" s="1">
        <f t="shared" si="3"/>
        <v>178594800</v>
      </c>
      <c r="G69" s="7">
        <f t="shared" si="4"/>
        <v>2.4710638424054325</v>
      </c>
      <c r="H69" t="str">
        <f t="shared" si="5"/>
        <v>Efisien</v>
      </c>
      <c r="I69" s="1">
        <f>L7/M7</f>
        <v>300000000</v>
      </c>
      <c r="J69" s="7">
        <f>IF(M9=0,0,F69/M9)</f>
        <v>1.1297258285871421E-2</v>
      </c>
    </row>
    <row r="70" spans="1:10" x14ac:dyDescent="0.25">
      <c r="A70" t="s">
        <v>71</v>
      </c>
      <c r="B70" s="1">
        <v>76856071</v>
      </c>
      <c r="C70" s="1">
        <v>40000000</v>
      </c>
      <c r="E70" s="1">
        <f>B70+C70+TabelEfisiensi[[#This Row],[TAX + PENSIUN/tahun]]</f>
        <v>116856071</v>
      </c>
      <c r="F70" s="1">
        <f t="shared" ref="F70:F101" si="6">I70-E70</f>
        <v>183143929</v>
      </c>
      <c r="G70" s="7">
        <f t="shared" ref="G70:G105" si="7">I70/E70</f>
        <v>2.5672607116835207</v>
      </c>
      <c r="H70" t="str">
        <f t="shared" ref="H70:H101" si="8">IF(G70&lt;1,"Tidak Efisien",IF(G70&lt;1.3,"Cukup Efisien","Efisien"))</f>
        <v>Efisien</v>
      </c>
      <c r="I70" s="1">
        <f>L7/M7</f>
        <v>300000000</v>
      </c>
      <c r="J70" s="7">
        <f>IF(M9=0,0,F70/M9)</f>
        <v>1.1585019661279596E-2</v>
      </c>
    </row>
    <row r="71" spans="1:10" x14ac:dyDescent="0.25">
      <c r="A71" t="s">
        <v>72</v>
      </c>
      <c r="B71" s="1">
        <v>92561765</v>
      </c>
      <c r="C71" s="1">
        <v>40000000</v>
      </c>
      <c r="E71" s="1">
        <f>B71+C71+TabelEfisiensi[[#This Row],[TAX + PENSIUN/tahun]]</f>
        <v>132561765</v>
      </c>
      <c r="F71" s="1">
        <f t="shared" si="6"/>
        <v>167438235</v>
      </c>
      <c r="G71" s="7">
        <f t="shared" si="7"/>
        <v>2.2630959990612678</v>
      </c>
      <c r="H71" t="str">
        <f t="shared" si="8"/>
        <v>Efisien</v>
      </c>
      <c r="I71" s="1">
        <f>L7/M7</f>
        <v>300000000</v>
      </c>
      <c r="J71" s="7">
        <f>IF(M9=0,0,F71/M9)</f>
        <v>1.0591534511225614E-2</v>
      </c>
    </row>
    <row r="72" spans="1:10" x14ac:dyDescent="0.25">
      <c r="A72" t="s">
        <v>73</v>
      </c>
      <c r="B72" s="1">
        <v>68455453</v>
      </c>
      <c r="C72" s="1">
        <v>40000000</v>
      </c>
      <c r="E72" s="1">
        <f>B72+C72+TabelEfisiensi[[#This Row],[TAX + PENSIUN/tahun]]</f>
        <v>108455453</v>
      </c>
      <c r="F72" s="1">
        <f t="shared" si="6"/>
        <v>191544547</v>
      </c>
      <c r="G72" s="7">
        <f t="shared" si="7"/>
        <v>2.7661126453457348</v>
      </c>
      <c r="H72" t="str">
        <f t="shared" si="8"/>
        <v>Efisien</v>
      </c>
      <c r="I72" s="1">
        <f>L7/M7</f>
        <v>300000000</v>
      </c>
      <c r="J72" s="7">
        <f>IF(M9=0,0,F72/M9)</f>
        <v>1.2116412239937769E-2</v>
      </c>
    </row>
    <row r="73" spans="1:10" x14ac:dyDescent="0.25">
      <c r="A73" t="s">
        <v>74</v>
      </c>
      <c r="B73" s="1">
        <v>108131819</v>
      </c>
      <c r="C73" s="1">
        <v>40000000</v>
      </c>
      <c r="E73" s="1">
        <f>B73+C73+TabelEfisiensi[[#This Row],[TAX + PENSIUN/tahun]]</f>
        <v>148131819</v>
      </c>
      <c r="F73" s="1">
        <f t="shared" si="6"/>
        <v>151868181</v>
      </c>
      <c r="G73" s="7">
        <f t="shared" si="7"/>
        <v>2.0252232236478509</v>
      </c>
      <c r="H73" t="str">
        <f t="shared" si="8"/>
        <v>Efisien</v>
      </c>
      <c r="I73" s="1">
        <f>L7/M7</f>
        <v>300000000</v>
      </c>
      <c r="J73" s="7">
        <f>IF(M9=0,0,F73/M9)</f>
        <v>9.6066294548467854E-3</v>
      </c>
    </row>
    <row r="74" spans="1:10" x14ac:dyDescent="0.25">
      <c r="A74" t="s">
        <v>75</v>
      </c>
      <c r="B74" s="1">
        <v>64473039</v>
      </c>
      <c r="C74" s="1">
        <v>40000000</v>
      </c>
      <c r="E74" s="1">
        <f>B74+C74+TabelEfisiensi[[#This Row],[TAX + PENSIUN/tahun]]</f>
        <v>104473039</v>
      </c>
      <c r="F74" s="1">
        <f t="shared" si="6"/>
        <v>195526961</v>
      </c>
      <c r="G74" s="7">
        <f t="shared" si="7"/>
        <v>2.8715542581277838</v>
      </c>
      <c r="H74" t="str">
        <f t="shared" si="8"/>
        <v>Efisien</v>
      </c>
      <c r="I74" s="1">
        <f>L7/M7</f>
        <v>300000000</v>
      </c>
      <c r="J74" s="7">
        <f>IF(M9=0,0,F74/M9)</f>
        <v>1.2368325283090596E-2</v>
      </c>
    </row>
    <row r="75" spans="1:10" x14ac:dyDescent="0.25">
      <c r="A75" t="s">
        <v>76</v>
      </c>
      <c r="B75" s="1">
        <v>119213216</v>
      </c>
      <c r="C75" s="1">
        <v>40000000</v>
      </c>
      <c r="E75" s="1">
        <f>B75+C75+TabelEfisiensi[[#This Row],[TAX + PENSIUN/tahun]]</f>
        <v>159213216</v>
      </c>
      <c r="F75" s="1">
        <f t="shared" si="6"/>
        <v>140786784</v>
      </c>
      <c r="G75" s="7">
        <f t="shared" si="7"/>
        <v>1.8842656880946365</v>
      </c>
      <c r="H75" t="str">
        <f t="shared" si="8"/>
        <v>Efisien</v>
      </c>
      <c r="I75" s="1">
        <f>L7/M7</f>
        <v>300000000</v>
      </c>
      <c r="J75" s="7">
        <f>IF(M9=0,0,F75/M9)</f>
        <v>8.9056605348262659E-3</v>
      </c>
    </row>
    <row r="76" spans="1:10" x14ac:dyDescent="0.25">
      <c r="A76" t="s">
        <v>77</v>
      </c>
      <c r="B76" s="1">
        <v>106334686</v>
      </c>
      <c r="C76" s="1">
        <v>40000000</v>
      </c>
      <c r="E76" s="1">
        <f>B76+C76+TabelEfisiensi[[#This Row],[TAX + PENSIUN/tahun]]</f>
        <v>146334686</v>
      </c>
      <c r="F76" s="1">
        <f t="shared" si="6"/>
        <v>153665314</v>
      </c>
      <c r="G76" s="7">
        <f t="shared" si="7"/>
        <v>2.0500949446804428</v>
      </c>
      <c r="H76" t="str">
        <f t="shared" si="8"/>
        <v>Efisien</v>
      </c>
      <c r="I76" s="1">
        <f>L7/M7</f>
        <v>300000000</v>
      </c>
      <c r="J76" s="7">
        <f>IF(M9=0,0,F76/M9)</f>
        <v>9.7203095601749532E-3</v>
      </c>
    </row>
    <row r="77" spans="1:10" x14ac:dyDescent="0.25">
      <c r="A77" t="s">
        <v>78</v>
      </c>
      <c r="B77" s="1">
        <v>71922941</v>
      </c>
      <c r="C77" s="1">
        <v>40000000</v>
      </c>
      <c r="E77" s="1">
        <f>B77+C77+TabelEfisiensi[[#This Row],[TAX + PENSIUN/tahun]]</f>
        <v>111922941</v>
      </c>
      <c r="F77" s="1">
        <f t="shared" si="6"/>
        <v>188077059</v>
      </c>
      <c r="G77" s="7">
        <f t="shared" si="7"/>
        <v>2.6804156263191832</v>
      </c>
      <c r="H77" t="str">
        <f t="shared" si="8"/>
        <v>Efisien</v>
      </c>
      <c r="I77" s="1">
        <f>L7/M7</f>
        <v>300000000</v>
      </c>
      <c r="J77" s="7">
        <f>IF(M9=0,0,F77/M9)</f>
        <v>1.1897071545028623E-2</v>
      </c>
    </row>
    <row r="78" spans="1:10" x14ac:dyDescent="0.25">
      <c r="A78" t="s">
        <v>79</v>
      </c>
      <c r="B78" s="1">
        <v>60331327</v>
      </c>
      <c r="C78" s="1">
        <v>40000000</v>
      </c>
      <c r="E78" s="1">
        <f>B78+C78+TabelEfisiensi[[#This Row],[TAX + PENSIUN/tahun]]</f>
        <v>100331327</v>
      </c>
      <c r="F78" s="1">
        <f t="shared" si="6"/>
        <v>199668673</v>
      </c>
      <c r="G78" s="7">
        <f t="shared" si="7"/>
        <v>2.9900930145177886</v>
      </c>
      <c r="H78" t="str">
        <f t="shared" si="8"/>
        <v>Efisien</v>
      </c>
      <c r="I78" s="1">
        <f>L7/M7</f>
        <v>300000000</v>
      </c>
      <c r="J78" s="7">
        <f>IF(M9=0,0,F78/M9)</f>
        <v>1.2630314939058702E-2</v>
      </c>
    </row>
    <row r="79" spans="1:10" x14ac:dyDescent="0.25">
      <c r="A79" t="s">
        <v>80</v>
      </c>
      <c r="B79" s="1">
        <v>108927686</v>
      </c>
      <c r="C79" s="1">
        <v>40000000</v>
      </c>
      <c r="E79" s="1">
        <f>B79+C79+TabelEfisiensi[[#This Row],[TAX + PENSIUN/tahun]]</f>
        <v>148927686</v>
      </c>
      <c r="F79" s="1">
        <f t="shared" si="6"/>
        <v>151072314</v>
      </c>
      <c r="G79" s="7">
        <f t="shared" si="7"/>
        <v>2.0144004654715442</v>
      </c>
      <c r="H79" t="str">
        <f t="shared" si="8"/>
        <v>Efisien</v>
      </c>
      <c r="I79" s="1">
        <f>L7/M7</f>
        <v>300000000</v>
      </c>
      <c r="J79" s="7">
        <f>IF(M9=0,0,F79/M9)</f>
        <v>9.5562857994872692E-3</v>
      </c>
    </row>
    <row r="80" spans="1:10" x14ac:dyDescent="0.25">
      <c r="A80" t="s">
        <v>81</v>
      </c>
      <c r="B80" s="1">
        <v>102411441</v>
      </c>
      <c r="C80" s="1">
        <v>40000000</v>
      </c>
      <c r="E80" s="1">
        <f>B80+C80+TabelEfisiensi[[#This Row],[TAX + PENSIUN/tahun]]</f>
        <v>142411441</v>
      </c>
      <c r="F80" s="1">
        <f t="shared" si="6"/>
        <v>157588559</v>
      </c>
      <c r="G80" s="7">
        <f t="shared" si="7"/>
        <v>2.1065723223740149</v>
      </c>
      <c r="H80" t="str">
        <f t="shared" si="8"/>
        <v>Efisien</v>
      </c>
      <c r="I80" s="1">
        <f>L7/M7</f>
        <v>300000000</v>
      </c>
      <c r="J80" s="7">
        <f>IF(M9=0,0,F80/M9)</f>
        <v>9.9684797873246436E-3</v>
      </c>
    </row>
    <row r="81" spans="1:10" x14ac:dyDescent="0.25">
      <c r="A81" t="s">
        <v>82</v>
      </c>
      <c r="B81" s="1">
        <v>103740430</v>
      </c>
      <c r="C81" s="1">
        <v>40000000</v>
      </c>
      <c r="E81" s="1">
        <f>B81+C81+TabelEfisiensi[[#This Row],[TAX + PENSIUN/tahun]]</f>
        <v>143740430</v>
      </c>
      <c r="F81" s="1">
        <f t="shared" si="6"/>
        <v>156259570</v>
      </c>
      <c r="G81" s="7">
        <f t="shared" si="7"/>
        <v>2.0870954678513205</v>
      </c>
      <c r="H81" t="str">
        <f t="shared" si="8"/>
        <v>Efisien</v>
      </c>
      <c r="I81" s="1">
        <f>L7/M7</f>
        <v>300000000</v>
      </c>
      <c r="J81" s="7">
        <f>IF(M9=0,0,F81/M9)</f>
        <v>9.8844127708601001E-3</v>
      </c>
    </row>
    <row r="82" spans="1:10" x14ac:dyDescent="0.25">
      <c r="A82" t="s">
        <v>83</v>
      </c>
      <c r="B82" s="1">
        <v>106276221</v>
      </c>
      <c r="C82" s="1">
        <v>40000000</v>
      </c>
      <c r="E82" s="1">
        <f>B82+C82+TabelEfisiensi[[#This Row],[TAX + PENSIUN/tahun]]</f>
        <v>146276221</v>
      </c>
      <c r="F82" s="1">
        <f t="shared" si="6"/>
        <v>153723779</v>
      </c>
      <c r="G82" s="7">
        <f t="shared" si="7"/>
        <v>2.0509143451279068</v>
      </c>
      <c r="H82" t="str">
        <f t="shared" si="8"/>
        <v>Efisien</v>
      </c>
      <c r="I82" s="1">
        <f>L7/M7</f>
        <v>300000000</v>
      </c>
      <c r="J82" s="7">
        <f>IF(M9=0,0,F82/M9)</f>
        <v>9.7240078436954328E-3</v>
      </c>
    </row>
    <row r="83" spans="1:10" x14ac:dyDescent="0.25">
      <c r="A83" t="s">
        <v>84</v>
      </c>
      <c r="B83" s="1">
        <v>64442679</v>
      </c>
      <c r="C83" s="1">
        <v>40000000</v>
      </c>
      <c r="E83" s="1">
        <f>B83+C83+TabelEfisiensi[[#This Row],[TAX + PENSIUN/tahun]]</f>
        <v>104442679</v>
      </c>
      <c r="F83" s="1">
        <f t="shared" si="6"/>
        <v>195557321</v>
      </c>
      <c r="G83" s="7">
        <f t="shared" si="7"/>
        <v>2.8723889780728431</v>
      </c>
      <c r="H83" t="str">
        <f t="shared" si="8"/>
        <v>Efisien</v>
      </c>
      <c r="I83" s="1">
        <f>L7/M7</f>
        <v>300000000</v>
      </c>
      <c r="J83" s="7">
        <f>IF(M9=0,0,F83/M9)</f>
        <v>1.2370245746405087E-2</v>
      </c>
    </row>
    <row r="84" spans="1:10" x14ac:dyDescent="0.25">
      <c r="A84" t="s">
        <v>85</v>
      </c>
      <c r="B84" s="1">
        <v>81507944</v>
      </c>
      <c r="C84" s="1">
        <v>40000000</v>
      </c>
      <c r="E84" s="1">
        <f>B84+C84+TabelEfisiensi[[#This Row],[TAX + PENSIUN/tahun]]</f>
        <v>121507944</v>
      </c>
      <c r="F84" s="1">
        <f t="shared" si="6"/>
        <v>178492056</v>
      </c>
      <c r="G84" s="7">
        <f t="shared" si="7"/>
        <v>2.4689743742186931</v>
      </c>
      <c r="H84" t="str">
        <f t="shared" si="8"/>
        <v>Efisien</v>
      </c>
      <c r="I84" s="1">
        <f>L7/M7</f>
        <v>300000000</v>
      </c>
      <c r="J84" s="7">
        <f>IF(M9=0,0,F84/M9)</f>
        <v>1.1290759073658504E-2</v>
      </c>
    </row>
    <row r="85" spans="1:10" x14ac:dyDescent="0.25">
      <c r="A85" t="s">
        <v>86</v>
      </c>
      <c r="B85" s="1">
        <v>66952144</v>
      </c>
      <c r="C85" s="1">
        <v>40000000</v>
      </c>
      <c r="E85" s="1">
        <f>B85+C85+TabelEfisiensi[[#This Row],[TAX + PENSIUN/tahun]]</f>
        <v>106952144</v>
      </c>
      <c r="F85" s="1">
        <f t="shared" si="6"/>
        <v>193047856</v>
      </c>
      <c r="G85" s="7">
        <f t="shared" si="7"/>
        <v>2.8049928573661882</v>
      </c>
      <c r="H85" t="str">
        <f t="shared" si="8"/>
        <v>Efisien</v>
      </c>
      <c r="I85" s="1">
        <f>L7/M7</f>
        <v>300000000</v>
      </c>
      <c r="J85" s="7">
        <f>IF(M9=0,0,F85/M9)</f>
        <v>1.2211506106368791E-2</v>
      </c>
    </row>
    <row r="86" spans="1:10" x14ac:dyDescent="0.25">
      <c r="A86" t="s">
        <v>87</v>
      </c>
      <c r="B86" s="1">
        <v>111786206</v>
      </c>
      <c r="C86" s="1">
        <v>40000000</v>
      </c>
      <c r="E86" s="1">
        <f>B86+C86+TabelEfisiensi[[#This Row],[TAX + PENSIUN/tahun]]</f>
        <v>151786206</v>
      </c>
      <c r="F86" s="1">
        <f t="shared" si="6"/>
        <v>148213794</v>
      </c>
      <c r="G86" s="7">
        <f t="shared" si="7"/>
        <v>1.9764641854214342</v>
      </c>
      <c r="H86" t="str">
        <f t="shared" si="8"/>
        <v>Efisien</v>
      </c>
      <c r="I86" s="1">
        <f>L7/M7</f>
        <v>300000000</v>
      </c>
      <c r="J86" s="7">
        <f>IF(M9=0,0,F86/M9)</f>
        <v>9.3754662081255435E-3</v>
      </c>
    </row>
    <row r="87" spans="1:10" x14ac:dyDescent="0.25">
      <c r="A87" t="s">
        <v>88</v>
      </c>
      <c r="B87" s="1">
        <v>97397888</v>
      </c>
      <c r="C87" s="1">
        <v>40000000</v>
      </c>
      <c r="E87" s="1">
        <f>B87+C87+TabelEfisiensi[[#This Row],[TAX + PENSIUN/tahun]]</f>
        <v>137397888</v>
      </c>
      <c r="F87" s="1">
        <f t="shared" si="6"/>
        <v>162602112</v>
      </c>
      <c r="G87" s="7">
        <f t="shared" si="7"/>
        <v>2.1834396755792929</v>
      </c>
      <c r="H87" t="str">
        <f t="shared" si="8"/>
        <v>Efisien</v>
      </c>
      <c r="I87" s="1">
        <f>L7/M7</f>
        <v>300000000</v>
      </c>
      <c r="J87" s="7">
        <f>IF(M9=0,0,F87/M9)</f>
        <v>1.0285618937909686E-2</v>
      </c>
    </row>
    <row r="88" spans="1:10" x14ac:dyDescent="0.25">
      <c r="A88" t="s">
        <v>89</v>
      </c>
      <c r="B88" s="1">
        <v>79853881</v>
      </c>
      <c r="C88" s="1">
        <v>40000000</v>
      </c>
      <c r="E88" s="1">
        <f>B88+C88+TabelEfisiensi[[#This Row],[TAX + PENSIUN/tahun]]</f>
        <v>119853881</v>
      </c>
      <c r="F88" s="1">
        <f t="shared" si="6"/>
        <v>180146119</v>
      </c>
      <c r="G88" s="7">
        <f t="shared" si="7"/>
        <v>2.5030478570819081</v>
      </c>
      <c r="H88" t="str">
        <f t="shared" si="8"/>
        <v>Efisien</v>
      </c>
      <c r="I88" s="1">
        <f>L7/M7</f>
        <v>300000000</v>
      </c>
      <c r="J88" s="7">
        <f>IF(M9=0,0,F88/M9)</f>
        <v>1.1395389090501678E-2</v>
      </c>
    </row>
    <row r="89" spans="1:10" x14ac:dyDescent="0.25">
      <c r="A89" t="s">
        <v>90</v>
      </c>
      <c r="B89" s="1">
        <v>63813501</v>
      </c>
      <c r="C89" s="1">
        <v>40000000</v>
      </c>
      <c r="E89" s="1">
        <f>B89+C89+TabelEfisiensi[[#This Row],[TAX + PENSIUN/tahun]]</f>
        <v>103813501</v>
      </c>
      <c r="F89" s="1">
        <f t="shared" si="6"/>
        <v>196186499</v>
      </c>
      <c r="G89" s="7">
        <f t="shared" si="7"/>
        <v>2.8897975418438109</v>
      </c>
      <c r="H89" t="str">
        <f t="shared" si="8"/>
        <v>Efisien</v>
      </c>
      <c r="I89" s="1">
        <f>L7/M7</f>
        <v>300000000</v>
      </c>
      <c r="J89" s="7">
        <f>IF(M9=0,0,F89/M9)</f>
        <v>1.2410045261137811E-2</v>
      </c>
    </row>
    <row r="90" spans="1:10" x14ac:dyDescent="0.25">
      <c r="A90" t="s">
        <v>91</v>
      </c>
      <c r="B90" s="1">
        <v>78658939</v>
      </c>
      <c r="C90" s="1">
        <v>40000000</v>
      </c>
      <c r="E90" s="1">
        <f>B90+C90+TabelEfisiensi[[#This Row],[TAX + PENSIUN/tahun]]</f>
        <v>118658939</v>
      </c>
      <c r="F90" s="1">
        <f t="shared" si="6"/>
        <v>181341061</v>
      </c>
      <c r="G90" s="7">
        <f t="shared" si="7"/>
        <v>2.5282545295639296</v>
      </c>
      <c r="H90" t="str">
        <f t="shared" si="8"/>
        <v>Efisien</v>
      </c>
      <c r="I90" s="1">
        <f>L7/M7</f>
        <v>300000000</v>
      </c>
      <c r="J90" s="7">
        <f>IF(M9=0,0,F90/M9)</f>
        <v>1.1470976780684346E-2</v>
      </c>
    </row>
    <row r="91" spans="1:10" x14ac:dyDescent="0.25">
      <c r="A91" t="s">
        <v>92</v>
      </c>
      <c r="B91" s="1">
        <v>79510999</v>
      </c>
      <c r="C91" s="1">
        <v>40000000</v>
      </c>
      <c r="E91" s="1">
        <f>B91+C91+TabelEfisiensi[[#This Row],[TAX + PENSIUN/tahun]]</f>
        <v>119510999</v>
      </c>
      <c r="F91" s="1">
        <f t="shared" si="6"/>
        <v>180489001</v>
      </c>
      <c r="G91" s="7">
        <f t="shared" si="7"/>
        <v>2.510229204928661</v>
      </c>
      <c r="H91" t="str">
        <f t="shared" si="8"/>
        <v>Efisien</v>
      </c>
      <c r="I91" s="1">
        <f>L7/M7</f>
        <v>300000000</v>
      </c>
      <c r="J91" s="7">
        <f>IF(M9=0,0,F91/M9)</f>
        <v>1.1417078560271101E-2</v>
      </c>
    </row>
    <row r="92" spans="1:10" x14ac:dyDescent="0.25">
      <c r="A92" t="s">
        <v>93</v>
      </c>
      <c r="B92" s="1">
        <v>103776371</v>
      </c>
      <c r="C92" s="1">
        <v>40000000</v>
      </c>
      <c r="E92" s="1">
        <f>B92+C92+TabelEfisiensi[[#This Row],[TAX + PENSIUN/tahun]]</f>
        <v>143776371</v>
      </c>
      <c r="F92" s="1">
        <f t="shared" si="6"/>
        <v>156223629</v>
      </c>
      <c r="G92" s="7">
        <f t="shared" si="7"/>
        <v>2.0865737388795269</v>
      </c>
      <c r="H92" t="str">
        <f t="shared" si="8"/>
        <v>Efisien</v>
      </c>
      <c r="I92" s="1">
        <f>L7/M7</f>
        <v>300000000</v>
      </c>
      <c r="J92" s="7">
        <f>IF(M9=0,0,F92/M9)</f>
        <v>9.8821392737591055E-3</v>
      </c>
    </row>
    <row r="93" spans="1:10" x14ac:dyDescent="0.25">
      <c r="A93" t="s">
        <v>94</v>
      </c>
      <c r="B93" s="1">
        <v>98253448</v>
      </c>
      <c r="C93" s="1">
        <v>40000000</v>
      </c>
      <c r="E93" s="1">
        <f>B93+C93+TabelEfisiensi[[#This Row],[TAX + PENSIUN/tahun]]</f>
        <v>138253448</v>
      </c>
      <c r="F93" s="1">
        <f t="shared" si="6"/>
        <v>161746552</v>
      </c>
      <c r="G93" s="7">
        <f t="shared" si="7"/>
        <v>2.1699277981117695</v>
      </c>
      <c r="H93" t="str">
        <f t="shared" si="8"/>
        <v>Efisien</v>
      </c>
      <c r="I93" s="1">
        <f>L7/M7</f>
        <v>300000000</v>
      </c>
      <c r="J93" s="7">
        <f>IF(M9=0,0,F93/M9)</f>
        <v>1.0231499320210514E-2</v>
      </c>
    </row>
    <row r="94" spans="1:10" x14ac:dyDescent="0.25">
      <c r="A94" t="s">
        <v>95</v>
      </c>
      <c r="B94" s="1">
        <v>113232765</v>
      </c>
      <c r="C94" s="1">
        <v>40000000</v>
      </c>
      <c r="E94" s="1">
        <f>B94+C94+TabelEfisiensi[[#This Row],[TAX + PENSIUN/tahun]]</f>
        <v>153232765</v>
      </c>
      <c r="F94" s="1">
        <f t="shared" si="6"/>
        <v>146767235</v>
      </c>
      <c r="G94" s="7">
        <f t="shared" si="7"/>
        <v>1.9578058256665929</v>
      </c>
      <c r="H94" t="str">
        <f t="shared" si="8"/>
        <v>Efisien</v>
      </c>
      <c r="I94" s="1">
        <f>L7/M7</f>
        <v>300000000</v>
      </c>
      <c r="J94" s="7">
        <f>IF(M9=0,0,F94/M9)</f>
        <v>9.2839621405448984E-3</v>
      </c>
    </row>
    <row r="95" spans="1:10" x14ac:dyDescent="0.25">
      <c r="A95" t="s">
        <v>96</v>
      </c>
      <c r="B95" s="1">
        <v>88332896</v>
      </c>
      <c r="C95" s="1">
        <v>40000000</v>
      </c>
      <c r="E95" s="1">
        <f>B95+C95+TabelEfisiensi[[#This Row],[TAX + PENSIUN/tahun]]</f>
        <v>128332896</v>
      </c>
      <c r="F95" s="1">
        <f t="shared" si="6"/>
        <v>171667104</v>
      </c>
      <c r="G95" s="7">
        <f t="shared" si="7"/>
        <v>2.3376703039569837</v>
      </c>
      <c r="H95" t="str">
        <f t="shared" si="8"/>
        <v>Efisien</v>
      </c>
      <c r="I95" s="1">
        <f>L7/M7</f>
        <v>300000000</v>
      </c>
      <c r="J95" s="7">
        <f>IF(M9=0,0,F95/M9)</f>
        <v>1.0859037402407859E-2</v>
      </c>
    </row>
    <row r="96" spans="1:10" x14ac:dyDescent="0.25">
      <c r="A96" t="s">
        <v>97</v>
      </c>
      <c r="B96" s="1">
        <v>67175655</v>
      </c>
      <c r="C96" s="1">
        <v>40000000</v>
      </c>
      <c r="E96" s="1">
        <f>B96+C96+TabelEfisiensi[[#This Row],[TAX + PENSIUN/tahun]]</f>
        <v>107175655</v>
      </c>
      <c r="F96" s="1">
        <f t="shared" si="6"/>
        <v>192824345</v>
      </c>
      <c r="G96" s="7">
        <f t="shared" si="7"/>
        <v>2.7991431449614188</v>
      </c>
      <c r="H96" t="str">
        <f t="shared" si="8"/>
        <v>Efisien</v>
      </c>
      <c r="I96" s="1">
        <f>L7/M7</f>
        <v>300000000</v>
      </c>
      <c r="J96" s="7">
        <f>IF(M9=0,0,F96/M9)</f>
        <v>1.2197367612433169E-2</v>
      </c>
    </row>
    <row r="97" spans="1:10" x14ac:dyDescent="0.25">
      <c r="A97" t="s">
        <v>98</v>
      </c>
      <c r="B97" s="1">
        <v>102794687</v>
      </c>
      <c r="C97" s="1">
        <v>40000000</v>
      </c>
      <c r="E97" s="1">
        <f>B97+C97+TabelEfisiensi[[#This Row],[TAX + PENSIUN/tahun]]</f>
        <v>142794687</v>
      </c>
      <c r="F97" s="1">
        <f t="shared" si="6"/>
        <v>157205313</v>
      </c>
      <c r="G97" s="7">
        <f t="shared" si="7"/>
        <v>2.1009185026610968</v>
      </c>
      <c r="H97" t="str">
        <f t="shared" si="8"/>
        <v>Efisien</v>
      </c>
      <c r="I97" s="1">
        <f>L7/M7</f>
        <v>300000000</v>
      </c>
      <c r="J97" s="7">
        <f>IF(M9=0,0,F97/M9)</f>
        <v>9.9442370375411836E-3</v>
      </c>
    </row>
    <row r="98" spans="1:10" x14ac:dyDescent="0.25">
      <c r="A98" t="s">
        <v>99</v>
      </c>
      <c r="B98" s="1">
        <v>105647103</v>
      </c>
      <c r="C98" s="1">
        <v>40000000</v>
      </c>
      <c r="E98" s="1">
        <f>B98+C98+TabelEfisiensi[[#This Row],[TAX + PENSIUN/tahun]]</f>
        <v>145647103</v>
      </c>
      <c r="F98" s="1">
        <f t="shared" si="6"/>
        <v>154352897</v>
      </c>
      <c r="G98" s="7">
        <f t="shared" si="7"/>
        <v>2.0597732040025538</v>
      </c>
      <c r="H98" t="str">
        <f t="shared" si="8"/>
        <v>Efisien</v>
      </c>
      <c r="I98" s="1">
        <f>L7/M7</f>
        <v>300000000</v>
      </c>
      <c r="J98" s="7">
        <f>IF(M9=0,0,F98/M9)</f>
        <v>9.7638035630461129E-3</v>
      </c>
    </row>
    <row r="99" spans="1:10" x14ac:dyDescent="0.25">
      <c r="A99" t="s">
        <v>100</v>
      </c>
      <c r="B99" s="1">
        <v>93676632</v>
      </c>
      <c r="C99" s="1">
        <v>40000000</v>
      </c>
      <c r="E99" s="1">
        <f>B99+C99+TabelEfisiensi[[#This Row],[TAX + PENSIUN/tahun]]</f>
        <v>133676632</v>
      </c>
      <c r="F99" s="1">
        <f t="shared" si="6"/>
        <v>166323368</v>
      </c>
      <c r="G99" s="7">
        <f t="shared" si="7"/>
        <v>2.244221712587732</v>
      </c>
      <c r="H99" t="str">
        <f t="shared" si="8"/>
        <v>Efisien</v>
      </c>
      <c r="I99" s="1">
        <f>L7/M7</f>
        <v>300000000</v>
      </c>
      <c r="J99" s="7">
        <f>IF(M9=0,0,F99/M9)</f>
        <v>1.05210120746631E-2</v>
      </c>
    </row>
    <row r="100" spans="1:10" x14ac:dyDescent="0.25">
      <c r="A100" t="s">
        <v>101</v>
      </c>
      <c r="B100" s="1">
        <v>106258031</v>
      </c>
      <c r="C100" s="1">
        <v>40000000</v>
      </c>
      <c r="E100" s="1">
        <f>B100+C100+TabelEfisiensi[[#This Row],[TAX + PENSIUN/tahun]]</f>
        <v>146258031</v>
      </c>
      <c r="F100" s="1">
        <f t="shared" si="6"/>
        <v>153741969</v>
      </c>
      <c r="G100" s="7">
        <f t="shared" si="7"/>
        <v>2.0511694157840807</v>
      </c>
      <c r="H100" t="str">
        <f t="shared" si="8"/>
        <v>Efisien</v>
      </c>
      <c r="I100" s="1">
        <f>L7/M7</f>
        <v>300000000</v>
      </c>
      <c r="J100" s="7">
        <f>IF(M9=0,0,F100/M9)</f>
        <v>9.7251584770185751E-3</v>
      </c>
    </row>
    <row r="101" spans="1:10" x14ac:dyDescent="0.25">
      <c r="A101" t="s">
        <v>102</v>
      </c>
      <c r="B101" s="1">
        <v>89627736</v>
      </c>
      <c r="C101" s="1">
        <v>40000000</v>
      </c>
      <c r="E101" s="1">
        <f>B101+C101+TabelEfisiensi[[#This Row],[TAX + PENSIUN/tahun]]</f>
        <v>129627736</v>
      </c>
      <c r="F101" s="1">
        <f t="shared" si="6"/>
        <v>170372264</v>
      </c>
      <c r="G101" s="7">
        <f t="shared" si="7"/>
        <v>2.3143195218652899</v>
      </c>
      <c r="H101" t="str">
        <f t="shared" si="8"/>
        <v>Efisien</v>
      </c>
      <c r="I101" s="1">
        <f>L7/M7</f>
        <v>300000000</v>
      </c>
      <c r="J101" s="7">
        <f>IF(M9=0,0,F101/M9)</f>
        <v>1.0777130527633913E-2</v>
      </c>
    </row>
    <row r="102" spans="1:10" x14ac:dyDescent="0.25">
      <c r="A102" t="s">
        <v>103</v>
      </c>
      <c r="B102" s="1">
        <v>91363970</v>
      </c>
      <c r="C102" s="1">
        <v>40000000</v>
      </c>
      <c r="E102" s="1">
        <f>B102+C102+TabelEfisiensi[[#This Row],[TAX + PENSIUN/tahun]]</f>
        <v>131363970</v>
      </c>
      <c r="F102" s="1">
        <f t="shared" ref="F102:F105" si="9">I102-E102</f>
        <v>168636030</v>
      </c>
      <c r="G102" s="7">
        <f t="shared" si="7"/>
        <v>2.2837312240182754</v>
      </c>
      <c r="H102" t="str">
        <f t="shared" ref="H102:H105" si="10">IF(G102&lt;1,"Tidak Efisien",IF(G102&lt;1.3,"Cukup Efisien","Efisien"))</f>
        <v>Efisien</v>
      </c>
      <c r="I102" s="1">
        <f>L7/M7</f>
        <v>300000000</v>
      </c>
      <c r="J102" s="7">
        <f>IF(M9=0,0,F102/M9)</f>
        <v>1.0667302671824495E-2</v>
      </c>
    </row>
    <row r="103" spans="1:10" x14ac:dyDescent="0.25">
      <c r="A103" t="s">
        <v>104</v>
      </c>
      <c r="B103" s="1">
        <v>85652461</v>
      </c>
      <c r="C103" s="1">
        <v>40000000</v>
      </c>
      <c r="E103" s="1">
        <f>B103+C103+TabelEfisiensi[[#This Row],[TAX + PENSIUN/tahun]]</f>
        <v>125652461</v>
      </c>
      <c r="F103" s="1">
        <f t="shared" si="9"/>
        <v>174347539</v>
      </c>
      <c r="G103" s="7">
        <f t="shared" si="7"/>
        <v>2.3875377976082777</v>
      </c>
      <c r="H103" t="str">
        <f t="shared" si="10"/>
        <v>Efisien</v>
      </c>
      <c r="I103" s="1">
        <f>L7/M7</f>
        <v>300000000</v>
      </c>
      <c r="J103" s="7">
        <f>IF(M9=0,0,F103/M9)</f>
        <v>1.1028591983579817E-2</v>
      </c>
    </row>
    <row r="104" spans="1:10" x14ac:dyDescent="0.25">
      <c r="A104" t="s">
        <v>105</v>
      </c>
      <c r="B104" s="1">
        <v>61525148</v>
      </c>
      <c r="C104" s="1">
        <v>40000000</v>
      </c>
      <c r="E104" s="1">
        <f>B104+C104+TabelEfisiensi[[#This Row],[TAX + PENSIUN/tahun]]</f>
        <v>101525148</v>
      </c>
      <c r="F104" s="1">
        <f t="shared" si="9"/>
        <v>198474852</v>
      </c>
      <c r="G104" s="7">
        <f t="shared" si="7"/>
        <v>2.9549328999746938</v>
      </c>
      <c r="H104" t="str">
        <f t="shared" si="10"/>
        <v>Efisien</v>
      </c>
      <c r="I104" s="1">
        <f>L7/M7</f>
        <v>300000000</v>
      </c>
      <c r="J104" s="7">
        <f>IF(M9=0,0,F104/M9)</f>
        <v>1.2554798159263898E-2</v>
      </c>
    </row>
    <row r="105" spans="1:10" x14ac:dyDescent="0.25">
      <c r="A105" t="s">
        <v>106</v>
      </c>
      <c r="B105" s="1">
        <v>66473486</v>
      </c>
      <c r="C105" s="1">
        <v>40000000</v>
      </c>
      <c r="E105" s="1">
        <f>B105+C105+TabelEfisiensi[[#This Row],[TAX + PENSIUN/tahun]]</f>
        <v>106473486</v>
      </c>
      <c r="F105" s="1">
        <f t="shared" si="9"/>
        <v>193526514</v>
      </c>
      <c r="G105" s="7">
        <f t="shared" si="7"/>
        <v>2.8176028725123174</v>
      </c>
      <c r="H105" t="str">
        <f t="shared" si="10"/>
        <v>Efisien</v>
      </c>
      <c r="I105" s="1">
        <f>L7/M7</f>
        <v>300000000</v>
      </c>
      <c r="J105" s="7">
        <f>IF(M9=0,0,F105/M9)</f>
        <v>1.2241784272679336E-2</v>
      </c>
    </row>
    <row r="107" spans="1:10" x14ac:dyDescent="0.25">
      <c r="B107" s="1">
        <f>SUBTOTAL(9,TabelEfisiensi[Gaji Tahunan (Rp)])</f>
        <v>8724648122</v>
      </c>
      <c r="C107" s="1">
        <f>SUBTOTAL(9,TabelEfisiensi[BOP MP/tahun (Rp)])</f>
        <v>4027000000</v>
      </c>
      <c r="E107" s="1">
        <f>SUBTOTAL(9,TabelEfisiensi[Total Cost per- MP (Rp)])</f>
        <v>14191314788</v>
      </c>
      <c r="F107" s="1">
        <f>SUBTOTAL(9,TabelEfisiensi[Profit per-MP (Rp)])</f>
        <v>15808685212</v>
      </c>
      <c r="G107" s="7">
        <f>SUBTOTAL(9,TabelEfisiensi[Rasio Efisiensi])</f>
        <v>231.07489026937907</v>
      </c>
      <c r="J107" s="7">
        <f>SUBTOTAL(9,J6:J105)</f>
        <v>1</v>
      </c>
    </row>
  </sheetData>
  <conditionalFormatting sqref="J6:J105">
    <cfRule type="colorScale" priority="1">
      <colorScale>
        <cfvo type="min"/>
        <cfvo type="percentile" val="50"/>
        <cfvo type="max"/>
        <color rgb="FFFF9999"/>
        <color rgb="FFFFFF99"/>
        <color rgb="FF99FF99"/>
      </colorScale>
    </cfRule>
  </conditionalFormatting>
  <conditionalFormatting sqref="G6:G105">
    <cfRule type="colorScale" priority="2">
      <colorScale>
        <cfvo type="num" val="0.8"/>
        <cfvo type="num" val="1.3"/>
        <cfvo type="num" val="1.6"/>
        <color rgb="FFFF6666"/>
        <color rgb="FFFFFF99"/>
        <color rgb="FF99FF99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2025-06-21T07:55:23Z</dcterms:created>
  <dcterms:modified xsi:type="dcterms:W3CDTF">2025-09-24T09:16:02Z</dcterms:modified>
</cp:coreProperties>
</file>