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<sst xmlns="http://schemas.openxmlformats.org/spreadsheetml/2006/main" count="134" uniqueCount="39">
  <si>
    <t xml:space="preserve">Tabela 1 - Evolução da renda dos mais ricos no Brasil:</t>
  </si>
  <si>
    <t xml:space="preserve">Tabela 1b – Segmentos da pop. por renda</t>
  </si>
  <si>
    <t xml:space="preserve">Tabela 1c – Segmentos da pop. por renda real (valores de 2022)</t>
  </si>
  <si>
    <t xml:space="preserve">Inflação &gt;</t>
  </si>
  <si>
    <t xml:space="preserve">Centil</t>
  </si>
  <si>
    <t xml:space="preserve">Item</t>
  </si>
  <si>
    <t xml:space="preserve">Var(%)</t>
  </si>
  <si>
    <t xml:space="preserve">Segmento</t>
  </si>
  <si>
    <t xml:space="preserve">Top 0,1%</t>
  </si>
  <si>
    <t xml:space="preserve">Renda (R$ milhões)</t>
  </si>
  <si>
    <t xml:space="preserve">Número Pessoas</t>
  </si>
  <si>
    <t xml:space="preserve">% População adulta</t>
  </si>
  <si>
    <t xml:space="preserve">Renda média (mensal)</t>
  </si>
  <si>
    <t xml:space="preserve">Top 1%</t>
  </si>
  <si>
    <t xml:space="preserve">De 0,1% a 1%</t>
  </si>
  <si>
    <t xml:space="preserve">Top 5%</t>
  </si>
  <si>
    <t xml:space="preserve">De 1% a 5%</t>
  </si>
  <si>
    <t xml:space="preserve">Demais 95%</t>
  </si>
  <si>
    <t xml:space="preserve">Total</t>
  </si>
  <si>
    <t xml:space="preserve">Diferença</t>
  </si>
  <si>
    <t xml:space="preserve">Renda dos mais ricos</t>
  </si>
  <si>
    <t xml:space="preserve">Renda do segmento</t>
  </si>
  <si>
    <t xml:space="preserve">Top 1,0%</t>
  </si>
  <si>
    <t xml:space="preserve">em proporção da </t>
  </si>
  <si>
    <t xml:space="preserve">0,1% a 1%</t>
  </si>
  <si>
    <t xml:space="preserve">renda total</t>
  </si>
  <si>
    <t xml:space="preserve">1% a 5%</t>
  </si>
  <si>
    <t xml:space="preserve">Tabela 2 - Variação da renda média dos declarantes do IRPF entre 2017 e 2022, por centil e tipo de renda:</t>
  </si>
  <si>
    <t xml:space="preserve">Ano</t>
  </si>
  <si>
    <t xml:space="preserve">Centis mais ricos (IRPF)</t>
  </si>
  <si>
    <t xml:space="preserve">Renda do trabalho</t>
  </si>
  <si>
    <t xml:space="preserve">Lucros e dividendos (+JCP)</t>
  </si>
  <si>
    <t xml:space="preserve">Atividade rural</t>
  </si>
  <si>
    <t xml:space="preserve">Outras rendas do capital</t>
  </si>
  <si>
    <t xml:space="preserve">Demais</t>
  </si>
  <si>
    <t xml:space="preserve">Var (%)</t>
  </si>
  <si>
    <t xml:space="preserve">Fonte: Estimativas próprias baseadas nos dados do IRPF/Receita Federal</t>
  </si>
  <si>
    <t xml:space="preserve">Número de pessoas</t>
  </si>
  <si>
    <t xml:space="preserve">PS: mesmo que tabela 1 da Sheet1, mas organizada de forma mais amigável para o computador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</si>
</sst>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#,##0_);\(#,##0\)"/>
    <numFmt numFmtId="167" formatCode="_(* #,##0_);_(* \(#,##0\);_(* \-??_);_(@_)"/>
    <numFmt numFmtId="168" formatCode="0%"/>
    <numFmt numFmtId="169" formatCode="0.000%"/>
    <numFmt numFmtId="170" formatCode="0.00%"/>
    <numFmt numFmtId="171" formatCode="#,##0"/>
    <numFmt numFmtId="172" formatCode="0.0%"/>
    <numFmt numFmtId="173" formatCode="0"/>
    <numFmt numFmtId="174" formatCode="#,##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5B3D7"/>
        <bgColor rgb="FFA6A6A6"/>
      </patternFill>
    </fill>
    <fill>
      <patternFill patternType="solid">
        <fgColor rgb="FFB9CDE5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D99694"/>
        <bgColor rgb="FFFF99CC"/>
      </patternFill>
    </fill>
    <fill>
      <patternFill patternType="solid">
        <fgColor rgb="FFB3A2C7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FFD8CE"/>
        <bgColor rgb="FFD9D9D9"/>
      </patternFill>
    </fill>
    <fill>
      <patternFill patternType="solid">
        <fgColor rgb="FFD9D9D9"/>
        <bgColor rgb="FFDCE6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thin">
        <color rgb="FFA6A6A6"/>
      </left>
      <right style="thin">
        <color rgb="FFA6A6A6"/>
      </right>
      <top style="medium"/>
      <bottom/>
      <diagonal/>
    </border>
    <border diagonalUp="false" diagonalDown="false">
      <left style="thin">
        <color rgb="FFA6A6A6"/>
      </left>
      <right/>
      <top style="medium"/>
      <bottom/>
      <diagonal/>
    </border>
    <border diagonalUp="false" diagonalDown="false">
      <left/>
      <right/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5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5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6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6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8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7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B3A2C7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hxavier/pessoal/analises/avulsos_economia/dados/IRPF_Top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Resumo"/>
      <sheetName val="Tab1"/>
      <sheetName val="XXXX"/>
    </sheetNames>
    <sheetDataSet>
      <sheetData sheetId="0">
        <row r="4">
          <cell r="BI4">
            <v>96260.1970066106</v>
          </cell>
          <cell r="BJ4">
            <v>483969.453692704</v>
          </cell>
          <cell r="BK4">
            <v>37240.9586981766</v>
          </cell>
          <cell r="BL4">
            <v>191059.349653927</v>
          </cell>
          <cell r="BM4">
            <v>158913.867555326</v>
          </cell>
          <cell r="BN4">
            <v>139265.738230726</v>
          </cell>
          <cell r="BO4">
            <v>1106709.56483747</v>
          </cell>
        </row>
        <row r="5">
          <cell r="BI5">
            <v>35639.7031885145</v>
          </cell>
          <cell r="BJ5">
            <v>100091.464791667</v>
          </cell>
          <cell r="BK5">
            <v>10205.5530507</v>
          </cell>
          <cell r="BL5">
            <v>36286.9612917083</v>
          </cell>
          <cell r="BM5">
            <v>23889.8939452277</v>
          </cell>
          <cell r="BN5">
            <v>29771.5059877721</v>
          </cell>
          <cell r="BO5">
            <v>235885.082255589</v>
          </cell>
        </row>
        <row r="6">
          <cell r="BI6">
            <v>19520.9869865404</v>
          </cell>
          <cell r="BJ6">
            <v>16137.6326516084</v>
          </cell>
          <cell r="BK6">
            <v>1902.09971800836</v>
          </cell>
          <cell r="BL6">
            <v>5968.94312687227</v>
          </cell>
          <cell r="BM6">
            <v>3364.81592827229</v>
          </cell>
          <cell r="BN6">
            <v>5704.49141010597</v>
          </cell>
          <cell r="BO6">
            <v>52598.9698214077</v>
          </cell>
        </row>
        <row r="7">
          <cell r="BI7">
            <v>10625.7776262775</v>
          </cell>
          <cell r="BJ7">
            <v>4108.4371817816</v>
          </cell>
          <cell r="BK7">
            <v>641.551461942314</v>
          </cell>
          <cell r="BL7">
            <v>1584.3339827181</v>
          </cell>
          <cell r="BM7">
            <v>917.632215581852</v>
          </cell>
          <cell r="BN7">
            <v>1681.68158130243</v>
          </cell>
          <cell r="BO7">
            <v>19559.4140496038</v>
          </cell>
        </row>
        <row r="9">
          <cell r="BI9">
            <v>4744.89893912306</v>
          </cell>
          <cell r="BJ9">
            <v>1058.0896200095</v>
          </cell>
          <cell r="BK9">
            <v>183.127033355385</v>
          </cell>
          <cell r="BL9">
            <v>421.260025362929</v>
          </cell>
          <cell r="BM9">
            <v>274.45630543654</v>
          </cell>
          <cell r="BN9">
            <v>436.506643410406</v>
          </cell>
          <cell r="BO9">
            <v>7118.33856669782</v>
          </cell>
        </row>
        <row r="11">
          <cell r="BI11">
            <v>118314.987742852</v>
          </cell>
          <cell r="BJ11">
            <v>1060827.68782794</v>
          </cell>
          <cell r="BK11">
            <v>129669.999847228</v>
          </cell>
          <cell r="BL11">
            <v>188131.409011888</v>
          </cell>
          <cell r="BM11">
            <v>384159.694975379</v>
          </cell>
          <cell r="BN11">
            <v>288636.965435919</v>
          </cell>
          <cell r="BO11">
            <v>2169740.74484121</v>
          </cell>
        </row>
        <row r="12">
          <cell r="BI12">
            <v>40581.7169193684</v>
          </cell>
          <cell r="BJ12">
            <v>213663.979583068</v>
          </cell>
          <cell r="BK12">
            <v>32866.5208249439</v>
          </cell>
          <cell r="BL12">
            <v>39656.6242582126</v>
          </cell>
          <cell r="BM12">
            <v>54892.0389317904</v>
          </cell>
          <cell r="BN12">
            <v>59628.9318380014</v>
          </cell>
          <cell r="BO12">
            <v>441289.812355384</v>
          </cell>
        </row>
        <row r="13">
          <cell r="BI13">
            <v>21956.5553769151</v>
          </cell>
          <cell r="BJ13">
            <v>34614.2888251951</v>
          </cell>
          <cell r="BK13">
            <v>5313.48048996748</v>
          </cell>
          <cell r="BL13">
            <v>7124.64193257065</v>
          </cell>
          <cell r="BM13">
            <v>7459.91680421463</v>
          </cell>
          <cell r="BN13">
            <v>11307.4601712442</v>
          </cell>
          <cell r="BO13">
            <v>87776.3436001072</v>
          </cell>
        </row>
        <row r="14">
          <cell r="BI14">
            <v>12571.3890203592</v>
          </cell>
          <cell r="BJ14">
            <v>8566.77527601538</v>
          </cell>
          <cell r="BK14">
            <v>1412.7526719472</v>
          </cell>
          <cell r="BL14">
            <v>1927.76416543088</v>
          </cell>
          <cell r="BM14">
            <v>1866.82896997376</v>
          </cell>
          <cell r="BN14">
            <v>3154.4049959795</v>
          </cell>
          <cell r="BO14">
            <v>29499.9150997059</v>
          </cell>
        </row>
        <row r="16">
          <cell r="BI16">
            <v>5303.6776227526</v>
          </cell>
          <cell r="BJ16">
            <v>1864.93306078024</v>
          </cell>
          <cell r="BK16">
            <v>318.685776482239</v>
          </cell>
          <cell r="BL16">
            <v>450.979528881594</v>
          </cell>
          <cell r="BM16">
            <v>445.705549175131</v>
          </cell>
          <cell r="BN16">
            <v>751.872124993764</v>
          </cell>
          <cell r="BO16">
            <v>9135.85366306557</v>
          </cell>
        </row>
      </sheetData>
      <sheetData sheetId="1"/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4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29" activeCellId="0" sqref="Q29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2.16"/>
    <col collapsed="false" customWidth="true" hidden="false" outlineLevel="0" max="3" min="3" style="0" width="19"/>
    <col collapsed="false" customWidth="true" hidden="false" outlineLevel="0" max="4" min="4" style="0" width="13"/>
    <col collapsed="false" customWidth="true" hidden="false" outlineLevel="0" max="5" min="5" style="0" width="12.33"/>
    <col collapsed="false" customWidth="false" hidden="false" outlineLevel="0" max="6" min="6" style="1" width="10.5"/>
    <col collapsed="false" customWidth="true" hidden="false" outlineLevel="0" max="7" min="7" style="0" width="6.83"/>
    <col collapsed="false" customWidth="true" hidden="false" outlineLevel="0" max="8" min="8" style="0" width="14.82"/>
    <col collapsed="false" customWidth="true" hidden="false" outlineLevel="0" max="9" min="9" style="0" width="19.29"/>
    <col collapsed="false" customWidth="true" hidden="false" outlineLevel="0" max="10" min="10" style="0" width="12.3"/>
    <col collapsed="false" customWidth="true" hidden="false" outlineLevel="0" max="11" min="11" style="0" width="11.9"/>
    <col collapsed="false" customWidth="true" hidden="false" outlineLevel="0" max="14" min="14" style="0" width="15.23"/>
    <col collapsed="false" customWidth="true" hidden="false" outlineLevel="0" max="15" min="15" style="0" width="19.57"/>
    <col collapsed="false" customWidth="true" hidden="false" outlineLevel="0" max="16" min="16" style="0" width="13.01"/>
    <col collapsed="false" customWidth="true" hidden="false" outlineLevel="0" max="17" min="17" style="0" width="13.91"/>
    <col collapsed="false" customWidth="true" hidden="false" outlineLevel="0" max="19" min="19" style="0" width="3.93"/>
    <col collapsed="false" customWidth="true" hidden="false" outlineLevel="0" max="21" min="21" style="0" width="6.68"/>
  </cols>
  <sheetData>
    <row r="1" customFormat="false" ht="17.35" hidden="false" customHeight="false" outlineLevel="0" collapsed="false">
      <c r="B1" s="2" t="s">
        <v>0</v>
      </c>
      <c r="C1" s="2"/>
      <c r="D1" s="2"/>
      <c r="E1" s="2"/>
      <c r="F1" s="2"/>
      <c r="H1" s="2" t="s">
        <v>1</v>
      </c>
      <c r="I1" s="2"/>
      <c r="J1" s="2"/>
      <c r="K1" s="2"/>
      <c r="L1" s="2"/>
      <c r="N1" s="2" t="s">
        <v>2</v>
      </c>
      <c r="O1" s="2"/>
      <c r="P1" s="2"/>
      <c r="Q1" s="2"/>
      <c r="R1" s="2"/>
      <c r="T1" s="3" t="s">
        <v>3</v>
      </c>
      <c r="U1" s="0" t="n">
        <v>1.3168</v>
      </c>
    </row>
    <row r="2" customFormat="false" ht="15" hidden="false" customHeight="false" outlineLevel="0" collapsed="false">
      <c r="B2" s="4" t="s">
        <v>4</v>
      </c>
      <c r="C2" s="5" t="s">
        <v>5</v>
      </c>
      <c r="D2" s="4" t="n">
        <v>2017</v>
      </c>
      <c r="E2" s="4" t="n">
        <v>2022</v>
      </c>
      <c r="F2" s="4" t="s">
        <v>6</v>
      </c>
      <c r="H2" s="4" t="s">
        <v>7</v>
      </c>
      <c r="I2" s="5" t="s">
        <v>5</v>
      </c>
      <c r="J2" s="4" t="n">
        <v>2017</v>
      </c>
      <c r="K2" s="4" t="n">
        <v>2022</v>
      </c>
      <c r="L2" s="4" t="s">
        <v>6</v>
      </c>
      <c r="N2" s="4" t="s">
        <v>7</v>
      </c>
      <c r="O2" s="5" t="s">
        <v>5</v>
      </c>
      <c r="P2" s="4" t="n">
        <v>2017</v>
      </c>
      <c r="Q2" s="4" t="n">
        <v>2022</v>
      </c>
      <c r="R2" s="4" t="s">
        <v>6</v>
      </c>
    </row>
    <row r="3" customFormat="false" ht="15" hidden="false" customHeight="false" outlineLevel="0" collapsed="false">
      <c r="B3" s="6" t="s">
        <v>8</v>
      </c>
      <c r="C3" s="7" t="s">
        <v>9</v>
      </c>
      <c r="D3" s="8" t="n">
        <v>431069.60887847</v>
      </c>
      <c r="E3" s="8" t="n">
        <v>813734.88366483</v>
      </c>
      <c r="F3" s="9"/>
      <c r="G3" s="10"/>
      <c r="H3" s="6" t="s">
        <v>8</v>
      </c>
      <c r="I3" s="7" t="s">
        <v>9</v>
      </c>
      <c r="J3" s="11" t="n">
        <f aca="false">D3</f>
        <v>431069.60887847</v>
      </c>
      <c r="K3" s="11" t="n">
        <f aca="false">E3</f>
        <v>813734.88366483</v>
      </c>
      <c r="L3" s="9"/>
      <c r="N3" s="6" t="s">
        <v>8</v>
      </c>
      <c r="O3" s="7" t="s">
        <v>9</v>
      </c>
      <c r="P3" s="11" t="n">
        <f aca="false">J3*$U$1</f>
        <v>567632.460971169</v>
      </c>
      <c r="Q3" s="11" t="n">
        <f aca="false">K3</f>
        <v>813734.88366483</v>
      </c>
      <c r="R3" s="9"/>
    </row>
    <row r="4" customFormat="false" ht="15" hidden="false" customHeight="false" outlineLevel="0" collapsed="false">
      <c r="B4" s="6"/>
      <c r="C4" s="12" t="s">
        <v>10</v>
      </c>
      <c r="D4" s="13" t="n">
        <v>152288</v>
      </c>
      <c r="E4" s="13" t="n">
        <v>153666</v>
      </c>
      <c r="F4" s="14"/>
      <c r="G4" s="10"/>
      <c r="H4" s="6"/>
      <c r="I4" s="12" t="s">
        <v>10</v>
      </c>
      <c r="J4" s="11" t="n">
        <f aca="false">D4</f>
        <v>152288</v>
      </c>
      <c r="K4" s="11" t="n">
        <f aca="false">E4</f>
        <v>153666</v>
      </c>
      <c r="L4" s="14"/>
      <c r="N4" s="6"/>
      <c r="O4" s="12" t="s">
        <v>10</v>
      </c>
      <c r="P4" s="11" t="n">
        <f aca="false">J4</f>
        <v>152288</v>
      </c>
      <c r="Q4" s="11" t="n">
        <f aca="false">K4</f>
        <v>153666</v>
      </c>
      <c r="R4" s="14"/>
    </row>
    <row r="5" customFormat="false" ht="15" hidden="false" customHeight="false" outlineLevel="0" collapsed="false">
      <c r="B5" s="6"/>
      <c r="C5" s="15" t="s">
        <v>11</v>
      </c>
      <c r="D5" s="16" t="n">
        <v>0.00101658752346656</v>
      </c>
      <c r="E5" s="16" t="n">
        <v>0.00099559303689489</v>
      </c>
      <c r="F5" s="14"/>
      <c r="G5" s="10"/>
      <c r="H5" s="6"/>
      <c r="I5" s="15" t="s">
        <v>11</v>
      </c>
      <c r="J5" s="11" t="n">
        <f aca="false">D5</f>
        <v>0.00101658752346656</v>
      </c>
      <c r="K5" s="11" t="n">
        <f aca="false">E5</f>
        <v>0.00099559303689489</v>
      </c>
      <c r="L5" s="14"/>
      <c r="N5" s="6"/>
      <c r="O5" s="15" t="s">
        <v>11</v>
      </c>
      <c r="P5" s="17" t="n">
        <f aca="false">J5</f>
        <v>0.00101658752346656</v>
      </c>
      <c r="Q5" s="17" t="n">
        <f aca="false">K5</f>
        <v>0.00099559303689489</v>
      </c>
      <c r="R5" s="14"/>
    </row>
    <row r="6" customFormat="false" ht="15" hidden="false" customHeight="false" outlineLevel="0" collapsed="false">
      <c r="B6" s="6"/>
      <c r="C6" s="18" t="s">
        <v>12</v>
      </c>
      <c r="D6" s="19" t="n">
        <v>235885.082255589</v>
      </c>
      <c r="E6" s="19" t="n">
        <v>441289.812355384</v>
      </c>
      <c r="F6" s="20" t="n">
        <f aca="false">E6/D6-1</f>
        <v>0.870783044589621</v>
      </c>
      <c r="G6" s="10"/>
      <c r="H6" s="6"/>
      <c r="I6" s="18" t="s">
        <v>12</v>
      </c>
      <c r="J6" s="21" t="n">
        <f aca="false">J3/J4*1000000/12</f>
        <v>235885.082255589</v>
      </c>
      <c r="K6" s="21" t="n">
        <f aca="false">K3/K4*1000000/12</f>
        <v>441289.812355384</v>
      </c>
      <c r="L6" s="20" t="n">
        <f aca="false">K6/J6-1</f>
        <v>0.870783044589621</v>
      </c>
      <c r="N6" s="6"/>
      <c r="O6" s="18" t="s">
        <v>12</v>
      </c>
      <c r="P6" s="21" t="n">
        <f aca="false">P3/P4*1000000/12</f>
        <v>310613.47631416</v>
      </c>
      <c r="Q6" s="21" t="n">
        <f aca="false">Q3/Q4*1000000/12</f>
        <v>441289.812355384</v>
      </c>
      <c r="R6" s="20" t="n">
        <f aca="false">Q6/P6-1</f>
        <v>0.42070401320597</v>
      </c>
    </row>
    <row r="7" customFormat="false" ht="15" hidden="false" customHeight="false" outlineLevel="0" collapsed="false">
      <c r="D7" s="22"/>
      <c r="E7" s="22"/>
      <c r="F7" s="23"/>
      <c r="G7" s="10"/>
      <c r="L7" s="23"/>
      <c r="R7" s="23"/>
    </row>
    <row r="8" customFormat="false" ht="15" hidden="false" customHeight="true" outlineLevel="0" collapsed="false">
      <c r="B8" s="24" t="s">
        <v>13</v>
      </c>
      <c r="C8" s="7" t="s">
        <v>9</v>
      </c>
      <c r="D8" s="8" t="n">
        <v>961224.29231478</v>
      </c>
      <c r="E8" s="8" t="n">
        <v>1618599.28703972</v>
      </c>
      <c r="F8" s="25"/>
      <c r="G8" s="10"/>
      <c r="H8" s="26" t="s">
        <v>14</v>
      </c>
      <c r="I8" s="7" t="s">
        <v>9</v>
      </c>
      <c r="J8" s="27" t="n">
        <f aca="false">D8-D3</f>
        <v>530154.68343631</v>
      </c>
      <c r="K8" s="27" t="n">
        <f aca="false">E8-E3</f>
        <v>804864.40337489</v>
      </c>
      <c r="L8" s="25"/>
      <c r="N8" s="26" t="s">
        <v>14</v>
      </c>
      <c r="O8" s="7" t="s">
        <v>9</v>
      </c>
      <c r="P8" s="28" t="n">
        <f aca="false">J8*$U$1</f>
        <v>698107.687148933</v>
      </c>
      <c r="Q8" s="28" t="n">
        <f aca="false">K8</f>
        <v>804864.40337489</v>
      </c>
      <c r="R8" s="29"/>
    </row>
    <row r="9" customFormat="false" ht="15" hidden="false" customHeight="false" outlineLevel="0" collapsed="false">
      <c r="B9" s="24"/>
      <c r="C9" s="12" t="s">
        <v>10</v>
      </c>
      <c r="D9" s="13" t="n">
        <v>1522882</v>
      </c>
      <c r="E9" s="13" t="n">
        <v>1536670</v>
      </c>
      <c r="F9" s="23"/>
      <c r="G9" s="10"/>
      <c r="H9" s="26"/>
      <c r="I9" s="12" t="s">
        <v>10</v>
      </c>
      <c r="J9" s="30" t="n">
        <f aca="false">D9-D4</f>
        <v>1370594</v>
      </c>
      <c r="K9" s="30" t="n">
        <f aca="false">E9-E4</f>
        <v>1383004</v>
      </c>
      <c r="L9" s="23"/>
      <c r="N9" s="26"/>
      <c r="O9" s="12" t="s">
        <v>10</v>
      </c>
      <c r="P9" s="11" t="n">
        <f aca="false">J9</f>
        <v>1370594</v>
      </c>
      <c r="Q9" s="11" t="n">
        <f aca="false">K9</f>
        <v>1383004</v>
      </c>
      <c r="R9" s="23"/>
    </row>
    <row r="10" customFormat="false" ht="15" hidden="false" customHeight="false" outlineLevel="0" collapsed="false">
      <c r="B10" s="24"/>
      <c r="C10" s="15" t="s">
        <v>11</v>
      </c>
      <c r="D10" s="16" t="n">
        <v>0.0101658885855208</v>
      </c>
      <c r="E10" s="16" t="n">
        <v>0.0099559951583647</v>
      </c>
      <c r="F10" s="23"/>
      <c r="G10" s="10"/>
      <c r="H10" s="26"/>
      <c r="I10" s="15" t="s">
        <v>11</v>
      </c>
      <c r="J10" s="17" t="n">
        <f aca="false">D10-D5</f>
        <v>0.00914930106205429</v>
      </c>
      <c r="K10" s="17" t="n">
        <f aca="false">E10-E5</f>
        <v>0.00896040212146981</v>
      </c>
      <c r="L10" s="23"/>
      <c r="N10" s="26"/>
      <c r="O10" s="15" t="s">
        <v>11</v>
      </c>
      <c r="P10" s="17" t="n">
        <f aca="false">J10</f>
        <v>0.00914930106205429</v>
      </c>
      <c r="Q10" s="17" t="n">
        <f aca="false">K10</f>
        <v>0.00896040212146981</v>
      </c>
      <c r="R10" s="23"/>
    </row>
    <row r="11" customFormat="false" ht="15" hidden="false" customHeight="false" outlineLevel="0" collapsed="false">
      <c r="B11" s="24"/>
      <c r="C11" s="18" t="s">
        <v>12</v>
      </c>
      <c r="D11" s="19" t="n">
        <v>52598.9698214077</v>
      </c>
      <c r="E11" s="19" t="n">
        <v>87776.3436001072</v>
      </c>
      <c r="F11" s="31" t="n">
        <f aca="false">E11/D11-1</f>
        <v>0.668784462854295</v>
      </c>
      <c r="G11" s="10"/>
      <c r="H11" s="26"/>
      <c r="I11" s="18" t="s">
        <v>12</v>
      </c>
      <c r="J11" s="21" t="n">
        <f aca="false">J8/J9*1000000/12</f>
        <v>32233.8759348325</v>
      </c>
      <c r="K11" s="21" t="n">
        <f aca="false">K8/K9*1000000/12</f>
        <v>48497.3533081424</v>
      </c>
      <c r="L11" s="31" t="n">
        <f aca="false">K11/J11-1</f>
        <v>0.504546130480551</v>
      </c>
      <c r="N11" s="26"/>
      <c r="O11" s="18" t="s">
        <v>12</v>
      </c>
      <c r="P11" s="21" t="n">
        <f aca="false">P8/P9*1000000/12</f>
        <v>42445.5678309875</v>
      </c>
      <c r="Q11" s="21" t="n">
        <f aca="false">Q8/Q9*1000000/12</f>
        <v>48497.3533081424</v>
      </c>
      <c r="R11" s="32" t="n">
        <f aca="false">Q11/P11-1</f>
        <v>0.142577559599446</v>
      </c>
    </row>
    <row r="12" customFormat="false" ht="15" hidden="false" customHeight="false" outlineLevel="0" collapsed="false">
      <c r="D12" s="22"/>
      <c r="E12" s="22"/>
      <c r="F12" s="23"/>
      <c r="G12" s="10"/>
      <c r="L12" s="23"/>
      <c r="R12" s="23"/>
    </row>
    <row r="13" customFormat="false" ht="15" hidden="false" customHeight="true" outlineLevel="0" collapsed="false">
      <c r="B13" s="33" t="s">
        <v>15</v>
      </c>
      <c r="C13" s="7" t="s">
        <v>9</v>
      </c>
      <c r="D13" s="8" t="n">
        <v>1715712.60336549</v>
      </c>
      <c r="E13" s="8" t="n">
        <v>2719898.78017387</v>
      </c>
      <c r="F13" s="25"/>
      <c r="G13" s="10"/>
      <c r="H13" s="34" t="s">
        <v>16</v>
      </c>
      <c r="I13" s="7" t="s">
        <v>9</v>
      </c>
      <c r="J13" s="27" t="n">
        <f aca="false">D13-D8</f>
        <v>754488.31105071</v>
      </c>
      <c r="K13" s="27" t="n">
        <f aca="false">E13-E8</f>
        <v>1101299.49313415</v>
      </c>
      <c r="L13" s="25"/>
      <c r="N13" s="34" t="s">
        <v>16</v>
      </c>
      <c r="O13" s="7" t="s">
        <v>9</v>
      </c>
      <c r="P13" s="28" t="n">
        <f aca="false">J13*$U$1</f>
        <v>993510.207991575</v>
      </c>
      <c r="Q13" s="28" t="n">
        <f aca="false">K13</f>
        <v>1101299.49313415</v>
      </c>
      <c r="R13" s="29"/>
    </row>
    <row r="14" customFormat="false" ht="15" hidden="false" customHeight="false" outlineLevel="0" collapsed="false">
      <c r="B14" s="33"/>
      <c r="C14" s="12" t="s">
        <v>10</v>
      </c>
      <c r="D14" s="13" t="n">
        <v>7309833</v>
      </c>
      <c r="E14" s="13" t="n">
        <v>7683352</v>
      </c>
      <c r="F14" s="23"/>
      <c r="G14" s="10"/>
      <c r="H14" s="34"/>
      <c r="I14" s="12" t="s">
        <v>10</v>
      </c>
      <c r="J14" s="30" t="n">
        <f aca="false">D14-D9</f>
        <v>5786951</v>
      </c>
      <c r="K14" s="30" t="n">
        <f aca="false">E14-E9</f>
        <v>6146682</v>
      </c>
      <c r="L14" s="23"/>
      <c r="N14" s="34"/>
      <c r="O14" s="12" t="s">
        <v>10</v>
      </c>
      <c r="P14" s="11" t="n">
        <f aca="false">J14</f>
        <v>5786951</v>
      </c>
      <c r="Q14" s="11" t="n">
        <f aca="false">K14</f>
        <v>6146682</v>
      </c>
      <c r="R14" s="23"/>
    </row>
    <row r="15" customFormat="false" ht="15" hidden="false" customHeight="false" outlineLevel="0" collapsed="false">
      <c r="B15" s="33"/>
      <c r="C15" s="15" t="s">
        <v>11</v>
      </c>
      <c r="D15" s="35" t="n">
        <v>0.0487962612052435</v>
      </c>
      <c r="E15" s="35" t="n">
        <v>0.0497799887497067</v>
      </c>
      <c r="F15" s="23"/>
      <c r="G15" s="10"/>
      <c r="H15" s="34"/>
      <c r="I15" s="15" t="s">
        <v>11</v>
      </c>
      <c r="J15" s="17" t="n">
        <f aca="false">D15-D10</f>
        <v>0.0386303726197226</v>
      </c>
      <c r="K15" s="17" t="n">
        <f aca="false">E15-E10</f>
        <v>0.039823993591342</v>
      </c>
      <c r="L15" s="23"/>
      <c r="N15" s="34"/>
      <c r="O15" s="15" t="s">
        <v>11</v>
      </c>
      <c r="P15" s="17" t="n">
        <f aca="false">J15</f>
        <v>0.0386303726197226</v>
      </c>
      <c r="Q15" s="17" t="n">
        <f aca="false">K15</f>
        <v>0.039823993591342</v>
      </c>
      <c r="R15" s="23"/>
    </row>
    <row r="16" customFormat="false" ht="15" hidden="false" customHeight="false" outlineLevel="0" collapsed="false">
      <c r="B16" s="33"/>
      <c r="C16" s="18" t="s">
        <v>12</v>
      </c>
      <c r="D16" s="19" t="n">
        <v>19559.4140496038</v>
      </c>
      <c r="E16" s="19" t="n">
        <v>29499.9150997059</v>
      </c>
      <c r="F16" s="36" t="n">
        <f aca="false">E16/D16-1</f>
        <v>0.508220799707621</v>
      </c>
      <c r="G16" s="10"/>
      <c r="H16" s="34"/>
      <c r="I16" s="18" t="s">
        <v>12</v>
      </c>
      <c r="J16" s="21" t="n">
        <f aca="false">J13/J14*1000000/12</f>
        <v>10864.7932081838</v>
      </c>
      <c r="K16" s="21" t="n">
        <f aca="false">K13/K14*1000000/12</f>
        <v>14930.8127150842</v>
      </c>
      <c r="L16" s="36" t="n">
        <f aca="false">K16/J16-1</f>
        <v>0.374238094457028</v>
      </c>
      <c r="N16" s="34"/>
      <c r="O16" s="18" t="s">
        <v>12</v>
      </c>
      <c r="P16" s="21" t="n">
        <f aca="false">P13/P14*1000000/12</f>
        <v>14306.7596965364</v>
      </c>
      <c r="Q16" s="21" t="n">
        <f aca="false">Q13/Q14*1000000/12</f>
        <v>14930.8127150842</v>
      </c>
      <c r="R16" s="37" t="n">
        <f aca="false">Q16/P16-1</f>
        <v>0.0436194520481688</v>
      </c>
    </row>
    <row r="17" customFormat="false" ht="17.15" hidden="false" customHeight="true" outlineLevel="0" collapsed="false">
      <c r="D17" s="22"/>
      <c r="E17" s="22"/>
      <c r="F17" s="23"/>
      <c r="G17" s="10"/>
      <c r="L17" s="23"/>
      <c r="R17" s="23"/>
    </row>
    <row r="18" customFormat="false" ht="15" hidden="false" customHeight="true" outlineLevel="0" collapsed="false">
      <c r="B18" s="38" t="s">
        <v>17</v>
      </c>
      <c r="C18" s="7" t="s">
        <v>9</v>
      </c>
      <c r="D18" s="8" t="n">
        <v>2988518.39663451</v>
      </c>
      <c r="E18" s="8" t="n">
        <v>4103959.46605216</v>
      </c>
      <c r="F18" s="25"/>
      <c r="G18" s="10"/>
      <c r="H18" s="39" t="s">
        <v>17</v>
      </c>
      <c r="I18" s="7" t="s">
        <v>9</v>
      </c>
      <c r="J18" s="11" t="n">
        <f aca="false">D18</f>
        <v>2988518.39663451</v>
      </c>
      <c r="K18" s="11" t="n">
        <f aca="false">E18</f>
        <v>4103959.46605216</v>
      </c>
      <c r="L18" s="25"/>
      <c r="N18" s="39" t="s">
        <v>17</v>
      </c>
      <c r="O18" s="7" t="s">
        <v>9</v>
      </c>
      <c r="P18" s="28" t="n">
        <f aca="false">J18*$U$1</f>
        <v>3935281.02468832</v>
      </c>
      <c r="Q18" s="28" t="n">
        <f aca="false">K18</f>
        <v>4103959.46605216</v>
      </c>
      <c r="R18" s="25"/>
    </row>
    <row r="19" customFormat="false" ht="15" hidden="false" customHeight="false" outlineLevel="0" collapsed="false">
      <c r="B19" s="38"/>
      <c r="C19" s="12" t="s">
        <v>10</v>
      </c>
      <c r="D19" s="13" t="n">
        <v>142493303.95047</v>
      </c>
      <c r="E19" s="13" t="n">
        <v>146662846</v>
      </c>
      <c r="F19" s="23"/>
      <c r="G19" s="10"/>
      <c r="H19" s="39"/>
      <c r="I19" s="12" t="s">
        <v>10</v>
      </c>
      <c r="J19" s="11" t="n">
        <f aca="false">D19</f>
        <v>142493303.95047</v>
      </c>
      <c r="K19" s="11" t="n">
        <f aca="false">E19</f>
        <v>146662846</v>
      </c>
      <c r="L19" s="23"/>
      <c r="N19" s="39"/>
      <c r="O19" s="12" t="s">
        <v>10</v>
      </c>
      <c r="P19" s="11" t="n">
        <f aca="false">J19</f>
        <v>142493303.95047</v>
      </c>
      <c r="Q19" s="11" t="n">
        <f aca="false">K19</f>
        <v>146662846</v>
      </c>
      <c r="R19" s="23"/>
    </row>
    <row r="20" customFormat="false" ht="15" hidden="false" customHeight="false" outlineLevel="0" collapsed="false">
      <c r="B20" s="38"/>
      <c r="C20" s="15" t="s">
        <v>11</v>
      </c>
      <c r="D20" s="35" t="n">
        <v>0.951203738794756</v>
      </c>
      <c r="E20" s="35" t="n">
        <v>0.950220011250293</v>
      </c>
      <c r="F20" s="23"/>
      <c r="G20" s="10"/>
      <c r="H20" s="39"/>
      <c r="I20" s="15" t="s">
        <v>11</v>
      </c>
      <c r="J20" s="17" t="n">
        <f aca="false">D20</f>
        <v>0.951203738794756</v>
      </c>
      <c r="K20" s="17" t="n">
        <f aca="false">E20</f>
        <v>0.950220011250293</v>
      </c>
      <c r="L20" s="23"/>
      <c r="N20" s="39"/>
      <c r="O20" s="15" t="s">
        <v>11</v>
      </c>
      <c r="P20" s="40" t="n">
        <f aca="false">J20</f>
        <v>0.951203738794756</v>
      </c>
      <c r="Q20" s="40" t="n">
        <f aca="false">K20</f>
        <v>0.950220011250293</v>
      </c>
      <c r="R20" s="23"/>
    </row>
    <row r="21" customFormat="false" ht="15" hidden="false" customHeight="false" outlineLevel="0" collapsed="false">
      <c r="B21" s="38"/>
      <c r="C21" s="18" t="s">
        <v>12</v>
      </c>
      <c r="D21" s="19" t="n">
        <v>1747.75370361339</v>
      </c>
      <c r="E21" s="19" t="n">
        <v>2331.85589601209</v>
      </c>
      <c r="F21" s="41" t="n">
        <f aca="false">E21/D21-1</f>
        <v>0.334201661933888</v>
      </c>
      <c r="G21" s="10"/>
      <c r="H21" s="39"/>
      <c r="I21" s="18" t="s">
        <v>12</v>
      </c>
      <c r="J21" s="21" t="n">
        <f aca="false">J18/J19*1000000/12</f>
        <v>1747.75370361339</v>
      </c>
      <c r="K21" s="21" t="n">
        <f aca="false">K18/K19*1000000/12</f>
        <v>2331.85589601209</v>
      </c>
      <c r="L21" s="41" t="n">
        <f aca="false">K21/J21-1</f>
        <v>0.334201661933888</v>
      </c>
      <c r="N21" s="39"/>
      <c r="O21" s="18" t="s">
        <v>12</v>
      </c>
      <c r="P21" s="21" t="n">
        <f aca="false">P18/P19*1000000/12</f>
        <v>2301.44207691811</v>
      </c>
      <c r="Q21" s="21" t="n">
        <f aca="false">Q18/Q19*1000000/12</f>
        <v>2331.85589601209</v>
      </c>
      <c r="R21" s="42" t="n">
        <f aca="false">Q21/P21-1</f>
        <v>0.0132151138623084</v>
      </c>
    </row>
    <row r="22" customFormat="false" ht="20.1" hidden="false" customHeight="true" outlineLevel="0" collapsed="false">
      <c r="D22" s="22"/>
      <c r="E22" s="22"/>
      <c r="F22" s="23"/>
      <c r="G22" s="10"/>
      <c r="L22" s="23"/>
      <c r="R22" s="23"/>
    </row>
    <row r="23" customFormat="false" ht="15" hidden="false" customHeight="false" outlineLevel="0" collapsed="false">
      <c r="B23" s="43" t="s">
        <v>18</v>
      </c>
      <c r="C23" s="7" t="s">
        <v>9</v>
      </c>
      <c r="D23" s="8" t="n">
        <v>4704231</v>
      </c>
      <c r="E23" s="8" t="n">
        <v>6823858.24622603</v>
      </c>
      <c r="F23" s="44"/>
      <c r="G23" s="10"/>
      <c r="H23" s="43" t="s">
        <v>18</v>
      </c>
      <c r="I23" s="7" t="s">
        <v>9</v>
      </c>
      <c r="J23" s="27" t="n">
        <f aca="false">J18+J13+J8+J3</f>
        <v>4704231</v>
      </c>
      <c r="K23" s="27" t="n">
        <f aca="false">K18+K13+K8+K3</f>
        <v>6823858.24622603</v>
      </c>
      <c r="L23" s="45"/>
      <c r="N23" s="43" t="s">
        <v>18</v>
      </c>
      <c r="O23" s="7" t="s">
        <v>9</v>
      </c>
      <c r="P23" s="28" t="n">
        <f aca="false">J23*$U$1</f>
        <v>6194531.3808</v>
      </c>
      <c r="Q23" s="28" t="n">
        <f aca="false">K23</f>
        <v>6823858.24622603</v>
      </c>
      <c r="R23" s="45"/>
    </row>
    <row r="24" customFormat="false" ht="15" hidden="false" customHeight="false" outlineLevel="0" collapsed="false">
      <c r="B24" s="43"/>
      <c r="C24" s="12" t="s">
        <v>10</v>
      </c>
      <c r="D24" s="13" t="n">
        <v>149803136.95047</v>
      </c>
      <c r="E24" s="13" t="n">
        <v>154346198</v>
      </c>
      <c r="F24" s="46"/>
      <c r="G24" s="10"/>
      <c r="H24" s="43"/>
      <c r="I24" s="12" t="s">
        <v>10</v>
      </c>
      <c r="J24" s="47" t="n">
        <f aca="false">J19+J14+J9+J4</f>
        <v>149803136.95047</v>
      </c>
      <c r="K24" s="47" t="n">
        <f aca="false">K19+K14+K9+K4</f>
        <v>154346198</v>
      </c>
      <c r="L24" s="46"/>
      <c r="N24" s="43"/>
      <c r="O24" s="12" t="s">
        <v>10</v>
      </c>
      <c r="P24" s="11" t="n">
        <f aca="false">J24</f>
        <v>149803136.95047</v>
      </c>
      <c r="Q24" s="11" t="n">
        <f aca="false">K24</f>
        <v>154346198</v>
      </c>
      <c r="R24" s="46"/>
    </row>
    <row r="25" customFormat="false" ht="15" hidden="false" customHeight="false" outlineLevel="0" collapsed="false">
      <c r="B25" s="43"/>
      <c r="C25" s="15" t="s">
        <v>11</v>
      </c>
      <c r="D25" s="48" t="n">
        <v>1</v>
      </c>
      <c r="E25" s="48" t="n">
        <v>1</v>
      </c>
      <c r="F25" s="46"/>
      <c r="G25" s="10"/>
      <c r="H25" s="43"/>
      <c r="I25" s="15" t="s">
        <v>11</v>
      </c>
      <c r="J25" s="49" t="n">
        <f aca="false">J20+J15+J10+J5</f>
        <v>1</v>
      </c>
      <c r="K25" s="49" t="n">
        <f aca="false">K20+K15+K10+K5</f>
        <v>1</v>
      </c>
      <c r="L25" s="46"/>
      <c r="N25" s="43"/>
      <c r="O25" s="15" t="s">
        <v>11</v>
      </c>
      <c r="P25" s="40" t="n">
        <f aca="false">J25</f>
        <v>1</v>
      </c>
      <c r="Q25" s="40" t="n">
        <f aca="false">K25</f>
        <v>1</v>
      </c>
      <c r="R25" s="46"/>
    </row>
    <row r="26" customFormat="false" ht="15" hidden="false" customHeight="false" outlineLevel="0" collapsed="false">
      <c r="B26" s="43"/>
      <c r="C26" s="18" t="s">
        <v>12</v>
      </c>
      <c r="D26" s="19" t="n">
        <v>2616.89613435542</v>
      </c>
      <c r="E26" s="19" t="n">
        <v>3684.28157752334</v>
      </c>
      <c r="F26" s="50" t="n">
        <f aca="false">E26/D26-1</f>
        <v>0.407882234665319</v>
      </c>
      <c r="G26" s="10"/>
      <c r="H26" s="43"/>
      <c r="I26" s="18" t="s">
        <v>12</v>
      </c>
      <c r="J26" s="21" t="n">
        <f aca="false">J23/J24*1000000/12</f>
        <v>2616.89613435542</v>
      </c>
      <c r="K26" s="21" t="n">
        <f aca="false">K23/K24*1000000/12</f>
        <v>3684.28157752334</v>
      </c>
      <c r="L26" s="51" t="n">
        <f aca="false">K26/J26-1</f>
        <v>0.407882234665319</v>
      </c>
      <c r="N26" s="43"/>
      <c r="O26" s="18" t="s">
        <v>12</v>
      </c>
      <c r="P26" s="21" t="n">
        <f aca="false">P23/P24*1000000/12</f>
        <v>3445.92882971921</v>
      </c>
      <c r="Q26" s="21" t="n">
        <f aca="false">Q23/Q24*1000000/12</f>
        <v>3684.28157752334</v>
      </c>
      <c r="R26" s="51" t="n">
        <f aca="false">Q26/P26-1</f>
        <v>0.069169376264671</v>
      </c>
    </row>
    <row r="27" customFormat="false" ht="9" hidden="false" customHeight="true" outlineLevel="0" collapsed="false">
      <c r="B27" s="10"/>
      <c r="C27" s="10"/>
      <c r="D27" s="10"/>
      <c r="E27" s="10"/>
      <c r="F27" s="10"/>
      <c r="G27" s="10"/>
    </row>
    <row r="28" customFormat="false" ht="15" hidden="false" customHeight="false" outlineLevel="0" collapsed="false">
      <c r="B28" s="4" t="s">
        <v>4</v>
      </c>
      <c r="C28" s="5"/>
      <c r="D28" s="4" t="n">
        <v>2017</v>
      </c>
      <c r="E28" s="4" t="n">
        <v>2022</v>
      </c>
      <c r="F28" s="4" t="s">
        <v>19</v>
      </c>
      <c r="G28" s="10"/>
      <c r="N28" s="4" t="s">
        <v>7</v>
      </c>
      <c r="O28" s="5"/>
      <c r="P28" s="4" t="n">
        <v>2017</v>
      </c>
      <c r="Q28" s="4" t="n">
        <v>2022</v>
      </c>
      <c r="R28" s="4" t="s">
        <v>19</v>
      </c>
    </row>
    <row r="29" customFormat="false" ht="15" hidden="false" customHeight="false" outlineLevel="0" collapsed="false">
      <c r="B29" s="52" t="s">
        <v>8</v>
      </c>
      <c r="C29" s="53" t="s">
        <v>20</v>
      </c>
      <c r="D29" s="54" t="n">
        <f aca="false">D3/D23</f>
        <v>0.0916344475597542</v>
      </c>
      <c r="E29" s="54" t="n">
        <f aca="false">E3/E23</f>
        <v>0.119248503456951</v>
      </c>
      <c r="F29" s="54" t="n">
        <f aca="false">E29-D29</f>
        <v>0.027614055897197</v>
      </c>
      <c r="H29" s="55"/>
      <c r="I29" s="56"/>
      <c r="N29" s="52" t="s">
        <v>8</v>
      </c>
      <c r="O29" s="53" t="s">
        <v>21</v>
      </c>
      <c r="P29" s="54" t="n">
        <f aca="false">P3/P23</f>
        <v>0.0916344475597542</v>
      </c>
      <c r="Q29" s="54" t="n">
        <f aca="false">Q3/Q23</f>
        <v>0.119248503456951</v>
      </c>
      <c r="R29" s="54" t="n">
        <f aca="false">Q29-P29</f>
        <v>0.0276140558971971</v>
      </c>
    </row>
    <row r="30" customFormat="false" ht="15" hidden="false" customHeight="false" outlineLevel="0" collapsed="false">
      <c r="B30" s="57" t="s">
        <v>22</v>
      </c>
      <c r="C30" s="58" t="s">
        <v>23</v>
      </c>
      <c r="D30" s="59" t="n">
        <f aca="false">D8/D23</f>
        <v>0.20433186472237</v>
      </c>
      <c r="E30" s="59" t="n">
        <f aca="false">E8/E23</f>
        <v>0.237197085378333</v>
      </c>
      <c r="F30" s="59" t="n">
        <f aca="false">E30-D30</f>
        <v>0.0328652206559633</v>
      </c>
      <c r="H30" s="55"/>
      <c r="I30" s="56"/>
      <c r="N30" s="57" t="s">
        <v>24</v>
      </c>
      <c r="O30" s="58" t="s">
        <v>23</v>
      </c>
      <c r="P30" s="59" t="n">
        <f aca="false">P8/P23</f>
        <v>0.112697417162616</v>
      </c>
      <c r="Q30" s="59" t="n">
        <f aca="false">Q8/Q23</f>
        <v>0.117948581921382</v>
      </c>
      <c r="R30" s="59" t="n">
        <f aca="false">Q30-P30</f>
        <v>0.00525116475876621</v>
      </c>
    </row>
    <row r="31" customFormat="false" ht="15" hidden="false" customHeight="false" outlineLevel="0" collapsed="false">
      <c r="B31" s="60" t="s">
        <v>15</v>
      </c>
      <c r="C31" s="61" t="s">
        <v>25</v>
      </c>
      <c r="D31" s="62" t="n">
        <f aca="false">D13/D23</f>
        <v>0.364716911938527</v>
      </c>
      <c r="E31" s="62" t="n">
        <f aca="false">E13/E23</f>
        <v>0.398586647323473</v>
      </c>
      <c r="F31" s="62" t="n">
        <f aca="false">E31-D31</f>
        <v>0.0338697353849459</v>
      </c>
      <c r="H31" s="55"/>
      <c r="I31" s="56"/>
      <c r="N31" s="60" t="s">
        <v>26</v>
      </c>
      <c r="O31" s="61" t="s">
        <v>25</v>
      </c>
      <c r="P31" s="62" t="n">
        <f aca="false">P13/P23</f>
        <v>0.160385047216157</v>
      </c>
      <c r="Q31" s="62" t="n">
        <f aca="false">Q13/Q23</f>
        <v>0.16138956194514</v>
      </c>
      <c r="R31" s="62" t="n">
        <f aca="false">Q31-P31</f>
        <v>0.00100451472898269</v>
      </c>
    </row>
    <row r="32" customFormat="false" ht="15" hidden="false" customHeight="false" outlineLevel="0" collapsed="false">
      <c r="B32" s="0" t="s">
        <v>17</v>
      </c>
      <c r="D32" s="55" t="n">
        <f aca="false">D18/D23</f>
        <v>0.635283088061473</v>
      </c>
      <c r="E32" s="55" t="n">
        <f aca="false">E18/E23</f>
        <v>0.601413352676527</v>
      </c>
      <c r="F32" s="63" t="n">
        <f aca="false">E32-D32</f>
        <v>-0.033869735384946</v>
      </c>
      <c r="N32" s="64" t="s">
        <v>17</v>
      </c>
      <c r="P32" s="55" t="n">
        <f aca="false">P18/P23</f>
        <v>0.635283088061473</v>
      </c>
      <c r="Q32" s="55" t="n">
        <f aca="false">Q18/Q23</f>
        <v>0.601413352676527</v>
      </c>
      <c r="R32" s="63" t="n">
        <f aca="false">Q32-P32</f>
        <v>-0.033869735384946</v>
      </c>
    </row>
    <row r="33" customFormat="false" ht="15" hidden="false" customHeight="false" outlineLevel="0" collapsed="false">
      <c r="D33" s="10"/>
      <c r="N33" s="3"/>
    </row>
    <row r="34" customFormat="false" ht="15" hidden="false" customHeight="false" outlineLevel="0" collapsed="false">
      <c r="D34" s="65"/>
    </row>
    <row r="35" customFormat="false" ht="15" hidden="false" customHeight="false" outlineLevel="0" collapsed="false">
      <c r="D35" s="10"/>
    </row>
    <row r="37" customFormat="false" ht="15" hidden="false" customHeight="false" outlineLevel="0" collapsed="false">
      <c r="D37" s="66"/>
      <c r="E37" s="66"/>
    </row>
    <row r="39" customFormat="false" ht="15" hidden="false" customHeight="false" outlineLevel="0" collapsed="false">
      <c r="D39" s="10"/>
      <c r="E39" s="10"/>
    </row>
    <row r="40" customFormat="false" ht="15" hidden="false" customHeight="false" outlineLevel="0" collapsed="false">
      <c r="D40" s="10"/>
      <c r="E40" s="10"/>
    </row>
    <row r="41" customFormat="false" ht="15" hidden="false" customHeight="false" outlineLevel="0" collapsed="false">
      <c r="D41" s="10"/>
      <c r="E41" s="10"/>
    </row>
    <row r="42" customFormat="false" ht="15" hidden="false" customHeight="false" outlineLevel="0" collapsed="false">
      <c r="D42" s="10"/>
      <c r="E42" s="10"/>
    </row>
  </sheetData>
  <mergeCells count="18">
    <mergeCell ref="B1:F1"/>
    <mergeCell ref="H1:L1"/>
    <mergeCell ref="N1:R1"/>
    <mergeCell ref="B3:B6"/>
    <mergeCell ref="H3:H6"/>
    <mergeCell ref="N3:N6"/>
    <mergeCell ref="B8:B11"/>
    <mergeCell ref="H8:H11"/>
    <mergeCell ref="N8:N11"/>
    <mergeCell ref="B13:B16"/>
    <mergeCell ref="H13:H16"/>
    <mergeCell ref="N13:N16"/>
    <mergeCell ref="B18:B21"/>
    <mergeCell ref="H18:H21"/>
    <mergeCell ref="N18:N21"/>
    <mergeCell ref="B23:B26"/>
    <mergeCell ref="H23:H26"/>
    <mergeCell ref="N23:N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3" min="3" style="0" width="11.33"/>
    <col collapsed="false" customWidth="true" hidden="false" outlineLevel="0" max="4" min="4" style="0" width="13.33"/>
    <col collapsed="false" customWidth="true" hidden="false" outlineLevel="0" max="5" min="5" style="0" width="10.83"/>
    <col collapsed="false" customWidth="true" hidden="false" outlineLevel="0" max="6" min="6" style="0" width="12.33"/>
    <col collapsed="false" customWidth="true" hidden="false" outlineLevel="0" max="9" min="9" style="0" width="18.96"/>
  </cols>
  <sheetData>
    <row r="1" customFormat="false" ht="16" hidden="false" customHeight="false" outlineLevel="0" collapsed="false">
      <c r="A1" s="3" t="s">
        <v>27</v>
      </c>
      <c r="B1" s="3"/>
    </row>
    <row r="2" customFormat="false" ht="15" hidden="false" customHeight="true" outlineLevel="0" collapsed="false">
      <c r="A2" s="67" t="s">
        <v>28</v>
      </c>
      <c r="B2" s="67" t="s">
        <v>29</v>
      </c>
      <c r="C2" s="68" t="s">
        <v>30</v>
      </c>
      <c r="D2" s="68" t="s">
        <v>31</v>
      </c>
      <c r="E2" s="68" t="s">
        <v>32</v>
      </c>
      <c r="F2" s="68" t="s">
        <v>33</v>
      </c>
      <c r="G2" s="68" t="s">
        <v>34</v>
      </c>
      <c r="H2" s="68" t="s">
        <v>18</v>
      </c>
    </row>
    <row r="3" customFormat="false" ht="16" hidden="false" customHeight="false" outlineLevel="0" collapsed="false">
      <c r="A3" s="67"/>
      <c r="B3" s="67"/>
      <c r="C3" s="68"/>
      <c r="D3" s="68"/>
      <c r="E3" s="68"/>
      <c r="F3" s="68"/>
      <c r="G3" s="68"/>
      <c r="H3" s="68"/>
    </row>
    <row r="4" customFormat="false" ht="15" hidden="false" customHeight="false" outlineLevel="0" collapsed="false">
      <c r="A4" s="69" t="n">
        <v>2017</v>
      </c>
      <c r="B4" s="70" t="n">
        <v>0.000101653412004549</v>
      </c>
      <c r="C4" s="71" t="n">
        <f aca="false">[1]Base!BI4</f>
        <v>96260.1970066106</v>
      </c>
      <c r="D4" s="71" t="n">
        <f aca="false">[1]Base!BJ4</f>
        <v>483969.453692704</v>
      </c>
      <c r="E4" s="71" t="n">
        <f aca="false">[1]Base!BK4</f>
        <v>37240.9586981766</v>
      </c>
      <c r="F4" s="71" t="n">
        <f aca="false">[1]Base!BM4+[1]Base!BL4</f>
        <v>349973.217209253</v>
      </c>
      <c r="G4" s="71" t="n">
        <f aca="false">[1]Base!BN4</f>
        <v>139265.738230726</v>
      </c>
      <c r="H4" s="71" t="n">
        <f aca="false">[1]Base!BO4</f>
        <v>1106709.56483747</v>
      </c>
      <c r="I4" s="72"/>
    </row>
    <row r="5" customFormat="false" ht="15" hidden="false" customHeight="false" outlineLevel="0" collapsed="false">
      <c r="A5" s="69"/>
      <c r="B5" s="73" t="n">
        <v>0.00101658752346656</v>
      </c>
      <c r="C5" s="10" t="n">
        <f aca="false">[1]Base!BI5</f>
        <v>35639.7031885145</v>
      </c>
      <c r="D5" s="10" t="n">
        <f aca="false">[1]Base!BJ5</f>
        <v>100091.464791667</v>
      </c>
      <c r="E5" s="10" t="n">
        <f aca="false">[1]Base!BK5</f>
        <v>10205.5530507</v>
      </c>
      <c r="F5" s="10" t="n">
        <f aca="false">[1]Base!BM5+[1]Base!BL5</f>
        <v>60176.8552369359</v>
      </c>
      <c r="G5" s="10" t="n">
        <f aca="false">[1]Base!BN5</f>
        <v>29771.5059877721</v>
      </c>
      <c r="H5" s="10" t="n">
        <f aca="false">[1]Base!BO5</f>
        <v>235885.082255589</v>
      </c>
      <c r="I5" s="17"/>
    </row>
    <row r="6" customFormat="false" ht="15" hidden="false" customHeight="false" outlineLevel="0" collapsed="false">
      <c r="A6" s="69"/>
      <c r="B6" s="73" t="n">
        <v>0.0101658885855208</v>
      </c>
      <c r="C6" s="10" t="n">
        <f aca="false">[1]Base!BI6</f>
        <v>19520.9869865404</v>
      </c>
      <c r="D6" s="10" t="n">
        <f aca="false">[1]Base!BJ6</f>
        <v>16137.6326516084</v>
      </c>
      <c r="E6" s="10" t="n">
        <f aca="false">[1]Base!BK6</f>
        <v>1902.09971800836</v>
      </c>
      <c r="F6" s="10" t="n">
        <f aca="false">[1]Base!BM6+[1]Base!BL6</f>
        <v>9333.75905514457</v>
      </c>
      <c r="G6" s="10" t="n">
        <f aca="false">[1]Base!BN6</f>
        <v>5704.49141010597</v>
      </c>
      <c r="H6" s="10" t="n">
        <f aca="false">[1]Base!BO6</f>
        <v>52598.9698214077</v>
      </c>
      <c r="I6" s="17"/>
    </row>
    <row r="7" customFormat="false" ht="15" hidden="false" customHeight="false" outlineLevel="0" collapsed="false">
      <c r="A7" s="69"/>
      <c r="B7" s="74" t="n">
        <v>0.0487962612052435</v>
      </c>
      <c r="C7" s="10" t="n">
        <f aca="false">[1]Base!BI7</f>
        <v>10625.7776262775</v>
      </c>
      <c r="D7" s="10" t="n">
        <f aca="false">[1]Base!BJ7</f>
        <v>4108.4371817816</v>
      </c>
      <c r="E7" s="10" t="n">
        <f aca="false">[1]Base!BK7</f>
        <v>641.551461942314</v>
      </c>
      <c r="F7" s="10" t="n">
        <f aca="false">[1]Base!BM7+[1]Base!BL7</f>
        <v>2501.96619829995</v>
      </c>
      <c r="G7" s="10" t="n">
        <f aca="false">[1]Base!BN7</f>
        <v>1681.68158130243</v>
      </c>
      <c r="H7" s="10" t="n">
        <f aca="false">[1]Base!BO7</f>
        <v>19559.4140496038</v>
      </c>
      <c r="I7" s="17"/>
    </row>
    <row r="8" customFormat="false" ht="15" hidden="false" customHeight="false" outlineLevel="0" collapsed="false">
      <c r="A8" s="69"/>
      <c r="B8" s="75" t="s">
        <v>18</v>
      </c>
      <c r="C8" s="76" t="n">
        <f aca="false">[1]Base!BI9</f>
        <v>4744.89893912306</v>
      </c>
      <c r="D8" s="76" t="n">
        <f aca="false">[1]Base!BJ9</f>
        <v>1058.0896200095</v>
      </c>
      <c r="E8" s="76" t="n">
        <f aca="false">[1]Base!BK9</f>
        <v>183.127033355385</v>
      </c>
      <c r="F8" s="76" t="n">
        <f aca="false">[1]Base!BM9+[1]Base!BL9</f>
        <v>695.71633079947</v>
      </c>
      <c r="G8" s="76" t="n">
        <f aca="false">[1]Base!BN9</f>
        <v>436.506643410406</v>
      </c>
      <c r="H8" s="76" t="n">
        <f aca="false">[1]Base!BO9</f>
        <v>7118.33856669782</v>
      </c>
      <c r="I8" s="17"/>
    </row>
    <row r="9" customFormat="false" ht="15" hidden="false" customHeight="false" outlineLevel="0" collapsed="false">
      <c r="A9" s="77" t="n">
        <v>2022</v>
      </c>
      <c r="B9" s="78" t="n">
        <v>9.95554163245408E-005</v>
      </c>
      <c r="C9" s="10" t="n">
        <f aca="false">[1]Base!BI11</f>
        <v>118314.987742852</v>
      </c>
      <c r="D9" s="10" t="n">
        <f aca="false">[1]Base!BJ11</f>
        <v>1060827.68782794</v>
      </c>
      <c r="E9" s="10" t="n">
        <f aca="false">[1]Base!BK11</f>
        <v>129669.999847228</v>
      </c>
      <c r="F9" s="10" t="n">
        <f aca="false">[1]Base!BM11+[1]Base!BL11</f>
        <v>572291.103987266</v>
      </c>
      <c r="G9" s="10" t="n">
        <f aca="false">[1]Base!BN11</f>
        <v>288636.965435919</v>
      </c>
      <c r="H9" s="10" t="n">
        <f aca="false">[1]Base!BO11</f>
        <v>2169740.74484121</v>
      </c>
      <c r="I9" s="72"/>
    </row>
    <row r="10" customFormat="false" ht="15" hidden="false" customHeight="false" outlineLevel="0" collapsed="false">
      <c r="A10" s="77"/>
      <c r="B10" s="78" t="n">
        <v>0.00099559303689489</v>
      </c>
      <c r="C10" s="10" t="n">
        <f aca="false">[1]Base!BI12</f>
        <v>40581.7169193684</v>
      </c>
      <c r="D10" s="10" t="n">
        <f aca="false">[1]Base!BJ12</f>
        <v>213663.979583068</v>
      </c>
      <c r="E10" s="10" t="n">
        <f aca="false">[1]Base!BK12</f>
        <v>32866.5208249439</v>
      </c>
      <c r="F10" s="10" t="n">
        <f aca="false">[1]Base!BM12+[1]Base!BL12</f>
        <v>94548.663190003</v>
      </c>
      <c r="G10" s="10" t="n">
        <f aca="false">[1]Base!BN12</f>
        <v>59628.9318380014</v>
      </c>
      <c r="H10" s="10" t="n">
        <f aca="false">[1]Base!BO12</f>
        <v>441289.812355384</v>
      </c>
      <c r="I10" s="17"/>
    </row>
    <row r="11" customFormat="false" ht="15" hidden="false" customHeight="false" outlineLevel="0" collapsed="false">
      <c r="A11" s="77"/>
      <c r="B11" s="78" t="n">
        <v>0.0099559951583647</v>
      </c>
      <c r="C11" s="10" t="n">
        <f aca="false">[1]Base!BI13</f>
        <v>21956.5553769151</v>
      </c>
      <c r="D11" s="10" t="n">
        <f aca="false">[1]Base!BJ13</f>
        <v>34614.2888251951</v>
      </c>
      <c r="E11" s="10" t="n">
        <f aca="false">[1]Base!BK13</f>
        <v>5313.48048996748</v>
      </c>
      <c r="F11" s="10" t="n">
        <f aca="false">[1]Base!BM13+[1]Base!BL13</f>
        <v>14584.5587367853</v>
      </c>
      <c r="G11" s="10" t="n">
        <f aca="false">[1]Base!BN13</f>
        <v>11307.4601712442</v>
      </c>
      <c r="H11" s="10" t="n">
        <f aca="false">[1]Base!BO13</f>
        <v>87776.3436001072</v>
      </c>
      <c r="I11" s="17"/>
    </row>
    <row r="12" customFormat="false" ht="15" hidden="false" customHeight="false" outlineLevel="0" collapsed="false">
      <c r="A12" s="77"/>
      <c r="B12" s="79" t="n">
        <v>0.0497799887497067</v>
      </c>
      <c r="C12" s="10" t="n">
        <f aca="false">[1]Base!BI14</f>
        <v>12571.3890203592</v>
      </c>
      <c r="D12" s="10" t="n">
        <f aca="false">[1]Base!BJ14</f>
        <v>8566.77527601538</v>
      </c>
      <c r="E12" s="10" t="n">
        <f aca="false">[1]Base!BK14</f>
        <v>1412.7526719472</v>
      </c>
      <c r="F12" s="10" t="n">
        <f aca="false">[1]Base!BM14+[1]Base!BL14</f>
        <v>3794.59313540464</v>
      </c>
      <c r="G12" s="10" t="n">
        <f aca="false">[1]Base!BN14</f>
        <v>3154.4049959795</v>
      </c>
      <c r="H12" s="10" t="n">
        <f aca="false">[1]Base!BO14</f>
        <v>29499.9150997059</v>
      </c>
      <c r="I12" s="17"/>
    </row>
    <row r="13" customFormat="false" ht="15" hidden="false" customHeight="false" outlineLevel="0" collapsed="false">
      <c r="A13" s="77"/>
      <c r="B13" s="80" t="s">
        <v>18</v>
      </c>
      <c r="C13" s="10" t="n">
        <f aca="false">[1]Base!BI16</f>
        <v>5303.6776227526</v>
      </c>
      <c r="D13" s="10" t="n">
        <f aca="false">[1]Base!BJ16</f>
        <v>1864.93306078024</v>
      </c>
      <c r="E13" s="10" t="n">
        <f aca="false">[1]Base!BK16</f>
        <v>318.685776482239</v>
      </c>
      <c r="F13" s="10" t="n">
        <f aca="false">[1]Base!BM16+[1]Base!BL16</f>
        <v>896.685078056724</v>
      </c>
      <c r="G13" s="10" t="n">
        <f aca="false">[1]Base!BN16</f>
        <v>751.872124993764</v>
      </c>
      <c r="H13" s="10" t="n">
        <f aca="false">[1]Base!BO16</f>
        <v>9135.85366306557</v>
      </c>
      <c r="I13" s="17"/>
    </row>
    <row r="14" customFormat="false" ht="15" hidden="false" customHeight="false" outlineLevel="0" collapsed="false">
      <c r="A14" s="81" t="s">
        <v>35</v>
      </c>
      <c r="B14" s="82" t="n">
        <v>0.0001</v>
      </c>
      <c r="C14" s="83" t="n">
        <f aca="false">C9/C4-1</f>
        <v>0.229116409711139</v>
      </c>
      <c r="D14" s="83" t="n">
        <f aca="false">D9/D4-1</f>
        <v>1.19193108105024</v>
      </c>
      <c r="E14" s="83" t="n">
        <f aca="false">E9/E4-1</f>
        <v>2.48191895107084</v>
      </c>
      <c r="F14" s="83" t="n">
        <f aca="false">F9/F4-1</f>
        <v>0.635242572419727</v>
      </c>
      <c r="G14" s="83" t="n">
        <f aca="false">G9/G4-1</f>
        <v>1.07256263531037</v>
      </c>
      <c r="H14" s="83" t="n">
        <f aca="false">H9/H4-1</f>
        <v>0.960533109840658</v>
      </c>
    </row>
    <row r="15" customFormat="false" ht="15" hidden="false" customHeight="false" outlineLevel="0" collapsed="false">
      <c r="A15" s="81"/>
      <c r="B15" s="74" t="n">
        <v>0.001</v>
      </c>
      <c r="C15" s="84" t="n">
        <f aca="false">C10/C5-1</f>
        <v>0.138665962079239</v>
      </c>
      <c r="D15" s="84" t="n">
        <f aca="false">D10/D5-1</f>
        <v>1.13468730853119</v>
      </c>
      <c r="E15" s="84" t="n">
        <f aca="false">E10/E5-1</f>
        <v>2.22045465460489</v>
      </c>
      <c r="F15" s="84" t="n">
        <f aca="false">F10/F5-1</f>
        <v>0.571179863383256</v>
      </c>
      <c r="G15" s="84" t="n">
        <f aca="false">G10/G5-1</f>
        <v>1.00288597635916</v>
      </c>
      <c r="H15" s="84" t="n">
        <f aca="false">H10/H5-1</f>
        <v>0.870783044589621</v>
      </c>
    </row>
    <row r="16" customFormat="false" ht="15" hidden="false" customHeight="false" outlineLevel="0" collapsed="false">
      <c r="A16" s="81"/>
      <c r="B16" s="74" t="n">
        <v>0.01</v>
      </c>
      <c r="C16" s="84" t="n">
        <f aca="false">C11/C6-1</f>
        <v>0.12476666226221</v>
      </c>
      <c r="D16" s="84" t="n">
        <f aca="false">D11/D6-1</f>
        <v>1.14494217166018</v>
      </c>
      <c r="E16" s="84" t="n">
        <f aca="false">E11/E6-1</f>
        <v>1.79348156127751</v>
      </c>
      <c r="F16" s="84" t="n">
        <f aca="false">F11/F6-1</f>
        <v>0.562560020096789</v>
      </c>
      <c r="G16" s="84" t="n">
        <f aca="false">G11/G6-1</f>
        <v>0.982203032370618</v>
      </c>
      <c r="H16" s="84" t="n">
        <f aca="false">H11/H6-1</f>
        <v>0.668784462854295</v>
      </c>
    </row>
    <row r="17" customFormat="false" ht="15" hidden="false" customHeight="false" outlineLevel="0" collapsed="false">
      <c r="A17" s="81"/>
      <c r="B17" s="74" t="n">
        <v>0.05</v>
      </c>
      <c r="C17" s="84" t="n">
        <f aca="false">C12/C7-1</f>
        <v>0.183102965496869</v>
      </c>
      <c r="D17" s="84" t="n">
        <f aca="false">D12/D7-1</f>
        <v>1.08516642630044</v>
      </c>
      <c r="E17" s="84" t="n">
        <f aca="false">E12/E7-1</f>
        <v>1.20208783823834</v>
      </c>
      <c r="F17" s="84" t="n">
        <f aca="false">F12/F7-1</f>
        <v>0.516644444670361</v>
      </c>
      <c r="G17" s="84" t="n">
        <f aca="false">G12/G7-1</f>
        <v>0.875744511357777</v>
      </c>
      <c r="H17" s="84" t="n">
        <f aca="false">H12/H7-1</f>
        <v>0.508220799707621</v>
      </c>
    </row>
    <row r="18" customFormat="false" ht="15" hidden="false" customHeight="false" outlineLevel="0" collapsed="false">
      <c r="A18" s="81"/>
      <c r="B18" s="75" t="s">
        <v>18</v>
      </c>
      <c r="C18" s="85" t="n">
        <f aca="false">C13/C8-1</f>
        <v>0.117764085346949</v>
      </c>
      <c r="D18" s="85" t="n">
        <f aca="false">D13/D8-1</f>
        <v>0.762547354697132</v>
      </c>
      <c r="E18" s="85" t="n">
        <f aca="false">E13/E8-1</f>
        <v>0.740244302782884</v>
      </c>
      <c r="F18" s="85" t="n">
        <f aca="false">F13/F8-1</f>
        <v>0.288865933370163</v>
      </c>
      <c r="G18" s="85" t="n">
        <f aca="false">G13/G8-1</f>
        <v>0.722475788958038</v>
      </c>
      <c r="H18" s="85" t="n">
        <f aca="false">H13/H8-1</f>
        <v>0.28342499832846</v>
      </c>
    </row>
    <row r="19" customFormat="false" ht="15" hidden="false" customHeight="false" outlineLevel="0" collapsed="false">
      <c r="A19" s="86" t="s">
        <v>36</v>
      </c>
    </row>
    <row r="20" customFormat="false" ht="15" hidden="false" customHeight="false" outlineLevel="0" collapsed="false">
      <c r="C20" s="87"/>
      <c r="D20" s="87"/>
      <c r="E20" s="87"/>
      <c r="F20" s="87"/>
      <c r="G20" s="87"/>
      <c r="H20" s="87"/>
    </row>
    <row r="21" customFormat="false" ht="15" hidden="false" customHeight="false" outlineLevel="0" collapsed="false">
      <c r="C21" s="87"/>
      <c r="D21" s="87"/>
      <c r="E21" s="87"/>
      <c r="F21" s="87"/>
      <c r="G21" s="87"/>
      <c r="H21" s="87"/>
    </row>
    <row r="22" customFormat="false" ht="15" hidden="false" customHeight="false" outlineLevel="0" collapsed="false">
      <c r="C22" s="87"/>
      <c r="D22" s="87"/>
      <c r="E22" s="87"/>
      <c r="F22" s="87"/>
      <c r="G22" s="87"/>
      <c r="H22" s="87"/>
    </row>
    <row r="23" customFormat="false" ht="15" hidden="false" customHeight="false" outlineLevel="0" collapsed="false">
      <c r="C23" s="87"/>
      <c r="D23" s="87"/>
      <c r="E23" s="87"/>
      <c r="F23" s="87"/>
      <c r="G23" s="87"/>
      <c r="H23" s="87"/>
    </row>
    <row r="24" customFormat="false" ht="15" hidden="false" customHeight="false" outlineLevel="0" collapsed="false">
      <c r="C24" s="87"/>
      <c r="D24" s="87"/>
      <c r="E24" s="87"/>
      <c r="F24" s="87"/>
      <c r="G24" s="87"/>
      <c r="H24" s="87"/>
    </row>
    <row r="25" customFormat="false" ht="15" hidden="false" customHeight="false" outlineLevel="0" collapsed="false">
      <c r="C25" s="87"/>
      <c r="D25" s="87"/>
      <c r="E25" s="87"/>
      <c r="F25" s="87"/>
      <c r="G25" s="87"/>
      <c r="H25" s="87"/>
    </row>
    <row r="26" customFormat="false" ht="15" hidden="false" customHeight="false" outlineLevel="0" collapsed="false">
      <c r="C26" s="87"/>
      <c r="D26" s="87"/>
      <c r="E26" s="87"/>
      <c r="F26" s="87"/>
      <c r="G26" s="87"/>
      <c r="H26" s="87"/>
    </row>
    <row r="27" customFormat="false" ht="15" hidden="false" customHeight="false" outlineLevel="0" collapsed="false">
      <c r="C27" s="87"/>
      <c r="D27" s="87"/>
      <c r="E27" s="87"/>
      <c r="F27" s="87"/>
      <c r="G27" s="87"/>
      <c r="H27" s="87"/>
    </row>
    <row r="28" customFormat="false" ht="15" hidden="false" customHeight="false" outlineLevel="0" collapsed="false">
      <c r="C28" s="87"/>
      <c r="D28" s="87"/>
      <c r="E28" s="87"/>
      <c r="F28" s="87"/>
      <c r="G28" s="87"/>
      <c r="H28" s="87"/>
    </row>
    <row r="29" customFormat="false" ht="15" hidden="false" customHeight="false" outlineLevel="0" collapsed="false">
      <c r="C29" s="87"/>
      <c r="D29" s="87"/>
      <c r="E29" s="87"/>
      <c r="F29" s="87"/>
      <c r="G29" s="87"/>
      <c r="H29" s="87"/>
    </row>
    <row r="30" customFormat="false" ht="15" hidden="false" customHeight="false" outlineLevel="0" collapsed="false">
      <c r="C30" s="87"/>
      <c r="D30" s="87"/>
      <c r="E30" s="87"/>
      <c r="F30" s="87"/>
      <c r="G30" s="87"/>
      <c r="H30" s="87"/>
    </row>
  </sheetData>
  <mergeCells count="11">
    <mergeCell ref="A2:A3"/>
    <mergeCell ref="B2:B3"/>
    <mergeCell ref="C2:C3"/>
    <mergeCell ref="D2:D3"/>
    <mergeCell ref="E2:E3"/>
    <mergeCell ref="F2:F3"/>
    <mergeCell ref="G2:G3"/>
    <mergeCell ref="H2:H3"/>
    <mergeCell ref="A4:A8"/>
    <mergeCell ref="A9:A13"/>
    <mergeCell ref="A14:A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3671875" defaultRowHeight="15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8.67"/>
    <col collapsed="false" customWidth="true" hidden="false" outlineLevel="0" max="5" min="3" style="0" width="26.43"/>
    <col collapsed="false" customWidth="true" hidden="false" outlineLevel="0" max="6" min="6" style="0" width="13.21"/>
    <col collapsed="false" customWidth="true" hidden="false" outlineLevel="0" max="7" min="7" style="0" width="13.82"/>
  </cols>
  <sheetData>
    <row r="1" customFormat="false" ht="17.35" hidden="false" customHeight="false" outlineLevel="0" collapsed="false">
      <c r="A1" s="88" t="s">
        <v>0</v>
      </c>
      <c r="B1" s="88"/>
      <c r="C1" s="88"/>
      <c r="D1" s="88"/>
      <c r="E1" s="89"/>
      <c r="F1" s="89"/>
      <c r="G1" s="89"/>
      <c r="H1" s="89"/>
    </row>
    <row r="2" customFormat="false" ht="15" hidden="false" customHeight="false" outlineLevel="0" collapsed="false">
      <c r="A2" s="90" t="s">
        <v>4</v>
      </c>
      <c r="B2" s="90" t="s">
        <v>28</v>
      </c>
      <c r="C2" s="90" t="s">
        <v>9</v>
      </c>
      <c r="D2" s="90" t="s">
        <v>37</v>
      </c>
      <c r="E2" s="91"/>
      <c r="F2" s="90"/>
      <c r="G2" s="90"/>
    </row>
    <row r="3" customFormat="false" ht="15" hidden="false" customHeight="false" outlineLevel="0" collapsed="false">
      <c r="A3" s="92" t="s">
        <v>8</v>
      </c>
      <c r="B3" s="92" t="n">
        <v>2017</v>
      </c>
      <c r="C3" s="13" t="n">
        <v>431069.60887847</v>
      </c>
      <c r="D3" s="13" t="n">
        <v>152288</v>
      </c>
      <c r="E3" s="12"/>
      <c r="F3" s="13"/>
      <c r="G3" s="13"/>
    </row>
    <row r="4" customFormat="false" ht="15" hidden="false" customHeight="false" outlineLevel="0" collapsed="false">
      <c r="A4" s="92" t="s">
        <v>8</v>
      </c>
      <c r="B4" s="92" t="n">
        <v>2022</v>
      </c>
      <c r="C4" s="13" t="n">
        <v>813734.88366483</v>
      </c>
      <c r="D4" s="13" t="n">
        <v>153666</v>
      </c>
      <c r="E4" s="12"/>
      <c r="F4" s="13"/>
      <c r="G4" s="13"/>
    </row>
    <row r="5" customFormat="false" ht="15" hidden="false" customHeight="false" outlineLevel="0" collapsed="false">
      <c r="A5" s="93" t="s">
        <v>13</v>
      </c>
      <c r="B5" s="93" t="n">
        <v>2017</v>
      </c>
      <c r="C5" s="13" t="n">
        <v>961224.29231478</v>
      </c>
      <c r="D5" s="13" t="n">
        <v>1522882</v>
      </c>
      <c r="E5" s="12"/>
      <c r="F5" s="13"/>
      <c r="G5" s="13"/>
    </row>
    <row r="6" customFormat="false" ht="15" hidden="false" customHeight="false" outlineLevel="0" collapsed="false">
      <c r="A6" s="93" t="s">
        <v>13</v>
      </c>
      <c r="B6" s="93" t="n">
        <v>2022</v>
      </c>
      <c r="C6" s="13" t="n">
        <v>1618599.28703972</v>
      </c>
      <c r="D6" s="13" t="n">
        <v>1536670</v>
      </c>
      <c r="E6" s="12"/>
      <c r="F6" s="13"/>
      <c r="G6" s="13"/>
    </row>
    <row r="7" customFormat="false" ht="15" hidden="false" customHeight="false" outlineLevel="0" collapsed="false">
      <c r="A7" s="94" t="s">
        <v>15</v>
      </c>
      <c r="B7" s="94" t="n">
        <v>2017</v>
      </c>
      <c r="C7" s="13" t="n">
        <v>1715712.60336549</v>
      </c>
      <c r="D7" s="13" t="n">
        <v>7309833</v>
      </c>
      <c r="E7" s="12"/>
      <c r="F7" s="13"/>
      <c r="G7" s="13"/>
    </row>
    <row r="8" customFormat="false" ht="15" hidden="false" customHeight="false" outlineLevel="0" collapsed="false">
      <c r="A8" s="94" t="s">
        <v>15</v>
      </c>
      <c r="B8" s="94" t="n">
        <v>2022</v>
      </c>
      <c r="C8" s="13" t="n">
        <v>2719898.78017387</v>
      </c>
      <c r="D8" s="13" t="n">
        <v>7683352</v>
      </c>
      <c r="E8" s="12"/>
      <c r="F8" s="13"/>
      <c r="G8" s="13"/>
    </row>
    <row r="9" customFormat="false" ht="15" hidden="false" customHeight="false" outlineLevel="0" collapsed="false">
      <c r="A9" s="95" t="s">
        <v>17</v>
      </c>
      <c r="B9" s="95" t="n">
        <v>2017</v>
      </c>
      <c r="C9" s="13" t="n">
        <v>2988518.39663451</v>
      </c>
      <c r="D9" s="13" t="n">
        <v>142493303.95047</v>
      </c>
      <c r="E9" s="12"/>
      <c r="F9" s="13"/>
      <c r="G9" s="13"/>
    </row>
    <row r="10" customFormat="false" ht="15" hidden="false" customHeight="false" outlineLevel="0" collapsed="false">
      <c r="A10" s="95" t="s">
        <v>17</v>
      </c>
      <c r="B10" s="95" t="n">
        <v>2022</v>
      </c>
      <c r="C10" s="13" t="n">
        <v>4103959.46605216</v>
      </c>
      <c r="D10" s="13" t="n">
        <v>146662846</v>
      </c>
      <c r="E10" s="12"/>
      <c r="F10" s="13"/>
      <c r="G10" s="13"/>
    </row>
    <row r="11" customFormat="false" ht="15" hidden="false" customHeight="false" outlineLevel="0" collapsed="false">
      <c r="A11" s="96" t="s">
        <v>38</v>
      </c>
      <c r="B11" s="96"/>
      <c r="C11" s="96"/>
      <c r="D11" s="96"/>
    </row>
  </sheetData>
  <mergeCells count="2">
    <mergeCell ref="A1:D1"/>
    <mergeCell ref="A11:D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2369</TotalTime>
  <Application>LibreOffice/6.4.7.2$Linux_X86_64 LibreOffice_project/40$Build-2</Application>
  <Company>MADERO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2024-01-15T00:26:01Z</dcterms:created>
  <dc:creator>LARISSA LAKS</dc:creator>
  <dc:description/>
  <dc:language>pt-BR</dc:language>
  <cp:lastModifiedBy>Henrique Xavier</cp:lastModifiedBy>
  <dcterms:modified xsi:type="dcterms:W3CDTF">2024-01-22T10:54:33Z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MADERO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