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PAULA\Documents\DATA ANALYSIS CLASS\EXCEL CLASS\ASSIGNMENTS\"/>
    </mc:Choice>
  </mc:AlternateContent>
  <xr:revisionPtr revIDLastSave="0" documentId="13_ncr:1_{0FA9D7AF-75AF-4E54-BCC3-A652B4F599C0}" xr6:coauthVersionLast="47" xr6:coauthVersionMax="47" xr10:uidLastSave="{00000000-0000-0000-0000-000000000000}"/>
  <bookViews>
    <workbookView xWindow="-110" yWindow="-110" windowWidth="19420" windowHeight="10300" activeTab="1" xr2:uid="{2F43B59A-29CA-466A-9B36-E961AA051D99}"/>
  </bookViews>
  <sheets>
    <sheet name="Source_data" sheetId="1" r:id="rId1"/>
    <sheet name="Dashboard_Wireframe" sheetId="3" r:id="rId2"/>
    <sheet name="Pivot" sheetId="6" r:id="rId3"/>
    <sheet name="Dashboard" sheetId="7"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5" i="3" l="1" a="1"/>
  <c r="Q15" i="3" s="1"/>
  <c r="U15" i="3" a="1"/>
  <c r="U15" i="3" s="1"/>
  <c r="V15" i="3" a="1"/>
  <c r="V15" i="3" s="1"/>
  <c r="W15" i="3" a="1"/>
  <c r="W15" i="3" s="1"/>
  <c r="P15" i="3" a="1"/>
  <c r="P15" i="3" s="1"/>
  <c r="O15" i="3" a="1"/>
  <c r="O15" i="3" s="1"/>
  <c r="K15" i="3" a="1"/>
  <c r="K15" i="3" s="1"/>
  <c r="J15" i="3" a="1"/>
  <c r="J15" i="3" s="1"/>
  <c r="J25" i="3" s="1"/>
  <c r="I15" i="3" a="1"/>
  <c r="I15" i="3" s="1"/>
  <c r="E15" i="3" a="1"/>
  <c r="E15" i="3" s="1"/>
  <c r="E25" i="3" s="1"/>
  <c r="D15" i="3" a="1"/>
  <c r="D15" i="3" s="1"/>
  <c r="C15" i="3" a="1"/>
  <c r="C15" i="3" s="1"/>
  <c r="I54"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F78" i="6"/>
  <c r="E78" i="6"/>
  <c r="H55" i="6"/>
  <c r="I55" i="6"/>
  <c r="J55" i="6" s="1"/>
  <c r="H56" i="6"/>
  <c r="I56" i="6"/>
  <c r="J56" i="6" s="1"/>
  <c r="H57" i="6"/>
  <c r="I57" i="6"/>
  <c r="J57" i="6" s="1"/>
  <c r="G58" i="6"/>
  <c r="H58" i="6"/>
  <c r="I58" i="6"/>
  <c r="J58" i="6" s="1"/>
  <c r="H59" i="6"/>
  <c r="I59" i="6"/>
  <c r="J59" i="6" s="1"/>
  <c r="H60" i="6"/>
  <c r="I60" i="6"/>
  <c r="J60" i="6" s="1"/>
  <c r="H61" i="6"/>
  <c r="I61" i="6"/>
  <c r="J61" i="6" s="1"/>
  <c r="G62" i="6"/>
  <c r="H62" i="6"/>
  <c r="I62" i="6"/>
  <c r="J62" i="6" s="1"/>
  <c r="H63" i="6"/>
  <c r="I63" i="6"/>
  <c r="J63" i="6" s="1"/>
  <c r="H64" i="6"/>
  <c r="I64" i="6"/>
  <c r="J64" i="6" s="1"/>
  <c r="H65" i="6"/>
  <c r="I65" i="6"/>
  <c r="J65" i="6" s="1"/>
  <c r="G66" i="6"/>
  <c r="H66" i="6"/>
  <c r="I66" i="6"/>
  <c r="J66" i="6" s="1"/>
  <c r="H67" i="6"/>
  <c r="I67" i="6"/>
  <c r="J67" i="6" s="1"/>
  <c r="H68" i="6"/>
  <c r="I68" i="6"/>
  <c r="J68" i="6" s="1"/>
  <c r="H69" i="6"/>
  <c r="I69" i="6"/>
  <c r="J69" i="6" s="1"/>
  <c r="H54" i="6"/>
  <c r="J54" i="6"/>
  <c r="G54" i="6"/>
  <c r="E3" i="6"/>
  <c r="F3" i="6"/>
  <c r="L15" i="3" l="1"/>
  <c r="X23" i="3"/>
  <c r="X19" i="3"/>
  <c r="X22" i="3"/>
  <c r="X18" i="3"/>
  <c r="X21" i="3"/>
  <c r="X17" i="3"/>
  <c r="X24" i="3"/>
  <c r="X20" i="3"/>
  <c r="X16" i="3"/>
  <c r="Q25" i="3"/>
  <c r="R15" i="3"/>
  <c r="W25" i="3"/>
  <c r="X15" i="3"/>
  <c r="R23" i="3"/>
  <c r="R19" i="3"/>
  <c r="R22" i="3"/>
  <c r="R18" i="3"/>
  <c r="R21" i="3"/>
  <c r="R17" i="3"/>
  <c r="R24" i="3"/>
  <c r="R20" i="3"/>
  <c r="R16" i="3"/>
  <c r="K25" i="3"/>
  <c r="L25" i="3" s="1"/>
  <c r="F15" i="3"/>
  <c r="F23" i="3"/>
  <c r="F19" i="3"/>
  <c r="F22" i="3"/>
  <c r="F18" i="3"/>
  <c r="F21" i="3"/>
  <c r="F17" i="3"/>
  <c r="F24" i="3"/>
  <c r="F20" i="3"/>
  <c r="F16" i="3"/>
  <c r="P25" i="3"/>
  <c r="R25" i="3" s="1"/>
  <c r="V25" i="3"/>
  <c r="D25" i="3"/>
  <c r="F25" i="3" s="1"/>
  <c r="L23" i="3"/>
  <c r="L19" i="3"/>
  <c r="L22" i="3"/>
  <c r="L18" i="3"/>
  <c r="L21" i="3"/>
  <c r="L17" i="3"/>
  <c r="L24" i="3"/>
  <c r="L20" i="3"/>
  <c r="L16" i="3"/>
  <c r="X25"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<sst xmlns="http://schemas.openxmlformats.org/spreadsheetml/2006/main" count="130114" uniqueCount="10971">
  <si>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</si>
  <si>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</si>
  <si>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</si>
  <si>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</si>
  <si>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</si>
  <si>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</si>
  <si>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</si>
  <si>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</si>
  <si>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</si>
  <si>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</si>
  <si>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</si>
  <si>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</si>
  <si>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</si>
  <si>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</si>
  <si>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</si>
  <si>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</si>
  <si>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</si>
  <si>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</si>
  <si>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</si>
  <si>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</si>
  <si>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</si>
  <si>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</si>
  <si>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</si>
  <si>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</si>
  <si>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</si>
  <si>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</si>
  <si>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</si>
  <si>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</si>
  <si>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</si>
  <si>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</si>
  <si>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</si>
  <si>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</si>
  <si>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</si>
  <si>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</si>
  <si>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</si>
  <si>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</si>
  <si>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</si>
  <si>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</si>
  <si>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</si>
  <si>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</si>
  <si>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</si>
  <si>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</si>
  <si>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</si>
  <si>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</si>
  <si>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</si>
  <si>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</si>
  <si>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</si>
  <si>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</si>
  <si>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</si>
  <si>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</si>
  <si>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</si>
  <si>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</si>
  <si>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</si>
  <si>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</si>
  <si>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</si>
  <si>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</si>
  <si>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</si>
  <si>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</si>
  <si>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</si>
  <si>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</si>
  <si>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</si>
  <si>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</si>
  <si>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</si>
  <si>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</si>
  <si>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</si>
  <si>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</si>
  <si>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</si>
  <si>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</si>
  <si>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</si>
  <si>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</si>
  <si>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</si>
  <si>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</si>
  <si>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</si>
  <si>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</si>
  <si>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</si>
  <si>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</si>
  <si>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</si>
  <si>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</si>
  <si>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</si>
  <si>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</si>
  <si>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</si>
  <si>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</si>
  <si>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</si>
  <si>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</si>
  <si>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</si>
  <si>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</si>
  <si>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</si>
  <si>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</si>
  <si>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</si>
  <si>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</si>
  <si>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</si>
  <si>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</si>
  <si>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</si>
  <si>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</si>
  <si>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</si>
  <si>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</si>
  <si>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</si>
  <si>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</si>
  <si>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</si>
  <si>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</si>
  <si>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</si>
  <si>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</si>
  <si>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</si>
  <si>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</si>
  <si>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</si>
  <si>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</si>
  <si>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</si>
  <si>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</si>
  <si>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</si>
  <si>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</si>
  <si>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</si>
  <si>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</si>
  <si>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</si>
  <si>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</si>
  <si>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</si>
  <si>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</si>
  <si>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</si>
  <si>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</si>
  <si>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</si>
  <si>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</si>
  <si>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</si>
  <si>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</si>
  <si>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</si>
  <si>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</si>
  <si>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</si>
  <si>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</si>
  <si>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</si>
  <si>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</si>
  <si>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</si>
  <si>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</si>
  <si>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</si>
  <si>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</si>
  <si>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</si>
  <si>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</si>
  <si>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</si>
  <si>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</si>
  <si>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</si>
  <si>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</si>
  <si>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</si>
  <si>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</si>
  <si>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</si>
  <si>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</si>
  <si>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</si>
  <si>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</si>
  <si>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</si>
  <si>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</si>
  <si>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</si>
  <si>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</si>
  <si>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</si>
  <si>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</si>
  <si>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</si>
  <si>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</si>
  <si>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</si>
  <si>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</si>
  <si>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</si>
  <si>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</si>
  <si>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</si>
  <si>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</si>
  <si>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</si>
  <si>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</si>
  <si>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</si>
  <si>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</si>
  <si>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</si>
  <si>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</si>
  <si>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</si>
  <si>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</si>
  <si>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</si>
  <si>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</si>
  <si>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</si>
  <si>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</si>
  <si>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</si>
  <si>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</si>
  <si>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</si>
  <si>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</si>
  <si>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</si>
  <si>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</si>
  <si>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</si>
  <si>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</si>
  <si>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</si>
  <si>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</si>
  <si>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</si>
  <si>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</si>
  <si>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</si>
  <si>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</si>
  <si>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</si>
  <si>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</si>
  <si>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</si>
  <si>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</si>
  <si>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</si>
  <si>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</si>
  <si>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</si>
  <si>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</si>
  <si>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</si>
  <si>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</si>
  <si>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</si>
  <si>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</si>
  <si>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</si>
  <si>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</si>
  <si>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</si>
  <si>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</si>
  <si>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</si>
  <si>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</si>
  <si>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</si>
  <si>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</si>
  <si>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</si>
  <si>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</si>
  <si>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</si>
  <si>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</si>
  <si>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</si>
  <si>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</si>
  <si>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</si>
  <si>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</si>
  <si>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</si>
  <si>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</si>
  <si>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</si>
  <si>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</si>
  <si>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</si>
  <si>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</si>
  <si>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</si>
  <si>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</si>
  <si>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</si>
  <si>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</si>
  <si>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</si>
  <si>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</si>
  <si>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</si>
  <si>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</si>
  <si>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</si>
  <si>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</si>
  <si>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</si>
  <si>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</si>
  <si>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</si>
  <si>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</si>
  <si>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</si>
  <si>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</si>
  <si>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</si>
  <si>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</si>
  <si>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</si>
  <si>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</si>
  <si>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</si>
  <si>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</si>
  <si>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</si>
  <si>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</si>
  <si>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</si>
  <si>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</si>
  <si>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</si>
  <si>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</si>
  <si>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</si>
  <si>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</si>
  <si>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</si>
  <si>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</si>
  <si>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</si>
  <si>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</si>
  <si>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</si>
  <si>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</si>
  <si>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</si>
  <si>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</si>
  <si>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</si>
  <si>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</si>
  <si>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</si>
  <si>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</si>
  <si>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</si>
  <si>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</si>
  <si>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</si>
  <si>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</si>
  <si>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</si>
  <si>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</si>
  <si>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</si>
  <si>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</si>
  <si>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</si>
  <si>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</si>
  <si>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</si>
  <si>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</si>
  <si>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</si>
  <si>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</si>
  <si>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</si>
  <si>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</si>
  <si>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</si>
  <si>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</si>
  <si>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</si>
  <si>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</si>
  <si>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</si>
  <si>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</si>
  <si>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</si>
  <si>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</si>
  <si>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</si>
  <si>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</si>
  <si>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</si>
  <si>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</si>
  <si>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</si>
  <si>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</si>
  <si>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</si>
  <si>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</si>
  <si>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</si>
  <si>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</si>
  <si>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</si>
  <si>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</si>
  <si>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</si>
  <si>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</si>
  <si>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</si>
  <si>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</si>
  <si>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</si>
  <si>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</si>
  <si>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</si>
  <si>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</si>
  <si>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</si>
  <si>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</si>
  <si>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</si>
  <si>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</si>
  <si>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</si>
  <si>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</si>
  <si>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</si>
  <si>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</si>
  <si>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</si>
  <si>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</si>
  <si>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</si>
  <si>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</si>
  <si>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</si>
  <si>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</si>
  <si>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</si>
  <si>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</si>
  <si>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</si>
  <si>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</si>
  <si>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</si>
  <si>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</si>
  <si>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</si>
  <si>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</si>
  <si>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</si>
  <si>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</si>
  <si>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</si>
  <si>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</si>
  <si>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</si>
  <si>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</si>
  <si>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</si>
  <si>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</si>
  <si>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</si>
  <si>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</si>
  <si>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</si>
  <si>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</si>
  <si>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</si>
  <si>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</si>
  <si>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</si>
  <si>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</si>
  <si>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</si>
  <si>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</si>
  <si>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</si>
  <si>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</si>
  <si>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</si>
  <si>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</si>
  <si>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</si>
  <si>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</si>
  <si>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</si>
  <si>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</si>
  <si>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</si>
  <si>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</si>
  <si>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</si>
  <si>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</si>
  <si>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</si>
  <si>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</si>
  <si>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</si>
  <si>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</si>
  <si>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</si>
  <si>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</si>
  <si>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</si>
  <si>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</si>
  <si>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</si>
  <si>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</si>
  <si>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</si>
  <si>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</si>
  <si>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</si>
  <si>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</si>
  <si>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</si>
  <si>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</si>
  <si>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</si>
  <si>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</si>
  <si>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</si>
  <si>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</si>
  <si>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</si>
  <si>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</si>
  <si>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</si>
  <si>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</si>
  <si>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</si>
  <si>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</si>
  <si>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</si>
  <si>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</si>
  <si>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</si>
  <si>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</si>
  <si>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</si>
  <si>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</si>
  <si>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</si>
  <si>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</si>
  <si>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</si>
  <si>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</si>
  <si>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</si>
  <si>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</si>
  <si>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</si>
  <si>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</si>
  <si>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</si>
  <si>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</si>
  <si>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</si>
  <si>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</si>
  <si>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</si>
  <si>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</si>
  <si>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</si>
  <si>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</si>
  <si>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</si>
  <si>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</si>
  <si>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</si>
  <si>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</si>
  <si>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</si>
  <si>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</si>
  <si>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</si>
  <si>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</si>
  <si>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</si>
  <si>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</si>
  <si>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</si>
  <si>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</si>
  <si>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</si>
  <si>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</si>
  <si>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</si>
  <si>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</si>
  <si>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</si>
  <si>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</si>
  <si>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</si>
  <si>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</si>
  <si>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</si>
  <si>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</si>
  <si>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</si>
  <si>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</si>
  <si>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</si>
  <si>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</si>
  <si>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</si>
  <si>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</si>
  <si>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</si>
  <si>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</si>
  <si>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</si>
  <si>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</si>
  <si>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</si>
  <si>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</si>
  <si>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</si>
  <si>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</si>
  <si>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</si>
  <si>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</si>
  <si>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</si>
  <si>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</si>
  <si>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</si>
  <si>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</si>
  <si>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</si>
  <si>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</si>
  <si>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</si>
  <si>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</si>
  <si>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</si>
  <si>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</si>
  <si>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</si>
  <si>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</si>
  <si>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</si>
  <si>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</si>
  <si>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</si>
  <si>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</si>
  <si>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</si>
  <si>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</si>
  <si>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</si>
  <si>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</si>
  <si>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</si>
  <si>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</si>
  <si>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</si>
  <si>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</si>
  <si>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</si>
  <si>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</si>
  <si>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</si>
  <si>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</si>
  <si>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</si>
  <si>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</si>
  <si>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</si>
  <si>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</si>
  <si>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</si>
  <si>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</si>
  <si>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</si>
  <si>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</si>
  <si>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</si>
  <si>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</si>
  <si>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</si>
  <si>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</si>
  <si>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</si>
  <si>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</si>
  <si>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</si>
  <si>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</si>
  <si>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</si>
  <si>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</si>
  <si>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</si>
  <si>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</si>
  <si>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</si>
  <si>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</si>
  <si>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</si>
  <si>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</si>
  <si>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</si>
  <si>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</si>
  <si>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</si>
  <si>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</si>
  <si>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</si>
  <si>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</si>
  <si>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</si>
  <si>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</si>
  <si>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</si>
  <si>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</si>
  <si>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</si>
  <si>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</si>
  <si>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</si>
  <si>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</si>
  <si>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</si>
  <si>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</si>
  <si>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</si>
  <si>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</si>
  <si>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</si>
  <si>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</si>
  <si>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</si>
  <si>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</si>
  <si>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</si>
  <si>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</si>
  <si>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</si>
  <si>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</si>
  <si>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</si>
  <si>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</si>
  <si>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</si>
  <si>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</si>
  <si>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</si>
  <si>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</si>
  <si>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</si>
  <si>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</si>
  <si>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</si>
  <si>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</si>
  <si>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</si>
  <si>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</si>
  <si>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</si>
  <si>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</si>
  <si>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</si>
  <si>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</si>
  <si>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</si>
  <si>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</si>
  <si>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</si>
  <si>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</si>
  <si>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</si>
  <si>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</si>
  <si>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</si>
  <si>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</si>
  <si>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</si>
  <si>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</si>
  <si>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</si>
  <si>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</si>
  <si>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</si>
  <si>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</si>
  <si>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</si>
  <si>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</si>
  <si>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</si>
  <si>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</si>
  <si>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</si>
  <si>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</si>
  <si>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</si>
  <si>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</si>
  <si>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</si>
  <si>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</si>
  <si>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</si>
  <si>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</si>
  <si>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</si>
  <si>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</si>
  <si>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</si>
  <si>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</si>
  <si>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</si>
  <si>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</si>
  <si>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</si>
  <si>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</si>
  <si>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</si>
  <si>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</si>
  <si>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</si>
  <si>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</si>
  <si>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</si>
  <si>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</si>
  <si>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</si>
  <si>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</si>
  <si>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</si>
  <si>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</si>
  <si>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</si>
  <si>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</si>
  <si>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</si>
  <si>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</si>
  <si>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</si>
  <si>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</si>
  <si>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</si>
  <si>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</si>
  <si>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</si>
  <si>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</si>
  <si>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</si>
  <si>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</si>
  <si>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</si>
  <si>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</si>
  <si>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</si>
  <si>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</si>
  <si>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</si>
  <si>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</si>
  <si>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</si>
  <si>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</si>
  <si>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</si>
  <si>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</si>
  <si>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</si>
  <si>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</si>
  <si>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</si>
  <si>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</si>
  <si>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</si>
  <si>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</si>
  <si>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</si>
  <si>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</si>
  <si>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</si>
  <si>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</si>
  <si>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</si>
  <si>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</si>
  <si>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</si>
  <si>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</si>
  <si>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</si>
  <si>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</si>
  <si>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</si>
  <si>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</si>
  <si>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</si>
  <si>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</si>
  <si>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</si>
  <si>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</si>
  <si>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</si>
  <si>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</si>
  <si>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</si>
  <si>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</si>
  <si>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</si>
  <si>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</si>
  <si>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</si>
  <si>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</si>
  <si>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</si>
  <si>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</si>
  <si>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</si>
  <si>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</si>
  <si>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</si>
  <si>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</si>
  <si>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</si>
  <si>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</si>
  <si>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</si>
  <si>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</si>
  <si>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</si>
  <si>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</si>
  <si>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</si>
  <si>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</si>
  <si>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</si>
  <si>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</si>
  <si>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</si>
  <si>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</si>
  <si>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</si>
  <si>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</si>
  <si>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</si>
  <si>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</si>
  <si>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</si>
  <si>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</si>
  <si>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</si>
  <si>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</si>
  <si>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</si>
  <si>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</si>
  <si>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</si>
  <si>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</si>
  <si>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</si>
  <si>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</si>
  <si>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</si>
  <si>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</si>
  <si>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</si>
  <si>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</si>
  <si>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</si>
  <si>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</si>
  <si>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</si>
  <si>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</si>
  <si>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</si>
  <si>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</si>
  <si>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</si>
  <si>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</si>
  <si>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</si>
  <si>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</si>
  <si>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</si>
  <si>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</si>
  <si>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</si>
  <si>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</si>
  <si>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</si>
  <si>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</si>
  <si>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</si>
  <si>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</si>
  <si>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</si>
  <si>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</si>
  <si>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</si>
  <si>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</si>
  <si>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</si>
  <si>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</si>
  <si>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</si>
  <si>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</si>
  <si>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</si>
  <si>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</si>
  <si>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</si>
  <si>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</si>
  <si>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</si>
  <si>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</si>
  <si>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</si>
  <si>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</si>
  <si>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</si>
  <si>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</si>
  <si>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</si>
  <si>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</si>
  <si>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</si>
  <si>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</si>
  <si>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</si>
  <si>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</si>
  <si>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</si>
  <si>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</si>
  <si>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</si>
  <si>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</si>
  <si>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</si>
  <si>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</si>
  <si>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</si>
  <si>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</si>
  <si>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</si>
  <si>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</si>
  <si>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</si>
  <si>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</si>
  <si>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</si>
  <si>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</si>
  <si>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</si>
  <si>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</si>
  <si>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</si>
  <si>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</si>
  <si>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</si>
  <si>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</si>
  <si>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</si>
  <si>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</si>
  <si>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</si>
  <si>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</si>
  <si>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</si>
  <si>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</si>
  <si>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</si>
  <si>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</si>
  <si>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</si>
  <si>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</si>
  <si>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</si>
  <si>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</si>
  <si>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</si>
  <si>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</si>
  <si>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</si>
  <si>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</si>
  <si>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</si>
  <si>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</si>
  <si>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</si>
  <si>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</si>
  <si>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</si>
  <si>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</si>
  <si>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</si>
  <si>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</si>
  <si>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</si>
  <si>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</si>
  <si>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</si>
  <si>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</si>
  <si>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</si>
  <si>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</si>
  <si>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</si>
  <si>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</si>
  <si>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</si>
  <si>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</si>
  <si>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</si>
  <si>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</si>
  <si>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</si>
  <si>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</si>
  <si>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</si>
  <si>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</si>
  <si>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</si>
  <si>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</si>
  <si>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</si>
  <si>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</si>
  <si>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</si>
  <si>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</si>
  <si>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</si>
  <si>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</si>
  <si>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</si>
  <si>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</si>
  <si>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</si>
  <si>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</si>
  <si>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</si>
  <si>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</si>
  <si>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</si>
  <si>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</si>
  <si>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</si>
  <si>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</si>
  <si>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</si>
  <si>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</si>
  <si>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</si>
  <si>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</si>
  <si>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</si>
  <si>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</si>
  <si>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</si>
  <si>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</si>
  <si>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</si>
  <si>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</si>
  <si>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</si>
  <si>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</si>
  <si>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</si>
  <si>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</si>
  <si>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</si>
  <si>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</si>
  <si>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</si>
  <si>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</si>
  <si>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</si>
  <si>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</si>
  <si>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</si>
  <si>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</si>
  <si>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</si>
  <si>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</si>
  <si>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</si>
  <si>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</si>
  <si>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</si>
  <si>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</si>
  <si>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</si>
  <si>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</si>
  <si>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</si>
  <si>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</si>
  <si>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</si>
  <si>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</si>
  <si>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</si>
  <si>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</si>
  <si>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</si>
  <si>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</si>
  <si>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</si>
  <si>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</si>
  <si>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</si>
  <si>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</si>
  <si>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</si>
  <si>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</si>
  <si>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</si>
  <si>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</si>
  <si>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</si>
  <si>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</si>
  <si>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</si>
  <si>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</si>
  <si>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</si>
  <si>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</si>
  <si>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</si>
  <si>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</si>
  <si>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</si>
  <si>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</si>
  <si>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</si>
  <si>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</si>
  <si>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</si>
  <si>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</si>
  <si>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</si>
  <si>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</si>
  <si>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</si>
  <si>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</si>
  <si>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</si>
  <si>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</si>
  <si>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</si>
  <si>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</si>
  <si>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</si>
  <si>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</si>
  <si>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</si>
  <si>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</si>
  <si>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</si>
  <si>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</si>
  <si>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</si>
  <si>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</si>
  <si>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</si>
  <si>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</si>
  <si>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</si>
  <si>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</si>
  <si>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</si>
  <si>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</si>
  <si>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</si>
  <si>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</si>
  <si>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</si>
  <si>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</si>
  <si>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</si>
  <si>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</si>
  <si>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</si>
  <si>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</si>
  <si>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</si>
  <si>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</si>
  <si>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</si>
  <si>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</si>
  <si>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</si>
  <si>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</si>
  <si>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</si>
  <si>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</si>
  <si>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</si>
  <si>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</si>
  <si>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</si>
  <si>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</si>
  <si>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</si>
  <si>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</si>
  <si>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</si>
  <si>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</si>
  <si>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</si>
  <si>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</si>
  <si>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</si>
  <si>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</si>
  <si>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</si>
  <si>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</si>
  <si>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</si>
  <si>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</si>
  <si>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</si>
  <si>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</si>
  <si>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</si>
  <si>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</si>
  <si>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</si>
  <si>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</si>
  <si>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</si>
  <si>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</si>
  <si>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</si>
  <si>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</si>
  <si>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</si>
  <si>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</si>
  <si>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</si>
  <si>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</si>
  <si>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</si>
  <si>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</si>
  <si>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</si>
  <si>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</si>
  <si>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</si>
  <si>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</si>
  <si>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</si>
  <si>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</si>
  <si>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</si>
  <si>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</si>
  <si>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</si>
  <si>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</si>
  <si>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</si>
  <si>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</si>
  <si>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</si>
  <si>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</si>
  <si>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</si>
  <si>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</si>
  <si>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</si>
  <si>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</si>
  <si>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</si>
  <si>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</si>
  <si>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</si>
  <si>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</si>
  <si>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</si>
  <si>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</si>
  <si>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</si>
  <si>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</si>
  <si>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</si>
  <si>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</si>
  <si>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</si>
  <si>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</si>
  <si>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</si>
  <si>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</si>
  <si>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</si>
  <si>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</si>
  <si>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</si>
  <si>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</si>
  <si>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</si>
  <si>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</si>
  <si>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</si>
  <si>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</si>
  <si>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</si>
  <si>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</si>
  <si>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</si>
  <si>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</si>
  <si>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</si>
  <si>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</si>
  <si>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</si>
  <si>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</si>
  <si>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</si>
  <si>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</si>
  <si>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</si>
  <si>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</si>
  <si>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</si>
  <si>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</si>
  <si>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</si>
  <si>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</si>
  <si>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</si>
  <si>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</si>
  <si>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</si>
  <si>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</si>
  <si>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</si>
  <si>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</si>
  <si>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</si>
  <si>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</si>
  <si>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</si>
  <si>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</si>
  <si>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</si>
  <si>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</si>
  <si>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</si>
  <si>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</si>
  <si>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</si>
  <si>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</si>
  <si>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</si>
  <si>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</si>
  <si>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</si>
  <si>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</si>
  <si>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</si>
  <si>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</si>
  <si>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</si>
  <si>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</si>
  <si>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</si>
  <si>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</si>
  <si>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</si>
  <si>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</si>
  <si>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</si>
  <si>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</si>
  <si>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</si>
  <si>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</si>
  <si>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</si>
  <si>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</si>
  <si>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</si>
  <si>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</si>
  <si>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</si>
  <si>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</si>
  <si>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</si>
  <si>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</si>
  <si>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</si>
  <si>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</si>
  <si>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</si>
  <si>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</si>
  <si>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</si>
  <si>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</si>
  <si>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</si>
  <si>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</si>
  <si>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</si>
  <si>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</si>
  <si>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</si>
  <si>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</si>
  <si>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</si>
  <si>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</si>
  <si>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</si>
  <si>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</si>
  <si>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</si>
  <si>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</si>
  <si>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</si>
  <si>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</si>
  <si>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</si>
  <si>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</si>
  <si>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</si>
  <si>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</si>
  <si>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</si>
  <si>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</si>
  <si>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</si>
  <si>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</si>
  <si>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</si>
  <si>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</si>
  <si>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</si>
  <si>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</si>
  <si>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</si>
  <si>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</si>
  <si>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</si>
  <si>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</si>
  <si>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</si>
  <si>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</si>
  <si>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</si>
  <si>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</si>
  <si>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</si>
  <si>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</si>
  <si>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</si>
  <si>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</si>
  <si>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</si>
  <si>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</si>
  <si>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</si>
  <si>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</si>
  <si>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</si>
  <si>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</si>
  <si>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</si>
  <si>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</si>
  <si>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</si>
  <si>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</si>
  <si>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</si>
  <si>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</si>
  <si>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</si>
  <si>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</si>
  <si>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</si>
  <si>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</si>
  <si>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</si>
  <si>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</si>
  <si>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</si>
  <si>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</si>
  <si>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</si>
  <si>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</si>
  <si>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</si>
  <si>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</si>
  <si>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</si>
  <si>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</si>
  <si>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</si>
  <si>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</si>
  <si>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</si>
  <si>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</si>
  <si>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</si>
  <si>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</si>
  <si>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</si>
  <si>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</si>
  <si>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</si>
  <si>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</si>
  <si>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</si>
  <si>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</si>
  <si>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</si>
  <si>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</si>
  <si>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</si>
  <si>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</si>
  <si>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</si>
  <si>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</si>
  <si>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</si>
  <si>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</si>
  <si>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</si>
  <si>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</si>
  <si>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</si>
  <si>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</si>
  <si>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</si>
  <si>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</si>
  <si>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</si>
  <si>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</si>
  <si>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</si>
  <si>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</si>
  <si>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</si>
  <si>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</si>
  <si>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</si>
  <si>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</si>
  <si>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</si>
  <si>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</si>
  <si>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</si>
  <si>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</si>
  <si>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</si>
  <si>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</si>
  <si>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</si>
  <si>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</si>
  <si>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</si>
  <si>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</si>
  <si>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</si>
  <si>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</si>
  <si>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</si>
  <si>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</si>
  <si>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</si>
  <si>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</si>
  <si>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</si>
  <si>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</si>
  <si>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</si>
  <si>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</si>
  <si>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</si>
  <si>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</si>
  <si>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</si>
  <si>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</si>
  <si>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</si>
  <si>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</si>
  <si>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</si>
  <si>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</si>
  <si>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</si>
  <si>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</si>
  <si>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</si>
  <si>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</si>
  <si>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</si>
  <si>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</si>
  <si>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</si>
  <si>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</si>
  <si>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</si>
  <si>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</si>
  <si>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</si>
  <si>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</si>
  <si>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</si>
  <si>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</si>
  <si>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</si>
  <si>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</si>
  <si>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</si>
  <si>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</si>
  <si>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</si>
  <si>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</si>
  <si>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</si>
  <si>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</si>
  <si>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</si>
  <si>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</si>
  <si>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</si>
  <si>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</si>
  <si>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</si>
  <si>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</si>
  <si>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</si>
  <si>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</si>
  <si>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</si>
  <si>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</si>
  <si>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</si>
  <si>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</si>
  <si>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</si>
  <si>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</si>
  <si>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</si>
  <si>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</si>
  <si>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</si>
  <si>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</si>
  <si>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</si>
  <si>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</si>
  <si>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</si>
  <si>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</si>
  <si>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</si>
  <si>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</si>
  <si>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</si>
  <si>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</si>
  <si>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</si>
  <si>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</si>
  <si>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</si>
  <si>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</si>
  <si>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</si>
  <si>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</si>
  <si>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</si>
  <si>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</si>
  <si>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</si>
  <si>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</si>
  <si>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</si>
  <si>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</si>
  <si>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</si>
  <si>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</si>
  <si>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</si>
  <si>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</si>
  <si>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</si>
  <si>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</si>
  <si>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</si>
  <si>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</si>
  <si>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</si>
  <si>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</si>
  <si>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</si>
  <si>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</si>
  <si>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</si>
  <si>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</si>
  <si>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</si>
  <si>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</si>
  <si>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</si>
  <si>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</si>
  <si>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</si>
  <si>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</si>
  <si>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</si>
  <si>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</si>
  <si>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</si>
  <si>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</si>
  <si>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</si>
  <si>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</si>
  <si>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</si>
  <si>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</si>
  <si>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</si>
  <si>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</si>
  <si>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</si>
  <si>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</si>
  <si>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</si>
  <si>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</si>
  <si>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</si>
  <si>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</si>
  <si>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</si>
  <si>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</si>
  <si>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</si>
  <si>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</si>
  <si>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</si>
  <si>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</si>
  <si>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</si>
  <si>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</si>
  <si>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</si>
  <si>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</si>
  <si>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</si>
  <si>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</si>
  <si>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</si>
  <si>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</si>
  <si>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</si>
  <si>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</si>
  <si>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</si>
  <si>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</si>
  <si>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</si>
  <si>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</si>
  <si>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</si>
  <si>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</si>
  <si>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</si>
  <si>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</si>
  <si>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</si>
  <si>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</si>
  <si>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</si>
  <si>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</si>
  <si>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</si>
  <si>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</si>
  <si>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</si>
  <si>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</si>
  <si>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</si>
  <si>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</si>
  <si>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</si>
  <si>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</si>
  <si>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</si>
  <si>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</si>
  <si>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</si>
  <si>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</si>
  <si>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</si>
  <si>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</si>
  <si>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</si>
  <si>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</si>
  <si>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</si>
  <si>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</si>
  <si>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</si>
  <si>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</si>
  <si>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</si>
  <si>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</si>
  <si>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</si>
  <si>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</si>
  <si>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</si>
  <si>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</si>
  <si>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</si>
  <si>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</si>
  <si>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</si>
  <si>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</si>
  <si>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</si>
  <si>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</si>
  <si>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</si>
  <si>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</si>
  <si>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</si>
  <si>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</si>
  <si>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</si>
  <si>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</si>
  <si>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</si>
  <si>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</si>
  <si>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</si>
  <si>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</si>
  <si>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</si>
  <si>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</si>
  <si>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</si>
  <si>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</si>
  <si>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</si>
  <si>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</si>
  <si>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</si>
  <si>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</si>
  <si>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</si>
  <si>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</si>
  <si>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</si>
  <si>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</si>
  <si>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</si>
  <si>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</si>
  <si>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</si>
  <si>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</si>
  <si>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</si>
  <si>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</si>
  <si>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</si>
  <si>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</si>
  <si>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</si>
  <si>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</si>
  <si>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</si>
  <si>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</si>
  <si>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</si>
  <si>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</si>
  <si>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</si>
  <si>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</si>
  <si>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</si>
  <si>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</si>
  <si>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</si>
  <si>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</si>
  <si>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</si>
  <si>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</si>
  <si>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</si>
  <si>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</si>
  <si>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</si>
  <si>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</si>
  <si>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</si>
  <si>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</si>
  <si>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</si>
  <si>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</si>
  <si>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</si>
  <si>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</si>
  <si>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</si>
  <si>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</si>
  <si>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</si>
  <si>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</si>
  <si>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</si>
  <si>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</si>
  <si>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</si>
  <si>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</si>
  <si>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</si>
  <si>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</si>
  <si>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</si>
  <si>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</si>
  <si>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</si>
  <si>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</si>
  <si>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</si>
  <si>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</si>
  <si>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</si>
  <si>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</si>
  <si>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</si>
  <si>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</si>
  <si>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</si>
  <si>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</si>
  <si>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</si>
  <si>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</si>
  <si>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</si>
  <si>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</si>
  <si>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</si>
  <si>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</si>
  <si>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</si>
  <si>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</si>
  <si>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</si>
  <si>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</si>
  <si>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</si>
  <si>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</si>
  <si>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</si>
  <si>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</si>
  <si>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</si>
  <si>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</si>
  <si>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</si>
  <si>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</si>
  <si>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</si>
  <si>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</si>
  <si>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</si>
  <si>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</si>
  <si>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</si>
  <si>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</si>
  <si>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</si>
  <si>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</si>
  <si>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</si>
  <si>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</si>
  <si>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</si>
  <si>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</si>
  <si>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</si>
  <si>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</si>
  <si>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</si>
  <si>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</si>
  <si>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</si>
  <si>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</si>
  <si>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</si>
  <si>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</si>
  <si>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</si>
  <si>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</si>
  <si>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</si>
  <si>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</si>
  <si>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</si>
  <si>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</si>
  <si>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</si>
  <si>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</si>
  <si>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</si>
  <si>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</si>
  <si>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</si>
  <si>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</si>
  <si>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</si>
  <si>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</si>
  <si>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</si>
  <si>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</si>
  <si>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</si>
  <si>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</si>
  <si>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</si>
  <si>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</si>
  <si>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</si>
  <si>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</si>
  <si>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</si>
  <si>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</si>
  <si>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</si>
  <si>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</si>
  <si>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</si>
  <si>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</si>
  <si>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</si>
  <si>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</si>
  <si>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</si>
  <si>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</si>
  <si>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</si>
  <si>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</si>
  <si>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</si>
  <si>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</si>
  <si>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</si>
  <si>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</si>
  <si>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</si>
  <si>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</si>
  <si>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</si>
  <si>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</si>
  <si>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</si>
  <si>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</si>
  <si>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</si>
  <si>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</si>
  <si>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</si>
  <si>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</si>
  <si>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</si>
  <si>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</si>
  <si>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</si>
  <si>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</si>
  <si>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</si>
  <si>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</si>
  <si>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</si>
  <si>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</si>
  <si>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</si>
  <si>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</si>
  <si>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</si>
  <si>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</si>
  <si>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</si>
  <si>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</si>
  <si>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</si>
  <si>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</si>
  <si>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</si>
  <si>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</si>
  <si>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</si>
  <si>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</si>
  <si>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</si>
  <si>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</si>
  <si>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</si>
  <si>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</si>
  <si>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</si>
  <si>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</si>
  <si>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</si>
  <si>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</si>
  <si>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</si>
  <si>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</si>
  <si>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</si>
  <si>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</si>
  <si>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</si>
  <si>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</si>
  <si>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</si>
  <si>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</si>
  <si>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</si>
  <si>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</si>
  <si>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</si>
  <si>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</si>
  <si>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</si>
  <si>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</si>
  <si>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</si>
  <si>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</si>
  <si>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</si>
  <si>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</si>
  <si>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</si>
  <si>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</si>
  <si>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</si>
  <si>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</si>
  <si>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</si>
  <si>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</si>
  <si>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</si>
  <si>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</si>
  <si>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</si>
  <si>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</si>
  <si>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</si>
  <si>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</si>
  <si>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</si>
  <si>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</si>
  <si>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</si>
  <si>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</si>
  <si>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</si>
  <si>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</si>
  <si>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</si>
  <si>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</si>
  <si>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</si>
  <si>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</si>
  <si>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</si>
  <si>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</si>
  <si>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</si>
  <si>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</si>
  <si>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</si>
  <si>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</si>
  <si>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</si>
  <si>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</si>
  <si>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</si>
  <si>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</si>
  <si>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</si>
  <si>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</si>
  <si>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</si>
  <si>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</si>
  <si>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</si>
  <si>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</si>
  <si>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</si>
  <si>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</si>
  <si>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</si>
  <si>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</si>
  <si>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</si>
  <si>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</si>
  <si>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</si>
  <si>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</si>
  <si>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</si>
  <si>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</si>
  <si>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</si>
  <si>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</si>
  <si>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</si>
  <si>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</si>
  <si>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</si>
  <si>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</si>
  <si>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</si>
  <si>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</si>
  <si>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</si>
  <si>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</si>
  <si>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</si>
  <si>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</si>
  <si>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</si>
  <si>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</si>
  <si>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</si>
  <si>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</si>
  <si>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</si>
  <si>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</si>
  <si>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</si>
  <si>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</si>
  <si>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</si>
  <si>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</si>
  <si>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</si>
  <si>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</si>
  <si>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</si>
  <si>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</si>
  <si>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</si>
  <si>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</si>
  <si>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</si>
  <si>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</si>
  <si>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</si>
  <si>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</si>
  <si>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</si>
  <si>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</si>
  <si>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</si>
  <si>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</si>
  <si>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</si>
  <si>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</si>
  <si>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</si>
  <si>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</si>
  <si>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</si>
  <si>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</si>
  <si>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</si>
  <si>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</si>
  <si>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</si>
  <si>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</si>
  <si>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</si>
  <si>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</si>
  <si>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</si>
  <si>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</si>
  <si>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</si>
  <si>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</si>
  <si>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</si>
  <si>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</si>
  <si>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</si>
  <si>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</si>
  <si>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</si>
  <si>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</si>
  <si>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</si>
  <si>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</si>
  <si>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</si>
  <si>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</si>
  <si>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</si>
  <si>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</si>
  <si>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</si>
  <si>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</si>
  <si>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</si>
  <si>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</si>
  <si>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</si>
  <si>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</si>
  <si>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</si>
  <si>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</si>
  <si>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</si>
  <si>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</si>
  <si>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</si>
  <si>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</si>
  <si>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</si>
  <si>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</si>
  <si>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</si>
  <si>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</si>
  <si>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</si>
  <si>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</si>
  <si>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</si>
  <si>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</si>
  <si>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</si>
  <si>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</si>
  <si>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</si>
  <si>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</si>
  <si>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</si>
  <si>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</si>
  <si>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</si>
  <si>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</si>
  <si>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</si>
  <si>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</si>
  <si>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</si>
  <si>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</si>
  <si>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</si>
  <si>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</si>
  <si>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</si>
  <si>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</si>
  <si>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</si>
  <si>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</si>
  <si>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</si>
  <si>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</si>
  <si>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</si>
  <si>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</si>
  <si>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</si>
  <si>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</si>
  <si>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</si>
  <si>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</si>
  <si>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</si>
  <si>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</si>
  <si>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</si>
  <si>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</si>
  <si>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</si>
  <si>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</si>
  <si>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</si>
  <si>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</si>
  <si>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</si>
  <si>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</si>
  <si>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</si>
  <si>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</si>
  <si>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</si>
  <si>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</si>
  <si>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</si>
  <si>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</si>
  <si>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</si>
  <si>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</si>
  <si>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</si>
  <si>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</si>
  <si>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</si>
  <si>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</si>
  <si>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</si>
  <si>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</si>
  <si>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</si>
  <si>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</si>
  <si>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</si>
  <si>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</si>
  <si>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</si>
  <si>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</si>
  <si>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</si>
  <si>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</si>
  <si>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</si>
  <si>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</si>
  <si>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</si>
  <si>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</si>
  <si>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</si>
  <si>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</si>
  <si>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</si>
  <si>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</si>
  <si>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</si>
  <si>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</si>
  <si>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</si>
  <si>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</si>
  <si>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</si>
  <si>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</si>
  <si>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</si>
  <si>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</si>
  <si>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</si>
  <si>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</si>
  <si>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</si>
  <si>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</si>
  <si>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</si>
  <si>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</si>
  <si>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</si>
  <si>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</si>
  <si>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</si>
  <si>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</si>
  <si>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</si>
  <si>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</si>
  <si>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</si>
  <si>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</si>
  <si>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</si>
  <si>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</si>
  <si>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</si>
  <si>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</si>
  <si>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</si>
  <si>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</si>
  <si>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</si>
  <si>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</si>
  <si>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</si>
  <si>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</si>
  <si>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</si>
  <si>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</si>
  <si>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</si>
  <si>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</si>
  <si>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</si>
  <si>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</si>
  <si>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</si>
  <si>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</si>
  <si>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</si>
  <si>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</si>
  <si>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</si>
  <si>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</si>
  <si>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</si>
  <si>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</si>
  <si>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</si>
  <si>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</si>
  <si>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</si>
  <si>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</si>
  <si>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</si>
  <si>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</si>
  <si>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</si>
  <si>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</si>
  <si>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</si>
  <si>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</si>
  <si>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</si>
  <si>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</si>
  <si>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</si>
  <si>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</si>
  <si>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</si>
  <si>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</si>
  <si>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</si>
  <si>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</si>
  <si>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</si>
  <si>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</si>
  <si>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</si>
  <si>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</si>
  <si>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</si>
  <si>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</si>
  <si>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</si>
  <si>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</si>
  <si>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</si>
  <si>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</si>
  <si>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</si>
  <si>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</si>
  <si>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</si>
  <si>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</si>
  <si>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</si>
  <si>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</si>
  <si>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</si>
  <si>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</si>
  <si>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</si>
  <si>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</si>
  <si>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</si>
  <si>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</si>
  <si>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</si>
  <si>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</si>
  <si>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</si>
  <si>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</si>
  <si>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</si>
  <si>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</si>
  <si>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</si>
  <si>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</si>
  <si>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</si>
  <si>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</si>
  <si>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</si>
  <si>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</si>
  <si>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</si>
  <si>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</si>
  <si>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</si>
  <si>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</si>
  <si>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</si>
  <si>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</si>
  <si>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</si>
  <si>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</si>
  <si>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</si>
  <si>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</si>
  <si>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</si>
  <si>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</si>
  <si>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</si>
  <si>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</si>
  <si>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</si>
  <si>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</si>
  <si>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</si>
  <si>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</si>
  <si>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</si>
  <si>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</si>
  <si>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</si>
  <si>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</si>
  <si>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</si>
  <si>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</si>
  <si>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</si>
  <si>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</si>
  <si>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</si>
  <si>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</si>
  <si>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</si>
  <si>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</si>
  <si>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</si>
  <si>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</si>
  <si>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</si>
  <si>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</si>
  <si>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</si>
  <si>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</si>
  <si>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</si>
  <si>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</si>
  <si>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</si>
  <si>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</si>
  <si>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</si>
  <si>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</si>
  <si>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</si>
  <si>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</si>
  <si>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</si>
  <si>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</si>
  <si>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</si>
  <si>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</si>
  <si>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</si>
  <si>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</si>
  <si>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</si>
  <si>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</si>
  <si>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</si>
  <si>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</si>
  <si>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</si>
  <si>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</si>
  <si>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</si>
  <si>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</si>
  <si>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</si>
  <si>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</si>
  <si>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</si>
  <si>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</si>
  <si>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</si>
  <si>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</si>
  <si>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</si>
  <si>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</si>
  <si>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</si>
  <si>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</si>
  <si>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</si>
  <si>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</si>
  <si>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</si>
  <si>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</si>
  <si>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</si>
  <si>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</si>
  <si>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</si>
  <si>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</si>
  <si>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</si>
  <si>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</si>
  <si>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</si>
  <si>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</si>
  <si>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</si>
  <si>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</si>
  <si>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</si>
  <si>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</si>
  <si>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</si>
  <si>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</si>
  <si>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</si>
  <si>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</si>
  <si>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</si>
  <si>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</si>
  <si>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</si>
  <si>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</si>
  <si>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</si>
  <si>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</si>
  <si>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</si>
  <si>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</si>
  <si>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</si>
  <si>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</si>
  <si>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</si>
  <si>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</si>
  <si>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</si>
  <si>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</si>
  <si>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</si>
  <si>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</si>
  <si>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</si>
  <si>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</si>
  <si>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</si>
  <si>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</si>
  <si>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</si>
  <si>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</si>
  <si>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</si>
  <si>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</si>
  <si>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</si>
  <si>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</si>
  <si>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</si>
  <si>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</si>
  <si>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</si>
  <si>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</si>
  <si>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</si>
  <si>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</si>
  <si>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</si>
  <si>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</si>
  <si>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</si>
  <si>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</si>
  <si>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</si>
  <si>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</si>
  <si>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</si>
  <si>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</si>
  <si>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</si>
  <si>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</si>
  <si>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</si>
  <si>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</si>
  <si>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</si>
  <si>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</si>
  <si>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</si>
  <si>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</si>
  <si>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</si>
  <si>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</si>
  <si>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</si>
  <si>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</si>
  <si>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</si>
  <si>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</si>
  <si>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</si>
  <si>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</si>
  <si>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</si>
  <si>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</si>
  <si>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</si>
  <si>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</si>
  <si>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</si>
  <si>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</si>
  <si>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</si>
  <si>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</si>
  <si>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</si>
  <si>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</si>
  <si>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</si>
  <si>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</si>
  <si>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</si>
  <si>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</si>
  <si>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</si>
  <si>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</si>
  <si>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</si>
  <si>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</si>
  <si>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</si>
  <si>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</si>
  <si>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</si>
  <si>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</si>
  <si>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</si>
  <si>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</si>
  <si>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</si>
  <si>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</si>
  <si>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</si>
  <si>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</si>
  <si>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</si>
  <si>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</si>
  <si>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</si>
  <si>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</si>
  <si>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</si>
  <si>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</si>
  <si>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</si>
  <si>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</si>
  <si>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</si>
  <si>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</si>
  <si>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</si>
  <si>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</si>
  <si>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</si>
  <si>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</si>
  <si>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</si>
  <si>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</si>
  <si>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</si>
  <si>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</si>
  <si>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</si>
  <si>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</si>
  <si>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</si>
  <si>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</si>
  <si>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</si>
  <si>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</si>
  <si>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</si>
  <si>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</si>
  <si>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</si>
  <si>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</si>
  <si>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</si>
  <si>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</si>
  <si>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</si>
  <si>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</si>
  <si>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</si>
  <si>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</si>
  <si>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</si>
  <si>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</si>
  <si>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</si>
  <si>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</si>
  <si>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</si>
  <si>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</si>
  <si>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</si>
  <si>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</si>
  <si>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</si>
  <si>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</si>
  <si>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</si>
  <si>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</si>
  <si>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</si>
  <si>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</si>
  <si>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</si>
  <si>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</si>
  <si>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</si>
  <si>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</si>
  <si>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</si>
  <si>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</si>
  <si>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</si>
  <si>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</si>
  <si>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</si>
  <si>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</si>
  <si>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</si>
  <si>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</si>
  <si>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</si>
  <si>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</si>
  <si>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</si>
  <si>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</si>
  <si>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</si>
  <si>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</si>
  <si>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</si>
  <si>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</si>
  <si>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</si>
  <si>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</si>
  <si>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</si>
  <si>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</si>
  <si>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</si>
  <si>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</si>
  <si>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</si>
  <si>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</si>
  <si>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</si>
  <si>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</si>
  <si>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</si>
  <si>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</si>
  <si>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</si>
  <si>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</si>
  <si>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</si>
  <si>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</si>
  <si>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</si>
  <si>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</si>
  <si>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</si>
  <si>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</si>
  <si>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</si>
  <si>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</si>
  <si>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</si>
  <si>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</si>
  <si>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</si>
  <si>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</si>
  <si>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</si>
  <si>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</si>
  <si>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</si>
  <si>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</si>
  <si>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</si>
  <si>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</si>
  <si>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</si>
  <si>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</si>
  <si>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</si>
  <si>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</si>
  <si>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</si>
  <si>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</si>
  <si>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</si>
  <si>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</si>
  <si>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</si>
  <si>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</si>
  <si>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</si>
  <si>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</si>
  <si>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</si>
  <si>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</si>
  <si>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</si>
  <si>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</si>
  <si>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</si>
  <si>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</si>
  <si>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</si>
  <si>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</si>
  <si>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</si>
  <si>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</si>
  <si>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</si>
  <si>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</si>
  <si>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</si>
  <si>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</si>
  <si>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</si>
  <si>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</si>
  <si>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</si>
  <si>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</si>
  <si>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</si>
  <si>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</si>
  <si>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</si>
  <si>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</si>
  <si>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</si>
  <si>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</si>
  <si>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</si>
  <si>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</si>
  <si>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</si>
  <si>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</si>
  <si>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</si>
  <si>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</si>
  <si>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</si>
  <si>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</si>
  <si>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</si>
  <si>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</si>
  <si>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</si>
  <si>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</si>
  <si>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</si>
  <si>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</si>
  <si>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</si>
  <si>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</si>
  <si>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</si>
  <si>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</si>
  <si>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</si>
  <si>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</si>
  <si>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</si>
  <si>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</si>
  <si>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</si>
  <si>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</si>
  <si>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</si>
  <si>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</si>
  <si>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</si>
  <si>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</si>
  <si>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</si>
  <si>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</si>
  <si>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</si>
  <si>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</si>
  <si>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</si>
  <si>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</si>
  <si>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</si>
  <si>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</si>
  <si>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</si>
  <si>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</si>
  <si>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</si>
  <si>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</si>
  <si>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</si>
  <si>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</si>
  <si>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</si>
  <si>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</si>
  <si>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</si>
  <si>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</si>
  <si>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</si>
  <si>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</si>
  <si>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</si>
  <si>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</si>
  <si>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</si>
  <si>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</si>
  <si>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</si>
  <si>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</si>
  <si>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</si>
  <si>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</si>
  <si>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</si>
  <si>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</si>
  <si>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</si>
  <si>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</si>
  <si>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</si>
  <si>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</si>
  <si>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</si>
  <si>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</si>
  <si>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</si>
  <si>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</si>
  <si>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</si>
  <si>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</si>
  <si>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</si>
  <si>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</si>
  <si>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</si>
  <si>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</si>
  <si>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</si>
  <si>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</si>
  <si>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</si>
  <si>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</si>
  <si>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</si>
  <si>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</si>
  <si>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</si>
  <si>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</si>
  <si>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</si>
  <si>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</si>
  <si>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</si>
  <si>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</si>
  <si>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</si>
  <si>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</si>
  <si>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</si>
  <si>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</si>
  <si>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</si>
  <si>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</si>
  <si>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</si>
  <si>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</si>
  <si>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</si>
  <si>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</si>
  <si>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</si>
  <si>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</si>
  <si>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</si>
  <si>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</si>
  <si>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</si>
  <si>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</si>
  <si>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</si>
  <si>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</si>
  <si>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</si>
  <si>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</si>
  <si>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</si>
  <si>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</si>
  <si>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</si>
  <si>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</si>
  <si>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</si>
  <si>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</si>
  <si>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</si>
  <si>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</si>
  <si>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</si>
  <si>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</si>
  <si>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</si>
  <si>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</si>
  <si>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</si>
  <si>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</si>
  <si>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</si>
  <si>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</si>
  <si>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</si>
  <si>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</si>
  <si>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</si>
  <si>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</si>
  <si>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</si>
  <si>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</si>
  <si>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</si>
  <si>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</si>
  <si>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</si>
  <si>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</si>
  <si>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</si>
  <si>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</si>
  <si>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</si>
  <si>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</si>
  <si>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</si>
  <si>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</si>
  <si>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</si>
  <si>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</si>
  <si>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</si>
  <si>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</si>
  <si>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</si>
  <si>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</si>
  <si>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</si>
  <si>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</si>
  <si>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</si>
  <si>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</si>
  <si>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</si>
  <si>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</si>
  <si>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</si>
  <si>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</si>
  <si>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</si>
  <si>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</si>
  <si>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</si>
  <si>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</si>
  <si>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</si>
  <si>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</si>
  <si>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</si>
  <si>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</si>
  <si>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</si>
  <si>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</si>
  <si>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</si>
  <si>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</si>
  <si>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</si>
  <si>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</si>
  <si>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</si>
  <si>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</si>
  <si>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</si>
  <si>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</si>
  <si>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</si>
  <si>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</si>
  <si>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</si>
  <si>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</si>
  <si>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</si>
  <si>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</si>
  <si>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</si>
  <si>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</si>
  <si>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</si>
  <si>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</si>
  <si>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</si>
  <si>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</si>
  <si>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</si>
  <si>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</si>
  <si>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</si>
  <si>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</si>
  <si>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</si>
  <si>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</si>
  <si>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</si>
  <si>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</si>
  <si>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</si>
  <si>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</si>
  <si>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</si>
  <si>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</si>
  <si>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</si>
  <si>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</si>
  <si>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</si>
  <si>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</si>
  <si>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</si>
  <si>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</si>
  <si>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</si>
  <si>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</si>
  <si>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</si>
  <si>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</si>
  <si>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</si>
  <si>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</si>
  <si>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</si>
  <si>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</si>
  <si>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</si>
  <si>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</si>
  <si>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</si>
  <si>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</si>
  <si>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</si>
  <si>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</si>
  <si>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</si>
  <si>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</si>
  <si>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</si>
  <si>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</si>
  <si>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</si>
  <si>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</si>
  <si>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</si>
  <si>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</si>
  <si>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</si>
  <si>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</si>
  <si>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</si>
  <si>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</si>
  <si>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</si>
  <si>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</si>
  <si>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</si>
  <si>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</si>
  <si>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</si>
  <si>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</si>
  <si>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</si>
  <si>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</si>
  <si>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</si>
  <si>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</si>
  <si>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</si>
  <si>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</si>
  <si>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</si>
  <si>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</si>
  <si>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</si>
  <si>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</si>
  <si>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</si>
  <si>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</si>
  <si>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</si>
  <si>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</si>
  <si>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</si>
  <si>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</si>
  <si>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</si>
  <si>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</si>
  <si>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</si>
  <si>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</si>
  <si>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</si>
  <si>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</si>
  <si>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</si>
  <si>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</si>
  <si>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</si>
  <si>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</si>
  <si>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</si>
  <si>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</si>
  <si>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</si>
  <si>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</si>
  <si>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</si>
  <si>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</si>
  <si>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</si>
  <si>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</si>
  <si>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</si>
  <si>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</si>
  <si>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</si>
  <si>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</si>
  <si>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</si>
  <si>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</si>
  <si>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</si>
  <si>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</si>
  <si>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</si>
  <si>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</si>
  <si>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</si>
  <si>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</si>
  <si>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</si>
  <si>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</si>
  <si>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</si>
  <si>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</si>
  <si>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</si>
  <si>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</si>
  <si>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</si>
  <si>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</si>
  <si>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</si>
  <si>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</si>
  <si>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</si>
  <si>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</si>
  <si>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</si>
  <si>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</si>
  <si>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</si>
  <si>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</si>
  <si>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</si>
  <si>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</si>
  <si>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</si>
  <si>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</si>
  <si>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</si>
  <si>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</si>
  <si>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</si>
  <si>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</si>
  <si>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</si>
  <si>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</si>
  <si>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</si>
  <si>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</si>
  <si>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</si>
  <si>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</si>
  <si>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</si>
  <si>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</si>
  <si>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</si>
  <si>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</si>
  <si>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</si>
  <si>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</si>
  <si>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</si>
  <si>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</si>
  <si>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</si>
  <si>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</si>
  <si>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</si>
  <si>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</si>
  <si>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</si>
  <si>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</si>
  <si>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</si>
  <si>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</si>
  <si>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</si>
  <si>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</si>
  <si>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</si>
  <si>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</si>
  <si>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</si>
  <si>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</si>
  <si>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</si>
  <si>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</si>
  <si>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</si>
  <si>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</si>
  <si>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</si>
  <si>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</si>
  <si>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</si>
  <si>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</si>
  <si>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</si>
  <si>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</si>
  <si>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</si>
  <si>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</si>
  <si>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</si>
  <si>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</si>
  <si>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</si>
  <si>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</si>
  <si>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</si>
  <si>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</si>
  <si>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</si>
  <si>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</si>
  <si>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</si>
  <si>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</si>
  <si>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</si>
  <si>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</si>
  <si>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</si>
  <si>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</si>
  <si>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</si>
  <si>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</si>
  <si>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</si>
  <si>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</si>
  <si>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</si>
  <si>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</si>
  <si>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</si>
  <si>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</si>
  <si>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</si>
  <si>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</si>
  <si>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</si>
  <si>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</si>
  <si>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</si>
  <si>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</si>
  <si>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</si>
  <si>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</si>
  <si>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</si>
  <si>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</si>
  <si>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</si>
  <si>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</si>
  <si>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</si>
  <si>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</si>
  <si>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</si>
  <si>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</si>
  <si>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</si>
  <si>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</si>
  <si>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</si>
  <si>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</si>
  <si>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</si>
  <si>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</si>
  <si>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</si>
  <si>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</si>
  <si>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</si>
  <si>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</si>
  <si>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</si>
  <si>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</si>
  <si>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</si>
  <si>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</si>
  <si>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</si>
  <si>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</si>
  <si>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</si>
  <si>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</si>
  <si>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</si>
  <si>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</si>
  <si>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</si>
  <si>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</si>
  <si>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</si>
  <si>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</si>
  <si>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</si>
  <si>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</si>
  <si>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</si>
  <si>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</si>
  <si>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</si>
  <si>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</si>
  <si>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</si>
  <si>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</si>
  <si>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</si>
  <si>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</si>
  <si>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</si>
  <si>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</si>
  <si>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</si>
  <si>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</si>
  <si>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</si>
  <si>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</si>
  <si>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</si>
  <si>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</si>
  <si>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</si>
  <si>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</si>
  <si>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</si>
  <si>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</si>
  <si>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</si>
  <si>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</si>
  <si>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</si>
  <si>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</si>
  <si>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</si>
  <si>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</si>
  <si>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</si>
  <si>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</si>
  <si>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</si>
  <si>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</si>
  <si>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</si>
  <si>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</si>
  <si>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</si>
  <si>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</si>
  <si>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</si>
  <si>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</si>
  <si>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</si>
  <si>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</si>
  <si>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</si>
  <si>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</si>
  <si>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</si>
  <si>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</si>
  <si>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</si>
  <si>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</si>
  <si>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</si>
  <si>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</si>
  <si>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</si>
  <si>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</si>
  <si>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</si>
  <si>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</si>
  <si>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</si>
  <si>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</si>
  <si>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</si>
  <si>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</si>
  <si>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</si>
  <si>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</si>
  <si>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</si>
  <si>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</si>
  <si>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</si>
  <si>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</si>
  <si>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</si>
  <si>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</si>
  <si>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</si>
  <si>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</si>
  <si>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</si>
  <si>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</si>
  <si>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</si>
  <si>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</si>
  <si>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</si>
  <si>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</si>
  <si>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</si>
  <si>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</si>
  <si>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</si>
  <si>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</si>
  <si>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</si>
  <si>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</si>
  <si>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</si>
  <si>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</si>
  <si>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</si>
  <si>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</si>
  <si>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</si>
  <si>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</si>
  <si>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</si>
  <si>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</si>
  <si>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</si>
  <si>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</si>
  <si>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</si>
  <si>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</si>
  <si>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</si>
  <si>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</si>
  <si>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</si>
  <si>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</si>
  <si>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</si>
  <si>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</si>
  <si>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</si>
  <si>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</si>
  <si>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</si>
  <si>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</si>
  <si>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</si>
  <si>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</si>
  <si>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</si>
  <si>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</si>
  <si>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</si>
  <si>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</si>
  <si>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</si>
  <si>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</si>
  <si>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</si>
  <si>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</si>
  <si>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</si>
  <si>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</si>
  <si>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</si>
  <si>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</si>
  <si>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</si>
  <si>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</si>
  <si>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</si>
  <si>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</si>
  <si>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</si>
  <si>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</si>
  <si>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</si>
  <si>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</si>
  <si>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</si>
  <si>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</si>
  <si>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</si>
  <si>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</si>
  <si>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</si>
  <si>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</si>
  <si>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</si>
  <si>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</si>
  <si>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</si>
  <si>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</si>
  <si>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</si>
  <si>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</si>
  <si>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</si>
  <si>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</si>
  <si>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</si>
  <si>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</si>
  <si>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</si>
  <si>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</si>
  <si>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</si>
  <si>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</si>
  <si>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</si>
  <si>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</si>
  <si>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</si>
  <si>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</si>
  <si>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</si>
  <si>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</si>
  <si>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</si>
  <si>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</si>
  <si>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</si>
  <si>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</si>
  <si>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</si>
  <si>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</si>
  <si>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</si>
  <si>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</si>
  <si>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</si>
  <si>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</si>
  <si>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</si>
  <si>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</si>
  <si>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</si>
  <si>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</si>
  <si>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</si>
  <si>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</si>
  <si>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</si>
  <si>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</si>
  <si>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</si>
  <si>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</si>
  <si>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</si>
  <si>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</si>
  <si>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</si>
  <si>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</si>
  <si>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</si>
  <si>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</si>
  <si>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</si>
  <si>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</si>
  <si>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</si>
  <si>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</si>
  <si>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</si>
  <si>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</si>
  <si>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</si>
  <si>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</si>
  <si>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</si>
  <si>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</si>
  <si>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</si>
  <si>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</si>
  <si>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</si>
  <si>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</si>
  <si>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</si>
  <si>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</si>
  <si>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</si>
  <si>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</si>
  <si>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</si>
  <si>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</si>
  <si>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</si>
  <si>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</si>
  <si>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</si>
  <si>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</si>
  <si>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</si>
  <si>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</si>
  <si>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</si>
  <si>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</si>
  <si>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</si>
  <si>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</si>
  <si>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</si>
  <si>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</si>
  <si>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</si>
  <si>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</si>
  <si>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</si>
  <si>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</si>
  <si>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</si>
  <si>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</si>
  <si>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</si>
  <si>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</si>
  <si>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</si>
  <si>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</si>
  <si>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</si>
  <si>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</si>
  <si>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</si>
  <si>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</si>
  <si>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</si>
  <si>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</si>
  <si>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</si>
  <si>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</si>
  <si>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</si>
  <si>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</si>
  <si>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</si>
  <si>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</si>
  <si>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</si>
  <si>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</si>
  <si>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</si>
  <si>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</si>
  <si>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</si>
  <si>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</si>
  <si>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</si>
  <si>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</si>
  <si>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</si>
  <si>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</si>
  <si>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</si>
  <si>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</si>
  <si>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</si>
  <si>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</si>
  <si>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</si>
  <si>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</si>
  <si>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</si>
  <si>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</si>
  <si>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</si>
  <si>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</si>
  <si>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</si>
  <si>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</si>
  <si>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</si>
  <si>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</si>
  <si>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</si>
  <si>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</si>
  <si>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</si>
  <si>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</si>
  <si>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</si>
  <si>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</si>
  <si>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</si>
  <si>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</si>
  <si>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</si>
  <si>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</si>
  <si>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</si>
  <si>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</si>
  <si>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</si>
  <si>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</si>
  <si>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</si>
  <si>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</si>
  <si>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</si>
  <si>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</si>
  <si>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</si>
  <si>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</si>
  <si>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</si>
  <si>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</si>
  <si>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</si>
  <si>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</si>
  <si>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</si>
  <si>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</si>
  <si>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</si>
  <si>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</si>
  <si>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</si>
  <si>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</si>
  <si>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</si>
  <si>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</si>
  <si>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</si>
  <si>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</si>
  <si>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</si>
  <si>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</si>
  <si>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</si>
  <si>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</si>
  <si>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</si>
  <si>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</si>
  <si>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</si>
  <si>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</si>
  <si>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</si>
  <si>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</si>
  <si>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</si>
  <si>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</si>
  <si>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</si>
  <si>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</si>
  <si>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</si>
  <si>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</si>
  <si>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</si>
  <si>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</si>
  <si>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</si>
  <si>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</si>
  <si>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</si>
  <si>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</si>
  <si>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</si>
  <si>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</si>
  <si>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</si>
  <si>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</si>
  <si>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</si>
  <si>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</si>
  <si>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</si>
  <si>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</si>
  <si>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</si>
  <si>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</si>
  <si>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</si>
  <si>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</si>
  <si>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</si>
  <si>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</si>
  <si>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</si>
  <si>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</si>
  <si>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</si>
  <si>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</si>
  <si>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</si>
  <si>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</si>
  <si>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</si>
  <si>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</si>
  <si>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</si>
  <si>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</si>
  <si>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</si>
  <si>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</si>
  <si>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</si>
  <si>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</si>
  <si>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</si>
  <si>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</si>
  <si>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</si>
  <si>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</si>
  <si>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</si>
  <si>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</si>
  <si>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</si>
  <si>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</si>
  <si>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</si>
  <si>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</si>
  <si>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</si>
  <si>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</si>
  <si>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</si>
  <si>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</si>
  <si>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</si>
  <si>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</si>
  <si>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</si>
  <si>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</si>
  <si>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</si>
  <si>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</si>
  <si>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</si>
  <si>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</si>
  <si>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</si>
  <si>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</si>
  <si>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</si>
  <si>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</si>
  <si>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</si>
  <si>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</si>
  <si>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</si>
  <si>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</si>
  <si>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</si>
  <si>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</si>
  <si>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</si>
  <si>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</si>
  <si>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</si>
  <si>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</si>
  <si>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</si>
  <si>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</si>
  <si>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</si>
  <si>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</si>
  <si>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</si>
  <si>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</si>
  <si>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</si>
  <si>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</si>
  <si>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</si>
  <si>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</si>
  <si>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</si>
  <si>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</si>
  <si>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</si>
  <si>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</si>
  <si>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</si>
  <si>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</si>
  <si>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</si>
  <si>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</si>
  <si>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</si>
  <si>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</si>
  <si>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</si>
  <si>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</si>
  <si>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</si>
  <si>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</si>
  <si>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</si>
  <si>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</si>
  <si>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</si>
  <si>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</si>
  <si>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</si>
  <si>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</si>
  <si>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</si>
  <si>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</si>
  <si>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</si>
  <si>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</si>
  <si>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</si>
  <si>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</si>
  <si>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</si>
  <si>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</si>
  <si>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</si>
  <si>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</si>
  <si>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</si>
  <si>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</si>
  <si>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</si>
  <si>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</si>
  <si>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</si>
  <si>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</si>
  <si>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</si>
  <si>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</si>
  <si>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</si>
  <si>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</si>
  <si>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</si>
  <si>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</si>
  <si>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</si>
  <si>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</si>
  <si>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</si>
  <si>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</si>
  <si>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</si>
  <si>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</si>
  <si>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</si>
  <si>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</si>
  <si>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</si>
  <si>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</si>
  <si>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</si>
  <si>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</si>
  <si>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</si>
  <si>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</si>
  <si>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</si>
  <si>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</si>
  <si>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</si>
  <si>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</si>
  <si>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</si>
  <si>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</si>
  <si>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</si>
  <si>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</si>
  <si>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</si>
  <si>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</si>
  <si>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</si>
  <si>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</si>
  <si>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</si>
  <si>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</si>
  <si>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</si>
  <si>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</si>
  <si>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</si>
  <si>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</si>
  <si>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</si>
  <si>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</si>
  <si>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</si>
  <si>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</si>
  <si>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</si>
  <si>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</si>
  <si>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</si>
  <si>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</si>
  <si>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</si>
  <si>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</si>
  <si>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</si>
  <si>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</si>
  <si>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</si>
  <si>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</si>
  <si>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</si>
  <si>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</si>
  <si>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</si>
  <si>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</si>
  <si>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</si>
  <si>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</si>
  <si>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</si>
  <si>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</si>
  <si>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</si>
  <si>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</si>
  <si>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</si>
  <si>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</si>
  <si>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</si>
  <si>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</si>
  <si>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</si>
  <si>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</si>
  <si>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</si>
  <si>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</si>
  <si>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</si>
  <si>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</si>
  <si>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</si>
  <si>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</si>
  <si>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</si>
  <si>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</si>
  <si>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</si>
  <si>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</si>
  <si>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</si>
  <si>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</si>
  <si>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</si>
  <si>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</si>
  <si>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</si>
  <si>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</si>
  <si>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</si>
  <si>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</si>
  <si>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</si>
  <si>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</si>
  <si>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</si>
  <si>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</si>
  <si>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</si>
  <si>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</si>
  <si>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</si>
  <si>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</si>
  <si>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</si>
  <si>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</si>
  <si>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</si>
  <si>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</si>
  <si>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</si>
  <si>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</si>
  <si>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</si>
  <si>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</si>
  <si>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</si>
  <si>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</si>
  <si>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</si>
  <si>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</si>
  <si>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</si>
  <si>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</si>
  <si>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</si>
  <si>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</si>
  <si>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</si>
  <si>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</si>
  <si>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</si>
  <si>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</si>
  <si>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</si>
  <si>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</si>
  <si>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</si>
  <si>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</si>
  <si>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</si>
  <si>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</si>
  <si>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</si>
  <si>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</si>
  <si>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</si>
  <si>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</si>
  <si>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</si>
  <si>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</si>
  <si>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</si>
  <si>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</si>
  <si>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</si>
  <si>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</si>
  <si>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</si>
  <si>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</si>
  <si>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</si>
  <si>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</si>
  <si>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</si>
  <si>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</si>
  <si>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</si>
  <si>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</si>
  <si>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</si>
  <si>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</si>
  <si>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</si>
  <si>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</si>
  <si>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</si>
  <si>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</si>
  <si>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</si>
  <si>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</si>
  <si>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</si>
  <si>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</si>
  <si>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</si>
  <si>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</si>
  <si>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</si>
  <si>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</si>
  <si>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</si>
  <si>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</si>
  <si>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</si>
  <si>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</si>
  <si>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</si>
  <si>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</si>
  <si>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</si>
  <si>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</si>
  <si>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</si>
  <si>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</si>
  <si>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</si>
  <si>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</si>
  <si>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</si>
  <si>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</si>
  <si>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</si>
  <si>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</si>
  <si>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</si>
  <si>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</si>
  <si>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</si>
  <si>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</si>
  <si>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</si>
  <si>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</si>
  <si>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</si>
  <si>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</si>
  <si>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</si>
  <si>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</si>
  <si>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</si>
  <si>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</si>
  <si>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</si>
  <si>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</si>
  <si>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</si>
  <si>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</si>
  <si>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</si>
  <si>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</si>
  <si>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</si>
  <si>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</si>
  <si>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</si>
  <si>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</si>
  <si>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</si>
  <si>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</si>
  <si>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</si>
  <si>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</si>
  <si>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</si>
  <si>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</si>
  <si>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</si>
  <si>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</si>
  <si>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</si>
  <si>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</si>
  <si>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</si>
  <si>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</si>
  <si>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</si>
  <si>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</si>
  <si>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</si>
  <si>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</si>
  <si>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</si>
  <si>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</si>
  <si>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</si>
  <si>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</si>
  <si>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</si>
  <si>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</si>
  <si>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</si>
  <si>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</si>
  <si>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</si>
  <si>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</si>
  <si>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</si>
  <si>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</si>
  <si>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</si>
  <si>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</si>
  <si>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</si>
  <si>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</si>
  <si>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</si>
  <si>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</si>
  <si>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</si>
  <si>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</si>
  <si>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</si>
  <si>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</si>
  <si>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</si>
  <si>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</si>
  <si>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</si>
  <si>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</si>
  <si>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</si>
  <si>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</si>
  <si>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</si>
  <si>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</si>
  <si>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</si>
  <si>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</si>
  <si>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</si>
  <si>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</si>
  <si>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</si>
  <si>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</si>
  <si>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</si>
  <si>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</si>
  <si>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</si>
  <si>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</si>
  <si>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</si>
  <si>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</si>
  <si>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</si>
  <si>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</si>
  <si>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</si>
  <si>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</si>
  <si>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</si>
  <si>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</si>
  <si>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</si>
  <si>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</si>
  <si>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</si>
  <si>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</si>
  <si>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</si>
  <si>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</si>
  <si>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</si>
  <si>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</si>
  <si>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</si>
  <si>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</si>
  <si>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</si>
  <si>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</si>
  <si>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</si>
  <si>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</si>
  <si>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</si>
  <si>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</si>
  <si>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</si>
  <si>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</si>
  <si>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</si>
  <si>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</si>
  <si>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</si>
  <si>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</si>
  <si>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</si>
  <si>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</si>
  <si>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</si>
  <si>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</si>
  <si>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</si>
  <si>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</si>
  <si>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</si>
  <si>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</si>
  <si>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</si>
  <si>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</si>
  <si>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</si>
  <si>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</si>
  <si>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</si>
  <si>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</si>
  <si>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</si>
  <si>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</si>
  <si>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</si>
  <si>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</si>
  <si>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</si>
  <si>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</si>
  <si>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</si>
  <si>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</si>
  <si>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</si>
  <si>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</si>
  <si>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</si>
  <si>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</si>
  <si>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</si>
  <si>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</si>
  <si>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</si>
  <si>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</si>
  <si>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</si>
  <si>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</si>
  <si>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</si>
  <si>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</si>
  <si>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</si>
  <si>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</si>
  <si>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</si>
  <si>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</si>
  <si>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</si>
  <si>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</si>
  <si>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</si>
  <si>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</si>
  <si>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</si>
  <si>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</si>
  <si>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</si>
  <si>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</si>
  <si>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</si>
  <si>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</si>
  <si>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</si>
  <si>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</si>
  <si>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</si>
  <si>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</si>
  <si>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</si>
  <si>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</si>
  <si>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</si>
  <si>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</si>
  <si>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</si>
  <si>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</si>
  <si>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</si>
  <si>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</si>
  <si>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</si>
  <si>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</si>
  <si>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</si>
  <si>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</si>
  <si>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</si>
  <si>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</si>
  <si>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</si>
  <si>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</si>
  <si>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</si>
  <si>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</si>
  <si>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</si>
  <si>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</si>
  <si>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</si>
  <si>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</si>
  <si>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</si>
  <si>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</si>
  <si>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</si>
  <si>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</si>
  <si>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</si>
  <si>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</si>
  <si>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</si>
  <si>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</si>
  <si>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</si>
  <si>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</si>
  <si>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</si>
  <si>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</si>
  <si>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</si>
  <si>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</si>
  <si>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</si>
  <si>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</si>
  <si>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</si>
  <si>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</si>
  <si>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</si>
  <si>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</si>
  <si>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</si>
  <si>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</si>
  <si>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</si>
  <si>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</si>
  <si>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</si>
  <si>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</si>
  <si>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</si>
  <si>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</si>
  <si>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</si>
  <si>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</si>
  <si>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</si>
  <si>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</si>
  <si>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</si>
  <si>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</si>
  <si>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</si>
  <si>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</si>
  <si>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</si>
  <si>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</si>
  <si>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</si>
  <si>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</si>
  <si>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</si>
  <si>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</si>
  <si>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</si>
  <si>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</si>
  <si>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</si>
  <si>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</si>
  <si>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</si>
  <si>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</si>
  <si>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</si>
  <si>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</si>
  <si>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</si>
  <si>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</si>
  <si>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</si>
  <si>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</si>
  <si>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</si>
  <si>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</si>
  <si>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</si>
  <si>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</si>
  <si>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</si>
  <si>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</si>
  <si>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</si>
  <si>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</si>
  <si>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</si>
  <si>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</si>
  <si>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</si>
  <si>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</si>
  <si>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</si>
  <si>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</si>
  <si>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</si>
  <si>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</si>
  <si>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</si>
  <si>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</si>
  <si>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</si>
  <si>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</si>
  <si>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</si>
  <si>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</si>
  <si>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</si>
  <si>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</si>
  <si>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</si>
  <si>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</si>
  <si>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</si>
  <si>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</si>
  <si>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</si>
  <si>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</si>
  <si>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</si>
  <si>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</si>
  <si>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</si>
  <si>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</si>
  <si>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</si>
  <si>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</si>
  <si>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</si>
  <si>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</si>
  <si>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</si>
  <si>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</si>
  <si>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</si>
  <si>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</si>
  <si>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</si>
  <si>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</si>
  <si>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</si>
  <si>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</si>
  <si>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</si>
  <si>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</si>
  <si>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</si>
  <si>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</si>
  <si>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</si>
  <si>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</si>
  <si>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</si>
  <si>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</si>
  <si>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</si>
  <si>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</si>
  <si>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</si>
  <si>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</si>
  <si>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</si>
  <si>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</si>
  <si>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</si>
  <si>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</si>
  <si>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</si>
  <si>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</si>
  <si>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</si>
  <si>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</si>
  <si>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</si>
  <si>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</si>
  <si>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</si>
  <si>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</si>
  <si>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</si>
  <si>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</si>
  <si>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</si>
  <si>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</si>
  <si>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</si>
  <si>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</si>
  <si>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</si>
  <si>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</si>
  <si>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</si>
  <si>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</si>
  <si>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</si>
  <si>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</si>
  <si>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</si>
  <si>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</si>
  <si>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</si>
  <si>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</si>
  <si>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</si>
  <si>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</si>
  <si>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</si>
  <si>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</si>
  <si>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</si>
  <si>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</si>
  <si>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</si>
  <si>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</si>
  <si>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</si>
  <si>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</si>
  <si>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</si>
  <si>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</si>
  <si>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</si>
  <si>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</si>
  <si>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</si>
  <si>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</si>
  <si>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</si>
  <si>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</si>
  <si>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</si>
  <si>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</si>
  <si>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</si>
  <si>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</si>
  <si>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</si>
  <si>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</si>
  <si>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</si>
  <si>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</si>
  <si>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</si>
  <si>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</si>
  <si>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</si>
  <si>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</si>
  <si>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</si>
  <si>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</si>
  <si>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</si>
  <si>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</si>
  <si>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</si>
  <si>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</si>
  <si>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</si>
  <si>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</si>
  <si>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</si>
  <si>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</si>
  <si>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</si>
  <si>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</si>
  <si>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</si>
  <si>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</si>
  <si>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</si>
  <si>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</si>
  <si>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</si>
  <si>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</si>
  <si>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</si>
  <si>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</si>
  <si>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</si>
  <si>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</si>
  <si>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</si>
  <si>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</si>
  <si>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</si>
  <si>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</si>
  <si>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</si>
  <si>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</si>
  <si>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</si>
  <si>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</si>
  <si>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</si>
  <si>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</si>
  <si>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</si>
  <si>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</si>
  <si>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</si>
  <si>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</si>
  <si>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</si>
  <si>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</si>
  <si>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</si>
  <si>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</si>
  <si>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</si>
  <si>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</si>
  <si>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</si>
  <si>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</si>
  <si>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</si>
  <si>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</si>
  <si>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</si>
  <si>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</si>
  <si>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</si>
  <si>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</si>
  <si>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</si>
  <si>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</si>
  <si>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</si>
  <si>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</si>
  <si>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</si>
  <si>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</si>
  <si>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</si>
  <si>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</si>
  <si>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</si>
  <si>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</si>
  <si>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</si>
  <si>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</si>
  <si>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</si>
  <si>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</si>
  <si>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</si>
  <si>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</si>
  <si>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</si>
  <si>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</si>
  <si>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</si>
  <si>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</si>
  <si>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</si>
  <si>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</si>
  <si>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</si>
  <si>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</si>
  <si>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</si>
  <si>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</si>
  <si>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</si>
  <si>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</si>
  <si>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</si>
  <si>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</si>
  <si>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</si>
  <si>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</si>
  <si>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</si>
  <si>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</si>
  <si>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</si>
  <si>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</si>
  <si>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</si>
  <si>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</si>
  <si>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</si>
  <si>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</si>
  <si>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</si>
  <si>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</si>
  <si>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</si>
  <si>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</si>
  <si>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</si>
  <si>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</si>
  <si>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</si>
  <si>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</si>
  <si>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</si>
  <si>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</si>
  <si>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</si>
  <si>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</si>
  <si>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</si>
  <si>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</si>
  <si>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</si>
  <si>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</si>
  <si>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</si>
  <si>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</si>
  <si>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</si>
  <si>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</si>
  <si>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</si>
  <si>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</si>
  <si>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</si>
  <si>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</si>
  <si>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</si>
  <si>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</si>
  <si>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</si>
  <si>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</si>
  <si>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</si>
  <si>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</si>
  <si>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</si>
  <si>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</si>
  <si>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</si>
  <si>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</si>
  <si>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</si>
  <si>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</si>
  <si>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</si>
  <si>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</si>
  <si>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</si>
  <si>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</si>
  <si>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</si>
  <si>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</si>
  <si>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</si>
  <si>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</si>
  <si>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</si>
  <si>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</si>
  <si>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</si>
  <si>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</si>
  <si>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</si>
  <si>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</si>
  <si>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</si>
  <si>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</si>
  <si>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</si>
  <si>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</si>
  <si>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</si>
  <si>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</si>
  <si>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</si>
  <si>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</si>
  <si>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</si>
  <si>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</si>
  <si>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</si>
  <si>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</si>
  <si>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</si>
  <si>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</si>
  <si>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</si>
  <si>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</si>
  <si>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</si>
  <si>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</si>
  <si>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</si>
  <si>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</si>
  <si>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</si>
  <si>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</si>
  <si>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</si>
  <si>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</si>
  <si>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</si>
  <si>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</si>
  <si>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</si>
  <si>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</si>
  <si>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</si>
  <si>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</si>
  <si>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</si>
  <si>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</si>
  <si>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</si>
  <si>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</si>
  <si>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</si>
  <si>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</si>
  <si>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</si>
  <si>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</si>
  <si>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</si>
  <si>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</si>
  <si>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</si>
  <si>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</si>
  <si>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</si>
  <si>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</si>
  <si>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</si>
  <si>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</si>
  <si>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</si>
  <si>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</si>
  <si>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</si>
  <si>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</si>
  <si>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</si>
  <si>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</si>
  <si>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</si>
  <si>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</si>
  <si>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</si>
  <si>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</si>
  <si>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</si>
  <si>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</si>
  <si>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</si>
  <si>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</si>
  <si>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</si>
  <si>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</si>
  <si>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</si>
  <si>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</si>
  <si>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</si>
  <si>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</si>
  <si>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</si>
  <si>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</si>
  <si>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</si>
  <si>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</si>
  <si>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</si>
  <si>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</si>
  <si>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</si>
  <si>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</si>
  <si>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</si>
  <si>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</si>
  <si>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</si>
  <si>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</si>
  <si>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</si>
  <si>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</si>
  <si>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</si>
  <si>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</si>
  <si>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</si>
  <si>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</si>
  <si>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</si>
  <si>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</si>
  <si>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</si>
  <si>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</si>
  <si>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</si>
  <si>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</si>
  <si>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</si>
  <si>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</si>
  <si>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</si>
  <si>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</si>
  <si>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</si>
  <si>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</si>
  <si>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</si>
  <si>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</si>
  <si>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</si>
  <si>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</si>
  <si>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</si>
  <si>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</si>
  <si>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</si>
  <si>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</si>
  <si>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</si>
  <si>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</si>
  <si>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</si>
  <si>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</si>
  <si>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</si>
  <si>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</si>
  <si>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</si>
  <si>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</si>
  <si>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</si>
  <si>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</si>
  <si>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</si>
  <si>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</si>
  <si>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</si>
  <si>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</si>
  <si>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</si>
  <si>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</si>
  <si>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</si>
  <si>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</si>
  <si>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</si>
  <si>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</si>
  <si>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</si>
  <si>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</si>
  <si>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</si>
  <si>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</si>
  <si>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</si>
  <si>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</si>
  <si>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</si>
  <si>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</si>
  <si>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</si>
  <si>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</si>
  <si>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</si>
  <si>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</si>
  <si>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</si>
  <si>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</si>
  <si>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</si>
  <si>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</si>
  <si>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</si>
  <si>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</si>
  <si>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</si>
  <si>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</si>
  <si>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</si>
  <si>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</si>
  <si>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</si>
  <si>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</si>
  <si>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</si>
  <si>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</si>
  <si>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</si>
  <si>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</si>
  <si>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</si>
  <si>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</si>
  <si>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</si>
  <si>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</si>
  <si>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</si>
  <si>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</si>
  <si>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</si>
  <si>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</si>
  <si>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</si>
  <si>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</si>
  <si>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</si>
  <si>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</si>
  <si>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</si>
  <si>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</si>
  <si>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</si>
  <si>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</si>
  <si>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</si>
  <si>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</si>
  <si>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</si>
  <si>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</si>
  <si>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</si>
  <si>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</si>
  <si>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</si>
  <si>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</si>
  <si>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</si>
  <si>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</si>
  <si>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</si>
  <si>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</si>
  <si>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</si>
  <si>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</si>
  <si>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</si>
  <si>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</si>
  <si>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</si>
  <si>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</si>
  <si>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</si>
  <si>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</si>
  <si>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</si>
  <si>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</si>
  <si>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</si>
  <si>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</si>
  <si>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</si>
  <si>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</si>
  <si>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</si>
  <si>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</si>
  <si>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</si>
  <si>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</si>
  <si>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</si>
  <si>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</si>
  <si>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</si>
  <si>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</si>
  <si>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</si>
  <si>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</si>
  <si>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</si>
  <si>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</si>
  <si>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</si>
  <si>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</si>
  <si>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</si>
  <si>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</si>
  <si>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</si>
  <si>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</si>
  <si>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</si>
  <si>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</si>
  <si>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</si>
  <si>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</si>
  <si>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</si>
  <si>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</si>
  <si>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</si>
  <si>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</si>
  <si>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</si>
  <si>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</si>
  <si>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</si>
  <si>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</si>
  <si>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</si>
  <si>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</si>
  <si>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</si>
  <si>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</si>
  <si>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</si>
  <si>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</si>
  <si>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</si>
  <si>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</si>
  <si>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</si>
  <si>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</si>
  <si>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</si>
  <si>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</si>
  <si>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</si>
  <si>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</si>
  <si>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</si>
  <si>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</si>
  <si>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</si>
  <si>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</si>
  <si>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</si>
  <si>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</si>
  <si>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</si>
  <si>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</si>
  <si>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</si>
  <si>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</si>
  <si>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</si>
  <si>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</si>
  <si>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</si>
  <si>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</si>
  <si>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</si>
  <si>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</si>
  <si>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</si>
  <si>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</si>
  <si>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</si>
  <si>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</si>
  <si>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</si>
  <si>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</si>
  <si>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</si>
  <si>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</si>
  <si>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</si>
  <si>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</si>
  <si>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</si>
  <si>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</si>
  <si>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</si>
  <si>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</si>
  <si>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</si>
  <si>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</si>
  <si>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</si>
  <si>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</si>
  <si>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</si>
  <si>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</si>
  <si>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</si>
  <si>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</si>
  <si>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</si>
  <si>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</si>
  <si>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</si>
  <si>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</si>
  <si>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</si>
  <si>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</si>
  <si>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</si>
  <si>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</si>
  <si>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</si>
  <si>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</si>
  <si>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</si>
  <si>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</si>
  <si>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</si>
  <si>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</si>
  <si>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</si>
  <si>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</si>
  <si>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</si>
  <si>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</si>
  <si>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</si>
  <si>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</si>
  <si>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</si>
  <si>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</si>
  <si>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</si>
  <si>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</si>
  <si>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</si>
  <si>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</si>
  <si>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</si>
  <si>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</si>
  <si>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</si>
  <si>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</si>
  <si>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</si>
  <si>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</si>
  <si>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</si>
  <si>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</si>
  <si>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</si>
  <si>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</si>
  <si>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</si>
  <si>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</si>
  <si>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</si>
  <si>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</si>
  <si>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</si>
  <si>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</si>
  <si>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</si>
  <si>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</si>
  <si>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</si>
  <si>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</si>
  <si>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</si>
  <si>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</si>
  <si>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</si>
  <si>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</si>
  <si>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</si>
  <si>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</si>
  <si>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</si>
  <si>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</si>
  <si>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</si>
  <si>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</si>
  <si>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</si>
  <si>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</si>
  <si>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</si>
  <si>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</si>
  <si>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</si>
  <si>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</si>
  <si>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</si>
  <si>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</si>
  <si>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</si>
  <si>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</si>
  <si>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</si>
  <si>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</si>
  <si>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</si>
  <si>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</si>
  <si>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</si>
  <si>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</si>
  <si>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</si>
  <si>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</si>
  <si>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</si>
  <si>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</si>
  <si>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</si>
  <si>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</si>
  <si>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</si>
  <si>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</si>
  <si>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</si>
  <si>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</si>
  <si>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</si>
  <si>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</si>
  <si>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</si>
  <si>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</si>
  <si>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</si>
  <si>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</si>
  <si>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</si>
  <si>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</si>
  <si>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</si>
  <si>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</si>
  <si>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</si>
  <si>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</si>
  <si>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</si>
  <si>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</si>
  <si>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</si>
  <si>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</si>
  <si>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</si>
  <si>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</si>
  <si>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</si>
  <si>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</si>
  <si>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</si>
  <si>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</si>
  <si>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</si>
  <si>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</si>
  <si>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</si>
  <si>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</si>
  <si>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</si>
  <si>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</si>
  <si>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</si>
  <si>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</si>
  <si>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</si>
  <si>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</si>
  <si>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</si>
  <si>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</si>
  <si>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</si>
  <si>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</si>
  <si>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</si>
  <si>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</si>
  <si>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</si>
  <si>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</si>
  <si>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</si>
  <si>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</si>
  <si>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</si>
  <si>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</si>
  <si>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</si>
  <si>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</si>
  <si>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</si>
  <si>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</si>
  <si>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</si>
  <si>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</si>
  <si>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</si>
  <si>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</si>
  <si>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</si>
  <si>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</si>
  <si>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</si>
  <si>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</si>
  <si>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</si>
  <si>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</si>
  <si>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</si>
  <si>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</si>
  <si>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</si>
  <si>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</si>
  <si>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</si>
  <si>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</si>
  <si>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</si>
  <si>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</si>
  <si>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</si>
  <si>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</si>
  <si>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</si>
  <si>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</si>
  <si>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</si>
  <si>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</si>
  <si>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</si>
  <si>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</si>
  <si>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</si>
  <si>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</si>
  <si>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</si>
  <si>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</si>
  <si>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</si>
  <si>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</si>
  <si>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</si>
  <si>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</si>
  <si>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</si>
  <si>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</si>
  <si>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</si>
  <si>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</si>
  <si>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</si>
  <si>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</si>
  <si>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</si>
  <si>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</si>
  <si>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</si>
  <si>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</si>
  <si>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</si>
  <si>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</si>
  <si>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</si>
  <si>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</si>
  <si>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</si>
  <si>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</si>
  <si>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</si>
  <si>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</si>
  <si>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</si>
  <si>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</si>
  <si>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</si>
  <si>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</si>
  <si>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</si>
  <si>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</si>
  <si>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</si>
  <si>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</si>
  <si>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</si>
  <si>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</si>
  <si>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</si>
  <si>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</si>
  <si>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</si>
  <si>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</si>
  <si>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</si>
  <si>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</si>
  <si>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</si>
  <si>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</si>
  <si>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</si>
  <si>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</si>
  <si>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</si>
  <si>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</si>
  <si>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</si>
  <si>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</si>
  <si>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</si>
  <si>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</si>
  <si>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</si>
  <si>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</si>
  <si>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</si>
  <si>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</si>
  <si>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</si>
  <si>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</si>
  <si>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</si>
  <si>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</si>
  <si>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</si>
  <si>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</si>
  <si>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</si>
  <si>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</si>
  <si>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</si>
  <si>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</si>
  <si>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</si>
  <si>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</si>
  <si>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</si>
  <si>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</si>
  <si>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</si>
  <si>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</si>
  <si>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</si>
  <si>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</si>
  <si>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</si>
  <si>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</si>
  <si>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</si>
  <si>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</si>
  <si>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</si>
  <si>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</si>
  <si>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</si>
  <si>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</si>
  <si>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</si>
  <si>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</si>
  <si>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</si>
  <si>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</si>
  <si>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</si>
  <si>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</si>
  <si>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</si>
  <si>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</si>
  <si>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</si>
  <si>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</si>
  <si>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</si>
  <si>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</si>
  <si>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</si>
  <si>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</si>
  <si>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</si>
  <si>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</si>
  <si>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</si>
  <si>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</si>
  <si>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</si>
  <si>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</si>
  <si>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</si>
  <si>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</si>
  <si>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</si>
  <si>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</si>
  <si>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</si>
  <si>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</si>
  <si>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</si>
  <si>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</si>
  <si>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</si>
  <si>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</si>
  <si>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</si>
  <si>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</si>
  <si>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</si>
  <si>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</si>
  <si>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</si>
  <si>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</si>
  <si>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</si>
  <si>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</si>
  <si>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</si>
  <si>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</si>
  <si>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</si>
  <si>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</si>
  <si>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</si>
  <si>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</si>
  <si>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</si>
  <si>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</si>
  <si>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</si>
  <si>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</si>
  <si>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</si>
  <si>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</si>
  <si>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</si>
  <si>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</si>
  <si>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</si>
  <si>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</si>
  <si>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</si>
  <si>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</si>
  <si>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</si>
  <si>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</si>
  <si>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</si>
  <si>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</si>
  <si>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</si>
  <si>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</si>
  <si>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</si>
  <si>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</si>
  <si>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</si>
  <si>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</si>
  <si>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</si>
  <si>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</si>
  <si>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</si>
  <si>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</si>
  <si>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</si>
  <si>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</si>
  <si>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</si>
  <si>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</si>
  <si>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</si>
  <si>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</si>
  <si>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</si>
  <si>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</si>
  <si>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</si>
  <si>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</si>
  <si>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</si>
  <si>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</si>
  <si>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</si>
  <si>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</si>
  <si>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</si>
  <si>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</si>
  <si>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</si>
  <si>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</si>
  <si>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</si>
  <si>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</si>
  <si>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</si>
  <si>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</si>
  <si>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</si>
  <si>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</si>
  <si>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</si>
  <si>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</si>
  <si>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</si>
  <si>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</si>
  <si>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</si>
  <si>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</si>
  <si>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</si>
  <si>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</si>
  <si>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</si>
  <si>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</si>
  <si>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</si>
  <si>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</si>
  <si>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</si>
  <si>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</si>
  <si>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</si>
  <si>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</si>
  <si>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</si>
  <si>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</si>
  <si>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</si>
  <si>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</si>
  <si>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</si>
  <si>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</si>
  <si>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</si>
  <si>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</si>
  <si>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</si>
  <si>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</si>
  <si>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</si>
  <si>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</si>
  <si>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</si>
  <si>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</si>
  <si>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</si>
  <si>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</si>
  <si>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</si>
  <si>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</si>
  <si>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</si>
  <si>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</si>
  <si>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</si>
  <si>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</si>
  <si>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</si>
  <si>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</si>
  <si>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</si>
  <si>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</si>
  <si>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</si>
  <si>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</si>
  <si>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</si>
  <si>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</si>
  <si>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</si>
  <si>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</si>
  <si>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</si>
  <si>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</si>
  <si>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</si>
  <si>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</si>
  <si>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</si>
  <si>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</si>
  <si>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</si>
  <si>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</si>
  <si>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</si>
  <si>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</si>
  <si>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</si>
  <si>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</si>
  <si>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</si>
  <si>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</si>
  <si>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</si>
  <si>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</si>
  <si>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</si>
  <si>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</si>
  <si>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</si>
  <si>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</si>
  <si>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</si>
  <si>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</si>
  <si>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</si>
  <si>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</si>
  <si>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</si>
  <si>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</si>
  <si>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</si>
  <si>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</si>
  <si>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</si>
  <si>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</si>
  <si>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</si>
  <si>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</si>
  <si>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</si>
  <si>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</si>
  <si>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</si>
  <si>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</si>
  <si>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</si>
  <si>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</si>
  <si>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</si>
  <si>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</si>
  <si>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</si>
  <si>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</si>
  <si>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</si>
  <si>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</si>
  <si>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</si>
  <si>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</si>
  <si>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</si>
  <si>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</si>
  <si>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</si>
  <si>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</si>
  <si>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</si>
  <si>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</si>
  <si>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</si>
  <si>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</si>
  <si>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</si>
  <si>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</si>
  <si>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</si>
  <si>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</si>
  <si>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</si>
  <si>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</si>
  <si>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</si>
  <si>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</si>
  <si>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</si>
  <si>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</si>
  <si>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</si>
  <si>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</si>
  <si>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</si>
  <si>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</si>
  <si>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</si>
  <si>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</si>
  <si>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</si>
  <si>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</si>
  <si>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</si>
  <si>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</si>
  <si>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</si>
  <si>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</si>
  <si>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</si>
  <si>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</si>
  <si>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</si>
  <si>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</si>
  <si>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</si>
  <si>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</si>
  <si>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</si>
  <si>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</si>
  <si>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</si>
  <si>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</si>
  <si>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</si>
  <si>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</si>
  <si>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</si>
  <si>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</si>
  <si>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</si>
  <si>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</si>
  <si>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</si>
  <si>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</si>
  <si>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</si>
  <si>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</si>
  <si>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</si>
  <si>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</si>
  <si>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</si>
  <si>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</si>
  <si>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</si>
  <si>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</si>
  <si>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</si>
  <si>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</si>
  <si>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</si>
  <si>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</si>
  <si>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</si>
  <si>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</si>
  <si>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</si>
  <si>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</si>
  <si>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</si>
  <si>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</si>
  <si>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</si>
  <si>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</si>
  <si>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</si>
  <si>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</si>
  <si>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</si>
  <si>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</si>
  <si>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</si>
  <si>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</si>
  <si>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</si>
  <si>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</si>
  <si>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</si>
  <si>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</si>
  <si>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</si>
  <si>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</si>
  <si>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</si>
  <si>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</si>
  <si>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</si>
  <si>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</si>
  <si>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</si>
  <si>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</si>
  <si>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</si>
  <si>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</si>
  <si>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</si>
  <si>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</si>
  <si>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</si>
  <si>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</si>
  <si>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</si>
  <si>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</si>
  <si>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</si>
  <si>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</si>
  <si>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</si>
  <si>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</si>
  <si>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</si>
  <si>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</si>
  <si>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</si>
  <si>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</si>
  <si>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</si>
  <si>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</si>
  <si>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</si>
  <si>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</si>
  <si>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</si>
  <si>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</si>
  <si>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</si>
  <si>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</si>
  <si>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</si>
  <si>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</si>
  <si>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</si>
  <si>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</si>
  <si>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</si>
  <si>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</si>
  <si>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</si>
  <si>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</si>
  <si>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</si>
  <si>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</si>
  <si>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</si>
  <si>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</si>
  <si>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</si>
  <si>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</si>
  <si>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</si>
  <si>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</si>
  <si>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</si>
  <si>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</si>
  <si>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</si>
  <si>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</si>
  <si>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</si>
  <si>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</si>
  <si>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</si>
  <si>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</si>
  <si>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</si>
  <si>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</si>
  <si>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</si>
  <si>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</si>
  <si>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</si>
  <si>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</si>
  <si>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</si>
  <si>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</si>
  <si>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</si>
  <si>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</si>
  <si>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</si>
  <si>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</si>
  <si>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</si>
  <si>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</si>
  <si>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</si>
  <si>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</si>
  <si>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</si>
  <si>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</si>
  <si>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</si>
  <si>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</si>
  <si>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</si>
  <si>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</si>
  <si>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</si>
  <si>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</si>
  <si>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</si>
  <si>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</si>
  <si>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</si>
  <si>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</si>
  <si>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</si>
  <si>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</si>
  <si>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</si>
  <si>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</si>
  <si>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</si>
  <si>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</si>
  <si>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</si>
  <si>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</si>
  <si>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</si>
  <si>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</si>
  <si>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</si>
  <si>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</si>
  <si>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</si>
  <si>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</si>
  <si>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</si>
  <si>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</si>
  <si>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</si>
  <si>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</si>
  <si>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</si>
  <si>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</si>
  <si>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</si>
  <si>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</si>
  <si>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</si>
  <si>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</si>
  <si>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</si>
  <si>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</si>
  <si>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</si>
  <si>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</si>
  <si>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</si>
  <si>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</si>
  <si>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</si>
  <si>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</si>
  <si>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</si>
  <si>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</si>
  <si>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</si>
  <si>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</si>
  <si>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</si>
  <si>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</si>
  <si>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</si>
  <si>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</si>
  <si>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</si>
  <si>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</si>
  <si>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</si>
  <si>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</si>
  <si>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</si>
  <si>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</si>
  <si>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</si>
  <si>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</si>
  <si>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</si>
  <si>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</si>
  <si>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</si>
  <si>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</si>
  <si>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</si>
  <si>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</si>
  <si>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</si>
  <si>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</si>
  <si>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</si>
  <si>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</si>
  <si>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</si>
  <si>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</si>
  <si>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</si>
  <si>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</si>
  <si>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</si>
  <si>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</si>
  <si>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</si>
  <si>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</si>
  <si>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</si>
  <si>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</si>
  <si>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</si>
  <si>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</si>
  <si>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</si>
  <si>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</si>
  <si>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</si>
  <si>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</si>
  <si>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</si>
  <si>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</si>
  <si>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</si>
  <si>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</si>
  <si>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</si>
  <si>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</si>
  <si>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</si>
  <si>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</si>
  <si>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</si>
  <si>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</si>
  <si>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</si>
  <si>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</si>
  <si>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</si>
  <si>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</si>
  <si>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</si>
  <si>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</si>
  <si>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</si>
  <si>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</si>
  <si>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</si>
  <si>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</si>
  <si>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</si>
  <si>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</si>
  <si>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</si>
  <si>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</si>
  <si>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</si>
  <si>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</si>
  <si>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</si>
  <si>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</si>
  <si>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</si>
  <si>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</si>
  <si>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</si>
  <si>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</si>
  <si>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</si>
  <si>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</si>
  <si>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</si>
  <si>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</si>
  <si>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</si>
  <si>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</si>
  <si>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</si>
  <si>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</si>
  <si>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</si>
  <si>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</si>
  <si>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</si>
  <si>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</si>
  <si>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</si>
  <si>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</si>
  <si>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</si>
  <si>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</si>
  <si>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</si>
  <si>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</si>
  <si>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</si>
  <si>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</si>
  <si>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</si>
  <si>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</si>
  <si>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</si>
  <si>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</si>
  <si>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</si>
  <si>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</si>
  <si>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</si>
  <si>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</si>
  <si>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</si>
  <si>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</si>
  <si>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</si>
  <si>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</si>
  <si>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</si>
  <si>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</si>
  <si>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</si>
  <si>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</si>
  <si>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</si>
  <si>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</si>
  <si>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</si>
  <si>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</si>
  <si>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</si>
  <si>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</si>
  <si>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</si>
  <si>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</si>
  <si>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</si>
  <si>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</si>
  <si>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</si>
  <si>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</si>
  <si>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</si>
  <si>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</si>
  <si>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</si>
  <si>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</si>
  <si>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</si>
  <si>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</si>
  <si>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</si>
  <si>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</si>
  <si>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</si>
  <si>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</si>
  <si>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</si>
  <si>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</si>
  <si>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</si>
  <si>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</si>
  <si>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</si>
  <si>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</si>
  <si>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</si>
  <si>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</si>
  <si>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</si>
  <si>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</si>
  <si>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</si>
  <si>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</si>
  <si>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</si>
  <si>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</si>
  <si>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</si>
  <si>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</si>
  <si>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</si>
  <si>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</si>
  <si>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</si>
  <si>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</si>
  <si>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</si>
  <si>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</si>
  <si>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</si>
  <si>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</si>
  <si>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</si>
  <si>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</si>
  <si>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</si>
  <si>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</si>
  <si>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</si>
  <si>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</si>
  <si>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</si>
  <si>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</si>
  <si>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</si>
  <si>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</si>
  <si>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</si>
  <si>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</si>
  <si>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</si>
  <si>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</si>
  <si>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</si>
  <si>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</si>
  <si>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</si>
  <si>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</si>
  <si>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</si>
  <si>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</si>
  <si>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</si>
  <si>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</si>
  <si>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</si>
  <si>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</si>
  <si>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</si>
  <si>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</si>
  <si>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</si>
  <si>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</si>
  <si>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</si>
  <si>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</si>
  <si>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</si>
  <si>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</si>
  <si>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</si>
  <si>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</si>
  <si>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</si>
  <si>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</si>
  <si>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</si>
  <si>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</si>
  <si>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</si>
  <si>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</si>
  <si>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</si>
  <si>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</si>
  <si>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</si>
  <si>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</si>
  <si>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</si>
  <si>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</si>
  <si>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</si>
  <si>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</si>
  <si>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</si>
  <si>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</si>
  <si>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</si>
  <si>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</si>
  <si>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</si>
  <si>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</si>
  <si>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</si>
  <si>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</si>
  <si>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</si>
  <si>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</si>
  <si>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</si>
  <si>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</si>
  <si>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</si>
  <si>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</si>
  <si>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</si>
  <si>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</si>
  <si>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</si>
  <si>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</si>
  <si>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</si>
  <si>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</si>
  <si>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</si>
  <si>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</si>
  <si>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</si>
  <si>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</si>
  <si>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</si>
  <si>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</si>
  <si>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</si>
  <si>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</si>
  <si>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</si>
  <si>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</si>
  <si>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</si>
  <si>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</si>
  <si>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</si>
  <si>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</si>
  <si>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</si>
  <si>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</si>
  <si>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</si>
  <si>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</si>
  <si>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</si>
  <si>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</si>
  <si>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</si>
  <si>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</si>
  <si>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</si>
  <si>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</si>
  <si>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</si>
  <si>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</si>
  <si>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</si>
  <si>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</si>
  <si>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</si>
  <si>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</si>
  <si>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</si>
  <si>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</si>
  <si>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</si>
  <si>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</si>
  <si>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</si>
  <si>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</si>
  <si>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</si>
  <si>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</si>
  <si>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</si>
  <si>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</si>
  <si>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</si>
  <si>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</si>
  <si>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</si>
  <si>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</si>
  <si>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</si>
  <si>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</si>
  <si>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</si>
  <si>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</si>
  <si>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</si>
  <si>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</si>
  <si>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</si>
  <si>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</si>
  <si>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</si>
  <si>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</si>
  <si>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</si>
  <si>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</si>
  <si>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</si>
  <si>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</si>
  <si>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</si>
  <si>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</si>
  <si>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</si>
  <si>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</si>
  <si>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</si>
  <si>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</si>
  <si>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</si>
  <si>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</si>
  <si>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</si>
  <si>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</si>
  <si>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</si>
  <si>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</si>
  <si>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</si>
  <si>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</si>
  <si>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</si>
  <si>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</si>
  <si>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</si>
  <si>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</si>
  <si>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</si>
  <si>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</si>
  <si>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</si>
  <si>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</si>
  <si>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</si>
  <si>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</si>
  <si>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</si>
  <si>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</si>
  <si>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</si>
  <si>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</si>
  <si>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</si>
  <si>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</si>
  <si>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</si>
  <si>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</si>
  <si>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</si>
  <si>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</si>
  <si>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</si>
  <si>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</si>
  <si>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</si>
  <si>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</si>
  <si>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</si>
  <si>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</si>
  <si>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</si>
  <si>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</si>
  <si>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</si>
  <si>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</si>
  <si>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</si>
  <si>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</si>
  <si>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</si>
  <si>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</si>
  <si>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</si>
  <si>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</si>
  <si>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</si>
  <si>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</si>
  <si>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</si>
  <si>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</si>
  <si>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</si>
  <si>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</si>
  <si>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</si>
  <si>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</si>
  <si>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</si>
  <si>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</si>
  <si>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</si>
  <si>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</si>
  <si>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</si>
  <si>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</si>
  <si>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</si>
  <si>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</si>
  <si>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</si>
  <si>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</si>
  <si>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</si>
  <si>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</si>
  <si>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</si>
  <si>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</si>
  <si>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</si>
  <si>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</si>
  <si>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</si>
  <si>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</si>
  <si>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</si>
  <si>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</si>
  <si>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</si>
  <si>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</si>
  <si>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</si>
  <si>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</si>
  <si>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</si>
  <si>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</si>
  <si>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</si>
  <si>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</si>
  <si>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</si>
  <si>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</si>
  <si>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</si>
  <si>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</si>
  <si>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</si>
  <si>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</si>
  <si>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</si>
  <si>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</si>
  <si>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</si>
  <si>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</si>
  <si>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</si>
  <si>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</si>
  <si>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</si>
  <si>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</si>
  <si>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</si>
  <si>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</si>
  <si>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</si>
  <si>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</si>
  <si>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</si>
  <si>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</si>
  <si>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</si>
  <si>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</si>
  <si>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</si>
  <si>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</si>
  <si>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</si>
  <si>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</si>
  <si>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</si>
  <si>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</si>
  <si>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</si>
  <si>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</si>
  <si>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</si>
  <si>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</si>
  <si>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</si>
  <si>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</si>
  <si>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</si>
  <si>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</si>
  <si>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</si>
  <si>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</si>
  <si>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</si>
  <si>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</si>
  <si>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</si>
  <si>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</si>
  <si>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</si>
  <si>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</si>
  <si>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</si>
  <si>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</si>
  <si>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</si>
  <si>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</si>
  <si>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</si>
  <si>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</si>
  <si>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</si>
  <si>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</si>
  <si>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</si>
  <si>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</si>
  <si>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</si>
  <si>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</si>
  <si>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</si>
  <si>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</si>
  <si>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</si>
  <si>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</si>
  <si>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</si>
  <si>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</si>
  <si>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</si>
  <si>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</si>
  <si>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</si>
  <si>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</si>
  <si>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</si>
  <si>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</si>
  <si>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</si>
  <si>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</si>
  <si>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</si>
  <si>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</si>
  <si>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</si>
  <si>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</si>
  <si>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</si>
  <si>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</si>
  <si>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</si>
  <si>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</si>
  <si>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</si>
  <si>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</si>
  <si>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</si>
  <si>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</si>
  <si>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</si>
  <si>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</si>
  <si>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</si>
  <si>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</si>
  <si>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</si>
  <si>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</si>
  <si>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</si>
  <si>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</si>
  <si>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</si>
  <si>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</si>
  <si>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</si>
  <si>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</si>
  <si>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</si>
  <si>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</si>
  <si>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</si>
  <si>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</si>
  <si>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</si>
  <si>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</si>
  <si>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</si>
  <si>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</si>
  <si>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</si>
  <si>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</si>
  <si>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</si>
  <si>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</si>
  <si>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</si>
  <si>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</si>
  <si>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</si>
  <si>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</si>
  <si>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</si>
  <si>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</si>
  <si>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</si>
  <si>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</si>
  <si>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</si>
  <si>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</si>
  <si>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</si>
  <si>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</si>
  <si>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</si>
  <si>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</si>
  <si>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</si>
  <si>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</si>
  <si>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</si>
  <si>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</si>
  <si>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</si>
  <si>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</si>
  <si>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</si>
  <si>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</si>
  <si>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</si>
  <si>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</si>
  <si>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</si>
  <si>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</si>
  <si>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</si>
  <si>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</si>
  <si>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</si>
  <si>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</si>
  <si>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</si>
  <si>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</si>
  <si>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</si>
  <si>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</si>
  <si>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</si>
  <si>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</si>
  <si>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</si>
  <si>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</si>
  <si>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</si>
  <si>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</si>
  <si>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</si>
  <si>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</si>
  <si>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</si>
  <si>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</si>
  <si>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</si>
  <si>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</si>
  <si>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</si>
  <si>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</si>
  <si>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</si>
  <si>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</si>
  <si>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</si>
  <si>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</si>
  <si>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</si>
  <si>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</si>
  <si>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</si>
  <si>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</si>
  <si>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</si>
  <si>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</si>
  <si>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</si>
  <si>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</si>
  <si>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</si>
  <si>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</si>
  <si>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</si>
  <si>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</si>
  <si>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</si>
  <si>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</si>
  <si>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</si>
  <si>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</si>
  <si>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</si>
  <si>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</si>
  <si>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</si>
  <si>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</si>
  <si>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</si>
  <si>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</si>
  <si>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</si>
  <si>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</si>
  <si>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</si>
  <si>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</si>
  <si>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</si>
  <si>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</si>
  <si>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</si>
  <si>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</si>
  <si>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</si>
  <si>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</si>
  <si>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</si>
  <si>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</si>
  <si>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</si>
  <si>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</si>
  <si>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</si>
  <si>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</si>
  <si>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</si>
  <si>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</si>
  <si>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</si>
  <si>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</si>
  <si>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</si>
  <si>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</si>
  <si>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</si>
  <si>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</si>
  <si>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</si>
  <si>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</si>
  <si>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</si>
  <si>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</si>
  <si>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</si>
  <si>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</si>
  <si>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</si>
  <si>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</si>
  <si>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</si>
  <si>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</si>
  <si>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</si>
  <si>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</si>
  <si>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</si>
  <si>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</si>
  <si>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</si>
  <si>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</si>
  <si>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</si>
  <si>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</si>
  <si>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</si>
  <si>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</si>
  <si>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</si>
  <si>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</si>
  <si>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</si>
  <si>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</si>
  <si>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</si>
  <si>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</si>
  <si>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</si>
  <si>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</si>
  <si>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</si>
  <si>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</si>
  <si>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</si>
  <si>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</si>
  <si>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</si>
  <si>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</si>
  <si>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</si>
  <si>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</si>
  <si>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</si>
  <si>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</si>
  <si>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</si>
  <si>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</si>
  <si>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</si>
  <si>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</si>
  <si>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</si>
  <si>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</si>
  <si>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</si>
  <si>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</si>
  <si>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</si>
  <si>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</si>
  <si>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</si>
  <si>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</si>
  <si>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</si>
  <si>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</si>
  <si>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</si>
  <si>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</si>
  <si>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</si>
  <si>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</si>
  <si>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</si>
  <si>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</si>
  <si>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</si>
  <si>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</si>
  <si>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</si>
  <si>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</si>
  <si>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</si>
  <si>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</si>
  <si>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</si>
  <si>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</si>
  <si>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</si>
  <si>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</si>
  <si>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</si>
  <si>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</si>
  <si>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</si>
  <si>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</si>
  <si>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</si>
  <si>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</si>
  <si>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</si>
  <si>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</si>
  <si>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</si>
  <si>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</si>
  <si>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</si>
  <si>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</si>
  <si>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</si>
  <si>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</si>
  <si>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</si>
  <si>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</si>
  <si>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</si>
  <si>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</si>
  <si>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</si>
  <si>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</si>
  <si>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</si>
  <si>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</si>
  <si>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</si>
  <si>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</si>
  <si>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</si>
  <si>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</si>
  <si>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</si>
  <si>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</si>
  <si>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</si>
  <si>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</si>
  <si>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</si>
  <si>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</si>
  <si>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</si>
  <si>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</si>
  <si>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</si>
  <si>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</si>
  <si>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</si>
  <si>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</si>
  <si>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</si>
  <si>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</si>
  <si>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</si>
  <si>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</si>
  <si>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</si>
  <si>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</si>
  <si>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</si>
  <si>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</si>
  <si>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</si>
  <si>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</si>
  <si>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</si>
  <si>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</si>
  <si>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</si>
  <si>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</si>
  <si>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</si>
  <si>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</si>
  <si>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</si>
  <si>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</si>
  <si>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</si>
  <si>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</si>
  <si>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</si>
  <si>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</si>
  <si>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</si>
  <si>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</si>
  <si>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</si>
  <si>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</si>
  <si>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</si>
  <si>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</si>
  <si>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</si>
  <si>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</si>
  <si>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</si>
  <si>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</si>
  <si>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</si>
  <si>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</si>
  <si>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</si>
  <si>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</si>
  <si>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</si>
  <si>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</si>
  <si>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</si>
  <si>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</si>
  <si>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</si>
  <si>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</si>
  <si>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</si>
  <si>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</si>
  <si>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</si>
  <si>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</si>
  <si>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</si>
  <si>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</si>
  <si>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</si>
  <si>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</si>
  <si>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</si>
  <si>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</si>
  <si>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</si>
  <si>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</si>
  <si>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</si>
  <si>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</si>
  <si>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</si>
  <si>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</si>
  <si>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</si>
  <si>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</si>
  <si>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</si>
  <si>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</si>
  <si>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</si>
  <si>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</si>
  <si>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</si>
  <si>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</si>
  <si>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</si>
  <si>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</si>
  <si>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</si>
  <si>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</si>
  <si>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</si>
  <si>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</si>
  <si>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</si>
  <si>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</si>
  <si>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</si>
  <si>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</si>
  <si>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</si>
  <si>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</si>
  <si>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</si>
  <si>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</si>
  <si>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</si>
  <si>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</si>
  <si>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</si>
  <si>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</si>
  <si>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</si>
  <si>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</si>
  <si>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</si>
  <si>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</si>
  <si>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</si>
  <si>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</si>
  <si>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</si>
  <si>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</si>
  <si>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</si>
  <si>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</si>
  <si>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</si>
  <si>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</si>
  <si>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</si>
  <si>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</si>
  <si>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</si>
  <si>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</si>
  <si>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</si>
  <si>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</si>
  <si>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</si>
  <si>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</si>
  <si>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</si>
  <si>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</si>
  <si>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</si>
  <si>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</si>
  <si>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</si>
  <si>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</si>
  <si>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</si>
  <si>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</si>
  <si>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</si>
  <si>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</si>
  <si>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</si>
  <si>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</si>
  <si>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</si>
  <si>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</si>
  <si>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</si>
  <si>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</si>
  <si>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</si>
  <si>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</si>
  <si>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</si>
  <si>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</si>
  <si>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</si>
  <si>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</si>
  <si>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</si>
  <si>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</si>
  <si>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</si>
  <si>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</si>
  <si>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</si>
  <si>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</si>
  <si>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</si>
  <si>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</si>
  <si>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</si>
  <si>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</si>
  <si>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</si>
  <si>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</si>
  <si>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</si>
  <si>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</si>
  <si>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</si>
  <si>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</si>
  <si>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</si>
  <si>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</si>
  <si>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</si>
  <si>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</si>
  <si>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</si>
  <si>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</si>
  <si>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</si>
  <si>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</si>
  <si>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</si>
  <si>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</si>
  <si>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</si>
  <si>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</si>
  <si>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</si>
  <si>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</si>
  <si>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</si>
  <si>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</si>
  <si>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</si>
  <si>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</si>
  <si>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</si>
  <si>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</si>
  <si>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</si>
  <si>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</si>
  <si>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</si>
  <si>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</si>
  <si>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</si>
  <si>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</si>
  <si>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</si>
  <si>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</si>
  <si>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</si>
  <si>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</si>
  <si>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</si>
  <si>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</si>
  <si>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</si>
  <si>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</si>
  <si>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</si>
  <si>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</si>
  <si>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</si>
  <si>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</si>
  <si>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</si>
  <si>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</si>
  <si>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</si>
  <si>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</si>
  <si>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</si>
  <si>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</si>
  <si>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</si>
  <si>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</si>
  <si>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</si>
  <si>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</si>
  <si>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</si>
  <si>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</si>
  <si>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</si>
  <si>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</si>
  <si>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</si>
  <si>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</si>
  <si>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</si>
  <si>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</si>
  <si>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</si>
  <si>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</si>
  <si>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</si>
  <si>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</si>
  <si>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</si>
  <si>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</si>
  <si>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</si>
  <si>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</si>
  <si>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</si>
  <si>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</si>
  <si>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</si>
  <si>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</si>
  <si>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</si>
  <si>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</si>
  <si>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</si>
  <si>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</si>
  <si>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</si>
  <si>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</si>
  <si>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</si>
  <si>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</si>
  <si>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</si>
  <si>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</si>
  <si>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</si>
  <si>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</si>
  <si>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</si>
  <si>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</si>
  <si>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</si>
  <si>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</si>
  <si>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</si>
  <si>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</si>
  <si>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</si>
  <si>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</si>
  <si>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</si>
  <si>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</si>
  <si>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</si>
  <si>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</si>
  <si>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</si>
  <si>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</si>
  <si>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</si>
  <si>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</si>
  <si>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</si>
  <si>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</si>
  <si>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</si>
  <si>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</si>
  <si>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</si>
  <si>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</si>
  <si>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</si>
  <si>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</si>
  <si>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</si>
  <si>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</si>
  <si>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</si>
  <si>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</si>
  <si>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</si>
  <si>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</si>
  <si>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</si>
  <si>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</si>
  <si>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</si>
  <si>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</si>
  <si>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</si>
  <si>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</si>
  <si>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</si>
  <si>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</si>
  <si>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</si>
  <si>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</si>
  <si>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</si>
  <si>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</si>
  <si>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</si>
  <si>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</si>
  <si>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</si>
  <si>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</si>
  <si>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</si>
  <si>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</si>
  <si>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</si>
  <si>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</si>
  <si>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</si>
  <si>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</si>
  <si>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</si>
  <si>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</si>
  <si>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</si>
  <si>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</si>
  <si>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</si>
  <si>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</si>
  <si>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</si>
  <si>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</si>
  <si>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</si>
  <si>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</si>
  <si>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</si>
  <si>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</si>
  <si>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</si>
  <si>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</si>
  <si>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</si>
  <si>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</si>
  <si>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</si>
  <si>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</si>
  <si>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</si>
  <si>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</si>
  <si>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</si>
  <si>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</si>
  <si>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</si>
  <si>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</si>
  <si>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</si>
  <si>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</si>
  <si>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</si>
  <si>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</si>
  <si>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</si>
  <si>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</si>
  <si>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</si>
  <si>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</si>
  <si>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</si>
  <si>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</si>
  <si>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</si>
  <si>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</si>
  <si>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</si>
  <si>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</si>
  <si>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</si>
  <si>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</si>
  <si>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</si>
  <si>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</si>
  <si>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</si>
  <si>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</si>
  <si>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</si>
  <si>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</si>
  <si>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</si>
  <si>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</si>
  <si>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</si>
  <si>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</si>
  <si>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</si>
  <si>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</si>
  <si>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</si>
  <si>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</si>
  <si>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</si>
  <si>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</si>
  <si>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</si>
  <si>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</si>
  <si>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</si>
  <si>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</si>
  <si>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</si>
  <si>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</si>
  <si>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</si>
  <si>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</si>
  <si>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</si>
  <si>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</si>
  <si>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</si>
  <si>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</si>
  <si>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</si>
  <si>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</si>
  <si>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</si>
  <si>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</si>
  <si>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</si>
  <si>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</si>
  <si>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</si>
  <si>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</si>
  <si>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</si>
  <si>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</si>
  <si>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</si>
  <si>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</si>
  <si>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</si>
  <si>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</si>
  <si>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</si>
  <si>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</si>
  <si>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</si>
  <si>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</si>
  <si>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</si>
  <si>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</si>
  <si>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</si>
  <si>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</si>
  <si>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</si>
  <si>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</si>
  <si>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</si>
  <si>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</si>
  <si>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</si>
  <si>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</si>
  <si>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</si>
  <si>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</si>
  <si>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</si>
  <si>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</si>
  <si>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</si>
  <si>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</si>
  <si>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</si>
  <si>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</si>
  <si>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</si>
  <si>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</si>
  <si>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</si>
  <si>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</si>
  <si>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</si>
  <si>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</si>
  <si>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</si>
  <si>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</si>
  <si>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</si>
  <si>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</si>
  <si>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</si>
  <si>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</si>
  <si>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</si>
  <si>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</si>
  <si>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</si>
  <si>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</si>
  <si>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</si>
  <si>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</si>
  <si>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</si>
  <si>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</si>
  <si>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</si>
  <si>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</si>
  <si>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</si>
  <si>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</si>
  <si>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</si>
  <si>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</si>
  <si>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</si>
  <si>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</si>
  <si>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</si>
  <si>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</si>
  <si>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</si>
  <si>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</si>
  <si>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</si>
  <si>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</si>
  <si>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</si>
  <si>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</si>
  <si>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</si>
  <si>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</si>
  <si>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</si>
  <si>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</si>
  <si>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</si>
  <si>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</si>
  <si>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</si>
  <si>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</si>
  <si>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</si>
  <si>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</si>
  <si>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</si>
  <si>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</si>
  <si>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</si>
  <si>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</si>
  <si>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</si>
  <si>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</si>
  <si>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</si>
  <si>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</si>
  <si>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</si>
  <si>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</si>
  <si>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</si>
  <si>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</si>
  <si>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</si>
  <si>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</si>
  <si>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</si>
  <si>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</si>
  <si>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</si>
  <si>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</si>
  <si>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</si>
  <si>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</si>
  <si>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</si>
  <si>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</si>
  <si>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</si>
  <si>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</si>
  <si>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</si>
  <si>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</si>
  <si>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</si>
  <si>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</si>
  <si>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</si>
  <si>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</si>
  <si>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</si>
  <si>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</si>
  <si>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</si>
  <si>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</si>
  <si>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</si>
  <si>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</si>
  <si>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</si>
  <si>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</si>
  <si>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</si>
  <si>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</si>
  <si>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</si>
  <si>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</si>
  <si>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</si>
  <si>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</si>
  <si>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</si>
  <si>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</si>
  <si>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</si>
  <si>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</si>
  <si>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</si>
  <si>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</si>
  <si>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</si>
  <si>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</si>
  <si>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</si>
  <si>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</si>
  <si>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</si>
  <si>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</si>
  <si>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</si>
  <si>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</si>
  <si>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</si>
  <si>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</si>
  <si>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</si>
  <si>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</si>
  <si>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</si>
  <si>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</si>
  <si>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</si>
  <si>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</si>
  <si>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</si>
  <si>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</si>
  <si>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</si>
  <si>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</si>
  <si>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</si>
  <si>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</si>
  <si>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</si>
  <si>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</si>
  <si>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</si>
  <si>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</si>
  <si>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</si>
  <si>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</si>
  <si>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</si>
  <si>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</si>
  <si>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</si>
  <si>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</si>
  <si>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</si>
  <si>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</si>
  <si>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</si>
  <si>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</si>
  <si>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</si>
  <si>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</si>
  <si>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</si>
  <si>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</si>
  <si>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</si>
  <si>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</si>
  <si>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</si>
  <si>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</si>
  <si>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</si>
  <si>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</si>
  <si>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</si>
  <si>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</si>
  <si>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</si>
  <si>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</si>
  <si>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</si>
  <si>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</si>
  <si>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</si>
  <si>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</si>
  <si>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</si>
  <si>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</si>
  <si>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</si>
  <si>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</si>
  <si>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</si>
  <si>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</si>
  <si>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</si>
  <si>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</si>
  <si>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</si>
  <si>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</si>
  <si>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</si>
  <si>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</si>
  <si>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</si>
  <si>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</si>
  <si>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</si>
  <si>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</si>
  <si>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</si>
  <si>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</si>
  <si>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</si>
  <si>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</si>
  <si>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</si>
  <si>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</si>
  <si>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</si>
  <si>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</si>
  <si>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</si>
  <si>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</si>
  <si>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</si>
  <si>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</si>
  <si>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</si>
  <si>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</si>
  <si>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</si>
  <si>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</si>
  <si>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</si>
  <si>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</si>
  <si>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</si>
  <si>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</si>
  <si>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</si>
  <si>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</si>
  <si>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</si>
  <si>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</si>
  <si>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</si>
  <si>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</si>
  <si>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</si>
  <si>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</si>
  <si>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</si>
  <si>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</si>
  <si>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</si>
  <si>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</si>
  <si>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</si>
  <si>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</si>
  <si>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</si>
  <si>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</si>
  <si>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</si>
  <si>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</si>
  <si>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</si>
  <si>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</si>
  <si>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</si>
  <si>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</si>
  <si>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</si>
  <si>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</si>
  <si>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</si>
  <si>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</si>
  <si>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</si>
  <si>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</si>
  <si>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</si>
  <si>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</si>
  <si>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</si>
  <si>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</si>
  <si>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</si>
  <si>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</si>
  <si>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</si>
  <si>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</si>
  <si>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</si>
  <si>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</si>
  <si>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</si>
  <si>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</si>
  <si>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</si>
  <si>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</si>
  <si>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</si>
  <si>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</si>
  <si>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</si>
  <si>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</si>
  <si>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</si>
  <si>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</si>
  <si>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</si>
  <si>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</si>
  <si>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</si>
  <si>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</si>
  <si>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</si>
  <si>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</si>
  <si>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</si>
  <si>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</si>
  <si>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</si>
  <si>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</si>
  <si>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</si>
  <si>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</si>
  <si>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</si>
  <si>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</si>
  <si>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</si>
  <si>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</si>
  <si>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</si>
  <si>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</si>
  <si>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</si>
  <si>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</si>
  <si>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</si>
  <si>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</si>
  <si>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</si>
  <si>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</si>
  <si>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</si>
  <si>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</si>
  <si>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</si>
  <si>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</si>
  <si>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</si>
  <si>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</si>
  <si>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</si>
  <si>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</si>
  <si>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</si>
  <si>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</si>
  <si>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</si>
  <si>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</si>
  <si>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</si>
  <si>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</si>
  <si>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</si>
  <si>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</si>
  <si>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</si>
  <si>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</si>
  <si>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</si>
  <si>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</si>
  <si>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</si>
  <si>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</si>
  <si>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</si>
  <si>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</si>
  <si>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</si>
  <si>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</si>
  <si>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</si>
  <si>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</si>
  <si>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</si>
  <si>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</si>
  <si>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</si>
  <si>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</si>
  <si>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</si>
  <si>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</si>
  <si>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</si>
  <si>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</si>
  <si>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</si>
  <si>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</si>
  <si>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</si>
  <si>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</si>
  <si>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</si>
  <si>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</si>
  <si>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</si>
  <si>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</si>
  <si>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</si>
  <si>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</si>
  <si>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</si>
  <si>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</si>
  <si>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</si>
  <si>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</si>
  <si>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</si>
  <si>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</si>
  <si>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</si>
  <si>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</si>
  <si>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</si>
  <si>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</si>
  <si>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</si>
  <si>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</si>
  <si>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</si>
  <si>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</si>
  <si>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</si>
  <si>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</si>
  <si>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</si>
  <si>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</si>
  <si>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</si>
  <si>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</si>
  <si>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</si>
  <si>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</si>
  <si>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</si>
  <si>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</si>
  <si>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</si>
  <si>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</si>
  <si>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</si>
  <si>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</si>
  <si>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</si>
  <si>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</si>
  <si>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</si>
  <si>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</si>
  <si>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</si>
  <si>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</si>
  <si>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</si>
  <si>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</si>
  <si>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</si>
  <si>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</si>
  <si>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</si>
  <si>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</si>
  <si>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</si>
  <si>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</si>
  <si>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</si>
  <si>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</si>
  <si>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</si>
  <si>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</si>
  <si>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</si>
  <si>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</si>
  <si>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</si>
  <si>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</si>
  <si>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</si>
  <si>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</si>
  <si>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</si>
  <si>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</si>
  <si>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</si>
  <si>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</si>
  <si>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</si>
  <si>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</si>
  <si>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</si>
  <si>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</si>
  <si>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</si>
  <si>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</si>
  <si>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</si>
  <si>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</si>
  <si>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</si>
  <si>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</si>
  <si>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</si>
  <si>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</si>
  <si>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</si>
  <si>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</si>
  <si>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</si>
  <si>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</si>
  <si>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</si>
  <si>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</si>
  <si>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</si>
  <si>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</si>
  <si>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</si>
  <si>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</si>
  <si>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</si>
  <si>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</si>
  <si>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</si>
  <si>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</si>
  <si>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</si>
  <si>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</si>
  <si>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</si>
  <si>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</si>
  <si>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</si>
  <si>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</si>
  <si>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</si>
  <si>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</si>
  <si>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</si>
  <si>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</si>
  <si>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</si>
  <si>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</si>
  <si>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</si>
  <si>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</si>
  <si>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</si>
  <si>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</si>
  <si>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</si>
  <si>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</si>
  <si>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</si>
  <si>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</si>
  <si>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</si>
  <si>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</si>
  <si>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</si>
  <si>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</si>
  <si>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</si>
  <si>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</si>
  <si>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</si>
  <si>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</si>
  <si>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</si>
  <si>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</si>
  <si>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</si>
  <si>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</si>
  <si>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</si>
  <si>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</si>
  <si>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</si>
  <si>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</si>
  <si>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</si>
  <si>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</si>
  <si>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</si>
  <si>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</si>
  <si>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</si>
  <si>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</si>
  <si>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</si>
  <si>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</si>
  <si>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</si>
  <si>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</si>
  <si>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</si>
  <si>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</si>
  <si>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</si>
  <si>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</si>
  <si>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</si>
  <si>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</si>
  <si>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</si>
  <si>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</si>
  <si>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</si>
  <si>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</si>
  <si>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</si>
  <si>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</si>
  <si>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</si>
  <si>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</si>
  <si>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</si>
  <si>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</si>
  <si>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</si>
  <si>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</si>
  <si>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</si>
  <si>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</si>
  <si>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</si>
  <si>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</si>
  <si>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</si>
  <si>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</si>
  <si>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</si>
  <si>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</si>
  <si>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</si>
  <si>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</si>
  <si>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</si>
  <si>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</si>
  <si>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</si>
  <si>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</si>
  <si>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</si>
  <si>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</si>
  <si>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</si>
  <si>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</si>
  <si>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</si>
  <si>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</si>
  <si>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</si>
  <si>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</si>
  <si>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</si>
  <si>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</si>
  <si>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</si>
  <si>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</si>
  <si>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</si>
  <si>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</si>
  <si>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</si>
  <si>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</si>
  <si>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</si>
  <si>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</si>
  <si>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</si>
  <si>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</si>
  <si>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</si>
  <si>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</si>
  <si>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</si>
  <si>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</si>
  <si>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</si>
  <si>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</si>
  <si>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</si>
  <si>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</si>
  <si>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</si>
  <si>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</si>
  <si>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</si>
  <si>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</si>
  <si>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</si>
  <si>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</si>
  <si>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</si>
  <si>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</si>
  <si>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</si>
  <si>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</si>
  <si>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</si>
  <si>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</si>
  <si>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</si>
  <si>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</si>
  <si>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</si>
  <si>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</si>
  <si>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</si>
  <si>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</si>
  <si>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</si>
  <si>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</si>
  <si>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</si>
  <si>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</si>
  <si>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</si>
  <si>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</si>
  <si>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</si>
  <si>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</si>
  <si>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</si>
  <si>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</si>
  <si>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</si>
  <si>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</si>
  <si>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</si>
  <si>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</si>
  <si>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</si>
  <si>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</si>
  <si>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</si>
  <si>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</si>
  <si>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</si>
  <si>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</si>
  <si>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</si>
  <si>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</si>
  <si>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</si>
  <si>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</si>
  <si>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</si>
  <si>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</si>
  <si>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</si>
  <si>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</si>
  <si>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</si>
  <si>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</si>
  <si>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</si>
  <si>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</si>
  <si>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</si>
  <si>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</si>
  <si>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</si>
  <si>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</si>
  <si>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</si>
  <si>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</si>
  <si>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</si>
  <si>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</si>
  <si>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</si>
  <si>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</si>
  <si>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</si>
  <si>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</si>
  <si>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</si>
  <si>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</si>
  <si>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</si>
  <si>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</si>
  <si>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</si>
  <si>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</si>
  <si>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</si>
  <si>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</si>
  <si>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</si>
  <si>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</si>
  <si>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</si>
  <si>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</si>
  <si>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</si>
  <si>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</si>
  <si>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</si>
  <si>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</si>
  <si>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</si>
  <si>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</si>
  <si>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</si>
  <si>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</si>
  <si>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</si>
  <si>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</si>
  <si>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</si>
  <si>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</si>
  <si>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</si>
  <si>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</si>
  <si>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</si>
  <si>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</si>
  <si>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</si>
  <si>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</si>
  <si>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</si>
  <si>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</si>
  <si>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</si>
  <si>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</si>
  <si>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</si>
  <si>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</si>
  <si>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</si>
  <si>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</si>
  <si>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</si>
  <si>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</si>
  <si>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</si>
  <si>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</si>
  <si>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</si>
  <si>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</si>
  <si>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</si>
  <si>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</si>
  <si>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</si>
  <si>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</si>
  <si>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</si>
  <si>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</si>
  <si>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</si>
  <si>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</si>
  <si>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</si>
  <si>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</si>
  <si>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</si>
  <si>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</si>
  <si>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</si>
  <si>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</si>
  <si>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</si>
  <si>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</si>
  <si>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</si>
  <si>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</si>
  <si>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</si>
  <si>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</si>
  <si>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</si>
  <si>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</si>
  <si>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</si>
  <si>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</si>
  <si>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</si>
  <si>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</si>
  <si>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</si>
  <si>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</si>
  <si>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</si>
  <si>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</si>
  <si>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</si>
  <si>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</si>
  <si>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</si>
  <si>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</si>
  <si>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</si>
  <si>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</si>
  <si>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</si>
  <si>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</si>
  <si>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</si>
  <si>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</si>
  <si>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</si>
  <si>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</si>
  <si>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</si>
  <si>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</si>
  <si>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</si>
  <si>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</si>
  <si>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</si>
  <si>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</si>
  <si>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</si>
  <si>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</si>
  <si>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</si>
  <si>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</si>
  <si>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</si>
  <si>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</si>
  <si>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</si>
  <si>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</si>
  <si>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</si>
  <si>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</si>
  <si>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</si>
  <si>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</si>
  <si>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</si>
  <si>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</si>
  <si>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</si>
  <si>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</si>
  <si>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</si>
  <si>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</si>
  <si>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</si>
  <si>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</si>
  <si>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</si>
  <si>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</si>
  <si>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</si>
  <si>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</si>
  <si>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</si>
  <si>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</si>
  <si>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</si>
  <si>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</si>
  <si>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</si>
  <si>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</si>
  <si>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</si>
  <si>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</si>
  <si>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</si>
  <si>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</si>
  <si>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</si>
  <si>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</si>
  <si>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</si>
  <si>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</si>
  <si>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</si>
  <si>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</si>
  <si>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</si>
  <si>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</si>
  <si>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</si>
  <si>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</si>
  <si>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</si>
  <si>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</si>
  <si>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</si>
  <si>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</si>
  <si>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</si>
  <si>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</si>
  <si>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</si>
  <si>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</si>
  <si>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</si>
  <si>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</si>
  <si>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</si>
  <si>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</si>
  <si>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</si>
  <si>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</si>
  <si>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</si>
  <si>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</si>
  <si>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</si>
  <si>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</si>
  <si>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</si>
  <si>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</si>
  <si>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</si>
  <si>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</si>
  <si>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</si>
  <si>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</si>
  <si>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</si>
  <si>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</si>
  <si>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</si>
  <si>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</si>
  <si>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</si>
  <si>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</si>
  <si>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</si>
  <si>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</si>
  <si>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</si>
  <si>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</si>
  <si>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</si>
  <si>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</si>
  <si>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</si>
  <si>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</si>
  <si>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</si>
  <si>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</si>
  <si>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</si>
  <si>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</si>
  <si>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</si>
  <si>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</si>
  <si>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</si>
  <si>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</si>
  <si>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</si>
  <si>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</si>
  <si>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</si>
  <si>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</si>
  <si>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</si>
  <si>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</si>
  <si>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</si>
  <si>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</si>
  <si>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</si>
  <si>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</si>
  <si>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</si>
  <si>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</si>
  <si>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</si>
  <si>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</si>
  <si>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</si>
  <si>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</si>
  <si>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</si>
  <si>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</si>
  <si>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</si>
  <si>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</si>
  <si>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</si>
  <si>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</si>
  <si>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</si>
  <si>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</si>
  <si>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</si>
  <si>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</si>
  <si>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</si>
  <si>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</si>
  <si>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</si>
  <si>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</si>
  <si>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</si>
  <si>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</si>
  <si>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</si>
  <si>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</si>
  <si>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</si>
  <si>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</si>
  <si>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</si>
  <si>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</si>
  <si>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</si>
  <si>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</si>
  <si>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</si>
  <si>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</si>
  <si>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</si>
  <si>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</si>
  <si>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</si>
  <si>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</si>
  <si>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</si>
  <si>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</si>
  <si>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</si>
  <si>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</si>
  <si>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</si>
  <si>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</si>
  <si>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</si>
  <si>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</si>
  <si>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</si>
  <si>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</si>
  <si>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</si>
  <si>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</si>
  <si>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</si>
  <si>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</si>
  <si>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</si>
  <si>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</si>
  <si>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</si>
  <si>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</si>
  <si>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</si>
  <si>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</si>
  <si>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</si>
  <si>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</si>
  <si>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</si>
  <si>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</si>
  <si>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</si>
  <si>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</si>
  <si>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</si>
  <si>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</si>
  <si>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</si>
  <si>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</si>
  <si>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</si>
  <si>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</si>
  <si>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</si>
  <si>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</si>
  <si>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</si>
  <si>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</si>
  <si>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</si>
  <si>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</si>
  <si>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</si>
  <si>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</si>
  <si>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</si>
  <si>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</si>
  <si>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</si>
  <si>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</si>
  <si>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</si>
  <si>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</si>
  <si>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</si>
  <si>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</si>
  <si>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</si>
  <si>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</si>
  <si>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</si>
  <si>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</si>
  <si>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</si>
  <si>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</si>
  <si>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</si>
  <si>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</si>
  <si>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</si>
  <si>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</si>
  <si>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</si>
  <si>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</si>
  <si>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</si>
  <si>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</si>
  <si>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</si>
  <si>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</si>
  <si>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</si>
  <si>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</si>
  <si>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</si>
  <si>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</si>
  <si>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</si>
  <si>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</si>
  <si>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</si>
  <si>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</si>
  <si>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</si>
  <si>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</si>
  <si>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</si>
  <si>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</si>
  <si>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</si>
  <si>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</si>
  <si>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</si>
  <si>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</si>
  <si>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</si>
  <si>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</si>
  <si>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</si>
  <si>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</si>
  <si>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</si>
  <si>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</si>
  <si>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</si>
  <si>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</si>
  <si>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</si>
  <si>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</si>
  <si>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</si>
  <si>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</si>
  <si>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</si>
  <si>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</si>
  <si>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</si>
  <si>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</si>
  <si>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</si>
  <si>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</si>
  <si>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</si>
  <si>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</si>
  <si>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</si>
  <si>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</si>
  <si>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</si>
  <si>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</si>
  <si>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</si>
  <si>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</si>
  <si>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</si>
  <si>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</si>
  <si>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</si>
  <si>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</si>
  <si>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</si>
  <si>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</si>
  <si>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</si>
  <si>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</si>
  <si>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</si>
  <si>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</si>
  <si>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</si>
  <si>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</si>
  <si>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</si>
  <si>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</si>
  <si>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</si>
  <si>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</si>
  <si>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</si>
  <si>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</si>
  <si>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</si>
  <si>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</si>
  <si>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</si>
  <si>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</si>
  <si>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</si>
  <si>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</si>
  <si>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</si>
  <si>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</si>
  <si>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</si>
  <si>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</si>
  <si>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</si>
  <si>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</si>
  <si>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</si>
  <si>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</si>
  <si>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</si>
  <si>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</si>
  <si>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</si>
  <si>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</si>
  <si>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</si>
  <si>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</si>
  <si>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</si>
  <si>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</si>
  <si>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</si>
  <si>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</si>
  <si>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</si>
  <si>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</si>
  <si>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</si>
  <si>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</si>
  <si>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</si>
  <si>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</si>
  <si>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</si>
  <si>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</si>
  <si>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</si>
  <si>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</si>
  <si>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</si>
  <si>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</si>
  <si>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</si>
  <si>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</si>
  <si>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</si>
  <si>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</si>
  <si>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</si>
  <si>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</si>
  <si>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</si>
  <si>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</si>
  <si>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</si>
  <si>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</si>
  <si>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</si>
  <si>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</si>
  <si>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</si>
  <si>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</si>
  <si>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</si>
  <si>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</si>
  <si>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</si>
  <si>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</si>
  <si>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</si>
  <si>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</si>
  <si>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</si>
  <si>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</si>
  <si>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</si>
  <si>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</si>
  <si>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</si>
  <si>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</si>
  <si>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</si>
  <si>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</si>
  <si>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</si>
  <si>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</si>
  <si>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</si>
  <si>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</si>
  <si>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</si>
  <si>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</si>
  <si>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</si>
  <si>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</si>
  <si>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</si>
  <si>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</si>
  <si>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</si>
  <si>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</si>
  <si>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</si>
  <si>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</si>
  <si>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</si>
  <si>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</si>
  <si>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</si>
  <si>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</si>
  <si>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</si>
  <si>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</si>
  <si>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</si>
  <si>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</si>
  <si>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</si>
  <si>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</si>
  <si>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</si>
  <si>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</si>
  <si>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</si>
  <si>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</si>
  <si>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</si>
  <si>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</si>
  <si>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</si>
  <si>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</si>
  <si>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</si>
  <si>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</si>
  <si>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</si>
  <si>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</si>
  <si>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</si>
  <si>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</si>
  <si>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</si>
  <si>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</si>
  <si>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</si>
  <si>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</si>
  <si>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</si>
  <si>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</si>
  <si>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</si>
  <si>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</si>
  <si>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</si>
  <si>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</si>
  <si>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</si>
  <si>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</si>
  <si>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</si>
  <si>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</si>
  <si>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</si>
  <si>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</si>
  <si>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</si>
  <si>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</si>
  <si>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</si>
  <si>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</si>
  <si>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</si>
  <si>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</si>
  <si>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</si>
  <si>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</si>
  <si>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</si>
  <si>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</si>
  <si>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</si>
  <si>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</si>
  <si>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</si>
  <si>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</si>
  <si>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</si>
  <si>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</si>
  <si>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</si>
  <si>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</si>
  <si>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</si>
  <si>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</si>
  <si>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</si>
  <si>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</si>
  <si>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</si>
  <si>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</si>
  <si>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</si>
  <si>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</si>
  <si>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</si>
  <si>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</si>
  <si>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</si>
  <si>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</si>
  <si>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</si>
  <si>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</si>
  <si>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</si>
  <si>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</si>
  <si>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</si>
  <si>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</si>
  <si>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</si>
  <si>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</si>
  <si>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</si>
  <si>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</si>
  <si>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</si>
  <si>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</si>
  <si>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</si>
  <si>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</si>
  <si>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</si>
  <si>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</si>
  <si>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</si>
  <si>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</si>
  <si>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</si>
  <si>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</si>
  <si>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</si>
  <si>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</si>
  <si>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</si>
  <si>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</si>
  <si>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</si>
  <si>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</si>
  <si>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</si>
  <si>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</si>
  <si>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</si>
  <si>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</si>
  <si>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</si>
  <si>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</si>
  <si>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</si>
  <si>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</si>
  <si>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</si>
  <si>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</si>
  <si>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</si>
  <si>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</si>
  <si>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</si>
  <si>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</si>
  <si>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</si>
  <si>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</si>
  <si>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</si>
  <si>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</si>
  <si>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</si>
  <si>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</si>
  <si>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</si>
  <si>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</si>
  <si>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</si>
  <si>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</si>
  <si>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</si>
  <si>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</si>
  <si>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</si>
  <si>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</si>
  <si>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</si>
  <si>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</si>
  <si>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</si>
  <si>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</si>
  <si>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</si>
  <si>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</si>
  <si>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</si>
  <si>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</si>
  <si>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</si>
  <si>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</si>
  <si>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</si>
  <si>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</si>
  <si>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</si>
  <si>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</si>
  <si>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</si>
  <si>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</si>
  <si>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</si>
  <si>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</si>
  <si>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</si>
  <si>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</si>
  <si>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</si>
  <si>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</si>
  <si>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</si>
  <si>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</si>
  <si>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</si>
  <si>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</si>
  <si>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</si>
  <si>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</si>
  <si>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</si>
  <si>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</si>
  <si>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</si>
  <si>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</si>
  <si>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</si>
  <si>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</si>
  <si>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</si>
  <si>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</si>
  <si>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</si>
  <si>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</si>
  <si>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</si>
  <si>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</si>
  <si>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</si>
  <si>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</si>
  <si>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</si>
  <si>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</si>
  <si>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</si>
  <si>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</si>
  <si>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</si>
  <si>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</si>
  <si>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</si>
  <si>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</si>
  <si>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</si>
  <si>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</si>
  <si>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</si>
  <si>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</si>
  <si>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</si>
  <si>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</si>
  <si>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</si>
  <si>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</si>
  <si>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</si>
  <si>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</si>
  <si>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</si>
  <si>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</si>
  <si>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</si>
  <si>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</si>
  <si>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</si>
  <si>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</si>
  <si>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</si>
  <si>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</si>
  <si>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</si>
  <si>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</si>
  <si>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</si>
  <si>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</si>
  <si>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</si>
  <si>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</si>
  <si>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</si>
  <si>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</si>
  <si>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</si>
  <si>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</si>
  <si>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</si>
  <si>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</si>
  <si>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</si>
  <si>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</si>
  <si>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</si>
  <si>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</si>
  <si>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</si>
  <si>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</si>
  <si>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</si>
  <si>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</si>
  <si>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</si>
  <si>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</si>
  <si>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</si>
  <si>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</si>
  <si>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</si>
  <si>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</si>
  <si>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</si>
  <si>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</si>
  <si>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</si>
  <si>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</si>
  <si>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</si>
  <si>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</si>
  <si>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</si>
  <si>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</si>
  <si>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</si>
  <si>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</si>
  <si>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</si>
  <si>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</si>
  <si>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</si>
  <si>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</si>
  <si>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</si>
  <si>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</si>
  <si>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</si>
  <si>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</si>
  <si>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</si>
  <si>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</si>
  <si>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</si>
  <si>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</si>
  <si>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</si>
  <si>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</si>
  <si>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</si>
  <si>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</si>
  <si>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</si>
  <si>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</si>
  <si>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</si>
  <si>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</si>
  <si>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</si>
  <si>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</si>
  <si>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</si>
  <si>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</si>
  <si>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</si>
  <si>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</si>
  <si>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</si>
  <si>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</si>
  <si>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</si>
  <si>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</si>
  <si>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</si>
  <si>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</si>
  <si>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</si>
  <si>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</si>
  <si>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</si>
  <si>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</si>
  <si>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</si>
  <si>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</si>
  <si>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</si>
  <si>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</si>
  <si>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</si>
  <si>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</si>
  <si>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</si>
  <si>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</si>
  <si>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</si>
  <si>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</si>
  <si>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</si>
  <si>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</si>
  <si>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</si>
  <si>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</si>
  <si>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</si>
  <si>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</si>
  <si>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</si>
  <si>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</si>
  <si>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</si>
  <si>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</si>
  <si>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</si>
  <si>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</si>
  <si>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</si>
  <si>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</si>
  <si>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</si>
  <si>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</si>
  <si>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</si>
  <si>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</si>
  <si>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</si>
  <si>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</si>
  <si>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</si>
  <si>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</si>
  <si>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</si>
  <si>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</si>
  <si>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</si>
  <si>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</si>
  <si>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</si>
  <si>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</si>
  <si>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</si>
  <si>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</si>
  <si>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</si>
  <si>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</si>
  <si>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</si>
  <si>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</si>
  <si>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</si>
  <si>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</si>
  <si>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</si>
  <si>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</si>
  <si>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</si>
  <si>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</si>
  <si>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</si>
  <si>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</si>
  <si>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</si>
  <si>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</si>
  <si>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</si>
  <si>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</si>
  <si>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</si>
  <si>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</si>
  <si>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</si>
  <si>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</si>
  <si>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</si>
  <si>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</si>
  <si>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</si>
  <si>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</si>
  <si>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</si>
  <si>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</si>
  <si>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</si>
  <si>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</si>
  <si>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</si>
  <si>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</si>
  <si>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</si>
  <si>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</si>
  <si>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</si>
  <si>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</si>
  <si>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</si>
  <si>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</si>
  <si>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</si>
  <si>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</si>
  <si>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</si>
  <si>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</si>
  <si>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</si>
  <si>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</si>
  <si>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</si>
  <si>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</si>
  <si>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</si>
  <si>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</si>
  <si>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</si>
  <si>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</si>
  <si>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</si>
  <si>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</si>
  <si>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</si>
  <si>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</si>
  <si>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</si>
  <si>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</si>
  <si>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</si>
  <si>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</si>
  <si>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</si>
  <si>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</si>
  <si>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</si>
  <si>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</si>
  <si>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</si>
  <si>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</si>
  <si>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</si>
  <si>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</si>
  <si>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</si>
  <si>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</si>
  <si>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</si>
  <si>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</si>
  <si>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</si>
  <si>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</si>
  <si>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</si>
  <si>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</si>
  <si>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</si>
  <si>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</si>
  <si>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</si>
  <si>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</si>
  <si>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</si>
  <si>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</si>
  <si>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</si>
  <si>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</si>
  <si>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</si>
  <si>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</si>
  <si>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</si>
  <si>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</si>
  <si>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</si>
  <si>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</si>
  <si>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</si>
  <si>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</si>
  <si>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</si>
  <si>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</si>
  <si>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</si>
  <si>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</si>
  <si>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</si>
  <si>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</si>
  <si>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</si>
  <si>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</si>
  <si>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</si>
  <si>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</si>
  <si>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</si>
  <si>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</si>
  <si>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</si>
  <si>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</si>
  <si>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</si>
  <si>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</si>
  <si>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</si>
  <si>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</si>
  <si>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</si>
  <si>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</si>
  <si>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</si>
  <si>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</si>
  <si>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</si>
  <si>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</si>
  <si>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</si>
  <si>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</si>
  <si>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</si>
  <si>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</si>
  <si>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</si>
  <si>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</si>
  <si>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</si>
  <si>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</si>
  <si>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</si>
  <si>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</si>
  <si>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</si>
  <si>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</si>
  <si>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</si>
  <si>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</si>
  <si>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</si>
  <si>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</si>
  <si>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</si>
  <si>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</si>
  <si>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</si>
  <si>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</si>
  <si>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</si>
  <si>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</si>
  <si>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</si>
  <si>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</si>
  <si>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</si>
  <si>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</si>
  <si>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</si>
  <si>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</si>
  <si>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</si>
  <si>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</si>
  <si>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</si>
  <si>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</si>
  <si>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</si>
  <si>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</si>
  <si>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</si>
  <si>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</si>
  <si>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</si>
  <si>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</si>
  <si>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</si>
  <si>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</si>
  <si>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</si>
  <si>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</si>
  <si>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</si>
  <si>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</si>
  <si>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</si>
  <si>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</si>
  <si>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</si>
  <si>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</si>
  <si>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</si>
  <si>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</si>
  <si>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</si>
  <si>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</si>
  <si>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</si>
  <si>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</si>
  <si>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</si>
  <si>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</si>
  <si>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</si>
  <si>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</si>
  <si>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</si>
  <si>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</si>
  <si>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</si>
  <si>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</si>
  <si>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</si>
  <si>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</si>
  <si>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</si>
  <si>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</si>
  <si>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</si>
  <si>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</si>
  <si>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</si>
  <si>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</si>
  <si>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</si>
  <si>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</si>
  <si>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</si>
  <si>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</si>
  <si>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</si>
  <si>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</si>
  <si>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</si>
  <si>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</si>
  <si>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</si>
  <si>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</si>
  <si>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</si>
  <si>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</si>
  <si>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</si>
  <si>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</si>
  <si>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</si>
  <si>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</si>
  <si>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</si>
  <si>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</si>
  <si>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</si>
  <si>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</si>
  <si>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</si>
  <si>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</si>
  <si>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</si>
  <si>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</si>
  <si>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</si>
  <si>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</si>
  <si>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</si>
  <si>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</si>
  <si>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</si>
  <si>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</si>
  <si>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</si>
  <si>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</si>
  <si>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</si>
  <si>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</si>
  <si>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</si>
  <si>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</si>
  <si>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</si>
  <si>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</si>
  <si>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</si>
  <si>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</si>
  <si>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</si>
  <si>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</si>
  <si>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</si>
  <si>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</si>
  <si>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</si>
  <si>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</si>
  <si>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</si>
  <si>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</si>
  <si>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</si>
  <si>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</si>
  <si>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</si>
  <si>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</si>
  <si>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</si>
  <si>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</si>
  <si>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</si>
  <si>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</si>
  <si>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</si>
  <si>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</si>
  <si>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</si>
  <si>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</si>
  <si>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</si>
  <si>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</si>
  <si>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</si>
  <si>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</si>
  <si>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</si>
  <si>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</si>
  <si>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</si>
  <si>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</si>
  <si>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</si>
  <si>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</si>
  <si>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</si>
  <si>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</si>
  <si>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</si>
  <si>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</si>
  <si>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</si>
  <si>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</si>
  <si>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</si>
  <si>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</si>
  <si>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</si>
  <si>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</si>
  <si>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</si>
  <si>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</si>
  <si>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</si>
  <si>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</si>
  <si>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</si>
  <si>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</si>
  <si>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</si>
  <si>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</si>
  <si>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</si>
  <si>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</si>
  <si>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</si>
  <si>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</si>
  <si>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</si>
  <si>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</si>
  <si>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</si>
  <si>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</si>
  <si>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</si>
  <si>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</si>
  <si>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</si>
  <si>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</si>
  <si>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</si>
  <si>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</si>
  <si>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</si>
  <si>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</si>
  <si>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</si>
  <si>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</si>
  <si>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</si>
  <si>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</si>
  <si>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</si>
  <si>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</si>
  <si>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</si>
  <si>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</si>
  <si>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</si>
  <si>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</si>
  <si>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</si>
  <si>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</si>
  <si>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</si>
  <si>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</si>
  <si>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</si>
  <si>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</si>
  <si>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</si>
  <si>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</si>
  <si>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</si>
  <si>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</si>
  <si>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</si>
  <si>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</si>
  <si>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</si>
  <si>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</si>
  <si>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</si>
  <si>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</si>
  <si>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</si>
  <si>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</si>
  <si>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</si>
  <si>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</si>
  <si>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</si>
  <si>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</si>
  <si>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</si>
  <si>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</si>
  <si>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</si>
  <si>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</si>
  <si>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</si>
  <si>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</si>
  <si>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</si>
  <si>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</si>
  <si>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</si>
  <si>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</si>
  <si>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</si>
  <si>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</si>
  <si>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</si>
  <si>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</si>
  <si>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</si>
  <si>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</si>
  <si>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</si>
  <si>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</si>
  <si>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</si>
  <si>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</si>
  <si>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</si>
  <si>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</si>
  <si>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</si>
  <si>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</si>
  <si>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</si>
  <si>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</si>
  <si>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</si>
  <si>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</si>
  <si>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</si>
  <si>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</si>
  <si>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</si>
  <si>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</si>
  <si>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</si>
  <si>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</si>
  <si>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</si>
  <si>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</si>
  <si>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</si>
  <si>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</si>
  <si>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</si>
  <si>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</si>
  <si>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</si>
  <si>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</si>
  <si>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</si>
  <si>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</si>
  <si>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</si>
  <si>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</si>
  <si>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</si>
  <si>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</si>
  <si>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</si>
  <si>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</si>
  <si>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</si>
  <si>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</si>
  <si>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</si>
  <si>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</si>
  <si>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</si>
  <si>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</si>
  <si>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</si>
  <si>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</si>
  <si>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</si>
  <si>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</si>
  <si>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</si>
  <si>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</si>
  <si>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</si>
  <si>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</si>
  <si>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</si>
  <si>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</si>
  <si>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</si>
  <si>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</si>
  <si>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</si>
  <si>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</si>
  <si>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</si>
  <si>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</si>
  <si>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</si>
  <si>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</si>
  <si>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</si>
  <si>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</si>
  <si>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</si>
  <si>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</si>
  <si>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</si>
  <si>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</si>
  <si>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</si>
  <si>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</si>
  <si>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</si>
  <si>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</si>
  <si>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</si>
  <si>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</si>
  <si>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</si>
  <si>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</si>
  <si>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</si>
  <si>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</si>
  <si>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</si>
  <si>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</si>
  <si>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</si>
  <si>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</si>
  <si>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</si>
  <si>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</si>
  <si>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</si>
  <si>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</si>
  <si>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</si>
  <si>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</si>
  <si>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</si>
  <si>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</si>
  <si>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</si>
  <si>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</si>
  <si>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</si>
  <si>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</si>
  <si>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</si>
  <si>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</si>
  <si>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</si>
  <si>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</si>
  <si>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</si>
  <si>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</si>
  <si>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</si>
  <si>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</si>
  <si>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</si>
  <si>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</si>
  <si>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</si>
  <si>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</si>
  <si>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</si>
  <si>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</si>
  <si>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</si>
  <si>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</si>
  <si>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</si>
  <si>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</si>
  <si>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</si>
  <si>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</si>
  <si>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</si>
  <si>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</si>
  <si>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</si>
  <si>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</si>
  <si>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</si>
  <si>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</si>
  <si>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</si>
  <si>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</si>
  <si>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</si>
  <si>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</si>
  <si>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</si>
  <si>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</si>
  <si>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</si>
  <si>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</si>
  <si>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</si>
  <si>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</si>
  <si>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</si>
  <si>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</si>
  <si>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</si>
  <si>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</si>
  <si>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</si>
  <si>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</si>
  <si>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</si>
  <si>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</si>
  <si>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</si>
  <si>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</si>
  <si>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</si>
  <si>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</si>
  <si>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</si>
  <si>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</si>
  <si>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</si>
  <si>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</si>
  <si>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</si>
  <si>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</si>
  <si>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</si>
  <si>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</si>
  <si>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</si>
  <si>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</si>
  <si>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</si>
  <si>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</si>
  <si>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</si>
  <si>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</si>
  <si>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</si>
  <si>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</si>
  <si>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</si>
  <si>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</si>
  <si>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</si>
  <si>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</si>
  <si>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</si>
  <si>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</si>
  <si>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</si>
  <si>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</si>
  <si>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</si>
  <si>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</si>
  <si>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</si>
  <si>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</si>
  <si>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</si>
  <si>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</si>
  <si>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</si>
  <si>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</si>
  <si>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</si>
  <si>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</si>
  <si>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</si>
  <si>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</si>
  <si>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</si>
  <si>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</si>
  <si>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</si>
  <si>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</si>
  <si>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</si>
  <si>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</si>
  <si>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</si>
  <si>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</si>
  <si>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</si>
  <si>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</si>
  <si>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</si>
  <si>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</si>
  <si>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</si>
  <si>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</si>
  <si>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</si>
  <si>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</si>
  <si>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</si>
  <si>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</si>
  <si>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</si>
  <si>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</si>
  <si>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</si>
  <si>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</si>
  <si>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</si>
  <si>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</si>
  <si>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</si>
  <si>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</si>
  <si>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</si>
  <si>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</si>
  <si>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</si>
  <si>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</si>
  <si>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</si>
  <si>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</si>
  <si>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</si>
  <si>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</si>
  <si>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</si>
  <si>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</si>
  <si>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</si>
  <si>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</si>
  <si>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</si>
  <si>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</si>
  <si>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</si>
  <si>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</si>
  <si>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</si>
  <si>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</si>
  <si>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</si>
  <si>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</si>
  <si>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</si>
  <si>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</si>
  <si>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</si>
  <si>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</si>
  <si>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</si>
  <si>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</si>
  <si>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</si>
  <si>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</si>
  <si>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</si>
  <si>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</si>
  <si>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</si>
  <si>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</si>
  <si>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</si>
  <si>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</si>
  <si>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</si>
  <si>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</si>
  <si>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</si>
  <si>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</si>
  <si>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</si>
  <si>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</si>
  <si>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</si>
  <si>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</si>
  <si>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</si>
  <si>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</si>
  <si>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</si>
  <si>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</si>
  <si>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</si>
  <si>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</si>
  <si>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</si>
  <si>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</si>
  <si>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</si>
  <si>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</si>
  <si>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</si>
  <si>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</si>
  <si>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</si>
  <si>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</si>
  <si>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</si>
  <si>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</si>
  <si>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</si>
  <si>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</si>
  <si>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</si>
  <si>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</si>
  <si>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</si>
  <si>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</si>
  <si>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</si>
  <si>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</si>
  <si>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</si>
  <si>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</si>
  <si>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</si>
  <si>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</si>
  <si>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</si>
  <si>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</si>
  <si>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</si>
  <si>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</si>
  <si>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</si>
  <si>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</si>
  <si>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</si>
  <si>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</si>
  <si>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</si>
  <si>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</si>
  <si>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</si>
  <si>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</si>
  <si>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</si>
  <si>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</si>
  <si>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</si>
  <si>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</si>
  <si>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</si>
  <si>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</si>
  <si>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</si>
  <si>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</si>
  <si>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</si>
  <si>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</si>
  <si>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</si>
  <si>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</si>
  <si>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</si>
  <si>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</si>
  <si>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</si>
  <si>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</si>
  <si>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</si>
  <si>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</si>
  <si>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</si>
  <si>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</si>
  <si>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</si>
  <si>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</si>
  <si>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</si>
  <si>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</si>
  <si>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</si>
  <si>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</si>
  <si>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</si>
  <si>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</si>
  <si>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</si>
  <si>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</si>
  <si>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</si>
  <si>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</si>
  <si>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</si>
  <si>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</si>
  <si>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</si>
  <si>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</si>
  <si>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</si>
  <si>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</si>
  <si>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</si>
  <si>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</si>
  <si>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</si>
  <si>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</si>
  <si>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</si>
  <si>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</si>
  <si>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</si>
  <si>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</si>
  <si>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</si>
  <si>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</si>
  <si>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</si>
  <si>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</si>
  <si>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</si>
  <si>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</si>
  <si>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</si>
  <si>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</si>
  <si>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</si>
  <si>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</si>
  <si>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</si>
  <si>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</si>
  <si>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</si>
  <si>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</si>
  <si>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</si>
  <si>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</si>
  <si>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</si>
  <si>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</si>
  <si>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</si>
  <si>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</si>
  <si>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</si>
  <si>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</si>
  <si>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</si>
  <si>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</si>
  <si>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</si>
  <si>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</si>
  <si>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</si>
  <si>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</si>
  <si>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</si>
  <si>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</si>
  <si>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</si>
  <si>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</si>
  <si>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</si>
  <si>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</si>
  <si>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</si>
  <si>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</si>
  <si>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</si>
  <si>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</si>
  <si>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</si>
  <si>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</si>
  <si>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</si>
  <si>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</si>
  <si>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</si>
  <si>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</si>
  <si>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</si>
  <si>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</si>
  <si>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</si>
  <si>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</si>
  <si>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</si>
  <si>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</si>
  <si>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</si>
  <si>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</si>
  <si>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</si>
  <si>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</si>
  <si>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</si>
  <si>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</si>
  <si>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</si>
  <si>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</si>
  <si>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</si>
  <si>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</si>
  <si>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</si>
  <si>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</si>
  <si>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</si>
  <si>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</si>
  <si>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</si>
  <si>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</si>
  <si>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</si>
  <si>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</si>
  <si>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</si>
  <si>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</si>
  <si>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</si>
  <si>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</si>
  <si>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</si>
  <si>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</si>
  <si>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</si>
  <si>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</si>
  <si>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</si>
  <si>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</si>
  <si>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</si>
  <si>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</si>
  <si>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</si>
  <si>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</si>
  <si>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</si>
  <si>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</si>
  <si>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</si>
  <si>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</si>
  <si>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</si>
  <si>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</si>
  <si>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</si>
  <si>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</si>
  <si>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</si>
  <si>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</si>
  <si>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</si>
  <si>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</si>
  <si>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</si>
  <si>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</si>
  <si>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</si>
  <si>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</si>
  <si>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</si>
  <si>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</si>
  <si>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</si>
  <si>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</si>
  <si>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</si>
  <si>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</si>
  <si>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</si>
  <si>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</si>
  <si>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</si>
  <si>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</si>
  <si>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</si>
  <si>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</si>
  <si>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</si>
  <si>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</si>
  <si>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</si>
  <si>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</si>
  <si>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</si>
  <si>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</si>
  <si>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</si>
  <si>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</si>
  <si>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</si>
  <si>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</si>
  <si>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</si>
  <si>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</si>
  <si>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</si>
  <si>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</si>
  <si>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</si>
  <si>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</si>
  <si>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</si>
  <si>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</si>
  <si>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</si>
  <si>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</si>
  <si>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</si>
  <si>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</si>
  <si>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</si>
  <si>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</si>
  <si>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</si>
  <si>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</si>
  <si>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</si>
  <si>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</si>
  <si>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</si>
  <si>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</si>
  <si>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</si>
  <si>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</si>
  <si>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</si>
  <si>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</si>
  <si>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</si>
  <si>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</si>
  <si>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</si>
  <si>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</si>
  <si>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</si>
  <si>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</si>
  <si>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</si>
  <si>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</si>
  <si>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</si>
  <si>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</si>
  <si>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</si>
  <si>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</si>
  <si>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</si>
  <si>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</si>
  <si>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</si>
  <si>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</si>
  <si>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</si>
  <si>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</si>
  <si>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</si>
  <si>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</si>
  <si>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</si>
  <si>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</si>
  <si>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</si>
  <si>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</si>
  <si>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</si>
  <si>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</si>
  <si>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</si>
  <si>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</si>
  <si>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</si>
  <si>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</si>
  <si>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</si>
  <si>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</si>
  <si>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</si>
  <si>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</si>
  <si>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</si>
  <si>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</si>
  <si>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</si>
  <si>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</si>
  <si>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</si>
  <si>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</si>
  <si>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</si>
  <si>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</si>
  <si>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</si>
  <si>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</si>
  <si>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</si>
  <si>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</si>
  <si>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</si>
  <si>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</si>
  <si>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</si>
  <si>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</si>
  <si>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</si>
  <si>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</si>
  <si>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</si>
  <si>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</si>
  <si>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</si>
  <si>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</si>
  <si>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</si>
  <si>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</si>
  <si>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</si>
  <si>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</si>
  <si>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</si>
  <si>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</si>
  <si>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</si>
  <si>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</si>
  <si>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</si>
  <si>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</si>
  <si>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</si>
  <si>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</si>
  <si>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</si>
  <si>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</si>
  <si>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</si>
  <si>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</si>
  <si>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</si>
  <si>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</si>
  <si>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</si>
  <si>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</si>
  <si>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</si>
  <si>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</si>
  <si>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</si>
  <si>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</si>
  <si>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</si>
  <si>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</si>
  <si>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</si>
  <si>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</si>
  <si>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</si>
  <si>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</si>
  <si>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</si>
  <si>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</si>
  <si>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</si>
  <si>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</si>
  <si>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</si>
  <si>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</si>
  <si>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</si>
  <si>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</si>
  <si>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</si>
  <si>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</si>
  <si>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</si>
  <si>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</si>
  <si>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</si>
  <si>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</si>
  <si>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</si>
  <si>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</si>
  <si>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</si>
  <si>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</si>
  <si>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</si>
  <si>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</si>
  <si>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</si>
  <si>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</si>
  <si>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</si>
  <si>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</si>
  <si>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</si>
  <si>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</si>
  <si>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</si>
  <si>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</si>
  <si>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</si>
  <si>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</si>
  <si>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</si>
  <si>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</si>
  <si>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</si>
  <si>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</si>
  <si>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</si>
  <si>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</si>
  <si>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</si>
  <si>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</si>
  <si>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</si>
  <si>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</si>
  <si>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</si>
  <si>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</si>
  <si>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</si>
  <si>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</si>
  <si>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</si>
  <si>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</si>
  <si>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</si>
  <si>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</si>
  <si>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</si>
  <si>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</si>
  <si>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</si>
  <si>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</si>
  <si>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</si>
  <si>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</si>
  <si>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</si>
  <si>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</si>
  <si>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</si>
  <si>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</si>
  <si>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</si>
  <si>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</si>
  <si>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</si>
  <si>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</si>
  <si>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</si>
  <si>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</si>
  <si>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</si>
  <si>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</si>
  <si>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</si>
  <si>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</si>
  <si>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</si>
  <si>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</si>
  <si>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</si>
  <si>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</si>
  <si>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</si>
  <si>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</si>
  <si>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</si>
  <si>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</si>
  <si>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</si>
  <si>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</si>
  <si>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</si>
  <si>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</si>
  <si>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</si>
  <si>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</si>
  <si>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</si>
  <si>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</si>
  <si>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</si>
  <si>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</si>
  <si>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</si>
  <si>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</si>
  <si>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</si>
  <si>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</si>
  <si>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</si>
  <si>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</si>
  <si>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</si>
  <si>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</si>
  <si>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</si>
  <si>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</si>
  <si>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</si>
  <si>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</si>
  <si>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</si>
  <si>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</si>
  <si>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</si>
  <si>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</si>
  <si>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</si>
  <si>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</si>
  <si>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</si>
  <si>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</si>
  <si>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</si>
  <si>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</si>
  <si>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</si>
  <si>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</si>
  <si>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</si>
  <si>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</si>
  <si>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</si>
  <si>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</si>
  <si>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</si>
  <si>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</si>
  <si>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</si>
  <si>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</si>
  <si>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</si>
  <si>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</si>
  <si>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</si>
  <si>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</si>
  <si>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</si>
  <si>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</si>
  <si>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</si>
  <si>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</si>
  <si>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</si>
  <si>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</si>
  <si>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</si>
  <si>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</si>
  <si>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</si>
  <si>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</si>
  <si>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</si>
  <si>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</si>
  <si>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</si>
  <si>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</si>
  <si>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</si>
  <si>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</si>
  <si>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</si>
  <si>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</si>
  <si>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</si>
  <si>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</si>
  <si>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</si>
  <si>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</si>
  <si>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</si>
  <si>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</si>
  <si>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</si>
  <si>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</si>
  <si>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</si>
  <si>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</si>
  <si>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</si>
  <si>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</si>
  <si>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</si>
  <si>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</si>
  <si>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</si>
  <si>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</si>
  <si>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</si>
  <si>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</si>
  <si>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</si>
  <si>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</si>
  <si>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</si>
  <si>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</si>
  <si>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</si>
  <si>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</si>
  <si>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</si>
  <si>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</si>
  <si>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</si>
  <si>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</si>
  <si>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</si>
  <si>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</si>
  <si>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</si>
  <si>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</si>
  <si>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</si>
  <si>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</si>
  <si>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</si>
  <si>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</si>
  <si>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</si>
  <si>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</si>
  <si>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</si>
  <si>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</si>
  <si>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</si>
  <si>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</si>
  <si>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</si>
  <si>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</si>
  <si>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</si>
  <si>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</si>
  <si>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</si>
  <si>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</si>
  <si>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</si>
  <si>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</si>
  <si>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</si>
  <si>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</si>
  <si>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</si>
  <si>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</si>
  <si>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</si>
  <si>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</si>
  <si>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</si>
  <si>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</si>
  <si>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</si>
  <si>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</si>
  <si>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</si>
  <si>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</si>
  <si>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</si>
  <si>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</si>
  <si>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</si>
  <si>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</si>
  <si>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</si>
  <si>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</si>
  <si>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</si>
  <si>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</si>
  <si>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</si>
  <si>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</si>
  <si>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</si>
  <si>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</si>
  <si>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</si>
  <si>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</si>
  <si>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</si>
  <si>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</si>
  <si>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</si>
  <si>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</si>
  <si>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</si>
  <si>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</si>
  <si>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</si>
  <si>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</si>
  <si>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</si>
  <si>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</si>
  <si>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</si>
  <si>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</si>
  <si>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</si>
  <si>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</si>
  <si>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</si>
  <si>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</si>
  <si>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</si>
  <si>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</si>
  <si>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</si>
  <si>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</si>
  <si>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</si>
  <si>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</si>
  <si>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</si>
  <si>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</si>
  <si>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</si>
  <si>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</si>
  <si>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</si>
  <si>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</si>
  <si>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</si>
  <si>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</si>
  <si>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</si>
  <si>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</si>
  <si>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</si>
  <si>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</si>
  <si>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</si>
  <si>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</si>
  <si>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</si>
  <si>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</si>
  <si>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</si>
  <si>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</si>
  <si>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</si>
  <si>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</si>
  <si>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</si>
  <si>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</si>
  <si>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</si>
  <si>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</si>
  <si>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</si>
  <si>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</si>
  <si>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</si>
  <si>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</si>
  <si>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</si>
  <si>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</si>
  <si>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</si>
  <si>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</si>
  <si>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</si>
  <si>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</si>
  <si>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</si>
  <si>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</si>
  <si>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</si>
  <si>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</si>
  <si>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</si>
  <si>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</si>
  <si>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</si>
  <si>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</si>
  <si>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</si>
  <si>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</si>
  <si>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</si>
  <si>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</si>
  <si>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</si>
  <si>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</si>
  <si>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</si>
  <si>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</si>
  <si>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</si>
  <si>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</si>
  <si>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</si>
  <si>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</si>
  <si>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</si>
  <si>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</si>
  <si>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</si>
  <si>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</si>
  <si>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</si>
  <si>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</si>
  <si>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</si>
  <si>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</si>
  <si>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</si>
  <si>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</si>
  <si>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</si>
  <si>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</si>
  <si>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</si>
  <si>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</si>
  <si>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</si>
  <si>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</si>
  <si>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</si>
  <si>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</si>
  <si>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</si>
  <si>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</si>
  <si>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</si>
  <si>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</si>
  <si>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</si>
  <si>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</si>
  <si>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</si>
  <si>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</si>
  <si>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</si>
  <si>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</si>
  <si>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</si>
  <si>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</si>
  <si>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</si>
  <si>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</si>
  <si>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</si>
  <si>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</si>
  <si>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</si>
  <si>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</si>
  <si>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</si>
  <si>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</si>
  <si>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</si>
  <si>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</si>
  <si>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</si>
  <si>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</si>
  <si>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</si>
  <si>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</si>
  <si>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</si>
  <si>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</si>
  <si>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</si>
  <si>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</si>
  <si>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</si>
  <si>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</si>
  <si>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</si>
  <si>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</si>
  <si>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</si>
  <si>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</si>
  <si>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</si>
  <si>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</si>
  <si>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</si>
  <si>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</si>
  <si>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</si>
  <si>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</si>
  <si>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</si>
  <si>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</si>
  <si>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</si>
  <si>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</si>
  <si>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</si>
  <si>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</si>
  <si>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</si>
  <si>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</si>
  <si>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</si>
  <si>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</si>
  <si>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</si>
  <si>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</si>
  <si>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</si>
  <si>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</si>
  <si>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</si>
  <si>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</si>
  <si>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</si>
  <si>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</si>
  <si>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</si>
  <si>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</si>
  <si>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</si>
  <si>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</si>
  <si>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</si>
  <si>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</si>
  <si>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</si>
  <si>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</si>
  <si>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</si>
  <si>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</si>
  <si>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</si>
  <si>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</si>
  <si>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</si>
  <si>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</si>
  <si>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</si>
  <si>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</si>
  <si>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</si>
  <si>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</si>
  <si>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</si>
  <si>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</si>
  <si>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</si>
  <si>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</si>
  <si>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</si>
  <si>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</si>
  <si>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</si>
  <si>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</si>
  <si>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</si>
  <si>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</si>
  <si>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</si>
  <si>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</si>
  <si>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</si>
  <si>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</si>
  <si>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</si>
  <si>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</si>
  <si>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</si>
  <si>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</si>
  <si>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</si>
  <si>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</si>
  <si>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</si>
  <si>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</si>
  <si>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</si>
  <si>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</si>
  <si>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</si>
  <si>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</si>
  <si>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</si>
  <si>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</si>
  <si>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</si>
  <si>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</si>
  <si>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</si>
  <si>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</si>
  <si>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</si>
  <si>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</si>
  <si>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</si>
  <si>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</si>
  <si>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</si>
  <si>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</si>
  <si>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</si>
  <si>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</si>
  <si>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</si>
  <si>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</si>
  <si>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</si>
  <si>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</si>
  <si>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</si>
  <si>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</si>
  <si>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</si>
  <si>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</si>
  <si>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</si>
  <si>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</si>
  <si>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</si>
  <si>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</si>
  <si>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</si>
  <si>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</si>
  <si>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</si>
  <si>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</si>
  <si>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</si>
  <si>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</si>
  <si>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</si>
  <si>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</si>
  <si>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</si>
  <si>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</si>
  <si>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</si>
  <si>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</si>
  <si>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</si>
  <si>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</si>
  <si>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</si>
  <si>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</si>
  <si>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</si>
  <si>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</si>
  <si>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</si>
  <si>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</si>
  <si>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</si>
  <si>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</si>
  <si>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</si>
  <si>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</si>
  <si>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</si>
  <si>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</si>
  <si>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</si>
  <si>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</si>
  <si>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</si>
  <si>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</si>
  <si>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</si>
  <si>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</si>
  <si>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</si>
  <si>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</si>
  <si>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</si>
  <si>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</si>
  <si>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</si>
  <si>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</si>
  <si>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</si>
  <si>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</si>
  <si>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</si>
  <si>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</si>
  <si>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</si>
  <si>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</si>
  <si>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</si>
  <si>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</si>
  <si>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</si>
  <si>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</si>
  <si>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</si>
  <si>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</si>
  <si>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</si>
  <si>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</si>
  <si>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</si>
  <si>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</si>
  <si>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</si>
  <si>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</si>
  <si>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</si>
  <si>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</si>
  <si>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</si>
  <si>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</si>
  <si>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</si>
  <si>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</si>
  <si>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</si>
  <si>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</si>
  <si>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</si>
  <si>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</si>
  <si>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</si>
  <si>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</si>
  <si>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</si>
  <si>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</si>
  <si>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</si>
  <si>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</si>
  <si>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</si>
  <si>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</si>
  <si>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</si>
  <si>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</si>
  <si>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</si>
  <si>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</si>
  <si>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</si>
  <si>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</si>
  <si>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</si>
  <si>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</si>
  <si>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</si>
  <si>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</si>
  <si>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</si>
  <si>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</si>
  <si>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</si>
  <si>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</si>
  <si>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</si>
  <si>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</si>
  <si>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</si>
  <si>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</si>
  <si>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</si>
  <si>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</si>
  <si>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</si>
  <si>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</si>
  <si>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</si>
  <si>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</si>
  <si>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</si>
  <si>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</si>
  <si>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</si>
  <si>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</si>
  <si>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</si>
  <si>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</si>
  <si>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</si>
  <si>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</si>
  <si>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</si>
  <si>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</si>
  <si>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</si>
  <si>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</si>
  <si>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</si>
  <si>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</si>
  <si>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</si>
  <si>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</si>
  <si>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</si>
  <si>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</si>
  <si>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</si>
  <si>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</si>
  <si>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</si>
  <si>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</si>
  <si>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</si>
  <si>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</si>
  <si>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</si>
  <si>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</si>
  <si>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</si>
  <si>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</si>
  <si>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</si>
  <si>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</si>
  <si>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</si>
  <si>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</si>
  <si>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</si>
  <si>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</si>
  <si>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</si>
  <si>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</si>
  <si>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</si>
  <si>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</si>
  <si>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</si>
  <si>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</si>
  <si>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</si>
  <si>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</si>
  <si>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</si>
  <si>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</si>
  <si>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</si>
  <si>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</si>
  <si>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</si>
  <si>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</si>
  <si>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</si>
  <si>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</si>
  <si>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</si>
  <si>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</si>
  <si>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</si>
  <si>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</si>
  <si>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</si>
  <si>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</si>
  <si>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</si>
  <si>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</si>
  <si>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</si>
  <si>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</si>
  <si>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</si>
  <si>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</si>
  <si>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</si>
  <si>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</si>
  <si>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</si>
  <si>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</si>
  <si>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</si>
  <si>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</si>
  <si>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</si>
  <si>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</si>
  <si>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</si>
  <si>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</si>
  <si>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</si>
  <si>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</si>
  <si>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</si>
  <si>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</si>
  <si>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</si>
  <si>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</si>
  <si>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</si>
  <si>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</si>
  <si>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</si>
  <si>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</si>
  <si>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</si>
  <si>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</si>
  <si>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</si>
  <si>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</si>
  <si>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</si>
  <si>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</si>
  <si>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</si>
  <si>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</si>
  <si>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</si>
  <si>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</si>
  <si>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</si>
  <si>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</si>
  <si>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</si>
  <si>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</si>
  <si>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</si>
  <si>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</si>
  <si>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</si>
  <si>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</si>
  <si>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</si>
  <si>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</si>
  <si>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</si>
  <si>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</si>
  <si>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</si>
  <si>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</si>
  <si>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</si>
  <si>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</si>
  <si>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</si>
  <si>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</si>
  <si>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</si>
  <si>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</si>
  <si>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</si>
  <si>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</si>
  <si>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</si>
  <si>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</si>
  <si>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</si>
  <si>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</si>
  <si>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</si>
  <si>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</si>
  <si>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</si>
  <si>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</si>
  <si>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</si>
  <si>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</si>
  <si>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</si>
  <si>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</si>
  <si>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</si>
  <si>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</si>
  <si>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</si>
  <si>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</si>
  <si>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</si>
  <si>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</si>
  <si>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</si>
  <si>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</si>
  <si>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</si>
  <si>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</si>
  <si>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</si>
  <si>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</si>
  <si>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</si>
  <si>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</si>
  <si>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</si>
  <si>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</si>
  <si>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</si>
  <si>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</si>
  <si>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</si>
  <si>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</si>
  <si>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</si>
  <si>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</si>
  <si>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</si>
  <si>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</si>
  <si>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</si>
  <si>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</si>
  <si>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</si>
  <si>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</si>
  <si>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</si>
  <si>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</si>
  <si>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</si>
  <si>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</si>
  <si>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</si>
  <si>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</si>
  <si>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</si>
  <si>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</si>
  <si>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</si>
  <si>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</si>
  <si>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</si>
  <si>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</si>
  <si>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</si>
  <si>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</si>
  <si>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</si>
  <si>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</si>
  <si>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</si>
  <si>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</si>
  <si>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</si>
  <si>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</si>
  <si>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</si>
  <si>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</si>
  <si>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</si>
  <si>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</si>
  <si>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</si>
  <si>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</si>
  <si>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</si>
  <si>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</si>
  <si>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</si>
  <si>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</si>
  <si>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</si>
  <si>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</si>
  <si>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</si>
  <si>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</si>
  <si>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</si>
  <si>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</si>
  <si>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</si>
  <si>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</si>
  <si>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</si>
  <si>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</si>
  <si>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</si>
  <si>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</si>
  <si>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</si>
  <si>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</si>
  <si>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</si>
  <si>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</si>
  <si>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</si>
  <si>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</si>
  <si>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</si>
  <si>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</si>
  <si>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</si>
  <si>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</si>
  <si>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</si>
  <si>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</si>
  <si>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</si>
  <si>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</si>
  <si>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</si>
  <si>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</si>
  <si>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</si>
  <si>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</si>
  <si>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</si>
  <si>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</si>
  <si>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</si>
  <si>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</si>
  <si>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</si>
  <si>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</si>
  <si>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</si>
  <si>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</si>
  <si>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</si>
  <si>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</si>
  <si>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</si>
  <si>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</si>
  <si>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</si>
  <si>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</si>
  <si>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</si>
  <si>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</si>
  <si>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</si>
  <si>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</si>
  <si>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</si>
  <si>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</si>
  <si>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</si>
  <si>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</si>
  <si>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</si>
  <si>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</si>
  <si>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</si>
  <si>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</si>
  <si>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</si>
  <si>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</si>
  <si>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</si>
  <si>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</si>
  <si>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</si>
  <si>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</si>
  <si>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</si>
  <si>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</si>
  <si>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</si>
  <si>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</si>
  <si>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</si>
  <si>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</si>
  <si>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</si>
  <si>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</si>
  <si>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</si>
  <si>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</si>
  <si>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</si>
  <si>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</si>
  <si>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</si>
  <si>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</si>
  <si>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</si>
  <si>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</si>
  <si>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</si>
  <si>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</si>
  <si>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</si>
  <si>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</si>
  <si>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</si>
  <si>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</si>
  <si>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</si>
  <si>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</si>
  <si>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</si>
  <si>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</si>
  <si>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</si>
  <si>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</si>
  <si>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</si>
  <si>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</si>
  <si>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</si>
  <si>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</si>
  <si>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</si>
  <si>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</si>
  <si>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</si>
  <si>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</si>
  <si>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</si>
  <si>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</si>
  <si>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</si>
  <si>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</si>
  <si>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</si>
  <si>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</si>
  <si>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</si>
  <si>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</si>
  <si>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</si>
  <si>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</si>
  <si>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</si>
  <si>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</si>
  <si>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</si>
  <si>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</si>
  <si>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</si>
  <si>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</si>
  <si>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</si>
  <si>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</si>
  <si>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</si>
  <si>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</si>
  <si>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</si>
  <si>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</si>
  <si>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</si>
  <si>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</si>
  <si>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</si>
  <si>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</si>
  <si>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</si>
  <si>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</si>
  <si>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</si>
  <si>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</si>
  <si>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</si>
  <si>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</si>
  <si>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</si>
  <si>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</si>
  <si>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</si>
  <si>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</si>
  <si>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</si>
  <si>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</si>
  <si>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</si>
  <si>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</si>
  <si>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</si>
  <si>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</si>
  <si>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</si>
  <si>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</si>
  <si>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</si>
  <si>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</si>
  <si>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</si>
  <si>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</si>
  <si>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</si>
  <si>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</si>
  <si>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</si>
  <si>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</si>
  <si>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</si>
  <si>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</si>
  <si>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</si>
  <si>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</si>
  <si>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</si>
  <si>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</si>
  <si>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</si>
  <si>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</si>
  <si>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</si>
  <si>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</si>
  <si>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</si>
  <si>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</si>
  <si>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</si>
  <si>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</si>
  <si>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</si>
  <si>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</si>
  <si>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</si>
  <si>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</si>
  <si>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</si>
  <si>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</si>
  <si>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</si>
  <si>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</si>
  <si>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</si>
  <si>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</si>
  <si>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</si>
  <si>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</si>
  <si>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</si>
  <si>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</si>
  <si>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</si>
  <si>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</si>
  <si>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</si>
  <si>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</si>
  <si>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</si>
  <si>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</si>
  <si>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</si>
  <si>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</si>
  <si>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</si>
  <si>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</si>
  <si>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</si>
  <si>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</si>
  <si>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</si>
  <si>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</si>
  <si>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</si>
  <si>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</si>
  <si>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</si>
  <si>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</si>
  <si>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</si>
  <si>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</si>
  <si>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</si>
  <si>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</si>
  <si>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</si>
  <si>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</si>
  <si>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</si>
  <si>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</si>
  <si>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</si>
  <si>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</si>
  <si>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</si>
  <si>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</si>
  <si>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</si>
  <si>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</si>
  <si>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</si>
  <si>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</si>
  <si>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</si>
  <si>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</si>
  <si>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</si>
  <si>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</si>
  <si>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</si>
  <si>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</si>
  <si>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</si>
  <si>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</si>
  <si>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</si>
  <si>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</si>
  <si>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</si>
  <si>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</si>
  <si>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</si>
  <si>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</si>
  <si>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</si>
  <si>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</si>
  <si>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</si>
  <si>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</si>
  <si>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</si>
  <si>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</si>
  <si>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</si>
  <si>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</si>
  <si>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</si>
  <si>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</si>
  <si>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</si>
  <si>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</si>
  <si>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</si>
  <si>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</si>
  <si>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</si>
  <si>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</si>
  <si>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</si>
  <si>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</si>
  <si>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</si>
  <si>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</si>
  <si>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</si>
  <si>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</si>
  <si>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</si>
  <si>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</si>
  <si>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</si>
  <si>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</si>
  <si>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</si>
  <si>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</si>
  <si>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</si>
  <si>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</si>
  <si>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</si>
  <si>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</si>
  <si>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</si>
  <si>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</si>
  <si>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</si>
  <si>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</si>
  <si>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</si>
  <si>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</si>
  <si>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</si>
  <si>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</si>
  <si>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</si>
  <si>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</si>
  <si>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</si>
  <si>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</si>
  <si>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</si>
  <si>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</si>
  <si>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</si>
  <si>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</si>
  <si>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</si>
  <si>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</si>
  <si>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</si>
  <si>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</si>
  <si>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</si>
  <si>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</si>
  <si>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</si>
  <si>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</si>
  <si>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</si>
  <si>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</si>
  <si>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</si>
  <si>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</si>
  <si>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</si>
  <si>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</si>
  <si>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</si>
  <si>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</si>
  <si>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</si>
  <si>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</si>
  <si>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</si>
  <si>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</si>
  <si>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</si>
  <si>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</si>
  <si>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</si>
  <si>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</si>
  <si>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</si>
  <si>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</si>
  <si>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</si>
  <si>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</si>
  <si>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</si>
  <si>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</si>
  <si>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</si>
  <si>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</si>
  <si>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</si>
  <si>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</si>
  <si>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</si>
  <si>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</si>
  <si>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</si>
  <si>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</si>
  <si>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</si>
  <si>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</si>
  <si>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</si>
  <si>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</si>
  <si>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</si>
  <si>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</si>
  <si>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</si>
  <si>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</si>
  <si>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</si>
  <si>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</si>
  <si>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</si>
  <si>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</si>
  <si>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</si>
  <si>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</si>
  <si>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</si>
  <si>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</si>
  <si>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</si>
  <si>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</si>
  <si>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</si>
  <si>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</si>
  <si>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</si>
  <si>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</si>
  <si>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</si>
  <si>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</si>
  <si>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</si>
  <si>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</si>
  <si>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</si>
  <si>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</si>
  <si>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</si>
  <si>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</si>
  <si>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</si>
  <si>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</si>
  <si>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</si>
  <si>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</si>
  <si>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</si>
  <si>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</si>
  <si>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</si>
  <si>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</si>
  <si>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</si>
  <si>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</si>
  <si>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</si>
  <si>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</si>
  <si>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</si>
  <si>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</si>
  <si>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</si>
  <si>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</si>
  <si>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</si>
  <si>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</si>
  <si>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</si>
  <si>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</si>
  <si>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</si>
  <si>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</si>
  <si>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</si>
  <si>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</si>
  <si>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</si>
  <si>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</si>
  <si>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</si>
  <si>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</si>
  <si>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</si>
  <si>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</si>
  <si>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</si>
  <si>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</si>
  <si>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</si>
  <si>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</si>
  <si>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</si>
  <si>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</si>
  <si>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</si>
  <si>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</si>
  <si>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</si>
  <si>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</si>
  <si>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</si>
  <si>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</si>
  <si>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</si>
  <si>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</si>
  <si>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</si>
  <si>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</si>
  <si>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</si>
  <si>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</si>
  <si>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</si>
  <si>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</si>
  <si>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</si>
  <si>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</si>
  <si>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</si>
  <si>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</si>
  <si>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</si>
  <si>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</si>
  <si>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</si>
  <si>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</si>
  <si>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</si>
  <si>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</si>
  <si>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</si>
  <si>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</si>
  <si>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</si>
  <si>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</si>
  <si>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</si>
  <si>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</si>
  <si>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</si>
  <si>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</si>
  <si>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</si>
  <si>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</si>
  <si>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</si>
  <si>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</si>
  <si>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</si>
  <si>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</si>
  <si>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</si>
  <si>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</si>
  <si>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</si>
  <si>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</si>
  <si>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</si>
  <si>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</si>
  <si>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</si>
  <si>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</si>
  <si>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</si>
  <si>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</si>
  <si>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</si>
  <si>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</si>
  <si>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</si>
  <si>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</si>
  <si>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</si>
  <si>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</si>
  <si>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</si>
  <si>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</si>
  <si>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</si>
  <si>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</si>
  <si>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</si>
  <si>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</si>
  <si>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</si>
  <si>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</si>
  <si>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</si>
  <si>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</si>
  <si>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</si>
  <si>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</si>
  <si>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</si>
  <si>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</si>
  <si>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</si>
  <si>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</si>
  <si>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</si>
  <si>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</si>
  <si>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</si>
  <si>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</si>
  <si>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</si>
  <si>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</si>
  <si>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</si>
  <si>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</si>
  <si>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</si>
  <si>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</si>
  <si>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</si>
  <si>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</si>
  <si>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</si>
  <si>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</si>
  <si>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</si>
  <si>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</si>
  <si>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</si>
  <si>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</si>
  <si>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</si>
  <si>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</si>
  <si>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</si>
  <si>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</si>
  <si>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</si>
  <si>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</si>
  <si>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</si>
  <si>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</si>
  <si>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</si>
  <si>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</si>
  <si>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</si>
  <si>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</si>
  <si>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</si>
  <si>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</si>
  <si>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</si>
  <si>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</si>
  <si>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</si>
  <si>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</si>
  <si>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</si>
  <si>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</si>
  <si>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</si>
  <si>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</si>
  <si>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</si>
  <si>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</si>
  <si>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</si>
  <si>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</si>
  <si>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</si>
  <si>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</si>
  <si>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</si>
  <si>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</si>
  <si>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</si>
  <si>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</si>
  <si>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</si>
  <si>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</si>
  <si>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</si>
  <si>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</si>
  <si>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</si>
  <si>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</si>
  <si>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</si>
  <si>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</si>
  <si>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</si>
  <si>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</si>
  <si>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</si>
  <si>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</si>
  <si>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</si>
  <si>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</si>
  <si>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</si>
  <si>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</si>
  <si>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</si>
  <si>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</si>
  <si>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</si>
  <si>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</si>
  <si>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</si>
  <si>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</si>
  <si>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</si>
  <si>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</si>
  <si>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</si>
  <si>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</si>
  <si>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</si>
  <si>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</si>
  <si>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</si>
  <si>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</si>
  <si>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</si>
  <si>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</si>
  <si>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</si>
  <si>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</si>
  <si>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</si>
  <si>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</si>
  <si>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</si>
  <si>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</si>
  <si>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</si>
  <si>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</si>
  <si>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</si>
  <si>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</si>
  <si>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</si>
  <si>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</si>
  <si>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</si>
  <si>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</si>
  <si>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</si>
  <si>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</si>
  <si>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</si>
  <si>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</si>
  <si>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</si>
  <si>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</si>
  <si>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</si>
  <si>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</si>
  <si>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</si>
  <si>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</si>
  <si>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</si>
  <si>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</si>
  <si>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</si>
  <si>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</si>
  <si>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</si>
  <si>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</si>
  <si>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</si>
  <si>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</si>
  <si>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</si>
  <si>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</si>
  <si>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</si>
  <si>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</si>
  <si>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</si>
  <si>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</si>
  <si>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</si>
  <si>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</si>
  <si>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</si>
  <si>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</si>
  <si>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</si>
  <si>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</si>
  <si>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</si>
  <si>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</si>
  <si>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</si>
  <si>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</si>
  <si>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</si>
  <si>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</si>
  <si>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</si>
  <si>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</si>
  <si>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</si>
  <si>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</si>
  <si>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</si>
  <si>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</si>
  <si>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</si>
  <si>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</si>
  <si>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</si>
  <si>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</si>
  <si>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</si>
  <si>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</si>
  <si>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</si>
  <si>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</si>
  <si>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</si>
  <si>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</si>
  <si>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</si>
  <si>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</si>
  <si>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</si>
  <si>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</si>
  <si>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</si>
  <si>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</si>
  <si>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</si>
  <si>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</si>
  <si>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</si>
  <si>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</si>
  <si>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</si>
  <si>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</si>
  <si>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</si>
  <si>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</si>
  <si>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</si>
  <si>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</si>
  <si>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</si>
  <si>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</si>
  <si>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</si>
  <si>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</si>
  <si>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</si>
  <si>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</si>
  <si>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</si>
  <si>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</si>
  <si>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</si>
  <si>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</si>
  <si>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</si>
  <si>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</si>
  <si>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</si>
  <si>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</si>
  <si>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</si>
  <si>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</si>
  <si>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</si>
  <si>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</si>
  <si>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</si>
  <si>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</si>
  <si>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</si>
  <si>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</si>
  <si>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</si>
  <si>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</si>
  <si>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</si>
  <si>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</si>
  <si>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</si>
  <si>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</si>
  <si>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</si>
  <si>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</si>
  <si>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</si>
  <si>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</si>
  <si>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</si>
  <si>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</si>
  <si>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</si>
  <si>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</si>
  <si>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</si>
  <si>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</si>
  <si>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</si>
  <si>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</si>
  <si>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</si>
  <si>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</si>
  <si>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</si>
  <si>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</si>
  <si>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</si>
  <si>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</si>
  <si>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</si>
  <si>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</si>
  <si>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</si>
  <si>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</si>
  <si>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</si>
  <si>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</si>
  <si>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</si>
  <si>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</si>
  <si>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</si>
  <si>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</si>
  <si>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</si>
  <si>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</si>
  <si>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</si>
  <si>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</si>
  <si>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</si>
  <si>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</si>
  <si>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</si>
  <si>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</si>
  <si>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</si>
  <si>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</si>
  <si>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</si>
  <si>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</si>
  <si>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</si>
  <si>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</si>
  <si>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</si>
  <si>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</si>
  <si>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</si>
  <si>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</si>
  <si>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</si>
  <si>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</si>
  <si>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</si>
  <si>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</si>
  <si>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</si>
  <si>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</si>
  <si>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</si>
  <si>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</si>
  <si>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</si>
  <si>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</si>
  <si>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</si>
  <si>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</si>
  <si>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</si>
  <si>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</si>
  <si>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</si>
  <si>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</si>
  <si>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</si>
  <si>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</si>
  <si>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</si>
  <si>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</si>
  <si>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</si>
  <si>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</si>
  <si>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</si>
  <si>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</si>
  <si>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</si>
  <si>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</si>
  <si>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</si>
  <si>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</si>
  <si>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</si>
  <si>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</si>
  <si>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</si>
  <si>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</si>
  <si>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</si>
  <si>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</si>
  <si>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</si>
  <si>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</si>
  <si>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</si>
  <si>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</si>
  <si>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</si>
  <si>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</si>
  <si>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</si>
  <si>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</si>
  <si>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</si>
  <si>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</si>
  <si>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</si>
  <si>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</si>
  <si>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</si>
  <si>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</si>
  <si>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</si>
  <si>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</si>
  <si>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</si>
  <si>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</si>
  <si>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</si>
  <si>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</si>
  <si>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</si>
  <si>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</si>
  <si>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</si>
  <si>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</si>
  <si>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</si>
  <si>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</si>
  <si>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</si>
  <si>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</si>
  <si>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</si>
  <si>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</si>
  <si>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</si>
  <si>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</si>
  <si>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</si>
  <si>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</si>
  <si>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</si>
  <si>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</si>
  <si>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</si>
  <si>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</si>
  <si>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</si>
  <si>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</si>
  <si>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</si>
  <si>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</si>
  <si>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</si>
  <si>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</si>
  <si>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</si>
  <si>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</si>
  <si>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</si>
  <si>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</si>
  <si>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</si>
  <si>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</si>
  <si>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</si>
  <si>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</si>
  <si>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</si>
  <si>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</si>
  <si>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</si>
  <si>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</si>
  <si>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</si>
  <si>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</si>
  <si>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</si>
  <si>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</si>
  <si>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</si>
  <si>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</si>
  <si>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</si>
  <si>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</si>
  <si>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</si>
  <si>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</si>
  <si>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</si>
  <si>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</si>
  <si>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</si>
  <si>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</si>
  <si>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</si>
  <si>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</si>
  <si>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</si>
  <si>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</si>
  <si>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</si>
  <si>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</si>
  <si>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</si>
  <si>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</si>
  <si>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</si>
  <si>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</si>
  <si>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</si>
  <si>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</si>
  <si>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</si>
  <si>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</si>
  <si>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</si>
  <si>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</si>
  <si>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</si>
  <si>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</si>
  <si>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</si>
  <si>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</si>
  <si>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</si>
  <si>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</si>
  <si>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</si>
  <si>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</si>
  <si>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</si>
  <si>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</si>
  <si>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</si>
  <si>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</si>
  <si>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</si>
  <si>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</si>
  <si>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</si>
  <si>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</si>
  <si>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</si>
  <si>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</si>
  <si>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</si>
  <si>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</si>
  <si>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</si>
  <si>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</si>
  <si>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</si>
  <si>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</si>
  <si>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</si>
  <si>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</si>
  <si>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</si>
  <si>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</si>
  <si>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</si>
  <si>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</si>
  <si>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</si>
  <si>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</si>
  <si>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</si>
  <si>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</si>
  <si>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</si>
  <si>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</si>
  <si>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</si>
  <si>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</si>
  <si>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</si>
  <si>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</si>
  <si>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</si>
  <si>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</si>
  <si>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</si>
  <si>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</si>
  <si>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</si>
  <si>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</si>
  <si>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</si>
  <si>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</si>
  <si>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</si>
  <si>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</si>
  <si>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</si>
  <si>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</si>
  <si>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</si>
  <si>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</si>
  <si>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</si>
  <si>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</si>
  <si>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</si>
  <si>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</si>
  <si>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</si>
  <si>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</si>
  <si>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</si>
  <si>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</si>
  <si>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</si>
  <si>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</si>
  <si>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</si>
  <si>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</si>
  <si>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</si>
  <si>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</si>
  <si>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</si>
  <si>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</si>
  <si>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</si>
  <si>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</si>
  <si>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</si>
  <si>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</si>
  <si>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</si>
  <si>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</si>
  <si>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</si>
  <si>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</si>
  <si>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</si>
  <si>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</si>
  <si>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</si>
  <si>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</si>
  <si>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</si>
  <si>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</si>
  <si>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</si>
  <si>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</si>
  <si>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</si>
  <si>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</si>
  <si>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</si>
  <si>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</si>
  <si>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</si>
  <si>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</si>
  <si>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</si>
  <si>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</si>
  <si>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</si>
  <si>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</si>
  <si>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</si>
  <si>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</si>
  <si>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</si>
  <si>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</si>
  <si>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</si>
  <si>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</si>
  <si>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</si>
  <si>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</si>
  <si>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</si>
  <si>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</si>
  <si>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</si>
  <si>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</si>
  <si>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</si>
  <si>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</si>
  <si>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</si>
  <si>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</si>
  <si>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</si>
  <si>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</si>
  <si>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</si>
  <si>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</si>
  <si>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</si>
  <si>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</si>
  <si>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</si>
  <si>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</si>
  <si>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</si>
  <si>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</si>
  <si>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</si>
  <si>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</si>
  <si>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</si>
  <si>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</si>
  <si>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</si>
  <si>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</si>
  <si>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</si>
  <si>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</si>
  <si>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</si>
  <si>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</si>
  <si>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</si>
  <si>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</si>
  <si>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</si>
  <si>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</si>
  <si>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</si>
  <si>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</si>
  <si>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</si>
  <si>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</si>
  <si>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</si>
  <si>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</si>
  <si>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</si>
  <si>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</si>
  <si>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</si>
  <si>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</si>
  <si>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</si>
  <si>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</si>
  <si>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</si>
  <si>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</si>
  <si>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</si>
  <si>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</si>
  <si>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</si>
  <si>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</si>
  <si>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</si>
  <si>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</si>
  <si>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</si>
  <si>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</si>
  <si>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</si>
  <si>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</si>
  <si>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</si>
  <si>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</si>
  <si>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</si>
  <si>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</si>
  <si>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</si>
  <si>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</si>
  <si>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</si>
  <si>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</si>
  <si>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</si>
  <si>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</si>
  <si>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</si>
  <si>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</si>
  <si>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</si>
  <si>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</si>
  <si>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</si>
  <si>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</si>
  <si>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</si>
  <si>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</si>
  <si>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</si>
  <si>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</si>
  <si>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</si>
  <si>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</si>
  <si>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</si>
  <si>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</si>
  <si>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</si>
  <si>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</si>
  <si>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</si>
  <si>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</si>
  <si>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</si>
  <si>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</si>
  <si>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</si>
  <si>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</si>
  <si>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</si>
  <si>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</si>
  <si>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</si>
  <si>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</si>
  <si>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</si>
  <si>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</si>
  <si>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</si>
  <si>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</si>
  <si>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</si>
  <si>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</si>
  <si>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</si>
  <si>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</si>
  <si>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</si>
  <si>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</si>
  <si>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</si>
  <si>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</si>
  <si>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</si>
  <si>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</si>
  <si>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</si>
  <si>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</si>
  <si>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</si>
  <si>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</si>
  <si>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</si>
  <si>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</si>
  <si>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</si>
  <si>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</si>
  <si>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</si>
  <si>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</si>
  <si>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</si>
  <si>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</si>
  <si>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</si>
  <si>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</si>
  <si>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</si>
  <si>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</si>
  <si>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</si>
  <si>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</si>
  <si>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</si>
  <si>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</si>
  <si>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</si>
  <si>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</si>
  <si>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</si>
  <si>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</si>
  <si>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</si>
  <si>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</si>
  <si>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</si>
  <si>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</si>
  <si>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</si>
  <si>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</si>
  <si>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</si>
  <si>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</si>
  <si>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</si>
  <si>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</si>
  <si>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</si>
  <si>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</si>
  <si>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</si>
  <si>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</si>
  <si>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</si>
  <si>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</si>
  <si>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</si>
  <si>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</si>
  <si>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</si>
  <si>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</si>
  <si>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</si>
  <si>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</si>
  <si>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</si>
  <si>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</si>
  <si>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</si>
  <si>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</si>
  <si>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</si>
  <si>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</si>
  <si>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</si>
  <si>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</si>
  <si>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</si>
  <si>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</si>
  <si>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</si>
  <si>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</si>
  <si>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</si>
  <si>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</si>
  <si>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</si>
  <si>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</si>
  <si>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</si>
  <si>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</si>
  <si>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</si>
  <si>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</si>
  <si>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</si>
  <si>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</si>
  <si>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</si>
  <si>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</si>
  <si>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</si>
  <si>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</si>
  <si>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</si>
  <si>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</si>
  <si>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</si>
  <si>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</si>
  <si>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</si>
  <si>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</si>
  <si>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</si>
  <si>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</si>
  <si>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</si>
  <si>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</si>
  <si>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</si>
  <si>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</si>
  <si>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</si>
  <si>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</si>
  <si>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</si>
  <si>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</si>
  <si>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</si>
  <si>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</si>
  <si>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</si>
  <si>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</si>
  <si>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</si>
  <si>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</si>
  <si>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</si>
  <si>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</si>
  <si>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</si>
  <si>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</si>
  <si>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</si>
  <si>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</si>
  <si>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</si>
  <si>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</si>
  <si>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</si>
  <si>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</si>
  <si>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</si>
  <si>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</si>
  <si>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</si>
  <si>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</si>
  <si>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</si>
  <si>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</si>
  <si>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</si>
  <si>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</si>
  <si>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</si>
  <si>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</si>
  <si>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</si>
  <si>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</si>
  <si>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</si>
  <si>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</si>
  <si>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</si>
  <si>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</si>
  <si>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</si>
  <si>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</si>
  <si>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</si>
  <si>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</si>
  <si>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</si>
  <si>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</si>
  <si>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</si>
  <si>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</si>
  <si>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</si>
  <si>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</si>
  <si>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</si>
  <si>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</si>
  <si>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</si>
  <si>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</si>
  <si>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</si>
  <si>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</si>
  <si>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</si>
  <si>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</si>
  <si>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</si>
  <si>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</si>
  <si>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</si>
  <si>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</si>
  <si>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</si>
  <si>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</si>
  <si>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</si>
  <si>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</si>
  <si>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</si>
  <si>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</si>
  <si>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</si>
  <si>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</si>
  <si>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</si>
  <si>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</si>
  <si>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</si>
  <si>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</si>
  <si>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</si>
  <si>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</si>
  <si>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</si>
  <si>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</si>
  <si>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</si>
  <si>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</si>
  <si>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</si>
  <si>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</si>
  <si>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</si>
  <si>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</si>
  <si>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</si>
  <si>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</si>
  <si>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</si>
  <si>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</si>
  <si>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</si>
  <si>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</si>
  <si>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</si>
  <si>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</si>
  <si>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</si>
  <si>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</si>
  <si>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</si>
  <si>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</si>
  <si>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</si>
  <si>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</si>
  <si>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</si>
  <si>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</si>
  <si>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</si>
  <si>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</si>
  <si>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</si>
  <si>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</si>
  <si>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</si>
  <si>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</si>
  <si>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</si>
  <si>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</si>
  <si>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</si>
  <si>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</si>
  <si>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</si>
  <si>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</si>
  <si>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</si>
  <si>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</si>
  <si>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</si>
  <si>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</si>
  <si>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</si>
  <si>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</si>
  <si>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</si>
  <si>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</si>
  <si>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</si>
  <si>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</si>
  <si>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</si>
  <si>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</si>
  <si>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</si>
  <si>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</si>
  <si>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</si>
  <si>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</si>
  <si>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</si>
  <si>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</si>
  <si>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</si>
  <si>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</si>
  <si>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</si>
  <si>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</si>
  <si>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</si>
  <si>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</si>
  <si>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</si>
  <si>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</si>
  <si>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</si>
  <si>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</si>
  <si>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</si>
  <si>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</si>
  <si>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</si>
  <si>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</si>
  <si>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</si>
  <si>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</si>
  <si>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</si>
  <si>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</si>
  <si>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</si>
  <si>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</si>
  <si>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</si>
  <si>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</si>
  <si>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</si>
  <si>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</si>
  <si>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</si>
  <si>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</si>
  <si>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</si>
  <si>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</si>
  <si>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</si>
  <si>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</si>
  <si>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</si>
  <si>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</si>
  <si>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</si>
  <si>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</si>
  <si>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</si>
  <si>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</si>
  <si>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</si>
  <si>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</si>
  <si>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</si>
  <si>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</si>
  <si>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</si>
  <si>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</si>
  <si>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</si>
  <si>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</si>
  <si>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</si>
  <si>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</si>
  <si>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</si>
  <si>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</si>
  <si>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</si>
  <si>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</si>
  <si>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</si>
  <si>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</si>
  <si>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</si>
  <si>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</si>
  <si>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</si>
  <si>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</si>
  <si>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</si>
  <si>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</si>
  <si>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</si>
  <si>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</si>
  <si>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</si>
  <si>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</si>
  <si>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</si>
  <si>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</si>
  <si>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</si>
  <si>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</si>
  <si>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</si>
  <si>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</si>
  <si>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</si>
  <si>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</si>
  <si>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</si>
  <si>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</si>
  <si>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</si>
  <si>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</si>
  <si>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</si>
  <si>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</si>
  <si>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</si>
  <si>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</si>
  <si>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</si>
  <si>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</si>
  <si>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</si>
  <si>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</si>
  <si>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</si>
  <si>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</si>
  <si>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</si>
  <si>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</si>
  <si>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</si>
  <si>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</si>
  <si>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</si>
  <si>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</si>
  <si>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</si>
  <si>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</si>
  <si>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</si>
  <si>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</si>
  <si>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</si>
  <si>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</si>
  <si>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</si>
  <si>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</si>
  <si>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</si>
  <si>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</si>
  <si>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</si>
  <si>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</si>
  <si>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</si>
  <si>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</si>
  <si>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</si>
  <si>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</si>
  <si>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</si>
  <si>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</si>
  <si>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</si>
  <si>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</si>
  <si>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</si>
  <si>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</si>
  <si>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</si>
  <si>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</si>
  <si>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</si>
  <si>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</si>
  <si>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</si>
  <si>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</si>
  <si>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</si>
  <si>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</si>
  <si>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</si>
  <si>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</si>
  <si>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</si>
  <si>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</si>
  <si>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</si>
  <si>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</si>
  <si>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</si>
  <si>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</si>
  <si>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</si>
  <si>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</si>
  <si>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</si>
  <si>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</si>
  <si>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</si>
  <si>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</si>
  <si>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</si>
  <si>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</si>
  <si>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</si>
  <si>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</si>
  <si>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</si>
  <si>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</si>
  <si>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</si>
  <si>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</si>
  <si>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</si>
  <si>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</si>
  <si>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</si>
  <si>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</si>
  <si>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</si>
  <si>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</si>
  <si>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</si>
  <si>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</si>
  <si>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</si>
  <si>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</si>
  <si>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</si>
  <si>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</si>
  <si>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</si>
  <si>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</si>
  <si>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</si>
  <si>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</si>
  <si>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</si>
  <si>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</si>
  <si>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</si>
  <si>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</si>
  <si>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</si>
  <si>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</si>
  <si>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</si>
  <si>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</si>
  <si>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</si>
  <si>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</si>
  <si>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</si>
  <si>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</si>
  <si>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</si>
  <si>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</si>
  <si>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</si>
  <si>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</si>
  <si>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</si>
  <si>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</si>
  <si>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</si>
  <si>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</si>
  <si>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</si>
  <si>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</si>
  <si>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</si>
  <si>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</si>
  <si>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</si>
  <si>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</si>
  <si>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</si>
  <si>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</si>
  <si>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</si>
  <si>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</si>
  <si>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</si>
  <si>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</si>
  <si>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</si>
  <si>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</si>
  <si>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</si>
  <si>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</si>
  <si>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</si>
  <si>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</si>
  <si>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</si>
  <si>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</si>
  <si>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</si>
  <si>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</si>
  <si>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</si>
  <si>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</si>
  <si>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</si>
  <si>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</si>
  <si>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</si>
  <si>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</si>
  <si>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</si>
  <si>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</si>
  <si>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</si>
  <si>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</si>
  <si>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</si>
  <si>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</si>
  <si>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</si>
  <si>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</si>
  <si>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</si>
  <si>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</si>
  <si>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</si>
  <si>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</si>
  <si>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</si>
  <si>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</si>
  <si>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</si>
  <si>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</si>
  <si>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</si>
  <si>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</si>
  <si>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</si>
  <si>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</si>
  <si>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</si>
  <si>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</si>
  <si>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</si>
  <si>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</si>
  <si>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</si>
  <si>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</si>
  <si>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</si>
  <si>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</si>
  <si>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</si>
  <si>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</si>
  <si>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</si>
  <si>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</si>
  <si>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</si>
  <si>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</si>
  <si>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</si>
  <si>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</si>
  <si>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</si>
  <si>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</si>
  <si>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</si>
  <si>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</si>
  <si>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</si>
  <si>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</si>
  <si>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</si>
  <si>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</si>
  <si>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</si>
  <si>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</si>
  <si>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</si>
  <si>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</si>
  <si>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</si>
  <si>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</si>
  <si>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</si>
  <si>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</si>
  <si>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</si>
  <si>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</si>
  <si>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</si>
  <si>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</si>
  <si>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</si>
  <si>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</si>
  <si>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</si>
  <si>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</si>
  <si>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</si>
  <si>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</si>
  <si>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</si>
  <si>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</si>
  <si>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</si>
  <si>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</si>
  <si>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</si>
  <si>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</si>
  <si>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</si>
  <si>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</si>
  <si>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</si>
  <si>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</si>
  <si>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</si>
  <si>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</si>
  <si>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</si>
  <si>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</si>
  <si>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</si>
  <si>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</si>
  <si>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</si>
  <si>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</si>
  <si>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</si>
  <si>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</si>
  <si>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</si>
  <si>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</si>
  <si>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</si>
  <si>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</si>
  <si>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</si>
  <si>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</si>
  <si>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</si>
  <si>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</si>
  <si>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</si>
  <si>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</si>
  <si>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</si>
  <si>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</si>
  <si>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</si>
  <si>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</si>
  <si>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</si>
  <si>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</si>
  <si>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</si>
  <si>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</si>
  <si>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</si>
  <si>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</si>
  <si>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</si>
  <si>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</si>
  <si>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</si>
  <si>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</si>
  <si>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</si>
  <si>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</si>
  <si>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</si>
  <si>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</si>
  <si>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</si>
  <si>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</si>
  <si>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</si>
  <si>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</si>
  <si>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</si>
  <si>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</si>
  <si>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</si>
  <si>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</si>
  <si>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</si>
  <si>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</si>
  <si>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</si>
  <si>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</si>
  <si>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</si>
  <si>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</si>
  <si>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</si>
  <si>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</si>
  <si>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</si>
  <si>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</si>
  <si>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</si>
  <si>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</si>
  <si>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</si>
  <si>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</si>
  <si>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</si>
  <si>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</si>
  <si>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</si>
  <si>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</si>
  <si>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</si>
  <si>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</si>
  <si>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</si>
  <si>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</si>
  <si>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</si>
  <si>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</si>
  <si>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</si>
  <si>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</si>
  <si>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</si>
  <si>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</si>
  <si>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</si>
  <si>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</si>
  <si>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</si>
  <si>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</si>
  <si>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</si>
  <si>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</si>
  <si>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</si>
  <si>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</si>
  <si>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</si>
  <si>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</si>
  <si>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</si>
  <si>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</si>
  <si>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</si>
  <si>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</si>
  <si>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</si>
  <si>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</si>
  <si>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</si>
  <si>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</si>
  <si>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</si>
  <si>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</si>
  <si>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</si>
  <si>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</si>
  <si>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</si>
  <si>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</si>
  <si>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</si>
  <si>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</si>
  <si>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</si>
  <si>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</si>
  <si>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</si>
  <si>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</si>
  <si>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</si>
  <si>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</si>
  <si>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</si>
  <si>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</si>
  <si>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</si>
  <si>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</si>
  <si>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</si>
  <si>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</si>
  <si>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</si>
  <si>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</si>
  <si>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</si>
  <si>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</si>
  <si>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</si>
  <si>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</si>
  <si>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</si>
  <si>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</si>
  <si>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</si>
  <si>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</si>
  <si>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</si>
  <si>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</si>
  <si>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</si>
  <si>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</si>
  <si>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</si>
  <si>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</si>
  <si>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</si>
  <si>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</si>
  <si>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</si>
  <si>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</si>
  <si>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</si>
  <si>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</si>
  <si>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</si>
  <si>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</si>
  <si>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</si>
  <si>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</si>
  <si>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</si>
  <si>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</si>
  <si>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</si>
  <si>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</si>
  <si>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</si>
  <si>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</si>
  <si>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</si>
  <si>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</si>
  <si>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</si>
  <si>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</si>
  <si>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</si>
  <si>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</si>
  <si>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</si>
  <si>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</si>
  <si>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</si>
  <si>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</si>
  <si>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</si>
  <si>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</si>
  <si>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</si>
  <si>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</si>
  <si>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</si>
  <si>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</si>
  <si>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</si>
  <si>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</si>
  <si>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</si>
  <si>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</si>
  <si>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</si>
  <si>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</si>
  <si>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</si>
  <si>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</si>
  <si>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</si>
  <si>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</si>
  <si>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</si>
  <si>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</si>
  <si>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</si>
  <si>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</si>
  <si>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</si>
  <si>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</si>
  <si>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</si>
  <si>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</si>
  <si>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</si>
  <si>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</si>
  <si>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</si>
  <si>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</si>
  <si>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</si>
  <si>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</si>
  <si>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</si>
  <si>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</si>
  <si>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</si>
  <si>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</si>
  <si>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</si>
  <si>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</si>
  <si>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</si>
  <si>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</si>
  <si>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</si>
  <si>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</si>
  <si>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</si>
  <si>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</si>
  <si>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</si>
  <si>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</si>
  <si>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</si>
  <si>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</si>
  <si>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</si>
  <si>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</si>
  <si>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</si>
  <si>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</si>
  <si>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</si>
  <si>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</si>
  <si>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</si>
  <si>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</si>
  <si>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</si>
  <si>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</si>
  <si>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</si>
  <si>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</si>
  <si>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</si>
  <si>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</si>
  <si>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</si>
  <si>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</si>
  <si>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</si>
  <si>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</si>
  <si>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</si>
  <si>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</si>
  <si>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</si>
  <si>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</si>
  <si>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</si>
  <si>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</si>
  <si>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</si>
  <si>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</si>
  <si>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</si>
  <si>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</si>
  <si>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</si>
  <si>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</si>
  <si>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</si>
  <si>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</si>
  <si>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</si>
  <si>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</si>
  <si>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</si>
  <si>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</si>
  <si>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</si>
  <si>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</si>
  <si>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</si>
  <si>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</si>
  <si>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</si>
  <si>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</si>
  <si>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</si>
  <si>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</si>
  <si>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</si>
  <si>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</si>
  <si>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</si>
  <si>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</si>
  <si>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</si>
  <si>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</si>
  <si>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</si>
  <si>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</si>
  <si>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</si>
  <si>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</si>
  <si>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</si>
  <si>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</si>
  <si>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</si>
  <si>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</si>
  <si>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</si>
  <si>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</si>
  <si>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</si>
  <si>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</si>
  <si>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</si>
  <si>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</si>
  <si>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</si>
  <si>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</si>
  <si>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</si>
  <si>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</si>
  <si>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</si>
  <si>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</si>
  <si>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</si>
  <si>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</si>
  <si>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</si>
  <si>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</si>
  <si>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</si>
  <si>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</si>
  <si>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</si>
  <si>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</si>
  <si>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</si>
  <si>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</si>
  <si>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</si>
  <si>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</si>
  <si>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</si>
  <si>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</si>
  <si>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</si>
  <si>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</si>
  <si>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</si>
  <si>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</si>
  <si>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</si>
  <si>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</si>
  <si>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</si>
  <si>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</si>
  <si>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</si>
  <si>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</si>
  <si>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</si>
  <si>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</si>
  <si>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</si>
  <si>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</si>
  <si>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</si>
  <si>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</si>
  <si>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</si>
  <si>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</si>
  <si>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</si>
  <si>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</si>
  <si>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</si>
  <si>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</si>
  <si>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</si>
  <si>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</si>
  <si>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</si>
  <si>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</si>
  <si>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</si>
  <si>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</si>
  <si>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</si>
  <si>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</si>
  <si>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</si>
  <si>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</si>
  <si>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</si>
  <si>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</si>
  <si>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</si>
  <si>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</si>
  <si>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</si>
  <si>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</si>
  <si>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</si>
  <si>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</si>
  <si>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</si>
  <si>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</si>
  <si>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</si>
  <si>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</si>
  <si>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</si>
  <si>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</si>
  <si>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</si>
  <si>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</si>
  <si>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</si>
  <si>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</si>
  <si>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</si>
  <si>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</si>
  <si>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</si>
  <si>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</si>
  <si>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</si>
  <si>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</si>
  <si>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</si>
  <si>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</si>
  <si>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</si>
  <si>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</si>
  <si>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</si>
  <si>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</si>
  <si>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</si>
  <si>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</si>
  <si>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</si>
  <si>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</si>
  <si>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</si>
  <si>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</si>
  <si>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</si>
  <si>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</si>
  <si>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</si>
  <si>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</si>
  <si>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</si>
  <si>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</si>
  <si>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</si>
  <si>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</si>
  <si>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</si>
  <si>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</si>
  <si>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</si>
  <si>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</si>
  <si>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</si>
  <si>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</si>
  <si>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</si>
  <si>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</si>
  <si>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</si>
  <si>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</si>
  <si>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</si>
  <si>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</si>
  <si>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</si>
  <si>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</si>
  <si>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</si>
  <si>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</si>
  <si>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</si>
  <si>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</si>
  <si>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</si>
  <si>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</si>
  <si>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</si>
  <si>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</si>
  <si>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</si>
  <si>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</si>
  <si>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</si>
  <si>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</si>
  <si>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</si>
  <si>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</si>
  <si>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</si>
  <si>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</si>
  <si>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</si>
  <si>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</si>
  <si>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</si>
  <si>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</si>
  <si>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</si>
  <si>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</si>
  <si>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</si>
  <si>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</si>
  <si>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</si>
  <si>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</si>
  <si>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</si>
  <si>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</si>
  <si>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</si>
  <si>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</si>
  <si>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</si>
  <si>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</si>
  <si>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</si>
  <si>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</si>
  <si>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</si>
  <si>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</si>
  <si>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</si>
  <si>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</si>
  <si>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</si>
  <si>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</si>
  <si>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</si>
  <si>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</si>
  <si>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</si>
  <si>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</si>
  <si>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</si>
  <si>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</si>
  <si>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</si>
  <si>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</si>
  <si>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</si>
  <si>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</si>
  <si>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</si>
  <si>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</si>
  <si>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</si>
  <si>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</si>
  <si>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</si>
  <si>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</si>
  <si>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</si>
  <si>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</si>
  <si>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</si>
  <si>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</si>
  <si>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</si>
  <si>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</si>
  <si>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</si>
  <si>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</si>
  <si>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</si>
  <si>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</si>
  <si>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</si>
  <si>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</si>
  <si>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</si>
  <si>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</si>
  <si>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</si>
  <si>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</si>
  <si>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</si>
  <si>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</si>
  <si>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</si>
  <si>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</si>
  <si>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</si>
  <si>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</si>
  <si>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</si>
  <si>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</si>
  <si>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</si>
  <si>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</si>
  <si>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</si>
  <si>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</si>
  <si>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</si>
  <si>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</si>
  <si>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</si>
  <si>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</si>
  <si>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</si>
  <si>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</si>
  <si>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</si>
  <si>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</si>
  <si>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</si>
  <si>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</si>
  <si>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</si>
  <si>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</si>
  <si>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</si>
  <si>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</si>
  <si>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</si>
  <si>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</si>
  <si>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</si>
  <si>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</si>
  <si>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</si>
  <si>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</si>
  <si>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</si>
  <si>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</si>
  <si>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</si>
  <si>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</si>
  <si>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</si>
  <si>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</si>
  <si>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</si>
  <si>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</si>
  <si>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</si>
  <si>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</si>
  <si>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</si>
  <si>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</si>
  <si>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</si>
  <si>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</si>
  <si>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</si>
  <si>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</si>
  <si>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</si>
  <si>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</si>
  <si>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</si>
  <si>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</si>
  <si>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</si>
  <si>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</si>
  <si>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</si>
  <si>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</si>
  <si>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</si>
  <si>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</si>
  <si>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</si>
  <si>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</si>
  <si>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</si>
  <si>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</si>
  <si>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</si>
  <si>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</si>
  <si>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</si>
  <si>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</si>
  <si>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</si>
  <si>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</si>
  <si>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</si>
  <si>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</si>
  <si>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</si>
  <si>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</si>
  <si>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</si>
  <si>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</si>
  <si>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</si>
  <si>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</si>
  <si>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</si>
  <si>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</si>
  <si>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</si>
  <si>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</si>
  <si>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</si>
  <si>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</si>
  <si>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</si>
  <si>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</si>
  <si>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</si>
  <si>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</si>
  <si>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</si>
  <si>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</si>
  <si>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</si>
  <si>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</si>
  <si>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</si>
  <si>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</si>
  <si>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</si>
  <si>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</si>
  <si>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</si>
  <si>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</si>
  <si>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</si>
  <si>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</si>
  <si>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</si>
  <si>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</si>
  <si>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</si>
  <si>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</si>
  <si>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</si>
  <si>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</si>
  <si>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</si>
  <si>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</si>
  <si>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</si>
  <si>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</si>
  <si>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</si>
  <si>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</si>
  <si>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</si>
  <si>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</si>
  <si>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</si>
  <si>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</si>
  <si>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</si>
  <si>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</si>
  <si>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</si>
  <si>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</si>
  <si>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</si>
  <si>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</si>
  <si>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</si>
  <si>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</si>
  <si>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</si>
  <si>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</si>
  <si>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</si>
  <si>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</si>
  <si>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</si>
  <si>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</si>
  <si>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</si>
  <si>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</si>
  <si>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</si>
  <si>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</si>
  <si>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</si>
  <si>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</si>
  <si>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</si>
  <si>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</si>
  <si>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</si>
  <si>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</si>
  <si>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</si>
  <si>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</si>
  <si>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</si>
  <si>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</si>
  <si>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</si>
  <si>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</si>
  <si>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</si>
  <si>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</si>
  <si>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</si>
  <si>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</si>
  <si>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</si>
  <si>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</si>
  <si>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</si>
  <si>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</si>
  <si>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</si>
  <si>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</si>
  <si>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</si>
  <si>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</si>
  <si>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</si>
  <si>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</si>
  <si>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</si>
  <si>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</si>
  <si>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</si>
  <si>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</si>
  <si>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</si>
  <si>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</si>
  <si>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</si>
  <si>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</si>
  <si>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</si>
  <si>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</si>
  <si>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</si>
  <si>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</si>
  <si>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</si>
  <si>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</si>
  <si>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</si>
  <si>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</si>
  <si>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</si>
  <si>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</si>
  <si>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</si>
  <si>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</si>
  <si>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</si>
  <si>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</si>
  <si>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</si>
  <si>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</si>
  <si>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</si>
  <si>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</si>
  <si>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</si>
  <si>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</si>
  <si>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</si>
  <si>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</si>
  <si>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</si>
  <si>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</si>
  <si>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</si>
  <si>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</si>
  <si>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</si>
  <si>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</si>
  <si>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</si>
  <si>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</si>
  <si>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</si>
  <si>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</si>
  <si>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</si>
  <si>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</si>
  <si>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</si>
  <si>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</si>
  <si>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</si>
  <si>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</si>
  <si>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</si>
  <si>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</si>
  <si>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</si>
  <si>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</si>
  <si>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</si>
  <si>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</si>
  <si>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</si>
  <si>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</si>
  <si>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</si>
  <si>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</si>
  <si>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</si>
  <si>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</si>
  <si>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</si>
  <si>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</si>
  <si>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</si>
  <si>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</si>
  <si>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</si>
  <si>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</si>
  <si>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</si>
  <si>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</si>
  <si>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</si>
  <si>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</si>
  <si>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</si>
  <si>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</si>
  <si>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</si>
  <si>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</si>
  <si>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</si>
  <si>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</si>
  <si>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</si>
  <si>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</si>
  <si>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</si>
  <si>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</si>
  <si>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</si>
  <si>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</si>
  <si>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</si>
  <si>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</si>
  <si>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</si>
  <si>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</si>
  <si>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</si>
  <si>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</si>
  <si>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</si>
  <si>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</si>
  <si>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</si>
  <si>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</si>
  <si>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</si>
  <si>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</si>
  <si>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</si>
  <si>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</si>
  <si>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</si>
  <si>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</si>
  <si>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</si>
  <si>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</si>
  <si>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</si>
  <si>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</si>
  <si>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</si>
  <si>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</si>
  <si>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</si>
  <si>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</si>
  <si>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</si>
  <si>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</si>
  <si>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</si>
  <si>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</si>
  <si>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</si>
  <si>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</si>
  <si>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</si>
  <si>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</si>
  <si>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</si>
  <si>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</si>
  <si>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</si>
  <si>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</si>
  <si>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</si>
  <si>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</si>
  <si>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</si>
  <si>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</si>
  <si>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</si>
  <si>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</si>
  <si>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</si>
  <si>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</si>
  <si>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</si>
  <si>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</si>
  <si>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</si>
  <si>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</si>
  <si>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</si>
  <si>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</si>
  <si>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</si>
  <si>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</si>
  <si>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</si>
  <si>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</si>
  <si>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</si>
  <si>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</si>
  <si>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</si>
  <si>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</si>
  <si>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</si>
  <si>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</si>
  <si>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</si>
  <si>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</si>
  <si>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</si>
  <si>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</si>
  <si>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</si>
  <si>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</si>
  <si>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</si>
  <si>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</si>
  <si>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</si>
  <si>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</si>
  <si>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</si>
  <si>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</si>
  <si>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</si>
  <si>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</si>
  <si>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</si>
  <si>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</si>
  <si>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</si>
  <si>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</si>
  <si>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</si>
  <si>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</si>
  <si>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</si>
  <si>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</si>
  <si>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</si>
  <si>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</si>
  <si>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</si>
  <si>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</si>
  <si>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</si>
  <si>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</si>
  <si>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</si>
  <si>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</si>
  <si>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</si>
  <si>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</si>
  <si>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</si>
  <si>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</si>
  <si>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</si>
  <si>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</si>
  <si>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</si>
  <si>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</si>
  <si>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</si>
  <si>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</si>
  <si>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</si>
  <si>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</si>
  <si>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</si>
  <si>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</si>
  <si>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</si>
  <si>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</si>
  <si>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</si>
  <si>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</si>
  <si>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</si>
  <si>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</si>
  <si>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</si>
  <si>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</si>
  <si>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</si>
  <si>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</si>
  <si>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</si>
  <si>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</si>
  <si>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</si>
  <si>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</si>
  <si>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</si>
  <si>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</si>
  <si>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</si>
  <si>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</si>
  <si>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</si>
  <si>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</si>
  <si>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</si>
  <si>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</si>
  <si>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</si>
  <si>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</si>
  <si>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</si>
  <si>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</si>
  <si>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</si>
  <si>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</si>
  <si>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</si>
  <si>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</si>
  <si>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</si>
  <si>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</si>
  <si>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</si>
  <si>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</si>
  <si>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</si>
  <si>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</si>
  <si>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</si>
  <si>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</si>
  <si>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</si>
  <si>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</si>
  <si>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</si>
  <si>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</si>
  <si>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</si>
  <si>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</si>
  <si>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</si>
  <si>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</si>
  <si>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</si>
  <si>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</si>
  <si>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</si>
  <si>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</si>
  <si>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</si>
  <si>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</si>
  <si>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</si>
  <si>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</si>
  <si>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</si>
  <si>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</si>
  <si>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</si>
  <si>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</si>
  <si>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</si>
  <si>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</si>
  <si>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</si>
  <si>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</si>
  <si>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</si>
  <si>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</si>
  <si>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</si>
  <si>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</si>
  <si>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</si>
  <si>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</si>
  <si>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</si>
  <si>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</si>
  <si>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</si>
  <si>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</si>
  <si>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</si>
  <si>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</si>
  <si>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</si>
  <si>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</si>
  <si>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</si>
  <si>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</si>
  <si>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</si>
  <si>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</si>
  <si>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</si>
  <si>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</si>
  <si>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</si>
  <si>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</si>
  <si>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</si>
  <si>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</si>
  <si>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</si>
  <si>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</si>
  <si>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</si>
  <si>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</si>
  <si>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</si>
  <si>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</si>
  <si>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</si>
  <si>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</si>
  <si>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</si>
  <si>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</si>
  <si>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</si>
  <si>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</si>
  <si>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</si>
  <si>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</si>
  <si>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</si>
  <si>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</si>
  <si>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</si>
  <si>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</si>
  <si>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</si>
  <si>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</si>
  <si>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</si>
  <si>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</si>
  <si>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</si>
  <si>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</si>
  <si>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</si>
  <si>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</si>
  <si>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</si>
  <si>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</si>
  <si>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</si>
  <si>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</si>
  <si>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</si>
  <si>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</si>
  <si>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</si>
  <si>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</si>
  <si>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</si>
  <si>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</si>
  <si>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</si>
  <si>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</si>
  <si>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</si>
  <si>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</si>
  <si>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</si>
  <si>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</si>
  <si>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</si>
  <si>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</si>
  <si>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</si>
  <si>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</si>
  <si>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</si>
  <si>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</si>
  <si>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</si>
  <si>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</si>
  <si>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</si>
  <si>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</si>
  <si>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</si>
  <si>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</si>
  <si>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</si>
  <si>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</si>
  <si>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</si>
  <si>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</si>
  <si>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</si>
  <si>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</si>
  <si>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</si>
  <si>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</si>
  <si>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</si>
  <si>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</si>
  <si>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</si>
  <si>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</si>
  <si>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</si>
  <si>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</si>
  <si>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</si>
  <si>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</si>
  <si>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</si>
  <si>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</si>
  <si>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</si>
  <si>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</si>
  <si>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</si>
  <si>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</si>
  <si>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</si>
  <si>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</si>
  <si>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</si>
  <si>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</si>
  <si>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</si>
  <si>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</si>
  <si>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</si>
  <si>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</si>
  <si>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</si>
  <si>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</si>
  <si>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</si>
  <si>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</si>
  <si>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</si>
  <si>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</si>
  <si>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</si>
  <si>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</si>
  <si>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</si>
  <si>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</si>
  <si>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</si>
  <si>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</si>
  <si>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</si>
  <si>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</si>
  <si>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</si>
  <si>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</si>
  <si>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</si>
  <si>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</si>
  <si>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</si>
  <si>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</si>
  <si>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</si>
  <si>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</si>
  <si>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</si>
  <si>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</si>
  <si>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</si>
  <si>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</si>
  <si>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</si>
  <si>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</si>
  <si>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</si>
  <si>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</si>
  <si>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</si>
  <si>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Filter buttons for ship mode</t>
  </si>
  <si>
    <t>Filter buttons category</t>
  </si>
  <si>
    <t>Filter buttons segment</t>
  </si>
  <si>
    <t>Row Labels</t>
  </si>
  <si>
    <t>2016</t>
  </si>
  <si>
    <t>2017</t>
  </si>
  <si>
    <t>Sum of Profit</t>
  </si>
  <si>
    <t>Sum of Sales</t>
  </si>
  <si>
    <t>Profit vs py</t>
  </si>
  <si>
    <t>Sales  vs py</t>
  </si>
  <si>
    <t>Grand Total</t>
  </si>
  <si>
    <t>Column Labels</t>
  </si>
  <si>
    <t>Data table 1 and 2</t>
  </si>
  <si>
    <t>Data  for table 3 and 4</t>
  </si>
  <si>
    <t>2014</t>
  </si>
  <si>
    <t>2015</t>
  </si>
  <si>
    <t>Qtr1</t>
  </si>
  <si>
    <t>Qtr2</t>
  </si>
  <si>
    <t>Qtr3</t>
  </si>
  <si>
    <t>Qtr4</t>
  </si>
  <si>
    <t>Sum of Quantity</t>
  </si>
  <si>
    <t>Years (Order Date)</t>
  </si>
  <si>
    <t>Quarters (Order Date)</t>
  </si>
  <si>
    <t>Price</t>
  </si>
  <si>
    <t>chart data</t>
  </si>
  <si>
    <t>Data for chat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</si>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</sst>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_);_(* \(#,##0\);_(* &quot;-&quot;??_);_(@_)"/>
    <numFmt numFmtId="165" formatCode="0.0%"/>
    <numFmt numFmtId="166" formatCode="&quot;$&quot;#,##0.0"/>
    <numFmt numFmtId="167" formatCode="[Green]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s>
  <cellStyleXfs count="4">
    <xf numFmtId="0" fontId="0"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5">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0" fontId="2" fillId="0" borderId="0" xfId="0" applyFont="1"/>
    <xf numFmtId="166" fontId="0" fillId="0" borderId="0" xfId="3" applyNumberFormat="1" applyFont="1"/>
    <xf numFmtId="164" fontId="0" fillId="0" borderId="0" xfId="2" applyNumberFormat="1" applyFont="1"/>
    <xf numFmtId="0" fontId="2" fillId="0" borderId="12" xfId="0" applyFont="1" applyBorder="1"/>
    <xf numFmtId="164" fontId="0" fillId="0" borderId="12" xfId="2" applyNumberFormat="1" applyFont="1" applyBorder="1"/>
    <xf numFmtId="0" fontId="3" fillId="0" borderId="0" xfId="0" applyFont="1"/>
    <xf numFmtId="167" fontId="0" fillId="0" borderId="0" xfId="1" applyNumberFormat="1" applyFont="1"/>
    <xf numFmtId="167" fontId="0" fillId="0" borderId="12" xfId="1" applyNumberFormat="1" applyFont="1" applyBorder="1"/>
  </cellXfs>
  <cellStyles count="4">
    <cellStyle name="Comma" xfId="2" builtinId="3"/>
    <cellStyle name="Currency" xfId="3" builtinId="4"/>
    <cellStyle name="Normal" xfId="0" builtinId="0"/>
    <cellStyle name="Percent" xfId="1" builtinId="5"/>
  </cellStyles>
  <dxfs count="11">
    <dxf>
      <numFmt numFmtId="164" formatCode="_(* #,##0_);_(* \(#,##0\);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5" defaultTableStyle="TableStyleMedium2" defaultPivotStyle="PivotStyleLight16">
    <tableStyle name="abc" pivot="0" table="0" count="10" xr9:uid="{7A4350F0-9C7E-42F4-9DE2-8221B422AE10}">
      <tableStyleElement type="wholeTable" dxfId="10"/>
      <tableStyleElement type="headerRow" dxfId="9"/>
    </tableStyle>
    <tableStyle name="Slicer_noborder" pivot="0" table="0" count="10" xr9:uid="{41CEC7D3-4D18-4DC8-B9C2-FE07DB0B96CB}">
      <tableStyleElement type="wholeTable" dxfId="8"/>
      <tableStyleElement type="headerRow" dxfId="7"/>
    </tableStyle>
    <tableStyle name="Slicer_noborder1" pivot="0" table="0" count="10" xr9:uid="{D2B370E9-9B76-4679-9B81-C3AF446F8C31}">
      <tableStyleElement type="wholeTable" dxfId="6"/>
      <tableStyleElement type="headerRow" dxfId="5"/>
    </tableStyle>
    <tableStyle name="SlicerStyleLight1 2" pivot="0" table="0" count="10" xr9:uid="{527BCBF9-BFC2-454E-8556-1DEAAB096655}">
      <tableStyleElement type="wholeTable" dxfId="4"/>
      <tableStyleElement type="headerRow" dxfId="3"/>
    </tableStyle>
    <tableStyle name="SlicerStyleLight1 3" pivot="0" table="0" count="10" xr9:uid="{CDC8FEB0-E06D-440C-B791-064399921605}">
      <tableStyleElement type="wholeTable" dxfId="2"/>
      <tableStyleElement type="headerRow" dxfId="1"/>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_noborder">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_noborder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Pivot!$I$53</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Pivot!$G$54:$H$69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Pivot!$I$54:$I$69</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221-4792-B57B-76C29F76B1AB}"/>
            </c:ext>
          </c:extLst>
        </c:ser>
        <c:dLbls>
          <c:showLegendKey val="0"/>
          <c:showVal val="0"/>
          <c:showCatName val="0"/>
          <c:showSerName val="0"/>
          <c:showPercent val="0"/>
          <c:showBubbleSize val="0"/>
        </c:dLbls>
        <c:gapWidth val="30"/>
        <c:axId val="1313722431"/>
        <c:axId val="1313712831"/>
      </c:barChart>
      <c:lineChart>
        <c:grouping val="standard"/>
        <c:varyColors val="0"/>
        <c:ser>
          <c:idx val="1"/>
          <c:order val="1"/>
          <c:tx>
            <c:strRef>
              <c:f>Pivot!$J$53</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Pivot!$J$54:$J$69</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221-4792-B57B-76C29F76B1AB}"/>
            </c:ext>
          </c:extLst>
        </c:ser>
        <c:dLbls>
          <c:showLegendKey val="0"/>
          <c:showVal val="0"/>
          <c:showCatName val="0"/>
          <c:showSerName val="0"/>
          <c:showPercent val="0"/>
          <c:showBubbleSize val="0"/>
        </c:dLbls>
        <c:marker val="1"/>
        <c:smooth val="0"/>
        <c:axId val="1347159583"/>
        <c:axId val="1347159103"/>
      </c:lineChart>
      <c:catAx>
        <c:axId val="1313722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12831"/>
        <c:crosses val="autoZero"/>
        <c:auto val="1"/>
        <c:lblAlgn val="ctr"/>
        <c:lblOffset val="100"/>
        <c:noMultiLvlLbl val="0"/>
      </c:catAx>
      <c:valAx>
        <c:axId val="1313712831"/>
        <c:scaling>
          <c:orientation val="minMax"/>
        </c:scaling>
        <c:delete val="0"/>
        <c:axPos val="l"/>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224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47159103"/>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59583"/>
        <c:crosses val="max"/>
        <c:crossBetween val="between"/>
      </c:valAx>
      <c:catAx>
        <c:axId val="1347159583"/>
        <c:scaling>
          <c:orientation val="minMax"/>
        </c:scaling>
        <c:delete val="1"/>
        <c:axPos val="t"/>
        <c:majorTickMark val="out"/>
        <c:minorTickMark val="none"/>
        <c:tickLblPos val="nextTo"/>
        <c:crossAx val="1347159103"/>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with Highest all time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Pivot!$F$77</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Pivot!$E$78:$E$87</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Pivot!$F$78:$F$87</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A122-43C8-9BD7-0B773806FA35}"/>
            </c:ext>
          </c:extLst>
        </c:ser>
        <c:dLbls>
          <c:dLblPos val="outEnd"/>
          <c:showLegendKey val="0"/>
          <c:showVal val="1"/>
          <c:showCatName val="0"/>
          <c:showSerName val="0"/>
          <c:showPercent val="0"/>
          <c:showBubbleSize val="0"/>
        </c:dLbls>
        <c:gapWidth val="128"/>
        <c:overlap val="-27"/>
        <c:axId val="1313723871"/>
        <c:axId val="1313713791"/>
      </c:barChart>
      <c:catAx>
        <c:axId val="131372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13791"/>
        <c:crosses val="autoZero"/>
        <c:auto val="1"/>
        <c:lblAlgn val="ctr"/>
        <c:lblOffset val="100"/>
        <c:noMultiLvlLbl val="0"/>
      </c:catAx>
      <c:valAx>
        <c:axId val="1313713791"/>
        <c:scaling>
          <c:orientation val="minMax"/>
        </c:scaling>
        <c:delete val="1"/>
        <c:axPos val="l"/>
        <c:numFmt formatCode="General" sourceLinked="1"/>
        <c:majorTickMark val="none"/>
        <c:minorTickMark val="none"/>
        <c:tickLblPos val="nextTo"/>
        <c:crossAx val="13137238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107830</xdr:colOff>
      <xdr:row>10</xdr:row>
      <xdr:rowOff>11981</xdr:rowOff>
    </xdr:from>
    <xdr:to>
      <xdr:col>26</xdr:col>
      <xdr:colOff>52916</xdr:colOff>
      <xdr:row>10</xdr:row>
      <xdr:rowOff>42333</xdr:rowOff>
    </xdr:to>
    <xdr:cxnSp macro="">
      <xdr:nvCxnSpPr>
        <xdr:cNvPr id="3" name="Straight Connector 2">
          <a:extLst>
            <a:ext uri="{FF2B5EF4-FFF2-40B4-BE49-F238E27FC236}">
              <a16:creationId xmlns:a16="http://schemas.microsoft.com/office/drawing/2014/main" id="{00000000-0008-0000-0100-000003000000}"/>
            </a:ext>
          </a:extLst>
        </xdr:cNvPr>
        <xdr:cNvCxnSpPr/>
      </xdr:nvCxnSpPr>
      <xdr:spPr>
        <a:xfrm>
          <a:off x="107830" y="1811148"/>
          <a:ext cx="19873503" cy="30352"/>
        </a:xfrm>
        <a:prstGeom prst="line">
          <a:avLst/>
        </a:prstGeom>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0</xdr:col>
      <xdr:colOff>204258</xdr:colOff>
      <xdr:row>27</xdr:row>
      <xdr:rowOff>67733</xdr:rowOff>
    </xdr:from>
    <xdr:to>
      <xdr:col>26</xdr:col>
      <xdr:colOff>95250</xdr:colOff>
      <xdr:row>27</xdr:row>
      <xdr:rowOff>158750</xdr:rowOff>
    </xdr:to>
    <xdr:cxnSp macro="">
      <xdr:nvCxnSpPr>
        <xdr:cNvPr id="4" name="Straight Connector 3">
          <a:extLst>
            <a:ext uri="{FF2B5EF4-FFF2-40B4-BE49-F238E27FC236}">
              <a16:creationId xmlns:a16="http://schemas.microsoft.com/office/drawing/2014/main" id="{00000000-0008-0000-0100-000004000000}"/>
            </a:ext>
          </a:extLst>
        </xdr:cNvPr>
        <xdr:cNvCxnSpPr/>
      </xdr:nvCxnSpPr>
      <xdr:spPr>
        <a:xfrm>
          <a:off x="204258" y="4936066"/>
          <a:ext cx="19819409" cy="910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693506</xdr:colOff>
      <xdr:row>4</xdr:row>
      <xdr:rowOff>120870</xdr:rowOff>
    </xdr:from>
    <xdr:to>
      <xdr:col>6</xdr:col>
      <xdr:colOff>365671</xdr:colOff>
      <xdr:row>9</xdr:row>
      <xdr:rowOff>46986</xdr:rowOff>
    </xdr:to>
    <xdr:sp macro="" textlink="Pivot!C4" fLocksText="0">
      <xdr:nvSpPr>
        <xdr:cNvPr id="2" name="Rectangle: Rounded Corners 1">
          <a:extLst>
            <a:ext uri="{FF2B5EF4-FFF2-40B4-BE49-F238E27FC236}">
              <a16:creationId xmlns:a16="http://schemas.microsoft.com/office/drawing/2014/main" id="{00000000-0008-0000-0100-000002000000}"/>
            </a:ext>
          </a:extLst>
        </xdr:cNvPr>
        <xdr:cNvSpPr/>
      </xdr:nvSpPr>
      <xdr:spPr>
        <a:xfrm>
          <a:off x="2838129" y="839738"/>
          <a:ext cx="2001849"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36A7102-5A47-4C6E-A5EC-F874D0185265}" type="TxLink">
            <a:rPr lang="en-US" sz="2800" b="1" i="0" u="none" strike="noStrike">
              <a:solidFill>
                <a:schemeClr val="bg1"/>
              </a:solidFill>
              <a:latin typeface="Calibri"/>
              <a:cs typeface="Calibri"/>
            </a:rPr>
            <a:pPr algn="ctr"/>
            <a:t> 733,215 </a:t>
          </a:fld>
          <a:endParaRPr lang="en-US" sz="2800" b="1">
            <a:solidFill>
              <a:schemeClr val="bg1"/>
            </a:solidFill>
          </a:endParaRPr>
        </a:p>
      </xdr:txBody>
    </xdr:sp>
    <xdr:clientData fLocksWithSheet="0"/>
  </xdr:twoCellAnchor>
  <xdr:twoCellAnchor editAs="absolute">
    <xdr:from>
      <xdr:col>10</xdr:col>
      <xdr:colOff>256904</xdr:colOff>
      <xdr:row>4</xdr:row>
      <xdr:rowOff>120870</xdr:rowOff>
    </xdr:from>
    <xdr:to>
      <xdr:col>12</xdr:col>
      <xdr:colOff>753553</xdr:colOff>
      <xdr:row>9</xdr:row>
      <xdr:rowOff>46986</xdr:rowOff>
    </xdr:to>
    <xdr:sp macro="" textlink="Pivot!E3" fLocksText="0">
      <xdr:nvSpPr>
        <xdr:cNvPr id="5" name="Rectangle: Rounded Corners 4">
          <a:extLst>
            <a:ext uri="{FF2B5EF4-FFF2-40B4-BE49-F238E27FC236}">
              <a16:creationId xmlns:a16="http://schemas.microsoft.com/office/drawing/2014/main" id="{00000000-0008-0000-0100-000005000000}"/>
            </a:ext>
          </a:extLst>
        </xdr:cNvPr>
        <xdr:cNvSpPr/>
      </xdr:nvSpPr>
      <xdr:spPr>
        <a:xfrm>
          <a:off x="7700321" y="839738"/>
          <a:ext cx="2001847"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C6A402F-1AE4-48C6-BE48-0AEB6E6BB20B}" type="TxLink">
            <a:rPr lang="en-US" sz="2800" b="1" i="0" u="none" strike="noStrike">
              <a:solidFill>
                <a:schemeClr val="bg1"/>
              </a:solidFill>
              <a:latin typeface="Calibri"/>
              <a:cs typeface="Calibri"/>
            </a:rPr>
            <a:pPr algn="ctr"/>
            <a:t>20.4%</a:t>
          </a:fld>
          <a:endParaRPr lang="en-US" sz="2800" b="1">
            <a:solidFill>
              <a:schemeClr val="bg1"/>
            </a:solidFill>
          </a:endParaRPr>
        </a:p>
      </xdr:txBody>
    </xdr:sp>
    <xdr:clientData fLocksWithSheet="0"/>
  </xdr:twoCellAnchor>
  <xdr:twoCellAnchor editAs="absolute">
    <xdr:from>
      <xdr:col>16</xdr:col>
      <xdr:colOff>244619</xdr:colOff>
      <xdr:row>4</xdr:row>
      <xdr:rowOff>120870</xdr:rowOff>
    </xdr:from>
    <xdr:to>
      <xdr:col>18</xdr:col>
      <xdr:colOff>497436</xdr:colOff>
      <xdr:row>9</xdr:row>
      <xdr:rowOff>46986</xdr:rowOff>
    </xdr:to>
    <xdr:sp macro="" textlink="Pivot!D3" fLocksText="0">
      <xdr:nvSpPr>
        <xdr:cNvPr id="6" name="Rectangle: Rounded Corners 5">
          <a:extLst>
            <a:ext uri="{FF2B5EF4-FFF2-40B4-BE49-F238E27FC236}">
              <a16:creationId xmlns:a16="http://schemas.microsoft.com/office/drawing/2014/main" id="{00000000-0008-0000-0100-000006000000}"/>
            </a:ext>
          </a:extLst>
        </xdr:cNvPr>
        <xdr:cNvSpPr/>
      </xdr:nvSpPr>
      <xdr:spPr>
        <a:xfrm>
          <a:off x="12569701" y="839738"/>
          <a:ext cx="1999850"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63DB2BD-F252-40E3-9842-EA433BF59E4A}" type="TxLink">
            <a:rPr lang="en-US" sz="2800" b="1" i="0" u="none" strike="noStrike">
              <a:solidFill>
                <a:schemeClr val="bg1"/>
              </a:solidFill>
              <a:latin typeface="Calibri"/>
              <a:cs typeface="Calibri"/>
            </a:rPr>
            <a:pPr algn="ctr"/>
            <a:t> 81,795 </a:t>
          </a:fld>
          <a:endParaRPr lang="en-US" sz="2800" b="1">
            <a:solidFill>
              <a:schemeClr val="bg1"/>
            </a:solidFill>
          </a:endParaRPr>
        </a:p>
      </xdr:txBody>
    </xdr:sp>
    <xdr:clientData fLocksWithSheet="0"/>
  </xdr:twoCellAnchor>
  <xdr:twoCellAnchor editAs="absolute">
    <xdr:from>
      <xdr:col>7</xdr:col>
      <xdr:colOff>188972</xdr:colOff>
      <xdr:row>4</xdr:row>
      <xdr:rowOff>120870</xdr:rowOff>
    </xdr:from>
    <xdr:to>
      <xdr:col>9</xdr:col>
      <xdr:colOff>647051</xdr:colOff>
      <xdr:row>9</xdr:row>
      <xdr:rowOff>46986</xdr:rowOff>
    </xdr:to>
    <xdr:sp macro="" textlink="Pivot!C3" fLocksText="0">
      <xdr:nvSpPr>
        <xdr:cNvPr id="7" name="Rectangle: Rounded Corners 6">
          <a:extLst>
            <a:ext uri="{FF2B5EF4-FFF2-40B4-BE49-F238E27FC236}">
              <a16:creationId xmlns:a16="http://schemas.microsoft.com/office/drawing/2014/main" id="{00000000-0008-0000-0100-000007000000}"/>
            </a:ext>
          </a:extLst>
        </xdr:cNvPr>
        <xdr:cNvSpPr/>
      </xdr:nvSpPr>
      <xdr:spPr>
        <a:xfrm>
          <a:off x="5274318" y="839738"/>
          <a:ext cx="1991663"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8AC3A73-DF44-4069-BF76-37618A05FF47}" type="TxLink">
            <a:rPr lang="en-US" sz="2800" b="1" i="0" u="none" strike="noStrike">
              <a:solidFill>
                <a:schemeClr val="bg1"/>
              </a:solidFill>
              <a:latin typeface="Calibri"/>
              <a:cs typeface="Calibri"/>
            </a:rPr>
            <a:pPr algn="ctr"/>
            <a:t> 609,206 </a:t>
          </a:fld>
          <a:endParaRPr lang="en-US" sz="2800" b="1">
            <a:solidFill>
              <a:schemeClr val="bg1"/>
            </a:solidFill>
          </a:endParaRPr>
        </a:p>
      </xdr:txBody>
    </xdr:sp>
    <xdr:clientData fLocksWithSheet="0"/>
  </xdr:twoCellAnchor>
  <xdr:twoCellAnchor editAs="absolute">
    <xdr:from>
      <xdr:col>13</xdr:col>
      <xdr:colOff>265146</xdr:colOff>
      <xdr:row>4</xdr:row>
      <xdr:rowOff>120870</xdr:rowOff>
    </xdr:from>
    <xdr:to>
      <xdr:col>15</xdr:col>
      <xdr:colOff>634765</xdr:colOff>
      <xdr:row>9</xdr:row>
      <xdr:rowOff>46986</xdr:rowOff>
    </xdr:to>
    <xdr:sp macro="" textlink="Pivot!D4" fLocksText="0">
      <xdr:nvSpPr>
        <xdr:cNvPr id="8" name="Rectangle: Rounded Corners 7">
          <a:extLst>
            <a:ext uri="{FF2B5EF4-FFF2-40B4-BE49-F238E27FC236}">
              <a16:creationId xmlns:a16="http://schemas.microsoft.com/office/drawing/2014/main" id="{00000000-0008-0000-0100-000008000000}"/>
            </a:ext>
          </a:extLst>
        </xdr:cNvPr>
        <xdr:cNvSpPr/>
      </xdr:nvSpPr>
      <xdr:spPr>
        <a:xfrm>
          <a:off x="10136309" y="839738"/>
          <a:ext cx="1999052"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96649F0-B4CE-4701-9A4F-6054EA01E031}" type="TxLink">
            <a:rPr lang="en-US" sz="2800" b="1" i="0" u="none" strike="noStrike">
              <a:solidFill>
                <a:schemeClr val="bg1"/>
              </a:solidFill>
              <a:latin typeface="Calibri"/>
              <a:cs typeface="Calibri"/>
            </a:rPr>
            <a:pPr algn="ctr"/>
            <a:t> 93,439 </a:t>
          </a:fld>
          <a:endParaRPr lang="en-US" sz="2800" b="1">
            <a:solidFill>
              <a:schemeClr val="bg1"/>
            </a:solidFill>
          </a:endParaRPr>
        </a:p>
      </xdr:txBody>
    </xdr:sp>
    <xdr:clientData fLocksWithSheet="0"/>
  </xdr:twoCellAnchor>
  <xdr:twoCellAnchor editAs="absolute">
    <xdr:from>
      <xdr:col>19</xdr:col>
      <xdr:colOff>118854</xdr:colOff>
      <xdr:row>4</xdr:row>
      <xdr:rowOff>120870</xdr:rowOff>
    </xdr:from>
    <xdr:to>
      <xdr:col>21</xdr:col>
      <xdr:colOff>582325</xdr:colOff>
      <xdr:row>9</xdr:row>
      <xdr:rowOff>46986</xdr:rowOff>
    </xdr:to>
    <xdr:sp macro="" textlink="Pivot!F3" fLocksText="0">
      <xdr:nvSpPr>
        <xdr:cNvPr id="9" name="Rectangle: Rounded Corners 8">
          <a:extLst>
            <a:ext uri="{FF2B5EF4-FFF2-40B4-BE49-F238E27FC236}">
              <a16:creationId xmlns:a16="http://schemas.microsoft.com/office/drawing/2014/main" id="{00000000-0008-0000-0100-000009000000}"/>
            </a:ext>
          </a:extLst>
        </xdr:cNvPr>
        <xdr:cNvSpPr/>
      </xdr:nvSpPr>
      <xdr:spPr>
        <a:xfrm>
          <a:off x="15005687" y="839738"/>
          <a:ext cx="1997056"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A0BDABC-7095-48C5-B946-AD404DAD0EEE}" type="TxLink">
            <a:rPr lang="en-US" sz="2800" b="1" i="0" u="none" strike="noStrike">
              <a:solidFill>
                <a:schemeClr val="bg1"/>
              </a:solidFill>
              <a:latin typeface="Calibri"/>
              <a:cs typeface="Calibri"/>
            </a:rPr>
            <a:pPr algn="ctr"/>
            <a:t>14.2%</a:t>
          </a:fld>
          <a:endParaRPr lang="en-US" sz="2800" b="1">
            <a:solidFill>
              <a:schemeClr val="bg1"/>
            </a:solidFill>
          </a:endParaRPr>
        </a:p>
      </xdr:txBody>
    </xdr:sp>
    <xdr:clientData fLocksWithSheet="0"/>
  </xdr:twoCellAnchor>
  <xdr:twoCellAnchor editAs="absolute">
    <xdr:from>
      <xdr:col>3</xdr:col>
      <xdr:colOff>725257</xdr:colOff>
      <xdr:row>5</xdr:row>
      <xdr:rowOff>14180</xdr:rowOff>
    </xdr:from>
    <xdr:to>
      <xdr:col>6</xdr:col>
      <xdr:colOff>291589</xdr:colOff>
      <xdr:row>6</xdr:row>
      <xdr:rowOff>130394</xdr:rowOff>
    </xdr:to>
    <xdr:sp macro="" textlink="" fLocksText="0">
      <xdr:nvSpPr>
        <xdr:cNvPr id="10" name="TextBox 9">
          <a:extLst>
            <a:ext uri="{FF2B5EF4-FFF2-40B4-BE49-F238E27FC236}">
              <a16:creationId xmlns:a16="http://schemas.microsoft.com/office/drawing/2014/main" id="{00000000-0008-0000-0100-00000A000000}"/>
            </a:ext>
          </a:extLst>
        </xdr:cNvPr>
        <xdr:cNvSpPr txBox="1"/>
      </xdr:nvSpPr>
      <xdr:spPr>
        <a:xfrm>
          <a:off x="2869880" y="912765"/>
          <a:ext cx="1896016" cy="295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Latest Year</a:t>
          </a:r>
        </a:p>
      </xdr:txBody>
    </xdr:sp>
    <xdr:clientData fLocksWithSheet="0"/>
  </xdr:twoCellAnchor>
  <xdr:twoCellAnchor editAs="absolute">
    <xdr:from>
      <xdr:col>7</xdr:col>
      <xdr:colOff>230882</xdr:colOff>
      <xdr:row>5</xdr:row>
      <xdr:rowOff>25817</xdr:rowOff>
    </xdr:from>
    <xdr:to>
      <xdr:col>9</xdr:col>
      <xdr:colOff>614878</xdr:colOff>
      <xdr:row>6</xdr:row>
      <xdr:rowOff>109427</xdr:rowOff>
    </xdr:to>
    <xdr:sp macro="" textlink="" fLocksText="0">
      <xdr:nvSpPr>
        <xdr:cNvPr id="15" name="TextBox 14">
          <a:extLst>
            <a:ext uri="{FF2B5EF4-FFF2-40B4-BE49-F238E27FC236}">
              <a16:creationId xmlns:a16="http://schemas.microsoft.com/office/drawing/2014/main" id="{00000000-0008-0000-0100-00000F000000}"/>
            </a:ext>
          </a:extLst>
        </xdr:cNvPr>
        <xdr:cNvSpPr txBox="1"/>
      </xdr:nvSpPr>
      <xdr:spPr>
        <a:xfrm>
          <a:off x="5316228" y="924402"/>
          <a:ext cx="1917580" cy="263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Last Year</a:t>
          </a:r>
        </a:p>
      </xdr:txBody>
    </xdr:sp>
    <xdr:clientData fLocksWithSheet="0"/>
  </xdr:twoCellAnchor>
  <xdr:twoCellAnchor editAs="absolute">
    <xdr:from>
      <xdr:col>10</xdr:col>
      <xdr:colOff>372474</xdr:colOff>
      <xdr:row>5</xdr:row>
      <xdr:rowOff>15234</xdr:rowOff>
    </xdr:from>
    <xdr:to>
      <xdr:col>12</xdr:col>
      <xdr:colOff>699790</xdr:colOff>
      <xdr:row>6</xdr:row>
      <xdr:rowOff>67095</xdr:rowOff>
    </xdr:to>
    <xdr:sp macro="" textlink="" fLocksText="0">
      <xdr:nvSpPr>
        <xdr:cNvPr id="16" name="TextBox 15">
          <a:extLst>
            <a:ext uri="{FF2B5EF4-FFF2-40B4-BE49-F238E27FC236}">
              <a16:creationId xmlns:a16="http://schemas.microsoft.com/office/drawing/2014/main" id="{00000000-0008-0000-0100-000010000000}"/>
            </a:ext>
          </a:extLst>
        </xdr:cNvPr>
        <xdr:cNvSpPr txBox="1"/>
      </xdr:nvSpPr>
      <xdr:spPr>
        <a:xfrm>
          <a:off x="7815891" y="913819"/>
          <a:ext cx="1832514" cy="231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Growth</a:t>
          </a:r>
          <a:r>
            <a:rPr lang="en-US" sz="1100" baseline="0">
              <a:solidFill>
                <a:schemeClr val="bg1"/>
              </a:solidFill>
            </a:rPr>
            <a:t> vs PY</a:t>
          </a:r>
          <a:endParaRPr lang="en-US" sz="1100">
            <a:solidFill>
              <a:schemeClr val="bg1"/>
            </a:solidFill>
          </a:endParaRPr>
        </a:p>
      </xdr:txBody>
    </xdr:sp>
    <xdr:clientData fLocksWithSheet="0"/>
  </xdr:twoCellAnchor>
  <xdr:twoCellAnchor editAs="absolute">
    <xdr:from>
      <xdr:col>13</xdr:col>
      <xdr:colOff>265145</xdr:colOff>
      <xdr:row>5</xdr:row>
      <xdr:rowOff>15234</xdr:rowOff>
    </xdr:from>
    <xdr:to>
      <xdr:col>15</xdr:col>
      <xdr:colOff>570194</xdr:colOff>
      <xdr:row>7</xdr:row>
      <xdr:rowOff>24759</xdr:rowOff>
    </xdr:to>
    <xdr:sp macro="" textlink="" fLocksText="0">
      <xdr:nvSpPr>
        <xdr:cNvPr id="17" name="TextBox 16">
          <a:extLst>
            <a:ext uri="{FF2B5EF4-FFF2-40B4-BE49-F238E27FC236}">
              <a16:creationId xmlns:a16="http://schemas.microsoft.com/office/drawing/2014/main" id="{00000000-0008-0000-0100-000011000000}"/>
            </a:ext>
          </a:extLst>
        </xdr:cNvPr>
        <xdr:cNvSpPr txBox="1"/>
      </xdr:nvSpPr>
      <xdr:spPr>
        <a:xfrm>
          <a:off x="10136308" y="913819"/>
          <a:ext cx="1934482" cy="36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 Latest Year</a:t>
          </a:r>
        </a:p>
      </xdr:txBody>
    </xdr:sp>
    <xdr:clientData fLocksWithSheet="0"/>
  </xdr:twoCellAnchor>
  <xdr:twoCellAnchor editAs="absolute">
    <xdr:from>
      <xdr:col>16</xdr:col>
      <xdr:colOff>244618</xdr:colOff>
      <xdr:row>5</xdr:row>
      <xdr:rowOff>15234</xdr:rowOff>
    </xdr:from>
    <xdr:to>
      <xdr:col>18</xdr:col>
      <xdr:colOff>442826</xdr:colOff>
      <xdr:row>7</xdr:row>
      <xdr:rowOff>3592</xdr:rowOff>
    </xdr:to>
    <xdr:sp macro="" textlink="" fLocksText="0">
      <xdr:nvSpPr>
        <xdr:cNvPr id="18" name="TextBox 17">
          <a:extLst>
            <a:ext uri="{FF2B5EF4-FFF2-40B4-BE49-F238E27FC236}">
              <a16:creationId xmlns:a16="http://schemas.microsoft.com/office/drawing/2014/main" id="{00000000-0008-0000-0100-000012000000}"/>
            </a:ext>
          </a:extLst>
        </xdr:cNvPr>
        <xdr:cNvSpPr txBox="1"/>
      </xdr:nvSpPr>
      <xdr:spPr>
        <a:xfrm>
          <a:off x="12569700" y="913819"/>
          <a:ext cx="1945241" cy="347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 Last Year</a:t>
          </a:r>
        </a:p>
      </xdr:txBody>
    </xdr:sp>
    <xdr:clientData fLocksWithSheet="0"/>
  </xdr:twoCellAnchor>
  <xdr:twoCellAnchor editAs="absolute">
    <xdr:from>
      <xdr:col>19</xdr:col>
      <xdr:colOff>118853</xdr:colOff>
      <xdr:row>5</xdr:row>
      <xdr:rowOff>25817</xdr:rowOff>
    </xdr:from>
    <xdr:to>
      <xdr:col>21</xdr:col>
      <xdr:colOff>516709</xdr:colOff>
      <xdr:row>6</xdr:row>
      <xdr:rowOff>120009</xdr:rowOff>
    </xdr:to>
    <xdr:sp macro="" textlink="" fLocksText="0">
      <xdr:nvSpPr>
        <xdr:cNvPr id="19" name="TextBox 18">
          <a:extLst>
            <a:ext uri="{FF2B5EF4-FFF2-40B4-BE49-F238E27FC236}">
              <a16:creationId xmlns:a16="http://schemas.microsoft.com/office/drawing/2014/main" id="{00000000-0008-0000-0100-000013000000}"/>
            </a:ext>
          </a:extLst>
        </xdr:cNvPr>
        <xdr:cNvSpPr txBox="1"/>
      </xdr:nvSpPr>
      <xdr:spPr>
        <a:xfrm>
          <a:off x="15005686" y="924402"/>
          <a:ext cx="1931441" cy="273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a:t>
          </a:r>
          <a:r>
            <a:rPr lang="en-US" sz="1100" baseline="0">
              <a:solidFill>
                <a:schemeClr val="bg1"/>
              </a:solidFill>
            </a:rPr>
            <a:t> Growth vs PY</a:t>
          </a:r>
          <a:endParaRPr lang="en-US" sz="1100">
            <a:solidFill>
              <a:schemeClr val="bg1"/>
            </a:solidFill>
          </a:endParaRPr>
        </a:p>
      </xdr:txBody>
    </xdr:sp>
    <xdr:clientData fLocksWithSheet="0"/>
  </xdr:twoCellAnchor>
  <xdr:twoCellAnchor>
    <xdr:from>
      <xdr:col>1</xdr:col>
      <xdr:colOff>571501</xdr:colOff>
      <xdr:row>32</xdr:row>
      <xdr:rowOff>0</xdr:rowOff>
    </xdr:from>
    <xdr:to>
      <xdr:col>13</xdr:col>
      <xdr:colOff>84666</xdr:colOff>
      <xdr:row>43</xdr:row>
      <xdr:rowOff>21166</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698501</xdr:colOff>
      <xdr:row>31</xdr:row>
      <xdr:rowOff>105833</xdr:rowOff>
    </xdr:from>
    <xdr:to>
      <xdr:col>25</xdr:col>
      <xdr:colOff>52917</xdr:colOff>
      <xdr:row>43</xdr:row>
      <xdr:rowOff>31750</xdr:rowOff>
    </xdr:to>
    <xdr:graphicFrame macro="">
      <xdr:nvGraphicFramePr>
        <xdr:cNvPr id="21" name="Chart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685826</xdr:colOff>
      <xdr:row>0</xdr:row>
      <xdr:rowOff>12408</xdr:rowOff>
    </xdr:from>
    <xdr:to>
      <xdr:col>13</xdr:col>
      <xdr:colOff>444500</xdr:colOff>
      <xdr:row>2</xdr:row>
      <xdr:rowOff>12409</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00000000-0008-0000-0100-00001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649159" y="12408"/>
              <a:ext cx="6627258" cy="359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800684</xdr:colOff>
      <xdr:row>0</xdr:row>
      <xdr:rowOff>100360</xdr:rowOff>
    </xdr:from>
    <xdr:to>
      <xdr:col>23</xdr:col>
      <xdr:colOff>169333</xdr:colOff>
      <xdr:row>2</xdr:row>
      <xdr:rowOff>111309</xdr:rowOff>
    </xdr:to>
    <mc:AlternateContent xmlns:mc="http://schemas.openxmlformats.org/markup-compatibility/2006" xmlns:a14="http://schemas.microsoft.com/office/drawing/2010/main">
      <mc:Choice Requires="a14">
        <xdr:graphicFrame macro="">
          <xdr:nvGraphicFramePr>
            <xdr:cNvPr id="23" name="Segment">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47517" y="100360"/>
              <a:ext cx="6713483" cy="370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514568</xdr:colOff>
      <xdr:row>10</xdr:row>
      <xdr:rowOff>114859</xdr:rowOff>
    </xdr:from>
    <xdr:to>
      <xdr:col>10</xdr:col>
      <xdr:colOff>92715</xdr:colOff>
      <xdr:row>12</xdr:row>
      <xdr:rowOff>164226</xdr:rowOff>
    </xdr:to>
    <mc:AlternateContent xmlns:mc="http://schemas.openxmlformats.org/markup-compatibility/2006" xmlns:a14="http://schemas.microsoft.com/office/drawing/2010/main">
      <mc:Choice Requires="a14">
        <xdr:graphicFrame macro="">
          <xdr:nvGraphicFramePr>
            <xdr:cNvPr id="24" name="Category_Table 1">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microsoft.com/office/drawing/2010/slicer">
              <sle:slicer xmlns:sle="http://schemas.microsoft.com/office/drawing/2010/slicer" name="Category_Table 1"/>
            </a:graphicData>
          </a:graphic>
        </xdr:graphicFrame>
      </mc:Choice>
      <mc:Fallback xmlns="">
        <xdr:sp macro="" textlink="">
          <xdr:nvSpPr>
            <xdr:cNvPr id="0" name=""/>
            <xdr:cNvSpPr>
              <a:spLocks noTextEdit="1"/>
            </xdr:cNvSpPr>
          </xdr:nvSpPr>
          <xdr:spPr>
            <a:xfrm>
              <a:off x="1125606" y="1912029"/>
              <a:ext cx="6410526" cy="408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741905</xdr:colOff>
      <xdr:row>10</xdr:row>
      <xdr:rowOff>89266</xdr:rowOff>
    </xdr:from>
    <xdr:to>
      <xdr:col>22</xdr:col>
      <xdr:colOff>18618</xdr:colOff>
      <xdr:row>12</xdr:row>
      <xdr:rowOff>106386</xdr:rowOff>
    </xdr:to>
    <mc:AlternateContent xmlns:mc="http://schemas.openxmlformats.org/markup-compatibility/2006" xmlns:a14="http://schemas.microsoft.com/office/drawing/2010/main">
      <mc:Choice Requires="a14">
        <xdr:graphicFrame macro="">
          <xdr:nvGraphicFramePr>
            <xdr:cNvPr id="25" name="Segment_Table">
              <a:extLst>
                <a:ext uri="{FF2B5EF4-FFF2-40B4-BE49-F238E27FC236}">
                  <a16:creationId xmlns:a16="http://schemas.microsoft.com/office/drawing/2014/main" id="{00000000-0008-0000-0100-000019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10554452" y="1886436"/>
              <a:ext cx="6650454" cy="376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870923</xdr:colOff>
      <xdr:row>29</xdr:row>
      <xdr:rowOff>55944</xdr:rowOff>
    </xdr:from>
    <xdr:to>
      <xdr:col>25</xdr:col>
      <xdr:colOff>60812</xdr:colOff>
      <xdr:row>31</xdr:row>
      <xdr:rowOff>89959</xdr:rowOff>
    </xdr:to>
    <mc:AlternateContent xmlns:mc="http://schemas.openxmlformats.org/markup-compatibility/2006" xmlns:a14="http://schemas.microsoft.com/office/drawing/2010/main">
      <mc:Choice Requires="a14">
        <xdr:graphicFrame macro="">
          <xdr:nvGraphicFramePr>
            <xdr:cNvPr id="26" name="Category_Chart">
              <a:extLst>
                <a:ext uri="{FF2B5EF4-FFF2-40B4-BE49-F238E27FC236}">
                  <a16:creationId xmlns:a16="http://schemas.microsoft.com/office/drawing/2014/main" id="{00000000-0008-0000-0100-00001A000000}"/>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mlns="">
        <xdr:sp macro="" textlink="">
          <xdr:nvSpPr>
            <xdr:cNvPr id="0" name=""/>
            <xdr:cNvSpPr>
              <a:spLocks noTextEdit="1"/>
            </xdr:cNvSpPr>
          </xdr:nvSpPr>
          <xdr:spPr>
            <a:xfrm>
              <a:off x="13147590" y="5284111"/>
              <a:ext cx="6227805" cy="393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561604</xdr:colOff>
      <xdr:row>29</xdr:row>
      <xdr:rowOff>79376</xdr:rowOff>
    </xdr:from>
    <xdr:to>
      <xdr:col>10</xdr:col>
      <xdr:colOff>14410</xdr:colOff>
      <xdr:row>31</xdr:row>
      <xdr:rowOff>90714</xdr:rowOff>
    </xdr:to>
    <mc:AlternateContent xmlns:mc="http://schemas.openxmlformats.org/markup-compatibility/2006" xmlns:a14="http://schemas.microsoft.com/office/drawing/2010/main">
      <mc:Choice Requires="a14">
        <xdr:graphicFrame macro="">
          <xdr:nvGraphicFramePr>
            <xdr:cNvPr id="27" name="Segment_Chart">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mlns="">
        <xdr:sp macro="" textlink="">
          <xdr:nvSpPr>
            <xdr:cNvPr id="0" name=""/>
            <xdr:cNvSpPr>
              <a:spLocks noTextEdit="1"/>
            </xdr:cNvSpPr>
          </xdr:nvSpPr>
          <xdr:spPr>
            <a:xfrm>
              <a:off x="1172642" y="5303150"/>
              <a:ext cx="6285185" cy="370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635002</xdr:colOff>
      <xdr:row>29</xdr:row>
      <xdr:rowOff>35046</xdr:rowOff>
    </xdr:from>
    <xdr:to>
      <xdr:col>16</xdr:col>
      <xdr:colOff>613824</xdr:colOff>
      <xdr:row>31</xdr:row>
      <xdr:rowOff>34018</xdr:rowOff>
    </xdr:to>
    <mc:AlternateContent xmlns:mc="http://schemas.openxmlformats.org/markup-compatibility/2006" xmlns:a14="http://schemas.microsoft.com/office/drawing/2010/main">
      <mc:Choice Requires="a14">
        <xdr:graphicFrame macro="">
          <xdr:nvGraphicFramePr>
            <xdr:cNvPr id="28" name="Ship Mode_Chart">
              <a:extLst>
                <a:ext uri="{FF2B5EF4-FFF2-40B4-BE49-F238E27FC236}">
                  <a16:creationId xmlns:a16="http://schemas.microsoft.com/office/drawing/2014/main" id="{00000000-0008-0000-0100-00001C000000}"/>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mlns="">
        <xdr:sp macro="" textlink="">
          <xdr:nvSpPr>
            <xdr:cNvPr id="0" name=""/>
            <xdr:cNvSpPr>
              <a:spLocks noTextEdit="1"/>
            </xdr:cNvSpPr>
          </xdr:nvSpPr>
          <xdr:spPr>
            <a:xfrm>
              <a:off x="8039342" y="5258820"/>
              <a:ext cx="4860487" cy="358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26</xdr:col>
          <xdr:colOff>241300</xdr:colOff>
          <xdr:row>20</xdr:row>
          <xdr:rowOff>69850</xdr:rowOff>
        </xdr:from>
        <xdr:to>
          <xdr:col>28</xdr:col>
          <xdr:colOff>38100</xdr:colOff>
          <xdr:row>21</xdr:row>
          <xdr:rowOff>107950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262467</xdr:colOff>
          <xdr:row>22</xdr:row>
          <xdr:rowOff>82550</xdr:rowOff>
        </xdr:from>
        <xdr:to>
          <xdr:col>28</xdr:col>
          <xdr:colOff>59267</xdr:colOff>
          <xdr:row>23</xdr:row>
          <xdr:rowOff>120650</xdr:rowOff>
        </xdr:to>
        <xdr:sp macro="" textlink="">
          <xdr:nvSpPr>
            <xdr:cNvPr id="1031" name="Option Button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xdr:from>
      <xdr:col>26</xdr:col>
      <xdr:colOff>11981</xdr:colOff>
      <xdr:row>10</xdr:row>
      <xdr:rowOff>35943</xdr:rowOff>
    </xdr:from>
    <xdr:to>
      <xdr:col>26</xdr:col>
      <xdr:colOff>137583</xdr:colOff>
      <xdr:row>46</xdr:row>
      <xdr:rowOff>148167</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19940398" y="1835110"/>
          <a:ext cx="125602" cy="659980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599057</xdr:colOff>
      <xdr:row>46</xdr:row>
      <xdr:rowOff>143774</xdr:rowOff>
    </xdr:from>
    <xdr:to>
      <xdr:col>26</xdr:col>
      <xdr:colOff>143774</xdr:colOff>
      <xdr:row>46</xdr:row>
      <xdr:rowOff>155755</xdr:rowOff>
    </xdr:to>
    <xdr:cxnSp macro="">
      <xdr:nvCxnSpPr>
        <xdr:cNvPr id="34" name="Straight Connector 33">
          <a:extLst>
            <a:ext uri="{FF2B5EF4-FFF2-40B4-BE49-F238E27FC236}">
              <a16:creationId xmlns:a16="http://schemas.microsoft.com/office/drawing/2014/main" id="{00000000-0008-0000-0100-000022000000}"/>
            </a:ext>
          </a:extLst>
        </xdr:cNvPr>
        <xdr:cNvCxnSpPr/>
      </xdr:nvCxnSpPr>
      <xdr:spPr>
        <a:xfrm flipV="1">
          <a:off x="599057" y="8422736"/>
          <a:ext cx="19409434" cy="119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179917</xdr:colOff>
      <xdr:row>0</xdr:row>
      <xdr:rowOff>127000</xdr:rowOff>
    </xdr:from>
    <xdr:to>
      <xdr:col>2</xdr:col>
      <xdr:colOff>402166</xdr:colOff>
      <xdr:row>5</xdr:row>
      <xdr:rowOff>63500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3750" y="127000"/>
          <a:ext cx="836083" cy="83608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efreshedDate="45520.590576388888" createdVersion="8" refreshedVersion="8" minRefreshableVersion="3" recordCount="9994" xr:uid="{259C4556-EB65-48BE-9941-1CD3DC459EB1}">
  <cacheSource type="worksheet">
    <worksheetSource ref="A1:U9995" sheet="Sourc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94285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9F0A9-CDD8-4CBD-9E28-2BC424DABA1D}"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4:I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201"/>
    </i>
    <i>
      <x v="264"/>
    </i>
    <i>
      <x v="78"/>
    </i>
    <i>
      <x v="156"/>
    </i>
    <i>
      <x v="92"/>
    </i>
    <i>
      <x v="407"/>
    </i>
    <i>
      <x v="323"/>
    </i>
    <i>
      <x v="450"/>
    </i>
    <i>
      <x v="436"/>
    </i>
    <i>
      <x v="297"/>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DB7F58-4A2F-4CDF-93C6-C27FAA251257}"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4:I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201"/>
    </i>
    <i>
      <x v="264"/>
    </i>
    <i>
      <x v="78"/>
    </i>
    <i>
      <x v="156"/>
    </i>
    <i>
      <x v="92"/>
    </i>
    <i>
      <x v="407"/>
    </i>
    <i>
      <x v="323"/>
    </i>
    <i>
      <x v="450"/>
    </i>
    <i>
      <x v="436"/>
    </i>
    <i>
      <x v="297"/>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C3F92A-5360-4B11-B3C3-FA8B643E4E52}"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4:D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BC20CD-7E05-47FC-A910-8B29BA4D2EFF}" name="PivotTable13"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77:C127"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26AF25-42A0-4D10-98E9-D96CF8FBC71C}"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D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D594AC-1B79-4FE5-BB48-C864379839AF}"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53:E69"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C29664-2FA3-4EDE-9771-D6ED92A31A2F}"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4:D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8CC8409-2C75-4D96-91ED-F5AE2851A802}" sourceName="Category">
  <pivotTables>
    <pivotTable tabId="6" name="PivotTable1"/>
  </pivotTables>
  <data>
    <tabular pivotCacheId="139428550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2C45127-6937-49B2-ADAB-7778AA168250}" sourceName="Segment">
  <pivotTables>
    <pivotTable tabId="6" name="PivotTable1"/>
  </pivotTables>
  <data>
    <tabular pivotCacheId="13942855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0C0CEBF-F9C8-4E9F-98F3-702EF93E7719}" sourceName="Category">
  <pivotTables>
    <pivotTable tabId="6" name="PivotTable2"/>
    <pivotTable tabId="6" name="PivotTable6"/>
  </pivotTables>
  <data>
    <tabular pivotCacheId="139428550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DE51FEB-92ED-4C9A-80E2-FB2B90B7D70F}" sourceName="Segment">
  <pivotTables>
    <pivotTable tabId="6" name="PivotTable10"/>
    <pivotTable tabId="6" name="PivotTable9"/>
  </pivotTables>
  <data>
    <tabular pivotCacheId="139428550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ABA9691-BD34-4D5B-837E-848AC89965BE}" sourceName="Category">
  <pivotTables>
    <pivotTable tabId="6" name="PivotTable11"/>
    <pivotTable tabId="6" name="PivotTable13"/>
  </pivotTables>
  <data>
    <tabular pivotCacheId="1394285509">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41304A3D-4511-470E-9525-1F42AD4706DC}" sourceName="Segment">
  <pivotTables>
    <pivotTable tabId="6" name="PivotTable11"/>
    <pivotTable tabId="6" name="PivotTable13"/>
  </pivotTables>
  <data>
    <tabular pivotCacheId="1394285509">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503B683-3A36-4847-94E2-6CC8726F9D30}" sourceName="Ship Mode">
  <pivotTables>
    <pivotTable tabId="6" name="PivotTable11"/>
    <pivotTable tabId="6" name="PivotTable13"/>
  </pivotTables>
  <data>
    <tabular pivotCacheId="13942855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D8B1328-50F3-47E0-BD92-15F99DDA51BB}" cache="Slicer_Category" caption="Category" columnCount="3" showCaption="0" style="Slicer_noborder1" rowHeight="241300"/>
  <slicer name="Segment" xr10:uid="{6645B97E-8742-43F8-A20E-CE9E9EB12B87}" cache="Slicer_Segment" caption="Segment" columnCount="3" showCaption="0" style="Slicer_noborder1" rowHeight="241300"/>
  <slicer name="Category_Table 1" xr10:uid="{59F044A9-6D86-4B7A-80A5-E20D1E47F479}" cache="Slicer_Category1" caption="Category" columnCount="3" showCaption="0" style="Slicer_noborder1" rowHeight="241300"/>
  <slicer name="Segment_Table" xr10:uid="{50BF4179-4871-4A2D-8F28-0EFF68FCCB0F}" cache="Slicer_Segment1" caption="Segment" columnCount="3" showCaption="0" style="Slicer_noborder1" rowHeight="241300"/>
  <slicer name="Category_Chart" xr10:uid="{0132B7D1-8560-483B-B5D8-A79AEBEF26E5}" cache="Slicer_Category2" caption="Category" columnCount="3" showCaption="0" style="Slicer_noborder1" rowHeight="241300"/>
  <slicer name="Segment_Chart" xr10:uid="{86B6AA81-D1FC-4DE8-B59B-BAB967FDE00A}" cache="Slicer_Segment2" caption="Segment" columnCount="3" showCaption="0" style="Slicer_noborder1" rowHeight="241300"/>
  <slicer name="Ship Mode_Chart" xr10:uid="{5CE51654-8DA5-4053-A3D5-C9A170F886D0}" cache="Slicer_Ship_Mode" caption="Ship Mode" columnCount="4" showCaption="0" style="Slicer_noborder1"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topLeftCell="R9975" zoomScale="116" zoomScaleNormal="170" workbookViewId="0">
      <selection sqref="A1:U9995"/>
    </sheetView>
  </sheetViews>
  <sheetFormatPr defaultColWidth="8.81640625" defaultRowHeight="14.5" x14ac:dyDescent="0.35"/>
  <cols>
    <col min="1" max="1" width="6.90625" bestFit="1" customWidth="1"/>
    <col min="2" max="2" width="14.81640625" bestFit="1" customWidth="1"/>
    <col min="3" max="4" width="10.6328125" bestFit="1" customWidth="1"/>
    <col min="5" max="5" width="12.81640625" bestFit="1" customWidth="1"/>
    <col min="6" max="6" width="11.08984375" bestFit="1" customWidth="1"/>
    <col min="7" max="7" width="20.6328125" bestFit="1" customWidth="1"/>
    <col min="8" max="8" width="11.36328125" bestFit="1" customWidth="1"/>
    <col min="9" max="9" width="11.90625" bestFit="1" customWidth="1"/>
    <col min="10" max="11" width="17.36328125" bestFit="1" customWidth="1"/>
    <col min="12" max="12" width="10.6328125" bestFit="1" customWidth="1"/>
    <col min="13" max="13" width="6.90625" bestFit="1" customWidth="1"/>
    <col min="14" max="14" width="16.36328125" bestFit="1" customWidth="1"/>
    <col min="15" max="15" width="13.08984375" bestFit="1" customWidth="1"/>
    <col min="16" max="16" width="11.90625" bestFit="1" customWidth="1"/>
    <col min="17" max="17" width="109.36328125" bestFit="1" customWidth="1"/>
    <col min="18" max="18" width="10.1796875" bestFit="1" customWidth="1"/>
    <col min="19" max="19" width="8" bestFit="1" customWidth="1"/>
    <col min="20" max="20" width="8.08984375" bestFit="1" customWidth="1"/>
    <col min="21" max="21" width="10.81640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C2:Y43"/>
  <sheetViews>
    <sheetView showGridLines="0" tabSelected="1" topLeftCell="L1" zoomScale="60" zoomScaleNormal="60" workbookViewId="0">
      <selection activeCell="AB29" sqref="AB29"/>
    </sheetView>
  </sheetViews>
  <sheetFormatPr defaultColWidth="8.81640625" defaultRowHeight="14.5" x14ac:dyDescent="0.35"/>
  <cols>
    <col min="2" max="2" width="8.81640625" customWidth="1"/>
    <col min="3" max="3" width="13.1796875" customWidth="1"/>
    <col min="4" max="5" width="11.7265625" bestFit="1" customWidth="1"/>
    <col min="6" max="6" width="9.6328125" bestFit="1" customWidth="1"/>
    <col min="9" max="9" width="13.1796875" customWidth="1"/>
    <col min="10" max="11" width="11.7265625" bestFit="1" customWidth="1"/>
    <col min="12" max="12" width="9.6328125" bestFit="1" customWidth="1"/>
    <col min="13" max="13" width="13.1796875" customWidth="1"/>
    <col min="14" max="15" width="11.6328125" bestFit="1" customWidth="1"/>
    <col min="16" max="16" width="11.7265625" bestFit="1" customWidth="1"/>
    <col min="17" max="17" width="13.1796875" customWidth="1"/>
    <col min="18" max="18" width="11.7265625" bestFit="1" customWidth="1"/>
    <col min="19" max="19" width="11.6328125" bestFit="1" customWidth="1"/>
    <col min="21" max="21" width="13.1796875" customWidth="1"/>
    <col min="22" max="23" width="11.7265625" bestFit="1" customWidth="1"/>
    <col min="24" max="24" width="10.08984375" bestFit="1" customWidth="1"/>
  </cols>
  <sheetData>
    <row r="2" spans="3:24" x14ac:dyDescent="0.35">
      <c r="F2" s="10"/>
      <c r="G2" s="11"/>
      <c r="H2" s="11" t="s">
        <v>10939</v>
      </c>
      <c r="I2" s="11"/>
      <c r="J2" s="11"/>
      <c r="K2" s="11"/>
      <c r="L2" s="11"/>
      <c r="M2" s="12"/>
      <c r="P2" s="10"/>
      <c r="Q2" s="11"/>
      <c r="R2" s="11" t="s">
        <v>10940</v>
      </c>
      <c r="S2" s="11"/>
      <c r="T2" s="11"/>
      <c r="U2" s="11"/>
      <c r="V2" s="11"/>
      <c r="W2" s="12"/>
    </row>
    <row r="12" spans="3:24" x14ac:dyDescent="0.35">
      <c r="C12" s="10"/>
      <c r="D12" s="11"/>
      <c r="E12" s="11" t="s">
        <v>10939</v>
      </c>
      <c r="F12" s="11"/>
      <c r="G12" s="11"/>
      <c r="H12" s="11"/>
      <c r="I12" s="11"/>
      <c r="J12" s="12"/>
      <c r="O12" s="10"/>
      <c r="P12" s="11"/>
      <c r="Q12" s="11" t="s">
        <v>10940</v>
      </c>
      <c r="R12" s="11"/>
      <c r="S12" s="11"/>
      <c r="T12" s="11"/>
      <c r="U12" s="11"/>
      <c r="V12" s="12"/>
    </row>
    <row r="14" spans="3:24" x14ac:dyDescent="0.35">
      <c r="C14" s="17" t="s">
        <v>10968</v>
      </c>
      <c r="D14" s="17">
        <v>2017</v>
      </c>
      <c r="E14" s="17">
        <v>2016</v>
      </c>
      <c r="F14" s="17" t="s">
        <v>10969</v>
      </c>
      <c r="I14" s="17" t="s">
        <v>10968</v>
      </c>
      <c r="J14" s="17">
        <v>2017</v>
      </c>
      <c r="K14" s="17">
        <v>2016</v>
      </c>
      <c r="L14" s="17" t="s">
        <v>10969</v>
      </c>
      <c r="O14" s="17" t="s">
        <v>10968</v>
      </c>
      <c r="P14" s="17">
        <v>2017</v>
      </c>
      <c r="Q14" s="17">
        <v>2016</v>
      </c>
      <c r="R14" s="17" t="s">
        <v>10969</v>
      </c>
      <c r="U14" s="17" t="s">
        <v>10968</v>
      </c>
      <c r="V14" s="17">
        <v>2017</v>
      </c>
      <c r="W14" s="17">
        <v>2016</v>
      </c>
      <c r="X14" s="17" t="s">
        <v>10969</v>
      </c>
    </row>
    <row r="15" spans="3:24" x14ac:dyDescent="0.35">
      <c r="C15" t="str" cm="1">
        <f t="array" ref="C15:C24">IF(Pivot!B19:B28="","",Pivot!B19:B28)</f>
        <v>Phones</v>
      </c>
      <c r="D15" s="19" cm="1">
        <f t="array" ref="D15:D24">IF(Pivot!D19:D28="","",Pivot!D19:D28)</f>
        <v>105340.51600000002</v>
      </c>
      <c r="E15" s="19" cm="1">
        <f t="array" ref="E15:E24">IF(Pivot!C19:C28="","",Pivot!C19:C28)</f>
        <v>78962.029999999984</v>
      </c>
      <c r="F15" s="23">
        <f>IF(C15="","",D15/E15-1)</f>
        <v>0.33406544892526235</v>
      </c>
      <c r="I15" t="str" cm="1">
        <f t="array" ref="I15:I24">IF(Pivot!G19:G28="","",Pivot!G19:G28)</f>
        <v>New York City</v>
      </c>
      <c r="J15" s="19" cm="1">
        <f t="array" ref="J15:J24">IF(Pivot!I19:I28="","",Pivot!I19:I28)</f>
        <v>86939.600999999995</v>
      </c>
      <c r="K15" s="19" cm="1">
        <f t="array" ref="K15:K24">IF(Pivot!H19:H28="","",Pivot!H19:H28)</f>
        <v>54824.09800000002</v>
      </c>
      <c r="L15" s="23">
        <f>IF(I15="","",J15/K15-1)</f>
        <v>0.58579172611284847</v>
      </c>
      <c r="O15" t="str" cm="1">
        <f t="array" ref="O15:O24">IF(Pivot!B39:B48="","",Pivot!B39:B48)</f>
        <v>Phones</v>
      </c>
      <c r="P15" s="19" cm="1">
        <f t="array" ref="P15:P24">IF(Pivot!D39:D48="","",Pivot!D39:D48)</f>
        <v>105340.51600000002</v>
      </c>
      <c r="Q15" s="19" cm="1">
        <f t="array" ref="Q15:Q24">Pivot!C39:C48</f>
        <v>78962.029999999984</v>
      </c>
      <c r="R15" s="23">
        <f>P15/Q15-1</f>
        <v>0.33406544892526235</v>
      </c>
      <c r="U15" t="str" cm="1">
        <f t="array" ref="U15:U24">Pivot!G39:G48</f>
        <v>New York City</v>
      </c>
      <c r="V15" s="19" cm="1">
        <f t="array" ref="V15:V24">Pivot!I39:I48</f>
        <v>86939.600999999995</v>
      </c>
      <c r="W15" s="19" cm="1">
        <f t="array" ref="W15:W24">Pivot!H39:H48</f>
        <v>54824.09800000002</v>
      </c>
      <c r="X15" s="23">
        <f>V15/W15-1</f>
        <v>0.58579172611284847</v>
      </c>
    </row>
    <row r="16" spans="3:24" x14ac:dyDescent="0.35">
      <c r="C16" t="str">
        <v>Chairs</v>
      </c>
      <c r="D16" s="19">
        <v>95554.352999999988</v>
      </c>
      <c r="E16" s="19">
        <v>83918.64499999996</v>
      </c>
      <c r="F16" s="23">
        <f t="shared" ref="F16:F25" si="0">IF(C16="","",D16/E16-1)</f>
        <v>0.13865462198537681</v>
      </c>
      <c r="I16" t="str">
        <v>Los Angeles</v>
      </c>
      <c r="J16" s="19">
        <v>48875.692499999976</v>
      </c>
      <c r="K16" s="19">
        <v>56398.747999999992</v>
      </c>
      <c r="L16" s="23">
        <f t="shared" ref="L16:L25" si="1">J16/K16-1</f>
        <v>-0.13339046994447501</v>
      </c>
      <c r="O16" t="str">
        <v>Chairs</v>
      </c>
      <c r="P16" s="19">
        <v>95554.352999999988</v>
      </c>
      <c r="Q16" s="19">
        <v>83918.64499999996</v>
      </c>
      <c r="R16" s="23">
        <f t="shared" ref="R16:R25" si="2">P16/Q16-1</f>
        <v>0.13865462198537681</v>
      </c>
      <c r="U16" t="str">
        <v>Los Angeles</v>
      </c>
      <c r="V16" s="19">
        <v>48875.692499999976</v>
      </c>
      <c r="W16" s="19">
        <v>56398.747999999992</v>
      </c>
      <c r="X16" s="23">
        <f t="shared" ref="X16:X25" si="3">V16/W16-1</f>
        <v>-0.13339046994447501</v>
      </c>
    </row>
    <row r="17" spans="3:25" x14ac:dyDescent="0.35">
      <c r="C17" t="str">
        <v>Storage</v>
      </c>
      <c r="D17" s="19">
        <v>69677.617999999973</v>
      </c>
      <c r="E17" s="19">
        <v>58788.700000000004</v>
      </c>
      <c r="F17" s="23">
        <f t="shared" si="0"/>
        <v>0.18522127551723311</v>
      </c>
      <c r="H17" s="22"/>
      <c r="I17" t="str">
        <v>Seattle</v>
      </c>
      <c r="J17" s="19">
        <v>56990.82</v>
      </c>
      <c r="K17" s="19">
        <v>16158.721999999998</v>
      </c>
      <c r="L17" s="23">
        <f t="shared" si="1"/>
        <v>2.5269385784346068</v>
      </c>
      <c r="O17" t="str">
        <v>Storage</v>
      </c>
      <c r="P17" s="19">
        <v>69677.617999999973</v>
      </c>
      <c r="Q17" s="19">
        <v>58788.700000000004</v>
      </c>
      <c r="R17" s="23">
        <f t="shared" si="2"/>
        <v>0.18522127551723311</v>
      </c>
      <c r="U17" t="str">
        <v>Seattle</v>
      </c>
      <c r="V17" s="19">
        <v>56990.82</v>
      </c>
      <c r="W17" s="19">
        <v>16158.721999999998</v>
      </c>
      <c r="X17" s="23">
        <f t="shared" si="3"/>
        <v>2.5269385784346068</v>
      </c>
    </row>
    <row r="18" spans="3:25" x14ac:dyDescent="0.35">
      <c r="C18" t="str">
        <v>Binders</v>
      </c>
      <c r="D18" s="19">
        <v>72788.044999999984</v>
      </c>
      <c r="E18" s="19">
        <v>49683.325000000004</v>
      </c>
      <c r="F18" s="23">
        <f t="shared" si="0"/>
        <v>0.46503972912440905</v>
      </c>
      <c r="I18" t="str">
        <v>Philadelphia</v>
      </c>
      <c r="J18" s="19">
        <v>41595.501999999964</v>
      </c>
      <c r="K18" s="19">
        <v>30304.938000000002</v>
      </c>
      <c r="L18" s="23">
        <f t="shared" si="1"/>
        <v>0.37256515753307129</v>
      </c>
      <c r="O18" t="str">
        <v>Binders</v>
      </c>
      <c r="P18" s="19">
        <v>72788.044999999984</v>
      </c>
      <c r="Q18" s="19">
        <v>49683.325000000004</v>
      </c>
      <c r="R18" s="23">
        <f t="shared" si="2"/>
        <v>0.46503972912440905</v>
      </c>
      <c r="U18" t="str">
        <v>Philadelphia</v>
      </c>
      <c r="V18" s="19">
        <v>41595.501999999964</v>
      </c>
      <c r="W18" s="19">
        <v>30304.938000000002</v>
      </c>
      <c r="X18" s="23">
        <f t="shared" si="3"/>
        <v>0.37256515753307129</v>
      </c>
    </row>
    <row r="19" spans="3:25" x14ac:dyDescent="0.35">
      <c r="C19" t="str">
        <v>Tables</v>
      </c>
      <c r="D19" s="19">
        <v>60893.54250000004</v>
      </c>
      <c r="E19" s="19">
        <v>60833.200499999992</v>
      </c>
      <c r="F19" s="23">
        <f t="shared" si="0"/>
        <v>9.9192545360238249E-4</v>
      </c>
      <c r="I19" t="str">
        <v>San Francisco</v>
      </c>
      <c r="J19" s="19">
        <v>37197.550999999992</v>
      </c>
      <c r="K19" s="19">
        <v>29845.870999999992</v>
      </c>
      <c r="L19" s="23">
        <f t="shared" si="1"/>
        <v>0.24632150959842991</v>
      </c>
      <c r="O19" t="str">
        <v>Tables</v>
      </c>
      <c r="P19" s="19">
        <v>60893.54250000004</v>
      </c>
      <c r="Q19" s="19">
        <v>60833.200499999992</v>
      </c>
      <c r="R19" s="23">
        <f t="shared" si="2"/>
        <v>9.9192545360238249E-4</v>
      </c>
      <c r="U19" t="str">
        <v>San Francisco</v>
      </c>
      <c r="V19" s="19">
        <v>37197.550999999992</v>
      </c>
      <c r="W19" s="19">
        <v>29845.870999999992</v>
      </c>
      <c r="X19" s="23">
        <f t="shared" si="3"/>
        <v>0.24632150959842991</v>
      </c>
    </row>
    <row r="20" spans="3:25" x14ac:dyDescent="0.35">
      <c r="C20" t="str">
        <v>Copiers</v>
      </c>
      <c r="D20" s="19">
        <v>62899.387999999984</v>
      </c>
      <c r="E20" s="19">
        <v>49599.41</v>
      </c>
      <c r="F20" s="23">
        <f t="shared" si="0"/>
        <v>0.26814790740454342</v>
      </c>
      <c r="I20" t="str">
        <v>Detroit</v>
      </c>
      <c r="J20" s="19">
        <v>12148.885999999997</v>
      </c>
      <c r="K20" s="19">
        <v>21197.32</v>
      </c>
      <c r="L20" s="23">
        <f t="shared" si="1"/>
        <v>-0.42686688694608577</v>
      </c>
      <c r="O20" t="str">
        <v>Copiers</v>
      </c>
      <c r="P20" s="19">
        <v>62899.387999999984</v>
      </c>
      <c r="Q20" s="19">
        <v>49599.41</v>
      </c>
      <c r="R20" s="23">
        <f t="shared" si="2"/>
        <v>0.26814790740454342</v>
      </c>
      <c r="U20" t="str">
        <v>Detroit</v>
      </c>
      <c r="V20" s="19">
        <v>12148.885999999997</v>
      </c>
      <c r="W20" s="19">
        <v>21197.32</v>
      </c>
      <c r="X20" s="23">
        <f t="shared" si="3"/>
        <v>-0.42686688694608577</v>
      </c>
    </row>
    <row r="21" spans="3:25" x14ac:dyDescent="0.35">
      <c r="C21" t="str">
        <v>Accessories</v>
      </c>
      <c r="D21" s="19">
        <v>59946.232000000011</v>
      </c>
      <c r="E21" s="19">
        <v>41895.853999999999</v>
      </c>
      <c r="F21" s="23">
        <f t="shared" si="0"/>
        <v>0.43083924247015015</v>
      </c>
      <c r="I21" t="str">
        <v>Houston</v>
      </c>
      <c r="J21" s="19">
        <v>16212.806399999998</v>
      </c>
      <c r="K21" s="19">
        <v>16448.681399999994</v>
      </c>
      <c r="L21" s="23">
        <f t="shared" si="1"/>
        <v>-1.4340055246008787E-2</v>
      </c>
      <c r="O21" t="str">
        <v>Accessories</v>
      </c>
      <c r="P21" s="19">
        <v>59946.232000000011</v>
      </c>
      <c r="Q21" s="19">
        <v>41895.853999999999</v>
      </c>
      <c r="R21" s="23">
        <f t="shared" si="2"/>
        <v>0.43083924247015015</v>
      </c>
      <c r="U21" t="str">
        <v>Houston</v>
      </c>
      <c r="V21" s="19">
        <v>16212.806399999998</v>
      </c>
      <c r="W21" s="19">
        <v>16448.681399999994</v>
      </c>
      <c r="X21" s="23">
        <f t="shared" si="3"/>
        <v>-1.4340055246008787E-2</v>
      </c>
    </row>
    <row r="22" spans="3:25" x14ac:dyDescent="0.35">
      <c r="C22" t="str">
        <v>Machines</v>
      </c>
      <c r="D22" s="19">
        <v>43544.675000000003</v>
      </c>
      <c r="E22" s="19">
        <v>55906.886000000013</v>
      </c>
      <c r="F22" s="23">
        <f t="shared" si="0"/>
        <v>-0.22112143752739166</v>
      </c>
      <c r="I22" t="str">
        <v>Chicago</v>
      </c>
      <c r="J22" s="19">
        <v>16245.611000000001</v>
      </c>
      <c r="K22" s="19">
        <v>13067.549999999997</v>
      </c>
      <c r="L22" s="23">
        <f t="shared" si="1"/>
        <v>0.24320251309541607</v>
      </c>
      <c r="O22" t="str">
        <v>Machines</v>
      </c>
      <c r="P22" s="19">
        <v>43544.675000000003</v>
      </c>
      <c r="Q22" s="19">
        <v>55906.886000000013</v>
      </c>
      <c r="R22" s="23">
        <f t="shared" si="2"/>
        <v>-0.22112143752739166</v>
      </c>
      <c r="U22" t="str">
        <v>Chicago</v>
      </c>
      <c r="V22" s="19">
        <v>16245.611000000001</v>
      </c>
      <c r="W22" s="19">
        <v>13067.549999999997</v>
      </c>
      <c r="X22" s="23">
        <f t="shared" si="3"/>
        <v>0.24320251309541607</v>
      </c>
    </row>
    <row r="23" spans="3:25" x14ac:dyDescent="0.35">
      <c r="C23" t="str">
        <v>Appliances</v>
      </c>
      <c r="D23" s="19">
        <v>42926.932000000001</v>
      </c>
      <c r="E23" s="19">
        <v>26050.314999999999</v>
      </c>
      <c r="F23" s="23">
        <f t="shared" si="0"/>
        <v>0.64784694542081356</v>
      </c>
      <c r="I23" t="str">
        <v>Columbus</v>
      </c>
      <c r="J23" s="19">
        <v>17571.473000000002</v>
      </c>
      <c r="K23" s="19">
        <v>9506.4120000000021</v>
      </c>
      <c r="L23" s="23">
        <f t="shared" si="1"/>
        <v>0.84838117683096392</v>
      </c>
      <c r="O23" t="str">
        <v>Appliances</v>
      </c>
      <c r="P23" s="19">
        <v>42926.932000000001</v>
      </c>
      <c r="Q23" s="19">
        <v>26050.314999999999</v>
      </c>
      <c r="R23" s="23">
        <f t="shared" si="2"/>
        <v>0.64784694542081356</v>
      </c>
      <c r="U23" t="str">
        <v>Columbus</v>
      </c>
      <c r="V23" s="19">
        <v>17571.473000000002</v>
      </c>
      <c r="W23" s="19">
        <v>9506.4120000000021</v>
      </c>
      <c r="X23" s="23">
        <f t="shared" si="3"/>
        <v>0.84838117683096392</v>
      </c>
    </row>
    <row r="24" spans="3:25" x14ac:dyDescent="0.35">
      <c r="C24" t="str">
        <v>Furnishings</v>
      </c>
      <c r="D24" s="19">
        <v>28915.093999999986</v>
      </c>
      <c r="E24" s="19">
        <v>27874.12399999996</v>
      </c>
      <c r="F24" s="23">
        <f t="shared" si="0"/>
        <v>3.7345388863163187E-2</v>
      </c>
      <c r="I24" t="str">
        <v>Lafayette</v>
      </c>
      <c r="J24" s="19">
        <v>5630.51</v>
      </c>
      <c r="K24" s="19">
        <v>18431.34</v>
      </c>
      <c r="L24" s="23">
        <f t="shared" si="1"/>
        <v>-0.69451434350405339</v>
      </c>
      <c r="O24" t="str">
        <v>Furnishings</v>
      </c>
      <c r="P24" s="19">
        <v>28915.093999999986</v>
      </c>
      <c r="Q24" s="19">
        <v>27874.12399999996</v>
      </c>
      <c r="R24" s="23">
        <f t="shared" si="2"/>
        <v>3.7345388863163187E-2</v>
      </c>
      <c r="U24" t="str">
        <v>Lafayette</v>
      </c>
      <c r="V24" s="19">
        <v>5630.51</v>
      </c>
      <c r="W24" s="19">
        <v>18431.34</v>
      </c>
      <c r="X24" s="23">
        <f t="shared" si="3"/>
        <v>-0.69451434350405339</v>
      </c>
    </row>
    <row r="25" spans="3:25" ht="15" thickBot="1" x14ac:dyDescent="0.4">
      <c r="C25" s="20" t="s">
        <v>10970</v>
      </c>
      <c r="D25" s="21">
        <f>SUM(_xlfn.ANCHORARRAY(Dashboard_Wireframe!D15))</f>
        <v>642486.3955000001</v>
      </c>
      <c r="E25" s="21">
        <f>SUM(_xlfn.ANCHORARRAY(Dashboard_Wireframe!E15))</f>
        <v>533512.48949999991</v>
      </c>
      <c r="F25" s="24">
        <f t="shared" si="0"/>
        <v>0.20425746003084</v>
      </c>
      <c r="I25" s="20" t="s">
        <v>10970</v>
      </c>
      <c r="J25" s="21">
        <f>SUM(_xlfn.ANCHORARRAY(J15))</f>
        <v>339408.45289999992</v>
      </c>
      <c r="K25" s="21">
        <f>SUM(_xlfn.ANCHORARRAY(K15))</f>
        <v>266183.68040000001</v>
      </c>
      <c r="L25" s="24">
        <f t="shared" si="1"/>
        <v>0.27509114153791647</v>
      </c>
      <c r="O25" s="20" t="s">
        <v>10970</v>
      </c>
      <c r="P25" s="21">
        <f>SUM(_xlfn.ANCHORARRAY(P15))</f>
        <v>642486.3955000001</v>
      </c>
      <c r="Q25" s="21">
        <f>SUM(_xlfn.ANCHORARRAY(Q15))</f>
        <v>533512.48949999991</v>
      </c>
      <c r="R25" s="24">
        <f t="shared" si="2"/>
        <v>0.20425746003084</v>
      </c>
      <c r="U25" s="20" t="s">
        <v>10970</v>
      </c>
      <c r="V25" s="21">
        <f>SUM(_xlfn.ANCHORARRAY(V15))</f>
        <v>339408.45289999992</v>
      </c>
      <c r="W25" s="21">
        <f>SUM(_xlfn.ANCHORARRAY(W15))</f>
        <v>266183.68040000001</v>
      </c>
      <c r="X25" s="24">
        <f t="shared" si="3"/>
        <v>0.27509114153791647</v>
      </c>
    </row>
    <row r="31" spans="3:25" x14ac:dyDescent="0.35">
      <c r="C31" s="10"/>
      <c r="D31" s="11"/>
      <c r="E31" s="11" t="s">
        <v>10941</v>
      </c>
      <c r="F31" s="11"/>
      <c r="G31" s="11"/>
      <c r="H31" s="11"/>
      <c r="I31" s="11"/>
      <c r="J31" s="12"/>
      <c r="L31" s="10"/>
      <c r="M31" s="11"/>
      <c r="N31" s="11" t="s">
        <v>10942</v>
      </c>
      <c r="O31" s="11"/>
      <c r="P31" s="12"/>
      <c r="R31" s="10"/>
      <c r="S31" s="11"/>
      <c r="T31" s="11"/>
      <c r="U31" s="11" t="s">
        <v>10943</v>
      </c>
      <c r="V31" s="11"/>
      <c r="W31" s="11"/>
      <c r="X31" s="11"/>
      <c r="Y31" s="12"/>
    </row>
    <row r="33" spans="3:25" x14ac:dyDescent="0.35">
      <c r="C33" s="2"/>
      <c r="D33" s="8"/>
      <c r="E33" s="8"/>
      <c r="F33" s="8"/>
      <c r="G33" s="8"/>
      <c r="H33" s="8"/>
      <c r="I33" s="8"/>
      <c r="J33" s="8"/>
      <c r="K33" s="8"/>
      <c r="L33" s="8"/>
      <c r="M33" s="3"/>
      <c r="O33" s="2"/>
      <c r="P33" s="8"/>
      <c r="Q33" s="8"/>
      <c r="R33" s="8"/>
      <c r="S33" s="8"/>
      <c r="T33" s="8"/>
      <c r="U33" s="8"/>
      <c r="V33" s="8"/>
      <c r="W33" s="8"/>
      <c r="X33" s="8"/>
      <c r="Y33" s="3"/>
    </row>
    <row r="34" spans="3:25" x14ac:dyDescent="0.35">
      <c r="C34" s="4"/>
      <c r="M34" s="5"/>
      <c r="O34" s="4"/>
      <c r="Y34" s="5"/>
    </row>
    <row r="35" spans="3:25" x14ac:dyDescent="0.35">
      <c r="C35" s="4"/>
      <c r="M35" s="5"/>
      <c r="O35" s="4"/>
      <c r="Y35" s="5"/>
    </row>
    <row r="36" spans="3:25" x14ac:dyDescent="0.35">
      <c r="C36" s="4"/>
      <c r="M36" s="5"/>
      <c r="O36" s="4"/>
      <c r="Y36" s="5"/>
    </row>
    <row r="37" spans="3:25" x14ac:dyDescent="0.35">
      <c r="C37" s="4"/>
      <c r="M37" s="5"/>
      <c r="O37" s="4"/>
      <c r="Y37" s="5"/>
    </row>
    <row r="38" spans="3:25" x14ac:dyDescent="0.35">
      <c r="C38" s="4"/>
      <c r="M38" s="5"/>
      <c r="O38" s="4"/>
      <c r="Y38" s="5"/>
    </row>
    <row r="39" spans="3:25" x14ac:dyDescent="0.35">
      <c r="C39" s="4"/>
      <c r="M39" s="5"/>
      <c r="O39" s="4"/>
      <c r="Y39" s="5"/>
    </row>
    <row r="40" spans="3:25" x14ac:dyDescent="0.35">
      <c r="C40" s="4"/>
      <c r="M40" s="5"/>
      <c r="O40" s="4"/>
      <c r="Y40" s="5"/>
    </row>
    <row r="41" spans="3:25" x14ac:dyDescent="0.35">
      <c r="C41" s="4"/>
      <c r="M41" s="5"/>
      <c r="O41" s="4"/>
      <c r="Y41" s="5"/>
    </row>
    <row r="42" spans="3:25" x14ac:dyDescent="0.35">
      <c r="C42" s="4"/>
      <c r="M42" s="5"/>
      <c r="O42" s="4"/>
      <c r="Y42" s="5"/>
    </row>
    <row r="43" spans="3:25" x14ac:dyDescent="0.35">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30" r:id="rId3" name="Option Button 6">
              <controlPr defaultSize="0" autoFill="0" autoLine="0" autoPict="0">
                <anchor moveWithCells="1">
                  <from>
                    <xdr:col>26</xdr:col>
                    <xdr:colOff>241300</xdr:colOff>
                    <xdr:row>20</xdr:row>
                    <xdr:rowOff>69850</xdr:rowOff>
                  </from>
                  <to>
                    <xdr:col>28</xdr:col>
                    <xdr:colOff>38100</xdr:colOff>
                    <xdr:row>21</xdr:row>
                    <xdr:rowOff>107950</xdr:rowOff>
                  </to>
                </anchor>
              </controlPr>
            </control>
          </mc:Choice>
        </mc:AlternateContent>
        <mc:AlternateContent xmlns:mc="http://schemas.openxmlformats.org/markup-compatibility/2006">
          <mc:Choice Requires="x14">
            <control shapeId="1031" r:id="rId4" name="Option Button 7">
              <controlPr defaultSize="0" autoFill="0" autoLine="0" autoPict="0">
                <anchor moveWithCells="1">
                  <from>
                    <xdr:col>26</xdr:col>
                    <xdr:colOff>260350</xdr:colOff>
                    <xdr:row>22</xdr:row>
                    <xdr:rowOff>82550</xdr:rowOff>
                  </from>
                  <to>
                    <xdr:col>28</xdr:col>
                    <xdr:colOff>57150</xdr:colOff>
                    <xdr:row>23</xdr:row>
                    <xdr:rowOff>120650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92A29-7DCE-40DE-AC12-E2FE0A00A331}">
  <dimension ref="B2:J127"/>
  <sheetViews>
    <sheetView zoomScale="68" zoomScaleNormal="68" workbookViewId="0">
      <selection activeCell="C86" sqref="C86"/>
    </sheetView>
  </sheetViews>
  <sheetFormatPr defaultRowHeight="14.5" x14ac:dyDescent="0.35"/>
  <cols>
    <col min="2" max="2" width="13.453125" bestFit="1" customWidth="1"/>
    <col min="3" max="3" width="11.36328125" bestFit="1" customWidth="1"/>
    <col min="4" max="4" width="11.81640625" bestFit="1" customWidth="1"/>
    <col min="5" max="5" width="14.54296875" bestFit="1" customWidth="1"/>
    <col min="6" max="6" width="11.81640625" bestFit="1" customWidth="1"/>
    <col min="7" max="7" width="13.453125" bestFit="1" customWidth="1"/>
    <col min="8" max="8" width="16.36328125" bestFit="1" customWidth="1"/>
    <col min="9" max="9" width="10.81640625" bestFit="1" customWidth="1"/>
    <col min="10" max="10" width="10.54296875" bestFit="1" customWidth="1"/>
    <col min="11" max="1196" width="10.453125" bestFit="1" customWidth="1"/>
    <col min="1197" max="1197" width="10.81640625" bestFit="1" customWidth="1"/>
    <col min="1198" max="1239" width="10.453125" bestFit="1" customWidth="1"/>
    <col min="1240" max="1240" width="11.81640625" bestFit="1" customWidth="1"/>
  </cols>
  <sheetData>
    <row r="2" spans="2:9" x14ac:dyDescent="0.35">
      <c r="B2" s="13" t="s">
        <v>10944</v>
      </c>
      <c r="C2" t="s">
        <v>10948</v>
      </c>
      <c r="D2" t="s">
        <v>10947</v>
      </c>
      <c r="E2" t="s">
        <v>10950</v>
      </c>
      <c r="F2" t="s">
        <v>10949</v>
      </c>
    </row>
    <row r="3" spans="2:9" x14ac:dyDescent="0.35">
      <c r="B3" s="14" t="s">
        <v>10945</v>
      </c>
      <c r="C3" s="15">
        <v>609205.59799999965</v>
      </c>
      <c r="D3" s="15">
        <v>81795.17429999981</v>
      </c>
      <c r="E3" s="16">
        <f>(C4/C3)-1</f>
        <v>0.20355961535337097</v>
      </c>
      <c r="F3" s="16">
        <f>(D4/D3)-1</f>
        <v>0.1423567514789239</v>
      </c>
    </row>
    <row r="4" spans="2:9" x14ac:dyDescent="0.35">
      <c r="B4" s="14" t="s">
        <v>10946</v>
      </c>
      <c r="C4" s="15">
        <v>733215.2551999999</v>
      </c>
      <c r="D4" s="15">
        <v>93439.269600000145</v>
      </c>
    </row>
    <row r="12" spans="2:9" x14ac:dyDescent="0.35">
      <c r="B12" t="s">
        <v>10953</v>
      </c>
    </row>
    <row r="14" spans="2:9" x14ac:dyDescent="0.35">
      <c r="B14" s="13" t="s">
        <v>10948</v>
      </c>
      <c r="C14" s="13" t="s">
        <v>10952</v>
      </c>
      <c r="G14" s="13" t="s">
        <v>10948</v>
      </c>
      <c r="H14" s="13" t="s">
        <v>10952</v>
      </c>
    </row>
    <row r="15" spans="2:9" x14ac:dyDescent="0.35">
      <c r="C15" t="s">
        <v>10945</v>
      </c>
      <c r="D15" t="s">
        <v>10946</v>
      </c>
      <c r="H15" t="s">
        <v>10945</v>
      </c>
      <c r="I15" t="s">
        <v>10946</v>
      </c>
    </row>
    <row r="18" spans="2:9" x14ac:dyDescent="0.35">
      <c r="B18" s="13" t="s">
        <v>10944</v>
      </c>
      <c r="G18" s="13" t="s">
        <v>10944</v>
      </c>
    </row>
    <row r="19" spans="2:9" x14ac:dyDescent="0.35">
      <c r="B19" s="14" t="s">
        <v>71</v>
      </c>
      <c r="C19">
        <v>78962.029999999984</v>
      </c>
      <c r="D19">
        <v>105340.51600000002</v>
      </c>
      <c r="G19" s="14" t="s">
        <v>265</v>
      </c>
      <c r="H19">
        <v>54824.09800000002</v>
      </c>
      <c r="I19">
        <v>86939.600999999995</v>
      </c>
    </row>
    <row r="20" spans="2:9" x14ac:dyDescent="0.35">
      <c r="B20" s="14" t="s">
        <v>35</v>
      </c>
      <c r="C20">
        <v>83918.64499999996</v>
      </c>
      <c r="D20">
        <v>95554.352999999988</v>
      </c>
      <c r="G20" s="14" t="s">
        <v>41</v>
      </c>
      <c r="H20">
        <v>56398.747999999992</v>
      </c>
      <c r="I20">
        <v>48875.692499999976</v>
      </c>
    </row>
    <row r="21" spans="2:9" x14ac:dyDescent="0.35">
      <c r="B21" s="14" t="s">
        <v>58</v>
      </c>
      <c r="C21">
        <v>58788.700000000004</v>
      </c>
      <c r="D21">
        <v>69677.617999999973</v>
      </c>
      <c r="G21" s="14" t="s">
        <v>94</v>
      </c>
      <c r="H21">
        <v>16158.721999999998</v>
      </c>
      <c r="I21">
        <v>56990.82</v>
      </c>
    </row>
    <row r="22" spans="2:9" x14ac:dyDescent="0.35">
      <c r="B22" s="14" t="s">
        <v>74</v>
      </c>
      <c r="C22">
        <v>49683.325000000004</v>
      </c>
      <c r="D22">
        <v>72788.044999999984</v>
      </c>
      <c r="G22" s="14" t="s">
        <v>145</v>
      </c>
      <c r="H22">
        <v>30304.938000000002</v>
      </c>
      <c r="I22">
        <v>41595.501999999964</v>
      </c>
    </row>
    <row r="23" spans="2:9" x14ac:dyDescent="0.35">
      <c r="B23" s="14" t="s">
        <v>55</v>
      </c>
      <c r="C23">
        <v>60833.200499999992</v>
      </c>
      <c r="D23">
        <v>60893.54250000004</v>
      </c>
      <c r="G23" s="14" t="s">
        <v>126</v>
      </c>
      <c r="H23">
        <v>29845.870999999992</v>
      </c>
      <c r="I23">
        <v>37197.550999999992</v>
      </c>
    </row>
    <row r="24" spans="2:9" x14ac:dyDescent="0.35">
      <c r="B24" s="14" t="s">
        <v>1218</v>
      </c>
      <c r="C24">
        <v>49599.41</v>
      </c>
      <c r="D24">
        <v>62899.387999999984</v>
      </c>
      <c r="G24" s="14" t="s">
        <v>881</v>
      </c>
      <c r="H24">
        <v>21197.32</v>
      </c>
      <c r="I24">
        <v>12148.885999999997</v>
      </c>
    </row>
    <row r="25" spans="2:9" x14ac:dyDescent="0.35">
      <c r="B25" s="14" t="s">
        <v>160</v>
      </c>
      <c r="C25">
        <v>41895.853999999999</v>
      </c>
      <c r="D25">
        <v>59946.232000000011</v>
      </c>
      <c r="G25" s="14" t="s">
        <v>183</v>
      </c>
      <c r="H25">
        <v>16448.681399999994</v>
      </c>
      <c r="I25">
        <v>16212.806399999998</v>
      </c>
    </row>
    <row r="26" spans="2:9" x14ac:dyDescent="0.35">
      <c r="B26" s="14" t="s">
        <v>683</v>
      </c>
      <c r="C26">
        <v>55906.886000000013</v>
      </c>
      <c r="D26">
        <v>43544.675000000003</v>
      </c>
      <c r="G26" s="14" t="s">
        <v>302</v>
      </c>
      <c r="H26">
        <v>13067.549999999997</v>
      </c>
      <c r="I26">
        <v>16245.611000000001</v>
      </c>
    </row>
    <row r="27" spans="2:9" x14ac:dyDescent="0.35">
      <c r="B27" s="14" t="s">
        <v>77</v>
      </c>
      <c r="C27">
        <v>26050.314999999999</v>
      </c>
      <c r="D27">
        <v>42926.932000000001</v>
      </c>
      <c r="G27" s="14" t="s">
        <v>496</v>
      </c>
      <c r="H27">
        <v>9506.4120000000021</v>
      </c>
      <c r="I27">
        <v>17571.473000000002</v>
      </c>
    </row>
    <row r="28" spans="2:9" x14ac:dyDescent="0.35">
      <c r="B28" s="14" t="s">
        <v>64</v>
      </c>
      <c r="C28">
        <v>27874.12399999996</v>
      </c>
      <c r="D28">
        <v>28915.093999999986</v>
      </c>
      <c r="G28" s="14" t="s">
        <v>4276</v>
      </c>
      <c r="H28">
        <v>18431.34</v>
      </c>
      <c r="I28">
        <v>5630.51</v>
      </c>
    </row>
    <row r="32" spans="2:9" x14ac:dyDescent="0.35">
      <c r="B32" s="14" t="s">
        <v>10954</v>
      </c>
    </row>
    <row r="34" spans="2:9" x14ac:dyDescent="0.35">
      <c r="B34" s="13" t="s">
        <v>10948</v>
      </c>
      <c r="C34" s="13" t="s">
        <v>10952</v>
      </c>
      <c r="E34" s="13"/>
      <c r="F34" s="13"/>
      <c r="G34" s="13" t="s">
        <v>10948</v>
      </c>
      <c r="H34" s="13" t="s">
        <v>10952</v>
      </c>
    </row>
    <row r="35" spans="2:9" x14ac:dyDescent="0.35">
      <c r="C35" t="s">
        <v>10945</v>
      </c>
      <c r="D35" t="s">
        <v>10946</v>
      </c>
      <c r="H35" t="s">
        <v>10945</v>
      </c>
      <c r="I35" t="s">
        <v>10946</v>
      </c>
    </row>
    <row r="38" spans="2:9" x14ac:dyDescent="0.35">
      <c r="B38" s="13" t="s">
        <v>10944</v>
      </c>
      <c r="G38" s="13" t="s">
        <v>10944</v>
      </c>
    </row>
    <row r="39" spans="2:9" x14ac:dyDescent="0.35">
      <c r="B39" s="14" t="s">
        <v>71</v>
      </c>
      <c r="C39">
        <v>78962.029999999984</v>
      </c>
      <c r="D39">
        <v>105340.51600000002</v>
      </c>
      <c r="G39" s="14" t="s">
        <v>265</v>
      </c>
      <c r="H39">
        <v>54824.09800000002</v>
      </c>
      <c r="I39">
        <v>86939.600999999995</v>
      </c>
    </row>
    <row r="40" spans="2:9" x14ac:dyDescent="0.35">
      <c r="B40" s="14" t="s">
        <v>35</v>
      </c>
      <c r="C40">
        <v>83918.64499999996</v>
      </c>
      <c r="D40">
        <v>95554.352999999988</v>
      </c>
      <c r="G40" s="14" t="s">
        <v>41</v>
      </c>
      <c r="H40">
        <v>56398.747999999992</v>
      </c>
      <c r="I40">
        <v>48875.692499999976</v>
      </c>
    </row>
    <row r="41" spans="2:9" x14ac:dyDescent="0.35">
      <c r="B41" s="14" t="s">
        <v>58</v>
      </c>
      <c r="C41">
        <v>58788.700000000004</v>
      </c>
      <c r="D41">
        <v>69677.617999999973</v>
      </c>
      <c r="G41" s="14" t="s">
        <v>94</v>
      </c>
      <c r="H41">
        <v>16158.721999999998</v>
      </c>
      <c r="I41">
        <v>56990.82</v>
      </c>
    </row>
    <row r="42" spans="2:9" x14ac:dyDescent="0.35">
      <c r="B42" s="14" t="s">
        <v>74</v>
      </c>
      <c r="C42">
        <v>49683.325000000004</v>
      </c>
      <c r="D42">
        <v>72788.044999999984</v>
      </c>
      <c r="G42" s="14" t="s">
        <v>145</v>
      </c>
      <c r="H42">
        <v>30304.938000000002</v>
      </c>
      <c r="I42">
        <v>41595.501999999964</v>
      </c>
    </row>
    <row r="43" spans="2:9" x14ac:dyDescent="0.35">
      <c r="B43" s="14" t="s">
        <v>55</v>
      </c>
      <c r="C43">
        <v>60833.200499999992</v>
      </c>
      <c r="D43">
        <v>60893.54250000004</v>
      </c>
      <c r="G43" s="14" t="s">
        <v>126</v>
      </c>
      <c r="H43">
        <v>29845.870999999992</v>
      </c>
      <c r="I43">
        <v>37197.550999999992</v>
      </c>
    </row>
    <row r="44" spans="2:9" x14ac:dyDescent="0.35">
      <c r="B44" s="14" t="s">
        <v>1218</v>
      </c>
      <c r="C44">
        <v>49599.41</v>
      </c>
      <c r="D44">
        <v>62899.387999999984</v>
      </c>
      <c r="G44" s="14" t="s">
        <v>881</v>
      </c>
      <c r="H44">
        <v>21197.32</v>
      </c>
      <c r="I44">
        <v>12148.885999999997</v>
      </c>
    </row>
    <row r="45" spans="2:9" x14ac:dyDescent="0.35">
      <c r="B45" s="14" t="s">
        <v>160</v>
      </c>
      <c r="C45">
        <v>41895.853999999999</v>
      </c>
      <c r="D45">
        <v>59946.232000000011</v>
      </c>
      <c r="G45" s="14" t="s">
        <v>183</v>
      </c>
      <c r="H45">
        <v>16448.681399999994</v>
      </c>
      <c r="I45">
        <v>16212.806399999998</v>
      </c>
    </row>
    <row r="46" spans="2:9" x14ac:dyDescent="0.35">
      <c r="B46" s="14" t="s">
        <v>683</v>
      </c>
      <c r="C46">
        <v>55906.886000000013</v>
      </c>
      <c r="D46">
        <v>43544.675000000003</v>
      </c>
      <c r="G46" s="14" t="s">
        <v>302</v>
      </c>
      <c r="H46">
        <v>13067.549999999997</v>
      </c>
      <c r="I46">
        <v>16245.611000000001</v>
      </c>
    </row>
    <row r="47" spans="2:9" x14ac:dyDescent="0.35">
      <c r="B47" s="14" t="s">
        <v>77</v>
      </c>
      <c r="C47">
        <v>26050.314999999999</v>
      </c>
      <c r="D47">
        <v>42926.932000000001</v>
      </c>
      <c r="G47" s="14" t="s">
        <v>496</v>
      </c>
      <c r="H47">
        <v>9506.4120000000021</v>
      </c>
      <c r="I47">
        <v>17571.473000000002</v>
      </c>
    </row>
    <row r="48" spans="2:9" x14ac:dyDescent="0.35">
      <c r="B48" s="14" t="s">
        <v>64</v>
      </c>
      <c r="C48">
        <v>27874.12399999996</v>
      </c>
      <c r="D48">
        <v>28915.093999999986</v>
      </c>
      <c r="G48" s="14" t="s">
        <v>4276</v>
      </c>
      <c r="H48">
        <v>18431.34</v>
      </c>
      <c r="I48">
        <v>5630.51</v>
      </c>
    </row>
    <row r="51" spans="2:10" x14ac:dyDescent="0.35">
      <c r="B51" s="14" t="s">
        <v>10966</v>
      </c>
    </row>
    <row r="53" spans="2:10" x14ac:dyDescent="0.35">
      <c r="B53" s="13" t="s">
        <v>10962</v>
      </c>
      <c r="C53" s="13" t="s">
        <v>10963</v>
      </c>
      <c r="D53" t="s">
        <v>10948</v>
      </c>
      <c r="E53" t="s">
        <v>10961</v>
      </c>
      <c r="I53" t="s">
        <v>17</v>
      </c>
      <c r="J53" t="s">
        <v>10964</v>
      </c>
    </row>
    <row r="54" spans="2:10" x14ac:dyDescent="0.35">
      <c r="B54" t="s">
        <v>10955</v>
      </c>
      <c r="C54" t="s">
        <v>10957</v>
      </c>
      <c r="D54">
        <v>74447.796000000104</v>
      </c>
      <c r="E54">
        <v>1028</v>
      </c>
      <c r="G54" t="str">
        <f>B54</f>
        <v>2014</v>
      </c>
      <c r="H54" t="str">
        <f t="shared" ref="H54" si="0">C54</f>
        <v>Qtr1</v>
      </c>
      <c r="I54" s="18">
        <f>D54</f>
        <v>74447.796000000104</v>
      </c>
      <c r="J54" s="18">
        <f>I54/E54</f>
        <v>72.420035019455355</v>
      </c>
    </row>
    <row r="55" spans="2:10" x14ac:dyDescent="0.35">
      <c r="C55" t="s">
        <v>10958</v>
      </c>
      <c r="D55">
        <v>86538.759600000005</v>
      </c>
      <c r="E55">
        <v>1523</v>
      </c>
      <c r="H55" t="str">
        <f t="shared" ref="H55:H69" si="1">C55</f>
        <v>Qtr2</v>
      </c>
      <c r="I55" s="18">
        <f t="shared" ref="I55:I69" si="2">D55</f>
        <v>86538.759600000005</v>
      </c>
      <c r="J55" s="18">
        <f t="shared" ref="J55:J69" si="3">I55/E55</f>
        <v>56.821247275114906</v>
      </c>
    </row>
    <row r="56" spans="2:10" x14ac:dyDescent="0.35">
      <c r="C56" t="s">
        <v>10959</v>
      </c>
      <c r="D56">
        <v>143633.21229999998</v>
      </c>
      <c r="E56">
        <v>2159</v>
      </c>
      <c r="H56" t="str">
        <f t="shared" si="1"/>
        <v>Qtr3</v>
      </c>
      <c r="I56" s="18">
        <f t="shared" si="2"/>
        <v>143633.21229999998</v>
      </c>
      <c r="J56" s="18">
        <f t="shared" si="3"/>
        <v>66.527657387679469</v>
      </c>
    </row>
    <row r="57" spans="2:10" x14ac:dyDescent="0.35">
      <c r="C57" t="s">
        <v>10960</v>
      </c>
      <c r="D57">
        <v>179627.73020000022</v>
      </c>
      <c r="E57">
        <v>2871</v>
      </c>
      <c r="H57" t="str">
        <f t="shared" si="1"/>
        <v>Qtr4</v>
      </c>
      <c r="I57" s="18">
        <f t="shared" si="2"/>
        <v>179627.73020000022</v>
      </c>
      <c r="J57" s="18">
        <f t="shared" si="3"/>
        <v>62.566259212817911</v>
      </c>
    </row>
    <row r="58" spans="2:10" x14ac:dyDescent="0.35">
      <c r="B58" t="s">
        <v>10956</v>
      </c>
      <c r="C58" t="s">
        <v>10957</v>
      </c>
      <c r="D58">
        <v>68851.738599999939</v>
      </c>
      <c r="E58">
        <v>990</v>
      </c>
      <c r="G58" t="str">
        <f t="shared" ref="G58:G66" si="4">B58</f>
        <v>2015</v>
      </c>
      <c r="H58" t="str">
        <f t="shared" si="1"/>
        <v>Qtr1</v>
      </c>
      <c r="I58" s="18">
        <f t="shared" si="2"/>
        <v>68851.738599999939</v>
      </c>
      <c r="J58" s="18">
        <f t="shared" si="3"/>
        <v>69.547210707070647</v>
      </c>
    </row>
    <row r="59" spans="2:10" x14ac:dyDescent="0.35">
      <c r="C59" t="s">
        <v>10958</v>
      </c>
      <c r="D59">
        <v>89124.186999999874</v>
      </c>
      <c r="E59">
        <v>1604</v>
      </c>
      <c r="H59" t="str">
        <f t="shared" si="1"/>
        <v>Qtr2</v>
      </c>
      <c r="I59" s="18">
        <f t="shared" si="2"/>
        <v>89124.186999999874</v>
      </c>
      <c r="J59" s="18">
        <f t="shared" si="3"/>
        <v>55.563707605984959</v>
      </c>
    </row>
    <row r="60" spans="2:10" x14ac:dyDescent="0.35">
      <c r="C60" t="s">
        <v>10959</v>
      </c>
      <c r="D60">
        <v>130259.57519999996</v>
      </c>
      <c r="E60">
        <v>2241</v>
      </c>
      <c r="H60" t="str">
        <f t="shared" si="1"/>
        <v>Qtr3</v>
      </c>
      <c r="I60" s="18">
        <f t="shared" si="2"/>
        <v>130259.57519999996</v>
      </c>
      <c r="J60" s="18">
        <f t="shared" si="3"/>
        <v>58.125647121820599</v>
      </c>
    </row>
    <row r="61" spans="2:10" x14ac:dyDescent="0.35">
      <c r="C61" t="s">
        <v>10960</v>
      </c>
      <c r="D61">
        <v>182297.00819999998</v>
      </c>
      <c r="E61">
        <v>3144</v>
      </c>
      <c r="H61" t="str">
        <f t="shared" si="1"/>
        <v>Qtr4</v>
      </c>
      <c r="I61" s="18">
        <f t="shared" si="2"/>
        <v>182297.00819999998</v>
      </c>
      <c r="J61" s="18">
        <f t="shared" si="3"/>
        <v>57.982508969465641</v>
      </c>
    </row>
    <row r="62" spans="2:10" x14ac:dyDescent="0.35">
      <c r="B62" t="s">
        <v>10945</v>
      </c>
      <c r="C62" t="s">
        <v>10957</v>
      </c>
      <c r="D62">
        <v>93237.180999999953</v>
      </c>
      <c r="E62">
        <v>1243</v>
      </c>
      <c r="G62" t="str">
        <f t="shared" si="4"/>
        <v>2016</v>
      </c>
      <c r="H62" t="str">
        <f t="shared" si="1"/>
        <v>Qtr1</v>
      </c>
      <c r="I62" s="18">
        <f t="shared" si="2"/>
        <v>93237.180999999953</v>
      </c>
      <c r="J62" s="18">
        <f t="shared" si="3"/>
        <v>75.009799678197865</v>
      </c>
    </row>
    <row r="63" spans="2:10" x14ac:dyDescent="0.35">
      <c r="C63" t="s">
        <v>10958</v>
      </c>
      <c r="D63">
        <v>136082.30100000001</v>
      </c>
      <c r="E63">
        <v>2240</v>
      </c>
      <c r="H63" t="str">
        <f t="shared" si="1"/>
        <v>Qtr2</v>
      </c>
      <c r="I63" s="18">
        <f t="shared" si="2"/>
        <v>136082.30100000001</v>
      </c>
      <c r="J63" s="18">
        <f t="shared" si="3"/>
        <v>60.75102723214286</v>
      </c>
    </row>
    <row r="64" spans="2:10" x14ac:dyDescent="0.35">
      <c r="C64" t="s">
        <v>10959</v>
      </c>
      <c r="D64">
        <v>143787.36219999992</v>
      </c>
      <c r="E64">
        <v>2767</v>
      </c>
      <c r="H64" t="str">
        <f t="shared" si="1"/>
        <v>Qtr3</v>
      </c>
      <c r="I64" s="18">
        <f t="shared" si="2"/>
        <v>143787.36219999992</v>
      </c>
      <c r="J64" s="18">
        <f t="shared" si="3"/>
        <v>51.965074882544243</v>
      </c>
    </row>
    <row r="65" spans="2:10" x14ac:dyDescent="0.35">
      <c r="C65" t="s">
        <v>10960</v>
      </c>
      <c r="D65">
        <v>236098.75379999995</v>
      </c>
      <c r="E65">
        <v>3587</v>
      </c>
      <c r="H65" t="str">
        <f t="shared" si="1"/>
        <v>Qtr4</v>
      </c>
      <c r="I65" s="18">
        <f t="shared" si="2"/>
        <v>236098.75379999995</v>
      </c>
      <c r="J65" s="18">
        <f t="shared" si="3"/>
        <v>65.820672930025083</v>
      </c>
    </row>
    <row r="66" spans="2:10" x14ac:dyDescent="0.35">
      <c r="B66" t="s">
        <v>10946</v>
      </c>
      <c r="C66" t="s">
        <v>10957</v>
      </c>
      <c r="D66">
        <v>123144.86019999994</v>
      </c>
      <c r="E66">
        <v>1845</v>
      </c>
      <c r="G66" t="str">
        <f t="shared" si="4"/>
        <v>2017</v>
      </c>
      <c r="H66" t="str">
        <f t="shared" si="1"/>
        <v>Qtr1</v>
      </c>
      <c r="I66" s="18">
        <f t="shared" si="2"/>
        <v>123144.86019999994</v>
      </c>
      <c r="J66" s="18">
        <f t="shared" si="3"/>
        <v>66.745181680216774</v>
      </c>
    </row>
    <row r="67" spans="2:10" x14ac:dyDescent="0.35">
      <c r="C67" t="s">
        <v>10958</v>
      </c>
      <c r="D67">
        <v>133764.37199999994</v>
      </c>
      <c r="E67">
        <v>2551</v>
      </c>
      <c r="H67" t="str">
        <f t="shared" si="1"/>
        <v>Qtr2</v>
      </c>
      <c r="I67" s="18">
        <f t="shared" si="2"/>
        <v>133764.37199999994</v>
      </c>
      <c r="J67" s="18">
        <f t="shared" si="3"/>
        <v>52.43605331242648</v>
      </c>
    </row>
    <row r="68" spans="2:10" x14ac:dyDescent="0.35">
      <c r="C68" t="s">
        <v>10959</v>
      </c>
      <c r="D68">
        <v>196251.95600000018</v>
      </c>
      <c r="E68">
        <v>3384</v>
      </c>
      <c r="H68" t="str">
        <f t="shared" si="1"/>
        <v>Qtr3</v>
      </c>
      <c r="I68" s="18">
        <f t="shared" si="2"/>
        <v>196251.95600000018</v>
      </c>
      <c r="J68" s="18">
        <f t="shared" si="3"/>
        <v>57.99407683215135</v>
      </c>
    </row>
    <row r="69" spans="2:10" x14ac:dyDescent="0.35">
      <c r="C69" t="s">
        <v>10960</v>
      </c>
      <c r="D69">
        <v>280054.06699999998</v>
      </c>
      <c r="E69">
        <v>4696</v>
      </c>
      <c r="H69" t="str">
        <f t="shared" si="1"/>
        <v>Qtr4</v>
      </c>
      <c r="I69" s="18">
        <f t="shared" si="2"/>
        <v>280054.06699999998</v>
      </c>
      <c r="J69" s="18">
        <f t="shared" si="3"/>
        <v>59.636726362862007</v>
      </c>
    </row>
    <row r="75" spans="2:10" x14ac:dyDescent="0.35">
      <c r="B75" t="s">
        <v>10967</v>
      </c>
    </row>
    <row r="76" spans="2:10" x14ac:dyDescent="0.35">
      <c r="E76" t="s">
        <v>10965</v>
      </c>
    </row>
    <row r="77" spans="2:10" x14ac:dyDescent="0.35">
      <c r="B77" s="13" t="s">
        <v>10</v>
      </c>
      <c r="C77" t="s">
        <v>10948</v>
      </c>
      <c r="E77" t="s">
        <v>10</v>
      </c>
      <c r="F77" t="s">
        <v>17</v>
      </c>
    </row>
    <row r="78" spans="2:10" x14ac:dyDescent="0.35">
      <c r="B78" t="s">
        <v>42</v>
      </c>
      <c r="C78">
        <v>457687.63150000101</v>
      </c>
      <c r="E78" t="str">
        <f>B78</f>
        <v>California</v>
      </c>
      <c r="F78">
        <f>C78</f>
        <v>457687.63150000101</v>
      </c>
    </row>
    <row r="79" spans="2:10" x14ac:dyDescent="0.35">
      <c r="B79" t="s">
        <v>266</v>
      </c>
      <c r="C79">
        <v>310876.27099999978</v>
      </c>
      <c r="E79" t="str">
        <f t="shared" ref="E79:E126" si="5">B79</f>
        <v>New York</v>
      </c>
      <c r="F79">
        <f t="shared" ref="F79:F126" si="6">C79</f>
        <v>310876.27099999978</v>
      </c>
    </row>
    <row r="80" spans="2:10" x14ac:dyDescent="0.35">
      <c r="B80" t="s">
        <v>103</v>
      </c>
      <c r="C80">
        <v>170188.04580000002</v>
      </c>
      <c r="E80" t="str">
        <f t="shared" si="5"/>
        <v>Texas</v>
      </c>
      <c r="F80">
        <f t="shared" si="6"/>
        <v>170188.04580000002</v>
      </c>
    </row>
    <row r="81" spans="2:6" x14ac:dyDescent="0.35">
      <c r="B81" t="s">
        <v>95</v>
      </c>
      <c r="C81">
        <v>138641.26999999993</v>
      </c>
      <c r="E81" t="str">
        <f t="shared" si="5"/>
        <v>Washington</v>
      </c>
      <c r="F81">
        <f t="shared" si="6"/>
        <v>138641.26999999993</v>
      </c>
    </row>
    <row r="82" spans="2:6" x14ac:dyDescent="0.35">
      <c r="B82" t="s">
        <v>146</v>
      </c>
      <c r="C82">
        <v>116511.91400000003</v>
      </c>
      <c r="E82" t="str">
        <f t="shared" si="5"/>
        <v>Pennsylvania</v>
      </c>
      <c r="F82">
        <f t="shared" si="6"/>
        <v>116511.91400000003</v>
      </c>
    </row>
    <row r="83" spans="2:6" x14ac:dyDescent="0.35">
      <c r="B83" t="s">
        <v>53</v>
      </c>
      <c r="C83">
        <v>89473.707999999999</v>
      </c>
      <c r="E83" t="str">
        <f t="shared" si="5"/>
        <v>Florida</v>
      </c>
      <c r="F83">
        <f t="shared" si="6"/>
        <v>89473.707999999999</v>
      </c>
    </row>
    <row r="84" spans="2:6" x14ac:dyDescent="0.35">
      <c r="B84" t="s">
        <v>210</v>
      </c>
      <c r="C84">
        <v>80166.100999999864</v>
      </c>
      <c r="E84" t="str">
        <f t="shared" si="5"/>
        <v>Illinois</v>
      </c>
      <c r="F84">
        <f t="shared" si="6"/>
        <v>80166.100999999864</v>
      </c>
    </row>
    <row r="85" spans="2:6" x14ac:dyDescent="0.35">
      <c r="B85" t="s">
        <v>497</v>
      </c>
      <c r="C85">
        <v>78258.135999999926</v>
      </c>
      <c r="E85" t="str">
        <f t="shared" si="5"/>
        <v>Ohio</v>
      </c>
      <c r="F85">
        <f t="shared" si="6"/>
        <v>78258.135999999926</v>
      </c>
    </row>
    <row r="86" spans="2:6" x14ac:dyDescent="0.35">
      <c r="B86" t="s">
        <v>237</v>
      </c>
      <c r="C86">
        <v>76269.614000000016</v>
      </c>
      <c r="E86" t="str">
        <f t="shared" si="5"/>
        <v>Michigan</v>
      </c>
      <c r="F86">
        <f t="shared" si="6"/>
        <v>76269.614000000016</v>
      </c>
    </row>
    <row r="87" spans="2:6" x14ac:dyDescent="0.35">
      <c r="B87" t="s">
        <v>318</v>
      </c>
      <c r="C87">
        <v>70636.719999999987</v>
      </c>
      <c r="E87" t="str">
        <f t="shared" si="5"/>
        <v>Virginia</v>
      </c>
      <c r="F87">
        <f t="shared" si="6"/>
        <v>70636.719999999987</v>
      </c>
    </row>
    <row r="88" spans="2:6" x14ac:dyDescent="0.35">
      <c r="B88" t="s">
        <v>87</v>
      </c>
      <c r="C88">
        <v>55603.163999999968</v>
      </c>
      <c r="E88" t="str">
        <f t="shared" si="5"/>
        <v>North Carolina</v>
      </c>
      <c r="F88">
        <f t="shared" si="6"/>
        <v>55603.163999999968</v>
      </c>
    </row>
    <row r="89" spans="2:6" x14ac:dyDescent="0.35">
      <c r="B89" t="s">
        <v>253</v>
      </c>
      <c r="C89">
        <v>53555.360000000001</v>
      </c>
      <c r="E89" t="str">
        <f t="shared" si="5"/>
        <v>Indiana</v>
      </c>
      <c r="F89">
        <f t="shared" si="6"/>
        <v>53555.360000000001</v>
      </c>
    </row>
    <row r="90" spans="2:6" x14ac:dyDescent="0.35">
      <c r="B90" t="s">
        <v>1274</v>
      </c>
      <c r="C90">
        <v>49095.840000000004</v>
      </c>
      <c r="E90" t="str">
        <f t="shared" si="5"/>
        <v>Georgia</v>
      </c>
      <c r="F90">
        <f t="shared" si="6"/>
        <v>49095.840000000004</v>
      </c>
    </row>
    <row r="91" spans="2:6" x14ac:dyDescent="0.35">
      <c r="B91" t="s">
        <v>28</v>
      </c>
      <c r="C91">
        <v>36591.749999999971</v>
      </c>
      <c r="E91" t="str">
        <f t="shared" si="5"/>
        <v>Kentucky</v>
      </c>
      <c r="F91">
        <f t="shared" si="6"/>
        <v>36591.749999999971</v>
      </c>
    </row>
    <row r="92" spans="2:6" x14ac:dyDescent="0.35">
      <c r="B92" t="s">
        <v>789</v>
      </c>
      <c r="C92">
        <v>35764.312000000013</v>
      </c>
      <c r="E92" t="str">
        <f t="shared" si="5"/>
        <v>New Jersey</v>
      </c>
      <c r="F92">
        <f t="shared" si="6"/>
        <v>35764.312000000013</v>
      </c>
    </row>
    <row r="93" spans="2:6" x14ac:dyDescent="0.35">
      <c r="B93" t="s">
        <v>309</v>
      </c>
      <c r="C93">
        <v>35282.000999999997</v>
      </c>
      <c r="E93" t="str">
        <f t="shared" si="5"/>
        <v>Arizona</v>
      </c>
      <c r="F93">
        <f t="shared" si="6"/>
        <v>35282.000999999997</v>
      </c>
    </row>
    <row r="94" spans="2:6" x14ac:dyDescent="0.35">
      <c r="B94" t="s">
        <v>113</v>
      </c>
      <c r="C94">
        <v>32114.610000000019</v>
      </c>
      <c r="E94" t="str">
        <f t="shared" si="5"/>
        <v>Wisconsin</v>
      </c>
      <c r="F94">
        <f t="shared" si="6"/>
        <v>32114.610000000019</v>
      </c>
    </row>
    <row r="95" spans="2:6" x14ac:dyDescent="0.35">
      <c r="B95" t="s">
        <v>456</v>
      </c>
      <c r="C95">
        <v>32108.117999999995</v>
      </c>
      <c r="E95" t="str">
        <f t="shared" si="5"/>
        <v>Colorado</v>
      </c>
      <c r="F95">
        <f t="shared" si="6"/>
        <v>32108.117999999995</v>
      </c>
    </row>
    <row r="96" spans="2:6" x14ac:dyDescent="0.35">
      <c r="B96" t="s">
        <v>334</v>
      </c>
      <c r="C96">
        <v>30661.872999999981</v>
      </c>
      <c r="E96" t="str">
        <f t="shared" si="5"/>
        <v>Tennessee</v>
      </c>
      <c r="F96">
        <f t="shared" si="6"/>
        <v>30661.872999999981</v>
      </c>
    </row>
    <row r="97" spans="2:6" x14ac:dyDescent="0.35">
      <c r="B97" t="s">
        <v>228</v>
      </c>
      <c r="C97">
        <v>29863.149999999994</v>
      </c>
      <c r="E97" t="str">
        <f t="shared" si="5"/>
        <v>Minnesota</v>
      </c>
      <c r="F97">
        <f t="shared" si="6"/>
        <v>29863.149999999994</v>
      </c>
    </row>
    <row r="98" spans="2:6" x14ac:dyDescent="0.35">
      <c r="B98" t="s">
        <v>1247</v>
      </c>
      <c r="C98">
        <v>28634.433999999994</v>
      </c>
      <c r="E98" t="str">
        <f t="shared" si="5"/>
        <v>Massachusetts</v>
      </c>
      <c r="F98">
        <f t="shared" si="6"/>
        <v>28634.433999999994</v>
      </c>
    </row>
    <row r="99" spans="2:6" x14ac:dyDescent="0.35">
      <c r="B99" t="s">
        <v>244</v>
      </c>
      <c r="C99">
        <v>27451.068999999992</v>
      </c>
      <c r="E99" t="str">
        <f t="shared" si="5"/>
        <v>Delaware</v>
      </c>
      <c r="F99">
        <f t="shared" si="6"/>
        <v>27451.068999999992</v>
      </c>
    </row>
    <row r="100" spans="2:6" x14ac:dyDescent="0.35">
      <c r="B100" t="s">
        <v>2741</v>
      </c>
      <c r="C100">
        <v>23705.523000000001</v>
      </c>
      <c r="E100" t="str">
        <f t="shared" si="5"/>
        <v>Maryland</v>
      </c>
      <c r="F100">
        <f t="shared" si="6"/>
        <v>23705.523000000001</v>
      </c>
    </row>
    <row r="101" spans="2:6" x14ac:dyDescent="0.35">
      <c r="B101" t="s">
        <v>1402</v>
      </c>
      <c r="C101">
        <v>22627.955999999995</v>
      </c>
      <c r="E101" t="str">
        <f t="shared" si="5"/>
        <v>Rhode Island</v>
      </c>
      <c r="F101">
        <f t="shared" si="6"/>
        <v>22627.955999999995</v>
      </c>
    </row>
    <row r="102" spans="2:6" x14ac:dyDescent="0.35">
      <c r="B102" t="s">
        <v>596</v>
      </c>
      <c r="C102">
        <v>22205.149999999998</v>
      </c>
      <c r="E102" t="str">
        <f t="shared" si="5"/>
        <v>Missouri</v>
      </c>
      <c r="F102">
        <f t="shared" si="6"/>
        <v>22205.149999999998</v>
      </c>
    </row>
    <row r="103" spans="2:6" x14ac:dyDescent="0.35">
      <c r="B103" t="s">
        <v>649</v>
      </c>
      <c r="C103">
        <v>19683.39</v>
      </c>
      <c r="E103" t="str">
        <f t="shared" si="5"/>
        <v>Oklahoma</v>
      </c>
      <c r="F103">
        <f t="shared" si="6"/>
        <v>19683.39</v>
      </c>
    </row>
    <row r="104" spans="2:6" x14ac:dyDescent="0.35">
      <c r="B104" t="s">
        <v>357</v>
      </c>
      <c r="C104">
        <v>19510.639999999992</v>
      </c>
      <c r="E104" t="str">
        <f t="shared" si="5"/>
        <v>Alabama</v>
      </c>
      <c r="F104">
        <f t="shared" si="6"/>
        <v>19510.639999999992</v>
      </c>
    </row>
    <row r="105" spans="2:6" x14ac:dyDescent="0.35">
      <c r="B105" t="s">
        <v>419</v>
      </c>
      <c r="C105">
        <v>17431.149999999991</v>
      </c>
      <c r="E105" t="str">
        <f t="shared" si="5"/>
        <v>Oregon</v>
      </c>
      <c r="F105">
        <f t="shared" si="6"/>
        <v>17431.149999999991</v>
      </c>
    </row>
    <row r="106" spans="2:6" x14ac:dyDescent="0.35">
      <c r="B106" t="s">
        <v>1395</v>
      </c>
      <c r="C106">
        <v>16729.101999999999</v>
      </c>
      <c r="E106" t="str">
        <f t="shared" si="5"/>
        <v>Nevada</v>
      </c>
      <c r="F106">
        <f t="shared" si="6"/>
        <v>16729.101999999999</v>
      </c>
    </row>
    <row r="107" spans="2:6" x14ac:dyDescent="0.35">
      <c r="B107" t="s">
        <v>748</v>
      </c>
      <c r="C107">
        <v>13384.356999999996</v>
      </c>
      <c r="E107" t="str">
        <f t="shared" si="5"/>
        <v>Connecticut</v>
      </c>
      <c r="F107">
        <f t="shared" si="6"/>
        <v>13384.356999999996</v>
      </c>
    </row>
    <row r="108" spans="2:6" x14ac:dyDescent="0.35">
      <c r="B108" t="s">
        <v>1711</v>
      </c>
      <c r="C108">
        <v>11678.129999999997</v>
      </c>
      <c r="E108" t="str">
        <f t="shared" si="5"/>
        <v>Arkansas</v>
      </c>
      <c r="F108">
        <f t="shared" si="6"/>
        <v>11678.129999999997</v>
      </c>
    </row>
    <row r="109" spans="2:6" x14ac:dyDescent="0.35">
      <c r="B109" t="s">
        <v>120</v>
      </c>
      <c r="C109">
        <v>11220.055999999999</v>
      </c>
      <c r="E109" t="str">
        <f t="shared" si="5"/>
        <v>Utah</v>
      </c>
      <c r="F109">
        <f t="shared" si="6"/>
        <v>11220.055999999999</v>
      </c>
    </row>
    <row r="110" spans="2:6" x14ac:dyDescent="0.35">
      <c r="B110" t="s">
        <v>1491</v>
      </c>
      <c r="C110">
        <v>10771.34</v>
      </c>
      <c r="E110" t="str">
        <f t="shared" si="5"/>
        <v>Mississippi</v>
      </c>
      <c r="F110">
        <f t="shared" si="6"/>
        <v>10771.34</v>
      </c>
    </row>
    <row r="111" spans="2:6" x14ac:dyDescent="0.35">
      <c r="B111" t="s">
        <v>737</v>
      </c>
      <c r="C111">
        <v>9217.0299999999988</v>
      </c>
      <c r="E111" t="str">
        <f t="shared" si="5"/>
        <v>Louisiana</v>
      </c>
      <c r="F111">
        <f t="shared" si="6"/>
        <v>9217.0299999999988</v>
      </c>
    </row>
    <row r="112" spans="2:6" x14ac:dyDescent="0.35">
      <c r="B112" t="s">
        <v>5211</v>
      </c>
      <c r="C112">
        <v>8929.369999999999</v>
      </c>
      <c r="E112" t="str">
        <f t="shared" si="5"/>
        <v>Vermont</v>
      </c>
      <c r="F112">
        <f t="shared" si="6"/>
        <v>8929.369999999999</v>
      </c>
    </row>
    <row r="113" spans="2:6" x14ac:dyDescent="0.35">
      <c r="B113" t="s">
        <v>382</v>
      </c>
      <c r="C113">
        <v>8481.7099999999991</v>
      </c>
      <c r="E113" t="str">
        <f t="shared" si="5"/>
        <v>South Carolina</v>
      </c>
      <c r="F113">
        <f t="shared" si="6"/>
        <v>8481.7099999999991</v>
      </c>
    </row>
    <row r="114" spans="2:6" x14ac:dyDescent="0.35">
      <c r="B114" t="s">
        <v>137</v>
      </c>
      <c r="C114">
        <v>7464.9299999999985</v>
      </c>
      <c r="E114" t="str">
        <f t="shared" si="5"/>
        <v>Nebraska</v>
      </c>
      <c r="F114">
        <f t="shared" si="6"/>
        <v>7464.9299999999985</v>
      </c>
    </row>
    <row r="115" spans="2:6" x14ac:dyDescent="0.35">
      <c r="B115" t="s">
        <v>2700</v>
      </c>
      <c r="C115">
        <v>7292.5239999999994</v>
      </c>
      <c r="E115" t="str">
        <f t="shared" si="5"/>
        <v>New Hampshire</v>
      </c>
      <c r="F115">
        <f t="shared" si="6"/>
        <v>7292.5239999999994</v>
      </c>
    </row>
    <row r="116" spans="2:6" x14ac:dyDescent="0.35">
      <c r="B116" t="s">
        <v>1766</v>
      </c>
      <c r="C116">
        <v>5589.3519999999971</v>
      </c>
      <c r="E116" t="str">
        <f t="shared" si="5"/>
        <v>Montana</v>
      </c>
      <c r="F116">
        <f t="shared" si="6"/>
        <v>5589.3519999999971</v>
      </c>
    </row>
    <row r="117" spans="2:6" x14ac:dyDescent="0.35">
      <c r="B117" t="s">
        <v>668</v>
      </c>
      <c r="C117">
        <v>4783.521999999999</v>
      </c>
      <c r="E117" t="str">
        <f t="shared" si="5"/>
        <v>New Mexico</v>
      </c>
      <c r="F117">
        <f t="shared" si="6"/>
        <v>4783.521999999999</v>
      </c>
    </row>
    <row r="118" spans="2:6" x14ac:dyDescent="0.35">
      <c r="B118" t="s">
        <v>488</v>
      </c>
      <c r="C118">
        <v>4579.7599999999993</v>
      </c>
      <c r="E118" t="str">
        <f t="shared" si="5"/>
        <v>Iowa</v>
      </c>
      <c r="F118">
        <f t="shared" si="6"/>
        <v>4579.7599999999993</v>
      </c>
    </row>
    <row r="119" spans="2:6" x14ac:dyDescent="0.35">
      <c r="B119" t="s">
        <v>6267</v>
      </c>
      <c r="C119">
        <v>4382.4860000000017</v>
      </c>
      <c r="E119" t="str">
        <f t="shared" si="5"/>
        <v>Idaho</v>
      </c>
      <c r="F119">
        <f t="shared" si="6"/>
        <v>4382.4860000000017</v>
      </c>
    </row>
    <row r="120" spans="2:6" x14ac:dyDescent="0.35">
      <c r="B120" t="s">
        <v>4538</v>
      </c>
      <c r="C120">
        <v>2914.31</v>
      </c>
      <c r="E120" t="str">
        <f t="shared" si="5"/>
        <v>Kansas</v>
      </c>
      <c r="F120">
        <f t="shared" si="6"/>
        <v>2914.31</v>
      </c>
    </row>
    <row r="121" spans="2:6" x14ac:dyDescent="0.35">
      <c r="B121" t="s">
        <v>3040</v>
      </c>
      <c r="C121">
        <v>2865.0199999999995</v>
      </c>
      <c r="E121" t="str">
        <f t="shared" si="5"/>
        <v>District of Columbia</v>
      </c>
      <c r="F121">
        <f t="shared" si="6"/>
        <v>2865.0199999999995</v>
      </c>
    </row>
    <row r="122" spans="2:6" x14ac:dyDescent="0.35">
      <c r="B122" t="s">
        <v>8549</v>
      </c>
      <c r="C122">
        <v>1603.136</v>
      </c>
      <c r="E122" t="str">
        <f t="shared" si="5"/>
        <v>Wyoming</v>
      </c>
      <c r="F122">
        <f t="shared" si="6"/>
        <v>1603.136</v>
      </c>
    </row>
    <row r="123" spans="2:6" x14ac:dyDescent="0.35">
      <c r="B123" t="s">
        <v>5333</v>
      </c>
      <c r="C123">
        <v>1315.5600000000002</v>
      </c>
      <c r="E123" t="str">
        <f t="shared" si="5"/>
        <v>South Dakota</v>
      </c>
      <c r="F123">
        <f t="shared" si="6"/>
        <v>1315.5600000000002</v>
      </c>
    </row>
    <row r="124" spans="2:6" x14ac:dyDescent="0.35">
      <c r="B124" t="s">
        <v>5242</v>
      </c>
      <c r="C124">
        <v>1270.5300000000002</v>
      </c>
      <c r="E124" t="str">
        <f t="shared" si="5"/>
        <v>Maine</v>
      </c>
      <c r="F124">
        <f t="shared" si="6"/>
        <v>1270.5300000000002</v>
      </c>
    </row>
    <row r="125" spans="2:6" x14ac:dyDescent="0.35">
      <c r="B125" t="s">
        <v>9733</v>
      </c>
      <c r="C125">
        <v>1209.8240000000001</v>
      </c>
      <c r="E125" t="str">
        <f t="shared" si="5"/>
        <v>West Virginia</v>
      </c>
      <c r="F125">
        <f t="shared" si="6"/>
        <v>1209.8240000000001</v>
      </c>
    </row>
    <row r="126" spans="2:6" x14ac:dyDescent="0.35">
      <c r="B126" t="s">
        <v>7456</v>
      </c>
      <c r="C126">
        <v>919.91</v>
      </c>
      <c r="E126" t="str">
        <f t="shared" si="5"/>
        <v>North Dakota</v>
      </c>
      <c r="F126">
        <f t="shared" si="6"/>
        <v>919.91</v>
      </c>
    </row>
    <row r="127" spans="2:6" x14ac:dyDescent="0.35">
      <c r="B127" t="s">
        <v>10951</v>
      </c>
      <c r="C127">
        <v>2297200.8603000008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33248-8BC8-4AC1-A264-591CD22A1871}">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Dashboard_Wireframe</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Paula Anyanwu</cp:lastModifiedBy>
  <dcterms:created xsi:type="dcterms:W3CDTF">2023-03-16T03:39:10Z</dcterms:created>
  <dcterms:modified xsi:type="dcterms:W3CDTF">2024-08-21T16:41:19Z</dcterms:modified>
</cp:coreProperties>
</file>