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echnip-my.sharepoint.com/personal/brice_belin_ten_com/Documents/T.EN_Documents_Perso/"/>
    </mc:Choice>
  </mc:AlternateContent>
  <xr:revisionPtr revIDLastSave="446" documentId="13_ncr:1_{2D911DF3-DFB5-4221-AE04-89510E207E7B}" xr6:coauthVersionLast="47" xr6:coauthVersionMax="47" xr10:uidLastSave="{9235B9D7-A865-4600-B816-ED98307E356F}"/>
  <bookViews>
    <workbookView xWindow="-110" yWindow="-110" windowWidth="25820" windowHeight="15500" tabRatio="849" firstSheet="27" activeTab="44" xr2:uid="{00000000-000D-0000-FFFF-FFFF00000000}"/>
  </bookViews>
  <sheets>
    <sheet name="SEM1" sheetId="1" r:id="rId1"/>
    <sheet name="SEM2" sheetId="2" r:id="rId2"/>
    <sheet name="SEM3" sheetId="3" r:id="rId3"/>
    <sheet name="SEM4" sheetId="4" r:id="rId4"/>
    <sheet name="SEM5" sheetId="5" r:id="rId5"/>
    <sheet name="SEM6" sheetId="6" r:id="rId6"/>
    <sheet name="SEM7" sheetId="7" r:id="rId7"/>
    <sheet name="SEM8" sheetId="8" r:id="rId8"/>
    <sheet name="SEM9" sheetId="9" r:id="rId9"/>
    <sheet name="SEM10" sheetId="10" r:id="rId10"/>
    <sheet name="SEM11" sheetId="11" r:id="rId11"/>
    <sheet name="SEM12" sheetId="12" r:id="rId12"/>
    <sheet name="SEM13" sheetId="13" r:id="rId13"/>
    <sheet name="1 TRIMESTRE" sheetId="14" r:id="rId14"/>
    <sheet name="SEM14 " sheetId="15" r:id="rId15"/>
    <sheet name="SEM15" sheetId="16" r:id="rId16"/>
    <sheet name="SEM16" sheetId="17" r:id="rId17"/>
    <sheet name="SEM17" sheetId="18" r:id="rId18"/>
    <sheet name="SEM18" sheetId="19" r:id="rId19"/>
    <sheet name="SEM19" sheetId="20" r:id="rId20"/>
    <sheet name="SEM20" sheetId="21" r:id="rId21"/>
    <sheet name="SEM21" sheetId="22" r:id="rId22"/>
    <sheet name="SEM22" sheetId="23" r:id="rId23"/>
    <sheet name="SEM23" sheetId="24" r:id="rId24"/>
    <sheet name="SEM24" sheetId="25" r:id="rId25"/>
    <sheet name="SEM25" sheetId="26" r:id="rId26"/>
    <sheet name="SEM26" sheetId="27" r:id="rId27"/>
    <sheet name="2 TRIMESTRE" sheetId="56" r:id="rId28"/>
    <sheet name="SEM27" sheetId="28" r:id="rId29"/>
    <sheet name="SEM28" sheetId="29" r:id="rId30"/>
    <sheet name="SEM29" sheetId="30" r:id="rId31"/>
    <sheet name="SEM30" sheetId="31" r:id="rId32"/>
    <sheet name="SEM32" sheetId="33" r:id="rId33"/>
    <sheet name="SEM33" sheetId="34" r:id="rId34"/>
    <sheet name="SEM34" sheetId="35" r:id="rId35"/>
    <sheet name="SEM35" sheetId="36" r:id="rId36"/>
    <sheet name="SEM36" sheetId="37" r:id="rId37"/>
    <sheet name="SEM37" sheetId="38" r:id="rId38"/>
    <sheet name="SEM38" sheetId="39" r:id="rId39"/>
    <sheet name="SEM31" sheetId="32" r:id="rId40"/>
    <sheet name="SEM39" sheetId="40" r:id="rId41"/>
    <sheet name="3 TRIMESTRE" sheetId="41" r:id="rId42"/>
    <sheet name="SEM40" sheetId="42" r:id="rId43"/>
    <sheet name="SEM41" sheetId="43" r:id="rId44"/>
    <sheet name="SEM42" sheetId="44" r:id="rId45"/>
    <sheet name="SEM43" sheetId="45" r:id="rId46"/>
    <sheet name="SEM44" sheetId="46" r:id="rId47"/>
    <sheet name="SEM45" sheetId="47" r:id="rId48"/>
    <sheet name="SEM46" sheetId="48" r:id="rId49"/>
    <sheet name="SEM47" sheetId="49" r:id="rId50"/>
    <sheet name="SEM48" sheetId="50" r:id="rId51"/>
    <sheet name="SEM49" sheetId="51" r:id="rId52"/>
    <sheet name="SEM50" sheetId="52" r:id="rId53"/>
    <sheet name="SEM51" sheetId="53" r:id="rId54"/>
    <sheet name="SEM52" sheetId="54" r:id="rId55"/>
    <sheet name="SEM53" sheetId="57" r:id="rId56"/>
    <sheet name="4 TRIMESTRE" sheetId="55" r:id="rId5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40" l="1"/>
  <c r="M33" i="38"/>
  <c r="M29" i="38"/>
  <c r="M9" i="31"/>
  <c r="M17" i="49"/>
  <c r="M18" i="31" l="1"/>
  <c r="M14" i="31"/>
  <c r="M79" i="24"/>
  <c r="M54" i="24"/>
  <c r="M37" i="24"/>
  <c r="M44" i="21"/>
  <c r="M9" i="21"/>
  <c r="M31" i="48"/>
  <c r="M67" i="45" l="1"/>
  <c r="O66" i="46"/>
  <c r="O91" i="46"/>
  <c r="O100" i="46"/>
  <c r="N66" i="46"/>
  <c r="N91" i="46"/>
  <c r="N100" i="46"/>
  <c r="M66" i="46"/>
  <c r="M91" i="46"/>
  <c r="M100" i="46"/>
  <c r="P100" i="46" l="1"/>
  <c r="P91" i="46"/>
  <c r="P66" i="46"/>
  <c r="O41" i="28"/>
  <c r="N41" i="28"/>
  <c r="M41" i="28"/>
  <c r="M60" i="27"/>
  <c r="M37" i="27"/>
  <c r="O74" i="20"/>
  <c r="N74" i="20"/>
  <c r="M74" i="20"/>
  <c r="O66" i="20"/>
  <c r="N66" i="20"/>
  <c r="M66" i="20"/>
  <c r="O51" i="20"/>
  <c r="N51" i="20"/>
  <c r="M51" i="20"/>
  <c r="P41" i="28" l="1"/>
  <c r="P74" i="20"/>
  <c r="P51" i="20"/>
  <c r="P66" i="20"/>
  <c r="O9" i="19" l="1"/>
  <c r="N9" i="19"/>
  <c r="M9" i="19"/>
  <c r="M44" i="51"/>
  <c r="M9" i="51"/>
  <c r="M85" i="45"/>
  <c r="M57" i="38"/>
  <c r="M9" i="38"/>
  <c r="M26" i="1"/>
  <c r="N26" i="1"/>
  <c r="O26" i="1"/>
  <c r="M97" i="45"/>
  <c r="N97" i="45"/>
  <c r="O97" i="45"/>
  <c r="O9" i="22"/>
  <c r="N9" i="22"/>
  <c r="M9" i="22"/>
  <c r="M99" i="10"/>
  <c r="M76" i="10"/>
  <c r="M42" i="10"/>
  <c r="M28" i="10"/>
  <c r="M9" i="10"/>
  <c r="O48" i="53"/>
  <c r="N48" i="53"/>
  <c r="M48" i="53"/>
  <c r="O17" i="36"/>
  <c r="N17" i="36"/>
  <c r="M17" i="36"/>
  <c r="O15" i="36"/>
  <c r="N15" i="36"/>
  <c r="M15" i="36"/>
  <c r="O59" i="33"/>
  <c r="N59" i="33"/>
  <c r="M59" i="33"/>
  <c r="O74" i="33"/>
  <c r="N74" i="33"/>
  <c r="M74" i="33"/>
  <c r="O72" i="33"/>
  <c r="N72" i="33"/>
  <c r="M72" i="33"/>
  <c r="O43" i="33"/>
  <c r="N43" i="33"/>
  <c r="M43" i="33"/>
  <c r="P9" i="19" l="1"/>
  <c r="P26" i="1"/>
  <c r="P97" i="45"/>
  <c r="P59" i="33"/>
  <c r="P72" i="33"/>
  <c r="P43" i="33"/>
  <c r="P9" i="22"/>
  <c r="P48" i="53"/>
  <c r="P17" i="36"/>
  <c r="P15" i="36"/>
  <c r="P74" i="33"/>
  <c r="O84" i="29" l="1"/>
  <c r="N84" i="29"/>
  <c r="M84" i="29"/>
  <c r="P84" i="29" l="1"/>
  <c r="O9" i="17"/>
  <c r="N9" i="17"/>
  <c r="M9" i="17"/>
  <c r="P9" i="17" l="1"/>
  <c r="O85" i="6"/>
  <c r="N85" i="6"/>
  <c r="M85" i="6"/>
  <c r="O69" i="6"/>
  <c r="N69" i="6"/>
  <c r="M69" i="6"/>
  <c r="P69" i="6" l="1"/>
  <c r="P85" i="6"/>
  <c r="O11" i="54"/>
  <c r="O13" i="54"/>
  <c r="N11" i="54"/>
  <c r="N13" i="54"/>
  <c r="M11" i="54"/>
  <c r="M13" i="54"/>
  <c r="P11" i="54" l="1"/>
  <c r="P13" i="54"/>
  <c r="O9" i="48"/>
  <c r="N9" i="48"/>
  <c r="M9" i="48"/>
  <c r="O31" i="48"/>
  <c r="N31" i="48"/>
  <c r="P31" i="48" l="1"/>
  <c r="P9" i="48"/>
  <c r="M9" i="45"/>
  <c r="M37" i="45"/>
  <c r="O11" i="30" l="1"/>
  <c r="N11" i="30"/>
  <c r="M11" i="30"/>
  <c r="O9" i="30"/>
  <c r="N9" i="30"/>
  <c r="M9" i="30"/>
  <c r="O9" i="29"/>
  <c r="N9" i="29"/>
  <c r="M9" i="29"/>
  <c r="O26" i="29"/>
  <c r="N26" i="29"/>
  <c r="M26" i="29"/>
  <c r="P9" i="30" l="1"/>
  <c r="P11" i="30"/>
  <c r="P9" i="29"/>
  <c r="P26" i="29"/>
  <c r="O55" i="23"/>
  <c r="O79" i="24" l="1"/>
  <c r="N79" i="24"/>
  <c r="O54" i="24"/>
  <c r="N54" i="24"/>
  <c r="O63" i="18" l="1"/>
  <c r="N63" i="18"/>
  <c r="M63" i="18"/>
  <c r="O50" i="18"/>
  <c r="N50" i="18"/>
  <c r="M50" i="18"/>
  <c r="O28" i="18"/>
  <c r="N28" i="18"/>
  <c r="M28" i="18"/>
  <c r="O9" i="18"/>
  <c r="N9" i="18"/>
  <c r="M9" i="18"/>
  <c r="P63" i="18" l="1"/>
  <c r="P9" i="18"/>
  <c r="P50" i="18"/>
  <c r="P28" i="18"/>
  <c r="O109" i="9"/>
  <c r="N109" i="9"/>
  <c r="M109" i="9"/>
  <c r="P109" i="9" l="1"/>
  <c r="O35" i="8"/>
  <c r="N35" i="8"/>
  <c r="M35" i="8"/>
  <c r="P35" i="8" l="1"/>
  <c r="O47" i="57"/>
  <c r="N47" i="57"/>
  <c r="M47" i="57"/>
  <c r="O45" i="57"/>
  <c r="N45" i="57"/>
  <c r="M45" i="57"/>
  <c r="O43" i="57"/>
  <c r="N43" i="57"/>
  <c r="M43" i="57"/>
  <c r="O41" i="57"/>
  <c r="N41" i="57"/>
  <c r="M41" i="57"/>
  <c r="O26" i="57"/>
  <c r="N26" i="57"/>
  <c r="M26" i="57"/>
  <c r="O9" i="57"/>
  <c r="N9" i="57"/>
  <c r="M9" i="57"/>
  <c r="O9" i="54"/>
  <c r="N9" i="54"/>
  <c r="M9" i="54"/>
  <c r="P47" i="57" l="1"/>
  <c r="P41" i="57"/>
  <c r="P45" i="57"/>
  <c r="P26" i="57"/>
  <c r="P9" i="57"/>
  <c r="P43" i="57"/>
  <c r="P9" i="54"/>
  <c r="M25" i="43" l="1"/>
  <c r="M9" i="43"/>
  <c r="M58" i="39" l="1"/>
  <c r="N101" i="27" l="1"/>
  <c r="O101" i="27"/>
  <c r="M55" i="23" l="1"/>
  <c r="N55" i="23"/>
  <c r="P55" i="23" l="1"/>
  <c r="O40" i="20"/>
  <c r="N40" i="20"/>
  <c r="M40" i="20"/>
  <c r="P40" i="20" l="1"/>
  <c r="M15" i="17"/>
  <c r="M58" i="15" l="1"/>
  <c r="M9" i="15" l="1"/>
  <c r="O40" i="1" l="1"/>
  <c r="N40" i="1"/>
  <c r="M40" i="1"/>
  <c r="P40" i="1" l="1"/>
  <c r="M29" i="49"/>
  <c r="M13" i="49"/>
  <c r="M40" i="39" l="1"/>
  <c r="M32" i="39"/>
  <c r="M9" i="39"/>
  <c r="O66" i="37" l="1"/>
  <c r="N66" i="37"/>
  <c r="M66" i="37"/>
  <c r="O44" i="37"/>
  <c r="N44" i="37"/>
  <c r="M44" i="37"/>
  <c r="O37" i="37"/>
  <c r="N37" i="37"/>
  <c r="M37" i="37"/>
  <c r="O9" i="37"/>
  <c r="N9" i="37"/>
  <c r="M9" i="37"/>
  <c r="O91" i="37"/>
  <c r="N91" i="37"/>
  <c r="M91" i="37"/>
  <c r="P91" i="37" l="1"/>
  <c r="P66" i="37"/>
  <c r="P37" i="37"/>
  <c r="P9" i="37"/>
  <c r="P44" i="37"/>
  <c r="M9" i="33"/>
  <c r="M101" i="32"/>
  <c r="M86" i="32"/>
  <c r="M69" i="32"/>
  <c r="M41" i="32"/>
  <c r="M9" i="32"/>
  <c r="O9" i="24" l="1"/>
  <c r="N9" i="24"/>
  <c r="O76" i="23"/>
  <c r="N76" i="23"/>
  <c r="O75" i="23"/>
  <c r="N75" i="23"/>
  <c r="O72" i="22"/>
  <c r="N72" i="22"/>
  <c r="O71" i="22"/>
  <c r="N71" i="22"/>
  <c r="P76" i="23" l="1"/>
  <c r="M72" i="22"/>
  <c r="M71" i="22"/>
  <c r="P72" i="22" l="1"/>
  <c r="M9" i="53"/>
  <c r="N48" i="44" l="1"/>
  <c r="O71" i="47" l="1"/>
  <c r="N71" i="47"/>
  <c r="M71" i="47"/>
  <c r="O41" i="46"/>
  <c r="N41" i="46"/>
  <c r="M41" i="46"/>
  <c r="O9" i="46"/>
  <c r="N9" i="46"/>
  <c r="M9" i="46"/>
  <c r="O61" i="30"/>
  <c r="O99" i="29"/>
  <c r="O72" i="28"/>
  <c r="O60" i="26"/>
  <c r="O107" i="25"/>
  <c r="O86" i="24"/>
  <c r="M9" i="24"/>
  <c r="O68" i="22"/>
  <c r="O57" i="22"/>
  <c r="N68" i="22"/>
  <c r="N57" i="22"/>
  <c r="M68" i="22"/>
  <c r="M57" i="22"/>
  <c r="M9" i="20"/>
  <c r="M58" i="19"/>
  <c r="N30" i="5"/>
  <c r="N9" i="5"/>
  <c r="M37" i="6"/>
  <c r="M22" i="6"/>
  <c r="M9" i="6"/>
  <c r="O49" i="1"/>
  <c r="P111" i="2"/>
  <c r="M111" i="2"/>
  <c r="N111" i="2"/>
  <c r="O111" i="2"/>
  <c r="O92" i="3"/>
  <c r="O131" i="4"/>
  <c r="O101" i="5"/>
  <c r="O108" i="6"/>
  <c r="O78" i="7"/>
  <c r="O45" i="8"/>
  <c r="O122" i="9"/>
  <c r="O108" i="10"/>
  <c r="O81" i="11"/>
  <c r="O100" i="12"/>
  <c r="O98" i="13"/>
  <c r="O77" i="20"/>
  <c r="O68" i="21"/>
  <c r="O9" i="20"/>
  <c r="N9" i="20"/>
  <c r="O58" i="19"/>
  <c r="N58" i="19"/>
  <c r="O21" i="17"/>
  <c r="N21" i="17"/>
  <c r="O18" i="17"/>
  <c r="N18" i="17"/>
  <c r="O15" i="17"/>
  <c r="N15" i="17"/>
  <c r="O12" i="17"/>
  <c r="N12" i="17"/>
  <c r="M21" i="17"/>
  <c r="M18" i="17"/>
  <c r="M12" i="17"/>
  <c r="N77" i="20"/>
  <c r="M77" i="20"/>
  <c r="N68" i="21"/>
  <c r="M68" i="21"/>
  <c r="M75" i="23"/>
  <c r="P75" i="23" s="1"/>
  <c r="N86" i="24"/>
  <c r="N107" i="25"/>
  <c r="M107" i="25"/>
  <c r="N60" i="26"/>
  <c r="M60" i="26"/>
  <c r="M101" i="27"/>
  <c r="P101" i="27" s="1"/>
  <c r="O21" i="8"/>
  <c r="N21" i="8"/>
  <c r="O17" i="8"/>
  <c r="N17" i="8"/>
  <c r="O13" i="8"/>
  <c r="N13" i="8"/>
  <c r="O9" i="8"/>
  <c r="N9" i="8"/>
  <c r="M21" i="8"/>
  <c r="M17" i="8"/>
  <c r="M13" i="8"/>
  <c r="M9" i="8"/>
  <c r="O37" i="6"/>
  <c r="O22" i="6"/>
  <c r="O9" i="6"/>
  <c r="N37" i="6"/>
  <c r="N22" i="6"/>
  <c r="N9" i="6"/>
  <c r="O30" i="5"/>
  <c r="M30" i="5"/>
  <c r="O86" i="4"/>
  <c r="N86" i="4"/>
  <c r="M86" i="4"/>
  <c r="O51" i="26"/>
  <c r="N51" i="26"/>
  <c r="M51" i="26"/>
  <c r="P37" i="6" l="1"/>
  <c r="P12" i="17"/>
  <c r="P21" i="8"/>
  <c r="P13" i="8"/>
  <c r="P22" i="6"/>
  <c r="P30" i="5"/>
  <c r="P86" i="4"/>
  <c r="P77" i="20"/>
  <c r="P18" i="17"/>
  <c r="P15" i="17"/>
  <c r="P51" i="26"/>
  <c r="P9" i="24"/>
  <c r="P68" i="22"/>
  <c r="P57" i="22"/>
  <c r="P21" i="17"/>
  <c r="P17" i="8"/>
  <c r="P9" i="8"/>
  <c r="P9" i="6"/>
  <c r="P71" i="47"/>
  <c r="P41" i="46"/>
  <c r="P9" i="46"/>
  <c r="P60" i="26"/>
  <c r="P107" i="25"/>
  <c r="P86" i="24"/>
  <c r="P68" i="21"/>
  <c r="O50" i="19" l="1"/>
  <c r="N50" i="19"/>
  <c r="O91" i="9" l="1"/>
  <c r="N91" i="9"/>
  <c r="O71" i="9"/>
  <c r="N71" i="9"/>
  <c r="O36" i="9"/>
  <c r="N36" i="9"/>
  <c r="O9" i="36" l="1"/>
  <c r="N9" i="36"/>
  <c r="O11" i="36"/>
  <c r="N11" i="36"/>
  <c r="O13" i="36"/>
  <c r="N13" i="36"/>
  <c r="O41" i="30" l="1"/>
  <c r="N41" i="30"/>
  <c r="O17" i="30"/>
  <c r="N17" i="30"/>
  <c r="O14" i="30"/>
  <c r="N14" i="30"/>
  <c r="O60" i="27" l="1"/>
  <c r="N60" i="27"/>
  <c r="P60" i="27" l="1"/>
  <c r="O9" i="23"/>
  <c r="N9" i="23"/>
  <c r="O56" i="21" l="1"/>
  <c r="N56" i="21"/>
  <c r="O53" i="21"/>
  <c r="N53" i="21"/>
  <c r="M56" i="21"/>
  <c r="M53" i="21"/>
  <c r="O49" i="16" l="1"/>
  <c r="O62" i="16"/>
  <c r="N62" i="16"/>
  <c r="N49" i="16"/>
  <c r="N13" i="16"/>
  <c r="O9" i="16"/>
  <c r="N9" i="16"/>
  <c r="O9" i="12" l="1"/>
  <c r="O9" i="11" l="1"/>
  <c r="N9" i="11"/>
  <c r="M110" i="4" l="1"/>
  <c r="M64" i="4"/>
  <c r="M40" i="4"/>
  <c r="M9" i="4"/>
  <c r="M76" i="3"/>
  <c r="M61" i="3"/>
  <c r="M42" i="3"/>
  <c r="M19" i="3"/>
  <c r="M9" i="3"/>
  <c r="O46" i="1" l="1"/>
  <c r="N46" i="1"/>
  <c r="O43" i="1"/>
  <c r="N43" i="1"/>
  <c r="O9" i="1"/>
  <c r="N9" i="1"/>
  <c r="O80" i="53" l="1"/>
  <c r="N80" i="53"/>
  <c r="O63" i="53"/>
  <c r="N63" i="53"/>
  <c r="O31" i="53"/>
  <c r="N31" i="53"/>
  <c r="O9" i="53"/>
  <c r="N9" i="53"/>
  <c r="O83" i="52" l="1"/>
  <c r="O68" i="52"/>
  <c r="O56" i="52"/>
  <c r="O35" i="52"/>
  <c r="O9" i="52"/>
  <c r="N83" i="52"/>
  <c r="N68" i="52"/>
  <c r="N56" i="52"/>
  <c r="N35" i="52"/>
  <c r="N9" i="52"/>
  <c r="O58" i="51"/>
  <c r="O44" i="51"/>
  <c r="O38" i="51"/>
  <c r="O22" i="51"/>
  <c r="O9" i="51"/>
  <c r="N9" i="51"/>
  <c r="N22" i="51"/>
  <c r="N38" i="51"/>
  <c r="N44" i="51"/>
  <c r="N58" i="51"/>
  <c r="O88" i="50" l="1"/>
  <c r="N88" i="50"/>
  <c r="O75" i="50"/>
  <c r="N75" i="50"/>
  <c r="O61" i="50"/>
  <c r="N61" i="50"/>
  <c r="O34" i="50"/>
  <c r="N34" i="50"/>
  <c r="O9" i="50"/>
  <c r="N9" i="50"/>
  <c r="M88" i="50"/>
  <c r="M75" i="50"/>
  <c r="M61" i="50"/>
  <c r="M34" i="50"/>
  <c r="M9" i="50"/>
  <c r="O29" i="49"/>
  <c r="O23" i="49"/>
  <c r="O17" i="49"/>
  <c r="O13" i="49"/>
  <c r="O9" i="49"/>
  <c r="N29" i="49"/>
  <c r="N23" i="49"/>
  <c r="N17" i="49"/>
  <c r="N13" i="49"/>
  <c r="N9" i="49"/>
  <c r="M70" i="48"/>
  <c r="M48" i="48"/>
  <c r="O70" i="48" l="1"/>
  <c r="N70" i="48"/>
  <c r="O48" i="48"/>
  <c r="N48" i="48"/>
  <c r="O26" i="48"/>
  <c r="N26" i="48"/>
  <c r="M42" i="47" l="1"/>
  <c r="M31" i="47"/>
  <c r="M16" i="47"/>
  <c r="M9" i="47"/>
  <c r="O42" i="47"/>
  <c r="N42" i="47"/>
  <c r="O31" i="47"/>
  <c r="N31" i="47"/>
  <c r="O16" i="47"/>
  <c r="N16" i="47"/>
  <c r="O9" i="47"/>
  <c r="N9" i="47"/>
  <c r="O85" i="45" l="1"/>
  <c r="N85" i="45"/>
  <c r="O67" i="45"/>
  <c r="N67" i="45"/>
  <c r="O37" i="45"/>
  <c r="N37" i="45"/>
  <c r="O9" i="45"/>
  <c r="N9" i="45"/>
  <c r="P90" i="44" l="1"/>
  <c r="O90" i="44"/>
  <c r="P74" i="44"/>
  <c r="O74" i="44"/>
  <c r="P48" i="44"/>
  <c r="O48" i="44"/>
  <c r="P27" i="44"/>
  <c r="O27" i="44"/>
  <c r="P9" i="44"/>
  <c r="O9" i="44"/>
  <c r="O107" i="43" l="1"/>
  <c r="N107" i="43"/>
  <c r="O66" i="43"/>
  <c r="N66" i="43"/>
  <c r="O44" i="43"/>
  <c r="N44" i="43"/>
  <c r="O25" i="43"/>
  <c r="N25" i="43"/>
  <c r="O9" i="43"/>
  <c r="N9" i="43"/>
  <c r="O78" i="42" l="1"/>
  <c r="N78" i="42"/>
  <c r="M78" i="42"/>
  <c r="O63" i="42"/>
  <c r="N63" i="42"/>
  <c r="M63" i="42"/>
  <c r="O52" i="42"/>
  <c r="N52" i="42"/>
  <c r="M52" i="42"/>
  <c r="O36" i="42"/>
  <c r="N36" i="42"/>
  <c r="M36" i="42"/>
  <c r="O9" i="42"/>
  <c r="N9" i="42"/>
  <c r="M9" i="42"/>
  <c r="O64" i="40"/>
  <c r="O58" i="40"/>
  <c r="N72" i="40"/>
  <c r="N64" i="40"/>
  <c r="N58" i="40"/>
  <c r="N35" i="40"/>
  <c r="M64" i="40"/>
  <c r="M58" i="40"/>
  <c r="M35" i="40"/>
  <c r="M9" i="40"/>
  <c r="M72" i="40"/>
  <c r="O72" i="40"/>
  <c r="O9" i="40"/>
  <c r="N9" i="40"/>
  <c r="P78" i="42" l="1"/>
  <c r="O71" i="39"/>
  <c r="N71" i="39"/>
  <c r="O58" i="39"/>
  <c r="N58" i="39"/>
  <c r="O40" i="39"/>
  <c r="N40" i="39"/>
  <c r="O32" i="39"/>
  <c r="N32" i="39"/>
  <c r="O9" i="39"/>
  <c r="N9" i="39"/>
  <c r="O57" i="38"/>
  <c r="N57" i="38"/>
  <c r="O37" i="38"/>
  <c r="N37" i="38"/>
  <c r="O33" i="38"/>
  <c r="N33" i="38"/>
  <c r="O29" i="38"/>
  <c r="N29" i="38"/>
  <c r="O9" i="38"/>
  <c r="N9" i="38"/>
  <c r="O9" i="33" l="1"/>
  <c r="N9" i="33"/>
  <c r="O101" i="32" l="1"/>
  <c r="N101" i="32"/>
  <c r="O86" i="32"/>
  <c r="N86" i="32"/>
  <c r="O69" i="32"/>
  <c r="N69" i="32"/>
  <c r="O41" i="32"/>
  <c r="N41" i="32"/>
  <c r="O9" i="32"/>
  <c r="N9" i="32"/>
  <c r="O40" i="31" l="1"/>
  <c r="N40" i="31"/>
  <c r="O23" i="31"/>
  <c r="N23" i="31"/>
  <c r="O18" i="31"/>
  <c r="N18" i="31"/>
  <c r="O14" i="31"/>
  <c r="N14" i="31"/>
  <c r="O9" i="31"/>
  <c r="N9" i="31"/>
  <c r="O61" i="29" l="1"/>
  <c r="N61" i="29"/>
  <c r="O44" i="29"/>
  <c r="N44" i="29"/>
  <c r="O58" i="28" l="1"/>
  <c r="N58" i="28"/>
  <c r="O35" i="28"/>
  <c r="N35" i="28"/>
  <c r="O23" i="28"/>
  <c r="N23" i="28"/>
  <c r="O9" i="28"/>
  <c r="N9" i="28"/>
  <c r="O92" i="27" l="1"/>
  <c r="N92" i="27"/>
  <c r="O76" i="27"/>
  <c r="N76" i="27"/>
  <c r="O37" i="27"/>
  <c r="N37" i="27"/>
  <c r="O9" i="27"/>
  <c r="N9" i="27"/>
  <c r="O56" i="26" l="1"/>
  <c r="N56" i="26"/>
  <c r="O37" i="26"/>
  <c r="N37" i="26"/>
  <c r="O21" i="26"/>
  <c r="N21" i="26"/>
  <c r="O9" i="26"/>
  <c r="N9" i="26"/>
  <c r="O82" i="25"/>
  <c r="M82" i="25"/>
  <c r="M55" i="25"/>
  <c r="M38" i="25"/>
  <c r="M13" i="25"/>
  <c r="M9" i="25"/>
  <c r="N82" i="25" l="1"/>
  <c r="O55" i="25"/>
  <c r="N55" i="25"/>
  <c r="O38" i="25"/>
  <c r="N38" i="25"/>
  <c r="O13" i="25"/>
  <c r="N13" i="25"/>
  <c r="O9" i="25"/>
  <c r="N9" i="25"/>
  <c r="O37" i="24" l="1"/>
  <c r="N37" i="24"/>
  <c r="O27" i="24" l="1"/>
  <c r="N27" i="24"/>
  <c r="O36" i="23" l="1"/>
  <c r="M36" i="23"/>
  <c r="N36" i="23"/>
  <c r="O23" i="23"/>
  <c r="N23" i="23"/>
  <c r="M23" i="23"/>
  <c r="O13" i="23"/>
  <c r="M13" i="23"/>
  <c r="N13" i="23"/>
  <c r="M50" i="22"/>
  <c r="O50" i="22"/>
  <c r="N50" i="22"/>
  <c r="O36" i="22"/>
  <c r="N36" i="22"/>
  <c r="M36" i="22"/>
  <c r="P36" i="23" l="1"/>
  <c r="O44" i="21"/>
  <c r="N44" i="21"/>
  <c r="O29" i="21"/>
  <c r="N29" i="21"/>
  <c r="O9" i="21"/>
  <c r="N9" i="21"/>
  <c r="P9" i="20" l="1"/>
  <c r="O43" i="19" l="1"/>
  <c r="N43" i="19"/>
  <c r="O33" i="19"/>
  <c r="N33" i="19"/>
  <c r="O82" i="18" l="1"/>
  <c r="N82" i="18"/>
  <c r="N9" i="12" l="1"/>
  <c r="P61" i="19" l="1"/>
  <c r="O61" i="19"/>
  <c r="N61" i="19"/>
  <c r="M61" i="19"/>
  <c r="P98" i="18"/>
  <c r="O98" i="18"/>
  <c r="N98" i="18"/>
  <c r="M98" i="18"/>
  <c r="O100" i="15"/>
  <c r="P24" i="17"/>
  <c r="O24" i="17"/>
  <c r="M24" i="17"/>
  <c r="N24" i="17" s="1"/>
  <c r="O32" i="16"/>
  <c r="N32" i="16"/>
  <c r="O13" i="16"/>
  <c r="M32" i="16"/>
  <c r="M13" i="16"/>
  <c r="O71" i="15"/>
  <c r="N71" i="15"/>
  <c r="O58" i="15"/>
  <c r="N58" i="15"/>
  <c r="O47" i="15"/>
  <c r="N47" i="15"/>
  <c r="O33" i="15"/>
  <c r="N33" i="15"/>
  <c r="O9" i="15"/>
  <c r="N9" i="15"/>
  <c r="O85" i="13" l="1"/>
  <c r="N85" i="13"/>
  <c r="O75" i="13"/>
  <c r="N75" i="13"/>
  <c r="O63" i="13"/>
  <c r="N63" i="13"/>
  <c r="O39" i="13"/>
  <c r="N39" i="13"/>
  <c r="O9" i="13"/>
  <c r="N9" i="13"/>
  <c r="M69" i="12" l="1"/>
  <c r="M58" i="12"/>
  <c r="M38" i="12"/>
  <c r="M69" i="11"/>
  <c r="M55" i="11"/>
  <c r="M44" i="11"/>
  <c r="M30" i="11"/>
  <c r="M89" i="12" l="1"/>
  <c r="N89" i="12"/>
  <c r="O89" i="12"/>
  <c r="O69" i="12"/>
  <c r="N69" i="12"/>
  <c r="O58" i="12"/>
  <c r="N58" i="12"/>
  <c r="O38" i="12"/>
  <c r="N38" i="12"/>
  <c r="M9" i="12"/>
  <c r="O69" i="11"/>
  <c r="N69" i="11"/>
  <c r="O55" i="11"/>
  <c r="N55" i="11"/>
  <c r="O44" i="11"/>
  <c r="N44" i="11"/>
  <c r="O30" i="11"/>
  <c r="N30" i="11"/>
  <c r="M9" i="11"/>
  <c r="O99" i="10"/>
  <c r="N99" i="10"/>
  <c r="O76" i="10"/>
  <c r="N76" i="10"/>
  <c r="O42" i="10"/>
  <c r="N42" i="10"/>
  <c r="O28" i="10"/>
  <c r="N28" i="10"/>
  <c r="O9" i="10"/>
  <c r="N9" i="10"/>
  <c r="O9" i="9" l="1"/>
  <c r="N9" i="9"/>
  <c r="M50" i="7"/>
  <c r="M9" i="7"/>
  <c r="O67" i="7"/>
  <c r="N67" i="7"/>
  <c r="O58" i="7"/>
  <c r="N58" i="7"/>
  <c r="O50" i="7"/>
  <c r="N50" i="7"/>
  <c r="O32" i="7"/>
  <c r="N32" i="7"/>
  <c r="O9" i="7"/>
  <c r="N9" i="7"/>
  <c r="O78" i="5" l="1"/>
  <c r="O64" i="5"/>
  <c r="O48" i="5"/>
  <c r="O9" i="5"/>
  <c r="N78" i="5"/>
  <c r="N64" i="5"/>
  <c r="N48" i="5"/>
  <c r="O110" i="4"/>
  <c r="O64" i="4"/>
  <c r="O40" i="4"/>
  <c r="O9" i="4"/>
  <c r="N110" i="4"/>
  <c r="N64" i="4"/>
  <c r="N40" i="4"/>
  <c r="N9" i="4"/>
  <c r="O76" i="3"/>
  <c r="O61" i="3"/>
  <c r="O42" i="3"/>
  <c r="O19" i="3"/>
  <c r="O9" i="3"/>
  <c r="N76" i="3"/>
  <c r="N61" i="3"/>
  <c r="N42" i="3"/>
  <c r="N19" i="3"/>
  <c r="N9" i="3"/>
  <c r="O89" i="2"/>
  <c r="O56" i="2"/>
  <c r="O42" i="2"/>
  <c r="O33" i="2"/>
  <c r="O9" i="2"/>
  <c r="N89" i="2"/>
  <c r="N56" i="2"/>
  <c r="N42" i="2"/>
  <c r="N33" i="2"/>
  <c r="N9" i="2"/>
  <c r="P71" i="22" l="1"/>
  <c r="N51" i="57"/>
  <c r="M15" i="54"/>
  <c r="N15" i="54"/>
  <c r="O15" i="54"/>
  <c r="M17" i="54"/>
  <c r="N17" i="54"/>
  <c r="O17" i="54"/>
  <c r="N23" i="54"/>
  <c r="M31" i="53"/>
  <c r="M63" i="53"/>
  <c r="M80" i="53"/>
  <c r="N108" i="53"/>
  <c r="M9" i="52"/>
  <c r="M35" i="52"/>
  <c r="M56" i="52"/>
  <c r="M68" i="52"/>
  <c r="M83" i="52"/>
  <c r="N111" i="52"/>
  <c r="M22" i="51"/>
  <c r="M38" i="51"/>
  <c r="M58" i="51"/>
  <c r="N83" i="51"/>
  <c r="N108" i="50"/>
  <c r="M9" i="49"/>
  <c r="M23" i="49"/>
  <c r="N38" i="49"/>
  <c r="M26" i="48"/>
  <c r="N87" i="48"/>
  <c r="N101" i="47"/>
  <c r="N119" i="46"/>
  <c r="N119" i="45"/>
  <c r="N9" i="44"/>
  <c r="N27" i="44"/>
  <c r="N74" i="44"/>
  <c r="N90" i="44"/>
  <c r="O109" i="44"/>
  <c r="M44" i="43"/>
  <c r="M66" i="43"/>
  <c r="M107" i="43"/>
  <c r="N138" i="43"/>
  <c r="N101" i="42"/>
  <c r="N86" i="40"/>
  <c r="M71" i="39"/>
  <c r="N81" i="39"/>
  <c r="P29" i="38"/>
  <c r="P33" i="38"/>
  <c r="M37" i="38"/>
  <c r="N78" i="38"/>
  <c r="N118" i="37"/>
  <c r="M9" i="36"/>
  <c r="M11" i="36"/>
  <c r="M13" i="36"/>
  <c r="N23" i="36"/>
  <c r="M9" i="35"/>
  <c r="N9" i="35"/>
  <c r="O9" i="35"/>
  <c r="M11" i="35"/>
  <c r="N11" i="35"/>
  <c r="O11" i="35"/>
  <c r="M13" i="35"/>
  <c r="N13" i="35"/>
  <c r="O13" i="35"/>
  <c r="M15" i="35"/>
  <c r="N15" i="35"/>
  <c r="O15" i="35"/>
  <c r="M17" i="35"/>
  <c r="N17" i="35"/>
  <c r="O17" i="35"/>
  <c r="N23" i="35"/>
  <c r="M9" i="34"/>
  <c r="N9" i="34"/>
  <c r="O9" i="34"/>
  <c r="M11" i="34"/>
  <c r="N11" i="34"/>
  <c r="O11" i="34"/>
  <c r="M13" i="34"/>
  <c r="N13" i="34"/>
  <c r="O13" i="34"/>
  <c r="M15" i="34"/>
  <c r="N15" i="34"/>
  <c r="O15" i="34"/>
  <c r="M17" i="34"/>
  <c r="N17" i="34"/>
  <c r="O17" i="34"/>
  <c r="N23" i="34"/>
  <c r="N80" i="33"/>
  <c r="N116" i="32"/>
  <c r="M23" i="31"/>
  <c r="M40" i="31"/>
  <c r="N71" i="31"/>
  <c r="M14" i="30"/>
  <c r="M17" i="30"/>
  <c r="M41" i="30"/>
  <c r="M61" i="30"/>
  <c r="N61" i="30"/>
  <c r="N65" i="30"/>
  <c r="M44" i="29"/>
  <c r="M61" i="29"/>
  <c r="M99" i="29"/>
  <c r="N99" i="29"/>
  <c r="N103" i="29"/>
  <c r="M9" i="28"/>
  <c r="M23" i="28"/>
  <c r="M35" i="28"/>
  <c r="M58" i="28"/>
  <c r="M72" i="28"/>
  <c r="N72" i="28"/>
  <c r="N76" i="28"/>
  <c r="M9" i="27"/>
  <c r="M76" i="27"/>
  <c r="M92" i="27"/>
  <c r="N105" i="27"/>
  <c r="M9" i="26"/>
  <c r="M21" i="26"/>
  <c r="M37" i="26"/>
  <c r="M56" i="26"/>
  <c r="N64" i="26"/>
  <c r="P38" i="25"/>
  <c r="N111" i="25"/>
  <c r="M27" i="24"/>
  <c r="N90" i="24"/>
  <c r="M9" i="23"/>
  <c r="N79" i="23"/>
  <c r="N75" i="22"/>
  <c r="N72" i="21"/>
  <c r="N81" i="20"/>
  <c r="M33" i="19"/>
  <c r="M43" i="19"/>
  <c r="M50" i="19"/>
  <c r="P58" i="19"/>
  <c r="N65" i="19"/>
  <c r="M82" i="18"/>
  <c r="N102" i="18"/>
  <c r="N28" i="17"/>
  <c r="M9" i="16"/>
  <c r="M49" i="16"/>
  <c r="M62" i="16"/>
  <c r="M70" i="16"/>
  <c r="N70" i="16"/>
  <c r="O70" i="16"/>
  <c r="N74" i="16"/>
  <c r="M33" i="15"/>
  <c r="M47" i="15"/>
  <c r="M71" i="15"/>
  <c r="M100" i="15"/>
  <c r="N100" i="15"/>
  <c r="N104" i="15"/>
  <c r="M9" i="13"/>
  <c r="M39" i="13"/>
  <c r="M63" i="13"/>
  <c r="M75" i="13"/>
  <c r="M85" i="13"/>
  <c r="M98" i="13"/>
  <c r="N98" i="13"/>
  <c r="N102" i="13"/>
  <c r="P38" i="12"/>
  <c r="M100" i="12"/>
  <c r="N100" i="12"/>
  <c r="N104" i="12"/>
  <c r="M81" i="11"/>
  <c r="N81" i="11"/>
  <c r="N85" i="11"/>
  <c r="M108" i="10"/>
  <c r="N108" i="10"/>
  <c r="N112" i="10"/>
  <c r="M9" i="9"/>
  <c r="M36" i="9"/>
  <c r="M71" i="9"/>
  <c r="M91" i="9"/>
  <c r="M122" i="9"/>
  <c r="N122" i="9"/>
  <c r="N126" i="9"/>
  <c r="M45" i="8"/>
  <c r="N45" i="8"/>
  <c r="N49" i="8"/>
  <c r="M32" i="7"/>
  <c r="M58" i="7"/>
  <c r="M67" i="7"/>
  <c r="M78" i="7"/>
  <c r="N78" i="7"/>
  <c r="N82" i="7"/>
  <c r="M108" i="6"/>
  <c r="N108" i="6"/>
  <c r="N112" i="6"/>
  <c r="M9" i="5"/>
  <c r="M48" i="5"/>
  <c r="M64" i="5"/>
  <c r="M78" i="5"/>
  <c r="M101" i="5"/>
  <c r="N101" i="5"/>
  <c r="N105" i="5"/>
  <c r="M131" i="4"/>
  <c r="N131" i="4"/>
  <c r="N135" i="4"/>
  <c r="M92" i="3"/>
  <c r="N92" i="3"/>
  <c r="N96" i="3"/>
  <c r="M9" i="2"/>
  <c r="P9" i="2" s="1"/>
  <c r="M33" i="2"/>
  <c r="P33" i="2" s="1"/>
  <c r="M42" i="2"/>
  <c r="P42" i="2" s="1"/>
  <c r="M56" i="2"/>
  <c r="P56" i="2" s="1"/>
  <c r="M89" i="2"/>
  <c r="P89" i="2" s="1"/>
  <c r="N115" i="2"/>
  <c r="B9" i="1"/>
  <c r="M9" i="1"/>
  <c r="P9" i="1" s="1"/>
  <c r="M43" i="1"/>
  <c r="P43" i="1" s="1"/>
  <c r="M46" i="1"/>
  <c r="P46" i="1" s="1"/>
  <c r="M49" i="1"/>
  <c r="N49" i="1"/>
  <c r="N53" i="1"/>
  <c r="B26" i="1" l="1"/>
  <c r="B40" i="1" s="1"/>
  <c r="B43" i="1" s="1"/>
  <c r="B46" i="1" s="1"/>
  <c r="B49" i="1" s="1"/>
  <c r="B50" i="1" s="1"/>
  <c r="P100" i="15"/>
  <c r="P61" i="30"/>
  <c r="M22" i="34"/>
  <c r="O22" i="34"/>
  <c r="M22" i="35"/>
  <c r="M137" i="43"/>
  <c r="P81" i="11"/>
  <c r="P45" i="8"/>
  <c r="P101" i="5"/>
  <c r="P78" i="7"/>
  <c r="P72" i="28"/>
  <c r="P15" i="34"/>
  <c r="P13" i="34"/>
  <c r="N22" i="35"/>
  <c r="P17" i="54"/>
  <c r="P17" i="34"/>
  <c r="P92" i="3"/>
  <c r="P99" i="29"/>
  <c r="O22" i="36"/>
  <c r="N22" i="36"/>
  <c r="P11" i="36"/>
  <c r="M22" i="36"/>
  <c r="M22" i="54"/>
  <c r="N22" i="54"/>
  <c r="P83" i="52"/>
  <c r="P9" i="52"/>
  <c r="N82" i="51"/>
  <c r="M82" i="51"/>
  <c r="P22" i="51"/>
  <c r="P9" i="50"/>
  <c r="P9" i="49"/>
  <c r="P48" i="48"/>
  <c r="P31" i="47"/>
  <c r="P16" i="47"/>
  <c r="M118" i="46"/>
  <c r="N118" i="45"/>
  <c r="P85" i="45"/>
  <c r="O108" i="44"/>
  <c r="Q74" i="44"/>
  <c r="P9" i="43"/>
  <c r="P25" i="43"/>
  <c r="P44" i="43"/>
  <c r="N100" i="42"/>
  <c r="P36" i="42"/>
  <c r="P52" i="42"/>
  <c r="M85" i="40"/>
  <c r="N80" i="39"/>
  <c r="P71" i="39"/>
  <c r="N117" i="37"/>
  <c r="O79" i="33"/>
  <c r="N79" i="33"/>
  <c r="M79" i="33"/>
  <c r="P9" i="33"/>
  <c r="P101" i="32"/>
  <c r="N115" i="32"/>
  <c r="M115" i="32"/>
  <c r="P41" i="32"/>
  <c r="P40" i="31"/>
  <c r="O70" i="31"/>
  <c r="O64" i="30"/>
  <c r="N102" i="29"/>
  <c r="P35" i="28"/>
  <c r="P76" i="27"/>
  <c r="N104" i="27"/>
  <c r="P92" i="27"/>
  <c r="M63" i="26"/>
  <c r="P9" i="25"/>
  <c r="N110" i="25"/>
  <c r="P23" i="23"/>
  <c r="N80" i="20"/>
  <c r="M80" i="20"/>
  <c r="P50" i="19"/>
  <c r="N64" i="19"/>
  <c r="N101" i="18"/>
  <c r="N27" i="17"/>
  <c r="M27" i="17"/>
  <c r="N73" i="16"/>
  <c r="M73" i="16"/>
  <c r="P70" i="16"/>
  <c r="P71" i="15"/>
  <c r="P9" i="15"/>
  <c r="O101" i="13"/>
  <c r="P9" i="13"/>
  <c r="P9" i="12"/>
  <c r="N103" i="12"/>
  <c r="P89" i="12"/>
  <c r="N84" i="11"/>
  <c r="P30" i="11"/>
  <c r="P9" i="9"/>
  <c r="O125" i="9"/>
  <c r="N48" i="8"/>
  <c r="P58" i="7"/>
  <c r="P9" i="7"/>
  <c r="O52" i="1"/>
  <c r="M111" i="6"/>
  <c r="P48" i="5"/>
  <c r="O95" i="3"/>
  <c r="O107" i="53"/>
  <c r="P38" i="51"/>
  <c r="P70" i="48"/>
  <c r="P37" i="45"/>
  <c r="P107" i="43"/>
  <c r="N137" i="43"/>
  <c r="M100" i="47"/>
  <c r="P75" i="50"/>
  <c r="P66" i="43"/>
  <c r="M37" i="49"/>
  <c r="N107" i="50"/>
  <c r="P56" i="52"/>
  <c r="Q48" i="44"/>
  <c r="M118" i="45"/>
  <c r="P67" i="45"/>
  <c r="P13" i="49"/>
  <c r="P44" i="51"/>
  <c r="P80" i="53"/>
  <c r="O22" i="35"/>
  <c r="P17" i="35"/>
  <c r="P72" i="40"/>
  <c r="P86" i="32"/>
  <c r="P69" i="32"/>
  <c r="P9" i="34"/>
  <c r="P13" i="36"/>
  <c r="P57" i="38"/>
  <c r="P40" i="39"/>
  <c r="P58" i="28"/>
  <c r="M117" i="37"/>
  <c r="P37" i="38"/>
  <c r="P13" i="16"/>
  <c r="P9" i="16"/>
  <c r="P49" i="16"/>
  <c r="P9" i="21"/>
  <c r="P56" i="26"/>
  <c r="P58" i="15"/>
  <c r="P62" i="16"/>
  <c r="P82" i="18"/>
  <c r="P13" i="23"/>
  <c r="N78" i="23"/>
  <c r="N89" i="24"/>
  <c r="P27" i="24"/>
  <c r="P13" i="25"/>
  <c r="P21" i="26"/>
  <c r="M104" i="27"/>
  <c r="P37" i="27"/>
  <c r="P76" i="3"/>
  <c r="P108" i="6"/>
  <c r="P42" i="10"/>
  <c r="P55" i="11"/>
  <c r="M103" i="12"/>
  <c r="P98" i="13"/>
  <c r="P9" i="3"/>
  <c r="O134" i="4"/>
  <c r="P69" i="11"/>
  <c r="P69" i="12"/>
  <c r="P75" i="13"/>
  <c r="O84" i="11"/>
  <c r="O104" i="5"/>
  <c r="N111" i="6"/>
  <c r="P100" i="12"/>
  <c r="P108" i="10"/>
  <c r="P64" i="40"/>
  <c r="O85" i="40"/>
  <c r="P9" i="40"/>
  <c r="P58" i="39"/>
  <c r="O80" i="39"/>
  <c r="P9" i="39"/>
  <c r="M77" i="38"/>
  <c r="O117" i="37"/>
  <c r="P23" i="31"/>
  <c r="P18" i="31"/>
  <c r="P14" i="31"/>
  <c r="N64" i="30"/>
  <c r="P17" i="30"/>
  <c r="P61" i="29"/>
  <c r="O102" i="29"/>
  <c r="O75" i="28"/>
  <c r="P9" i="28"/>
  <c r="P9" i="27"/>
  <c r="P37" i="26"/>
  <c r="O63" i="26"/>
  <c r="P55" i="25"/>
  <c r="O110" i="25"/>
  <c r="M89" i="24"/>
  <c r="P79" i="24"/>
  <c r="P54" i="24"/>
  <c r="P37" i="24"/>
  <c r="O89" i="24"/>
  <c r="P50" i="22"/>
  <c r="P36" i="22"/>
  <c r="N74" i="22"/>
  <c r="P29" i="21"/>
  <c r="O71" i="21"/>
  <c r="O80" i="20"/>
  <c r="P33" i="19"/>
  <c r="O101" i="18"/>
  <c r="O27" i="17"/>
  <c r="P32" i="16"/>
  <c r="O73" i="16"/>
  <c r="O103" i="15"/>
  <c r="P85" i="13"/>
  <c r="P63" i="13"/>
  <c r="P39" i="13"/>
  <c r="N101" i="13"/>
  <c r="M101" i="13"/>
  <c r="P58" i="12"/>
  <c r="O103" i="12"/>
  <c r="P99" i="10"/>
  <c r="N111" i="10"/>
  <c r="P28" i="10"/>
  <c r="M111" i="10"/>
  <c r="M125" i="9"/>
  <c r="P71" i="9"/>
  <c r="P36" i="9"/>
  <c r="N104" i="5"/>
  <c r="P131" i="4"/>
  <c r="P110" i="4"/>
  <c r="N134" i="4"/>
  <c r="P64" i="4"/>
  <c r="P40" i="4"/>
  <c r="P61" i="3"/>
  <c r="N95" i="3"/>
  <c r="P19" i="3"/>
  <c r="M114" i="2"/>
  <c r="P33" i="15"/>
  <c r="M103" i="15"/>
  <c r="M78" i="23"/>
  <c r="P9" i="23"/>
  <c r="O78" i="23"/>
  <c r="P42" i="3"/>
  <c r="M95" i="3"/>
  <c r="P67" i="7"/>
  <c r="M81" i="7"/>
  <c r="M48" i="8"/>
  <c r="O48" i="8"/>
  <c r="P122" i="9"/>
  <c r="N125" i="9"/>
  <c r="P13" i="35"/>
  <c r="P64" i="5"/>
  <c r="M104" i="5"/>
  <c r="M84" i="11"/>
  <c r="P43" i="19"/>
  <c r="O64" i="19"/>
  <c r="N63" i="26"/>
  <c r="M102" i="29"/>
  <c r="O115" i="32"/>
  <c r="N108" i="44"/>
  <c r="Q9" i="44"/>
  <c r="P47" i="15"/>
  <c r="N103" i="15"/>
  <c r="P9" i="11"/>
  <c r="P9" i="26"/>
  <c r="M64" i="19"/>
  <c r="N114" i="2"/>
  <c r="N81" i="7"/>
  <c r="O111" i="10"/>
  <c r="P76" i="10"/>
  <c r="P44" i="21"/>
  <c r="O74" i="22"/>
  <c r="P82" i="25"/>
  <c r="M110" i="25"/>
  <c r="P23" i="28"/>
  <c r="P44" i="29"/>
  <c r="N85" i="40"/>
  <c r="P61" i="50"/>
  <c r="M107" i="50"/>
  <c r="M110" i="52"/>
  <c r="O50" i="57"/>
  <c r="N50" i="57"/>
  <c r="M50" i="57"/>
  <c r="N77" i="38"/>
  <c r="M101" i="18"/>
  <c r="P15" i="35"/>
  <c r="P9" i="5"/>
  <c r="M71" i="21"/>
  <c r="M75" i="28"/>
  <c r="N52" i="1"/>
  <c r="M134" i="4"/>
  <c r="P9" i="4"/>
  <c r="O111" i="6"/>
  <c r="P14" i="30"/>
  <c r="M64" i="30"/>
  <c r="N70" i="31"/>
  <c r="P9" i="31"/>
  <c r="M70" i="31"/>
  <c r="P9" i="32"/>
  <c r="N22" i="34"/>
  <c r="M80" i="39"/>
  <c r="P32" i="39"/>
  <c r="P49" i="1"/>
  <c r="P78" i="5"/>
  <c r="P32" i="7"/>
  <c r="P9" i="10"/>
  <c r="P53" i="21"/>
  <c r="M74" i="22"/>
  <c r="P41" i="30"/>
  <c r="P11" i="34"/>
  <c r="P9" i="35"/>
  <c r="P9" i="36"/>
  <c r="O77" i="38"/>
  <c r="P35" i="40"/>
  <c r="M100" i="42"/>
  <c r="N118" i="46"/>
  <c r="N86" i="48"/>
  <c r="N37" i="49"/>
  <c r="P58" i="51"/>
  <c r="N110" i="52"/>
  <c r="P63" i="53"/>
  <c r="P15" i="54"/>
  <c r="M52" i="1"/>
  <c r="O114" i="2"/>
  <c r="P50" i="7"/>
  <c r="O81" i="7"/>
  <c r="P91" i="9"/>
  <c r="P44" i="11"/>
  <c r="P56" i="21"/>
  <c r="N71" i="21"/>
  <c r="O104" i="27"/>
  <c r="N75" i="28"/>
  <c r="P11" i="35"/>
  <c r="P9" i="38"/>
  <c r="P58" i="40"/>
  <c r="P9" i="42"/>
  <c r="M86" i="48"/>
  <c r="P34" i="50"/>
  <c r="Q90" i="44"/>
  <c r="P23" i="49"/>
  <c r="P17" i="49"/>
  <c r="P35" i="52"/>
  <c r="P63" i="42"/>
  <c r="Q27" i="44"/>
  <c r="P9" i="45"/>
  <c r="P29" i="49"/>
  <c r="O107" i="50"/>
  <c r="P9" i="51"/>
  <c r="P68" i="52"/>
  <c r="O22" i="54"/>
  <c r="M107" i="53"/>
  <c r="P9" i="53"/>
  <c r="N107" i="53"/>
  <c r="P31" i="53"/>
  <c r="O110" i="52"/>
  <c r="O82" i="51"/>
  <c r="P88" i="50"/>
  <c r="O37" i="49"/>
  <c r="O86" i="48"/>
  <c r="P26" i="48"/>
  <c r="N100" i="47"/>
  <c r="P42" i="47"/>
  <c r="O100" i="47"/>
  <c r="P9" i="47"/>
  <c r="O118" i="46"/>
  <c r="O118" i="45"/>
  <c r="P108" i="44"/>
  <c r="O137" i="43"/>
  <c r="O100" i="42"/>
  <c r="E5" i="1" l="1"/>
  <c r="C5" i="2"/>
  <c r="B9" i="2" s="1"/>
  <c r="B33" i="2" s="1"/>
  <c r="B42" i="2" s="1"/>
  <c r="B56" i="2" s="1"/>
  <c r="B89" i="2" s="1"/>
  <c r="B111" i="2" s="1"/>
  <c r="B112" i="2" s="1"/>
  <c r="E5" i="2" s="1"/>
  <c r="P137" i="43"/>
  <c r="N139" i="43" s="1"/>
  <c r="D7" i="55" s="1"/>
  <c r="P79" i="33"/>
  <c r="N81" i="33" s="1"/>
  <c r="D12" i="41" s="1"/>
  <c r="P115" i="32"/>
  <c r="N117" i="32" s="1"/>
  <c r="D10" i="41" s="1"/>
  <c r="P80" i="20"/>
  <c r="N82" i="20" s="1"/>
  <c r="D11" i="56" s="1"/>
  <c r="P101" i="18"/>
  <c r="N103" i="18" s="1"/>
  <c r="D9" i="56" s="1"/>
  <c r="P73" i="16"/>
  <c r="N75" i="16" s="1"/>
  <c r="D7" i="56" s="1"/>
  <c r="P22" i="54"/>
  <c r="N24" i="54" s="1"/>
  <c r="D18" i="55" s="1"/>
  <c r="P82" i="51"/>
  <c r="N84" i="51" s="1"/>
  <c r="D15" i="55" s="1"/>
  <c r="P118" i="46"/>
  <c r="N120" i="46" s="1"/>
  <c r="D10" i="55" s="1"/>
  <c r="P118" i="45"/>
  <c r="N120" i="45" s="1"/>
  <c r="D9" i="55" s="1"/>
  <c r="Q108" i="44"/>
  <c r="O110" i="44" s="1"/>
  <c r="D8" i="55" s="1"/>
  <c r="P110" i="52"/>
  <c r="N112" i="52" s="1"/>
  <c r="D16" i="55" s="1"/>
  <c r="P100" i="42"/>
  <c r="N102" i="42" s="1"/>
  <c r="D6" i="55" s="1"/>
  <c r="P37" i="49"/>
  <c r="N39" i="49" s="1"/>
  <c r="D13" i="55" s="1"/>
  <c r="P107" i="50"/>
  <c r="N109" i="50" s="1"/>
  <c r="D14" i="55" s="1"/>
  <c r="P50" i="57"/>
  <c r="N52" i="57" s="1"/>
  <c r="P77" i="38"/>
  <c r="N79" i="38" s="1"/>
  <c r="D18" i="41" s="1"/>
  <c r="P22" i="34"/>
  <c r="N24" i="34" s="1"/>
  <c r="D13" i="41" s="1"/>
  <c r="P110" i="25"/>
  <c r="N112" i="25" s="1"/>
  <c r="D16" i="56" s="1"/>
  <c r="P103" i="12"/>
  <c r="N105" i="12" s="1"/>
  <c r="D17" i="14" s="1"/>
  <c r="P85" i="40"/>
  <c r="N87" i="40" s="1"/>
  <c r="D20" i="41" s="1"/>
  <c r="P80" i="39"/>
  <c r="N82" i="39" s="1"/>
  <c r="D19" i="41" s="1"/>
  <c r="P117" i="37"/>
  <c r="N119" i="37" s="1"/>
  <c r="D17" i="41" s="1"/>
  <c r="P70" i="31"/>
  <c r="N72" i="31" s="1"/>
  <c r="D9" i="41" s="1"/>
  <c r="P64" i="30"/>
  <c r="N66" i="30" s="1"/>
  <c r="D8" i="41" s="1"/>
  <c r="P102" i="29"/>
  <c r="N104" i="29" s="1"/>
  <c r="D7" i="41" s="1"/>
  <c r="P75" i="28"/>
  <c r="N77" i="28" s="1"/>
  <c r="D6" i="41" s="1"/>
  <c r="P104" i="27"/>
  <c r="N106" i="27" s="1"/>
  <c r="D18" i="56" s="1"/>
  <c r="P63" i="26"/>
  <c r="N65" i="26" s="1"/>
  <c r="D17" i="56" s="1"/>
  <c r="P89" i="24"/>
  <c r="N91" i="24" s="1"/>
  <c r="D15" i="56" s="1"/>
  <c r="P74" i="22"/>
  <c r="N76" i="22" s="1"/>
  <c r="D13" i="56" s="1"/>
  <c r="P71" i="21"/>
  <c r="N73" i="21" s="1"/>
  <c r="D12" i="56" s="1"/>
  <c r="P64" i="19"/>
  <c r="N66" i="19" s="1"/>
  <c r="D10" i="56" s="1"/>
  <c r="P27" i="17"/>
  <c r="N29" i="17" s="1"/>
  <c r="D8" i="56" s="1"/>
  <c r="P103" i="15"/>
  <c r="N105" i="15" s="1"/>
  <c r="D6" i="56" s="1"/>
  <c r="P101" i="13"/>
  <c r="N103" i="13" s="1"/>
  <c r="D18" i="14" s="1"/>
  <c r="P125" i="9"/>
  <c r="N127" i="9" s="1"/>
  <c r="D14" i="14" s="1"/>
  <c r="P81" i="7"/>
  <c r="N83" i="7" s="1"/>
  <c r="D12" i="14" s="1"/>
  <c r="P111" i="6"/>
  <c r="N113" i="6" s="1"/>
  <c r="D11" i="14" s="1"/>
  <c r="P134" i="4"/>
  <c r="N136" i="4" s="1"/>
  <c r="D9" i="14" s="1"/>
  <c r="P95" i="3"/>
  <c r="N97" i="3" s="1"/>
  <c r="D8" i="14" s="1"/>
  <c r="P114" i="2"/>
  <c r="N116" i="2" s="1"/>
  <c r="D7" i="14" s="1"/>
  <c r="P22" i="36"/>
  <c r="N24" i="36" s="1"/>
  <c r="D15" i="41" s="1"/>
  <c r="P48" i="8"/>
  <c r="N50" i="8" s="1"/>
  <c r="P84" i="11"/>
  <c r="N86" i="11" s="1"/>
  <c r="P86" i="48"/>
  <c r="P22" i="35"/>
  <c r="N24" i="35" s="1"/>
  <c r="D14" i="41" s="1"/>
  <c r="P111" i="10"/>
  <c r="N113" i="10" s="1"/>
  <c r="P52" i="1"/>
  <c r="N54" i="1" s="1"/>
  <c r="N56" i="1" s="1"/>
  <c r="P104" i="5"/>
  <c r="N106" i="5" s="1"/>
  <c r="P78" i="23"/>
  <c r="N80" i="23" s="1"/>
  <c r="P107" i="53"/>
  <c r="N109" i="53" s="1"/>
  <c r="D17" i="55" s="1"/>
  <c r="P100" i="47"/>
  <c r="C5" i="3" l="1"/>
  <c r="B9" i="3" s="1"/>
  <c r="B19" i="3" s="1"/>
  <c r="B42" i="3" s="1"/>
  <c r="B61" i="3" s="1"/>
  <c r="B76" i="3" s="1"/>
  <c r="B92" i="3" s="1"/>
  <c r="B93" i="3" s="1"/>
  <c r="E5" i="3" s="1"/>
  <c r="N102" i="47"/>
  <c r="D11" i="55" s="1"/>
  <c r="N88" i="48"/>
  <c r="D12" i="55" s="1"/>
  <c r="N107" i="15"/>
  <c r="N76" i="16" s="1"/>
  <c r="N77" i="16" s="1"/>
  <c r="N30" i="17" s="1"/>
  <c r="N31" i="17" s="1"/>
  <c r="N104" i="18" s="1"/>
  <c r="N105" i="18" s="1"/>
  <c r="N67" i="19" s="1"/>
  <c r="N68" i="19" s="1"/>
  <c r="N83" i="20" s="1"/>
  <c r="N84" i="20" s="1"/>
  <c r="N74" i="21" s="1"/>
  <c r="N75" i="21" s="1"/>
  <c r="N77" i="22" s="1"/>
  <c r="N78" i="22" s="1"/>
  <c r="N81" i="23" s="1"/>
  <c r="N82" i="23" s="1"/>
  <c r="N92" i="24" s="1"/>
  <c r="N93" i="24" s="1"/>
  <c r="N113" i="25" s="1"/>
  <c r="N114" i="25" s="1"/>
  <c r="N66" i="26" s="1"/>
  <c r="N67" i="26" s="1"/>
  <c r="N107" i="27" s="1"/>
  <c r="N108" i="27" s="1"/>
  <c r="N78" i="28" s="1"/>
  <c r="N79" i="28" s="1"/>
  <c r="N105" i="29" s="1"/>
  <c r="N106" i="29" s="1"/>
  <c r="N67" i="30" s="1"/>
  <c r="N68" i="30" s="1"/>
  <c r="N73" i="31" s="1"/>
  <c r="N74" i="31" s="1"/>
  <c r="N118" i="32" s="1"/>
  <c r="N119" i="32" s="1"/>
  <c r="N82" i="33" s="1"/>
  <c r="N83" i="33" s="1"/>
  <c r="N25" i="34" s="1"/>
  <c r="N26" i="34" s="1"/>
  <c r="N25" i="35" s="1"/>
  <c r="N26" i="35" s="1"/>
  <c r="N25" i="36" s="1"/>
  <c r="N26" i="36" s="1"/>
  <c r="D14" i="56"/>
  <c r="D26" i="56" s="1"/>
  <c r="D6" i="14"/>
  <c r="N117" i="2"/>
  <c r="N118" i="2" s="1"/>
  <c r="N98" i="3" s="1"/>
  <c r="N99" i="3" s="1"/>
  <c r="N137" i="4" s="1"/>
  <c r="N138" i="4" s="1"/>
  <c r="N107" i="5" s="1"/>
  <c r="N108" i="5" s="1"/>
  <c r="N114" i="6" s="1"/>
  <c r="N115" i="6" s="1"/>
  <c r="N84" i="7" s="1"/>
  <c r="N85" i="7" s="1"/>
  <c r="N51" i="8" s="1"/>
  <c r="N52" i="8" s="1"/>
  <c r="N128" i="9" s="1"/>
  <c r="N129" i="9" s="1"/>
  <c r="N114" i="10" s="1"/>
  <c r="N115" i="10" s="1"/>
  <c r="N87" i="11" s="1"/>
  <c r="N88" i="11" s="1"/>
  <c r="N106" i="12" s="1"/>
  <c r="N107" i="12" s="1"/>
  <c r="N104" i="13" s="1"/>
  <c r="N105" i="13" s="1"/>
  <c r="D10" i="14"/>
  <c r="D15" i="14"/>
  <c r="D13" i="14"/>
  <c r="D16" i="14"/>
  <c r="C5" i="4" l="1"/>
  <c r="B9" i="4" s="1"/>
  <c r="B40" i="4" s="1"/>
  <c r="B64" i="4" s="1"/>
  <c r="B86" i="4" s="1"/>
  <c r="B110" i="4" s="1"/>
  <c r="B131" i="4" s="1"/>
  <c r="B132" i="4" s="1"/>
  <c r="C5" i="5" s="1"/>
  <c r="B9" i="5" s="1"/>
  <c r="B30" i="5" s="1"/>
  <c r="B48" i="5" s="1"/>
  <c r="B64" i="5" s="1"/>
  <c r="B78" i="5" s="1"/>
  <c r="B101" i="5" s="1"/>
  <c r="B102" i="5" s="1"/>
  <c r="N120" i="37"/>
  <c r="N121" i="37" s="1"/>
  <c r="N80" i="38" s="1"/>
  <c r="N81" i="38" s="1"/>
  <c r="N83" i="39" s="1"/>
  <c r="N84" i="39" s="1"/>
  <c r="N88" i="40" s="1"/>
  <c r="N89" i="40" s="1"/>
  <c r="N103" i="42" s="1"/>
  <c r="N104" i="42" s="1"/>
  <c r="N140" i="43" s="1"/>
  <c r="N141" i="43" s="1"/>
  <c r="O111" i="44" s="1"/>
  <c r="O112" i="44" s="1"/>
  <c r="N121" i="45" s="1"/>
  <c r="N122" i="45" s="1"/>
  <c r="N121" i="46" s="1"/>
  <c r="N122" i="46" s="1"/>
  <c r="N103" i="47" s="1"/>
  <c r="N104" i="47" s="1"/>
  <c r="N89" i="48" s="1"/>
  <c r="N90" i="48" s="1"/>
  <c r="N40" i="49" s="1"/>
  <c r="N41" i="49" s="1"/>
  <c r="N110" i="50" s="1"/>
  <c r="N111" i="50" s="1"/>
  <c r="N85" i="51" s="1"/>
  <c r="N86" i="51" s="1"/>
  <c r="N113" i="52" s="1"/>
  <c r="N114" i="52" s="1"/>
  <c r="N110" i="53" s="1"/>
  <c r="N111" i="53" s="1"/>
  <c r="N53" i="57" s="1"/>
  <c r="N54" i="57" s="1"/>
  <c r="D26" i="55"/>
  <c r="D30" i="55" s="1"/>
  <c r="D26" i="41"/>
  <c r="D26" i="14"/>
  <c r="E5" i="4" l="1"/>
  <c r="N25" i="54"/>
  <c r="N26" i="54" s="1"/>
  <c r="E5" i="5"/>
  <c r="C5" i="6"/>
  <c r="B9" i="6" s="1"/>
  <c r="B22" i="6" s="1"/>
  <c r="B37" i="6" s="1"/>
  <c r="B69" i="6" s="1"/>
  <c r="B85" i="6" s="1"/>
  <c r="B108" i="6" s="1"/>
  <c r="B109" i="6" s="1"/>
  <c r="E5" i="6" l="1"/>
  <c r="C5" i="7"/>
  <c r="B9" i="7" s="1"/>
  <c r="B32" i="7" s="1"/>
  <c r="B50" i="7" s="1"/>
  <c r="B58" i="7" s="1"/>
  <c r="B67" i="7" s="1"/>
  <c r="B78" i="7" s="1"/>
  <c r="B79" i="7" s="1"/>
  <c r="C5" i="8" l="1"/>
  <c r="B9" i="8" s="1"/>
  <c r="B13" i="8" s="1"/>
  <c r="B17" i="8" s="1"/>
  <c r="B21" i="8" s="1"/>
  <c r="B35" i="8" s="1"/>
  <c r="B45" i="8" s="1"/>
  <c r="B46" i="8" s="1"/>
  <c r="E5" i="7"/>
  <c r="C5" i="9" l="1"/>
  <c r="B9" i="9" s="1"/>
  <c r="B36" i="9" s="1"/>
  <c r="B71" i="9" s="1"/>
  <c r="B91" i="9" s="1"/>
  <c r="B109" i="9" s="1"/>
  <c r="B122" i="9" s="1"/>
  <c r="B123" i="9" s="1"/>
  <c r="E5" i="8"/>
  <c r="E5" i="9" l="1"/>
  <c r="C5" i="10"/>
  <c r="B9" i="10" s="1"/>
  <c r="B28" i="10" s="1"/>
  <c r="B42" i="10" s="1"/>
  <c r="B76" i="10" s="1"/>
  <c r="B99" i="10" s="1"/>
  <c r="B108" i="10" s="1"/>
  <c r="B109" i="10" s="1"/>
  <c r="E5" i="10" l="1"/>
  <c r="C5" i="11"/>
  <c r="B9" i="11" s="1"/>
  <c r="B30" i="11" s="1"/>
  <c r="B44" i="11" s="1"/>
  <c r="B55" i="11" s="1"/>
  <c r="B69" i="11" s="1"/>
  <c r="B81" i="11" s="1"/>
  <c r="B82" i="11" s="1"/>
  <c r="E5" i="11" l="1"/>
  <c r="C5" i="12"/>
  <c r="B9" i="12" s="1"/>
  <c r="B38" i="12" s="1"/>
  <c r="B58" i="12" s="1"/>
  <c r="B69" i="12" s="1"/>
  <c r="B89" i="12" s="1"/>
  <c r="B100" i="12" s="1"/>
  <c r="B101" i="12" s="1"/>
  <c r="C5" i="13" l="1"/>
  <c r="B9" i="13" s="1"/>
  <c r="B39" i="13" s="1"/>
  <c r="B63" i="13" s="1"/>
  <c r="B75" i="13" s="1"/>
  <c r="B85" i="13" s="1"/>
  <c r="B98" i="13" s="1"/>
  <c r="B99" i="13" s="1"/>
  <c r="E5" i="12"/>
  <c r="E5" i="13" l="1"/>
  <c r="C5" i="15"/>
  <c r="B9" i="15" s="1"/>
  <c r="B33" i="15" s="1"/>
  <c r="B47" i="15" s="1"/>
  <c r="B58" i="15" s="1"/>
  <c r="B71" i="15" s="1"/>
  <c r="B100" i="15" s="1"/>
  <c r="B101" i="15" s="1"/>
  <c r="E5" i="15" l="1"/>
  <c r="C5" i="16"/>
  <c r="B9" i="16" s="1"/>
  <c r="B13" i="16" s="1"/>
  <c r="B32" i="16" s="1"/>
  <c r="B49" i="16" s="1"/>
  <c r="B62" i="16" s="1"/>
  <c r="B70" i="16" s="1"/>
  <c r="B71" i="16" s="1"/>
  <c r="C5" i="17" l="1"/>
  <c r="B9" i="17" s="1"/>
  <c r="B12" i="17" s="1"/>
  <c r="B15" i="17" s="1"/>
  <c r="B18" i="17" s="1"/>
  <c r="B21" i="17" s="1"/>
  <c r="B24" i="17" s="1"/>
  <c r="B25" i="17" s="1"/>
  <c r="E5" i="16"/>
  <c r="C5" i="18" l="1"/>
  <c r="B9" i="18" s="1"/>
  <c r="B28" i="18" s="1"/>
  <c r="B50" i="18" s="1"/>
  <c r="B63" i="18" s="1"/>
  <c r="B82" i="18" s="1"/>
  <c r="B98" i="18" s="1"/>
  <c r="B99" i="18" s="1"/>
  <c r="E5" i="17"/>
  <c r="C5" i="19" l="1"/>
  <c r="B9" i="19" s="1"/>
  <c r="B33" i="19" s="1"/>
  <c r="B43" i="19" s="1"/>
  <c r="B50" i="19" s="1"/>
  <c r="B58" i="19" s="1"/>
  <c r="B61" i="19" s="1"/>
  <c r="B62" i="19" s="1"/>
  <c r="E5" i="18"/>
  <c r="C5" i="20" l="1"/>
  <c r="B9" i="20" s="1"/>
  <c r="B40" i="20" s="1"/>
  <c r="B51" i="20" s="1"/>
  <c r="B66" i="20" s="1"/>
  <c r="B74" i="20" s="1"/>
  <c r="B77" i="20" s="1"/>
  <c r="B78" i="20" s="1"/>
  <c r="E5" i="19"/>
  <c r="E5" i="20" l="1"/>
  <c r="C5" i="21"/>
  <c r="B9" i="21" s="1"/>
  <c r="B29" i="21" s="1"/>
  <c r="B44" i="21" s="1"/>
  <c r="B53" i="21" s="1"/>
  <c r="B56" i="21" s="1"/>
  <c r="B68" i="21" s="1"/>
  <c r="B69" i="21" s="1"/>
  <c r="C5" i="22" l="1"/>
  <c r="B9" i="22" s="1"/>
  <c r="B36" i="22" s="1"/>
  <c r="B50" i="22" s="1"/>
  <c r="B57" i="22" s="1"/>
  <c r="B68" i="22" s="1"/>
  <c r="B71" i="22" s="1"/>
  <c r="B72" i="22" s="1"/>
  <c r="E5" i="21"/>
  <c r="C5" i="23" l="1"/>
  <c r="B9" i="23" s="1"/>
  <c r="B13" i="23" s="1"/>
  <c r="B23" i="23" s="1"/>
  <c r="B36" i="23" s="1"/>
  <c r="B55" i="23" s="1"/>
  <c r="B75" i="23" s="1"/>
  <c r="B76" i="23" s="1"/>
  <c r="E5" i="22"/>
  <c r="C5" i="24" l="1"/>
  <c r="B9" i="24" s="1"/>
  <c r="B27" i="24" s="1"/>
  <c r="B37" i="24" s="1"/>
  <c r="B54" i="24" s="1"/>
  <c r="B79" i="24" s="1"/>
  <c r="B86" i="24" s="1"/>
  <c r="B87" i="24" s="1"/>
  <c r="E5" i="23"/>
  <c r="C5" i="25" l="1"/>
  <c r="B9" i="25" s="1"/>
  <c r="B13" i="25" s="1"/>
  <c r="B38" i="25" s="1"/>
  <c r="B55" i="25" s="1"/>
  <c r="B82" i="25" s="1"/>
  <c r="B107" i="25" s="1"/>
  <c r="B108" i="25" s="1"/>
  <c r="E5" i="24"/>
  <c r="C5" i="26" l="1"/>
  <c r="B9" i="26" s="1"/>
  <c r="B21" i="26" s="1"/>
  <c r="B37" i="26" s="1"/>
  <c r="B51" i="26" s="1"/>
  <c r="B56" i="26" s="1"/>
  <c r="B60" i="26" s="1"/>
  <c r="B61" i="26" s="1"/>
  <c r="E5" i="25"/>
  <c r="C5" i="27" l="1"/>
  <c r="B9" i="27" s="1"/>
  <c r="B37" i="27" s="1"/>
  <c r="B60" i="27" s="1"/>
  <c r="B76" i="27" s="1"/>
  <c r="B92" i="27" s="1"/>
  <c r="B101" i="27" s="1"/>
  <c r="B102" i="27" s="1"/>
  <c r="E5" i="26"/>
  <c r="C5" i="28" l="1"/>
  <c r="B9" i="28" s="1"/>
  <c r="B23" i="28" s="1"/>
  <c r="B35" i="28" s="1"/>
  <c r="E5" i="27"/>
  <c r="B41" i="28" l="1"/>
  <c r="B58" i="28" s="1"/>
  <c r="B72" i="28" s="1"/>
  <c r="B73" i="28" s="1"/>
  <c r="E5" i="28" l="1"/>
  <c r="C5" i="29"/>
  <c r="B9" i="29" s="1"/>
  <c r="B26" i="29" s="1"/>
  <c r="B44" i="29" s="1"/>
  <c r="B61" i="29" s="1"/>
  <c r="B84" i="29" s="1"/>
  <c r="B99" i="29" s="1"/>
  <c r="B100" i="29" s="1"/>
  <c r="C5" i="30" s="1"/>
  <c r="B9" i="30" s="1"/>
  <c r="B11" i="30" s="1"/>
  <c r="B14" i="30" s="1"/>
  <c r="B17" i="30" s="1"/>
  <c r="B41" i="30" s="1"/>
  <c r="B61" i="30" s="1"/>
  <c r="B62" i="30" s="1"/>
  <c r="E5" i="29" l="1"/>
  <c r="C5" i="31"/>
  <c r="B9" i="31" s="1"/>
  <c r="B14" i="31" s="1"/>
  <c r="B18" i="31" s="1"/>
  <c r="B23" i="31" s="1"/>
  <c r="B40" i="31" s="1"/>
  <c r="B67" i="31" s="1"/>
  <c r="B68" i="31" s="1"/>
  <c r="E5" i="30"/>
  <c r="C5" i="32" l="1"/>
  <c r="B9" i="32" s="1"/>
  <c r="B41" i="32" s="1"/>
  <c r="B69" i="32" s="1"/>
  <c r="B86" i="32" s="1"/>
  <c r="B101" i="32" s="1"/>
  <c r="B112" i="32" s="1"/>
  <c r="B113" i="32" s="1"/>
  <c r="E5" i="31"/>
  <c r="C5" i="33" l="1"/>
  <c r="B9" i="33" s="1"/>
  <c r="B43" i="33" s="1"/>
  <c r="B59" i="33" s="1"/>
  <c r="B72" i="33" s="1"/>
  <c r="B74" i="33" s="1"/>
  <c r="B76" i="33" s="1"/>
  <c r="B77" i="33" s="1"/>
  <c r="E5" i="32"/>
  <c r="C5" i="34" l="1"/>
  <c r="B9" i="34" s="1"/>
  <c r="B11" i="34" s="1"/>
  <c r="B13" i="34" s="1"/>
  <c r="B15" i="34" s="1"/>
  <c r="B17" i="34" s="1"/>
  <c r="B19" i="34" s="1"/>
  <c r="B20" i="34" s="1"/>
  <c r="E5" i="33"/>
  <c r="C5" i="35" l="1"/>
  <c r="B9" i="35" s="1"/>
  <c r="B11" i="35" s="1"/>
  <c r="B13" i="35" s="1"/>
  <c r="B15" i="35" s="1"/>
  <c r="B17" i="35" s="1"/>
  <c r="B19" i="35" s="1"/>
  <c r="B20" i="35" s="1"/>
  <c r="E5" i="34"/>
  <c r="C5" i="36" l="1"/>
  <c r="B9" i="36" s="1"/>
  <c r="B11" i="36" s="1"/>
  <c r="B13" i="36" s="1"/>
  <c r="B15" i="36" s="1"/>
  <c r="B17" i="36" s="1"/>
  <c r="B19" i="36" s="1"/>
  <c r="B20" i="36" s="1"/>
  <c r="E5" i="35"/>
  <c r="E5" i="36" l="1"/>
  <c r="C5" i="37"/>
  <c r="B9" i="37" s="1"/>
  <c r="B37" i="37" s="1"/>
  <c r="B44" i="37" s="1"/>
  <c r="B66" i="37" s="1"/>
  <c r="B91" i="37" s="1"/>
  <c r="B114" i="37" s="1"/>
  <c r="B115" i="37" s="1"/>
  <c r="E5" i="37" l="1"/>
  <c r="C5" i="38"/>
  <c r="B9" i="38" s="1"/>
  <c r="B29" i="38" s="1"/>
  <c r="B33" i="38" s="1"/>
  <c r="B37" i="38" s="1"/>
  <c r="B57" i="38" s="1"/>
  <c r="B74" i="38" s="1"/>
  <c r="B75" i="38" s="1"/>
  <c r="C5" i="39" l="1"/>
  <c r="B9" i="39" s="1"/>
  <c r="B32" i="39" s="1"/>
  <c r="B40" i="39" s="1"/>
  <c r="B58" i="39" s="1"/>
  <c r="B71" i="39" s="1"/>
  <c r="B77" i="39" s="1"/>
  <c r="B78" i="39" s="1"/>
  <c r="E5" i="38"/>
  <c r="C5" i="40" l="1"/>
  <c r="B9" i="40" s="1"/>
  <c r="B35" i="40" s="1"/>
  <c r="B58" i="40" s="1"/>
  <c r="B64" i="40" s="1"/>
  <c r="B72" i="40" s="1"/>
  <c r="B82" i="40" s="1"/>
  <c r="B83" i="40" s="1"/>
  <c r="E5" i="39"/>
  <c r="C5" i="42" l="1"/>
  <c r="B9" i="42" s="1"/>
  <c r="B36" i="42" s="1"/>
  <c r="B52" i="42" s="1"/>
  <c r="B63" i="42" s="1"/>
  <c r="B78" i="42" s="1"/>
  <c r="B97" i="42" s="1"/>
  <c r="B98" i="42" s="1"/>
  <c r="E5" i="40"/>
  <c r="C5" i="43" l="1"/>
  <c r="B9" i="43" s="1"/>
  <c r="B25" i="43" s="1"/>
  <c r="B44" i="43" s="1"/>
  <c r="B66" i="43" s="1"/>
  <c r="B107" i="43" s="1"/>
  <c r="B134" i="43" s="1"/>
  <c r="B135" i="43" s="1"/>
  <c r="E5" i="42"/>
  <c r="C5" i="44" l="1"/>
  <c r="B9" i="44" s="1"/>
  <c r="B27" i="44" s="1"/>
  <c r="B48" i="44" s="1"/>
  <c r="B74" i="44" s="1"/>
  <c r="B90" i="44" s="1"/>
  <c r="B105" i="44" s="1"/>
  <c r="B106" i="44" s="1"/>
  <c r="E5" i="43"/>
  <c r="C5" i="45" l="1"/>
  <c r="B9" i="45" s="1"/>
  <c r="B37" i="45" s="1"/>
  <c r="B67" i="45" s="1"/>
  <c r="B85" i="45" s="1"/>
  <c r="B97" i="45" s="1"/>
  <c r="B115" i="45" s="1"/>
  <c r="B116" i="45" s="1"/>
  <c r="F5" i="44"/>
  <c r="E5" i="45" l="1"/>
  <c r="C5" i="46"/>
  <c r="B9" i="46" s="1"/>
  <c r="B41" i="46" s="1"/>
  <c r="B66" i="46" s="1"/>
  <c r="B91" i="46" s="1"/>
  <c r="B100" i="46" s="1"/>
  <c r="B115" i="46" s="1"/>
  <c r="B116" i="46" s="1"/>
  <c r="C5" i="47" l="1"/>
  <c r="B9" i="47" s="1"/>
  <c r="B16" i="47" s="1"/>
  <c r="B31" i="47" s="1"/>
  <c r="B42" i="47" s="1"/>
  <c r="B71" i="47" s="1"/>
  <c r="B97" i="47" s="1"/>
  <c r="B98" i="47" s="1"/>
  <c r="E5" i="46"/>
  <c r="C5" i="48" l="1"/>
  <c r="B9" i="48" s="1"/>
  <c r="B26" i="48" s="1"/>
  <c r="B31" i="48" s="1"/>
  <c r="B48" i="48" s="1"/>
  <c r="B70" i="48" s="1"/>
  <c r="B83" i="48" s="1"/>
  <c r="B84" i="48" s="1"/>
  <c r="E5" i="47"/>
  <c r="E5" i="48" l="1"/>
  <c r="C5" i="49"/>
  <c r="B9" i="49" s="1"/>
  <c r="B13" i="49" s="1"/>
  <c r="B17" i="49" s="1"/>
  <c r="B23" i="49" s="1"/>
  <c r="B29" i="49" s="1"/>
  <c r="B34" i="49" s="1"/>
  <c r="B35" i="49" s="1"/>
  <c r="C5" i="50" l="1"/>
  <c r="B9" i="50" s="1"/>
  <c r="B34" i="50" s="1"/>
  <c r="B61" i="50" s="1"/>
  <c r="B75" i="50" s="1"/>
  <c r="B88" i="50" s="1"/>
  <c r="B104" i="50" s="1"/>
  <c r="B105" i="50" s="1"/>
  <c r="E5" i="49"/>
  <c r="C5" i="51" l="1"/>
  <c r="B9" i="51" s="1"/>
  <c r="B22" i="51" s="1"/>
  <c r="B38" i="51" s="1"/>
  <c r="B44" i="51" s="1"/>
  <c r="B58" i="51" s="1"/>
  <c r="B79" i="51" s="1"/>
  <c r="B80" i="51" s="1"/>
  <c r="E5" i="50"/>
  <c r="C5" i="52" l="1"/>
  <c r="B9" i="52" s="1"/>
  <c r="B35" i="52" s="1"/>
  <c r="B56" i="52" s="1"/>
  <c r="B68" i="52" s="1"/>
  <c r="B83" i="52" s="1"/>
  <c r="B107" i="52" s="1"/>
  <c r="B108" i="52" s="1"/>
  <c r="E5" i="51"/>
  <c r="E5" i="52" l="1"/>
  <c r="C5" i="53"/>
  <c r="B9" i="53" s="1"/>
  <c r="B31" i="53" s="1"/>
  <c r="B48" i="53" s="1"/>
  <c r="B63" i="53" s="1"/>
  <c r="B80" i="53" s="1"/>
  <c r="B104" i="53" s="1"/>
  <c r="B105" i="53" s="1"/>
  <c r="C5" i="54" l="1"/>
  <c r="B9" i="54" s="1"/>
  <c r="B11" i="54" s="1"/>
  <c r="B13" i="54" s="1"/>
  <c r="B15" i="54" s="1"/>
  <c r="B17" i="54" s="1"/>
  <c r="B19" i="54" s="1"/>
  <c r="B20" i="54" s="1"/>
  <c r="E5" i="53"/>
  <c r="C5" i="57" l="1"/>
  <c r="B9" i="57" s="1"/>
  <c r="B26" i="57" s="1"/>
  <c r="B41" i="57" s="1"/>
  <c r="B43" i="57" s="1"/>
  <c r="B45" i="57" s="1"/>
  <c r="B47" i="57" s="1"/>
  <c r="B48" i="57" s="1"/>
  <c r="E5" i="57" s="1"/>
  <c r="E5" i="54"/>
</calcChain>
</file>

<file path=xl/sharedStrings.xml><?xml version="1.0" encoding="utf-8"?>
<sst xmlns="http://schemas.openxmlformats.org/spreadsheetml/2006/main" count="9667" uniqueCount="2023">
  <si>
    <t xml:space="preserve">            Nom: </t>
  </si>
  <si>
    <t>BELIN brice</t>
  </si>
  <si>
    <t>semaine 1</t>
  </si>
  <si>
    <r>
      <t xml:space="preserve">            </t>
    </r>
    <r>
      <rPr>
        <sz val="10"/>
        <rFont val="Arial"/>
        <family val="2"/>
      </rPr>
      <t>du</t>
    </r>
  </si>
  <si>
    <t>au</t>
  </si>
  <si>
    <t xml:space="preserve">Route </t>
  </si>
  <si>
    <t>aller</t>
  </si>
  <si>
    <t>Client ou usine</t>
  </si>
  <si>
    <t>Route retour</t>
  </si>
  <si>
    <t>TOTAL</t>
  </si>
  <si>
    <t>potentiel jour</t>
  </si>
  <si>
    <t>Jour</t>
  </si>
  <si>
    <t>Date</t>
  </si>
  <si>
    <t>Nom client ou usine</t>
  </si>
  <si>
    <t>Heure départ</t>
  </si>
  <si>
    <t>Heure arrivée</t>
  </si>
  <si>
    <t>Heure route</t>
  </si>
  <si>
    <t>Heure client</t>
  </si>
  <si>
    <t>Heure usine</t>
  </si>
  <si>
    <t>Général</t>
  </si>
  <si>
    <t>LUNDI</t>
  </si>
  <si>
    <t>VACANCES</t>
  </si>
  <si>
    <t>MARDI</t>
  </si>
  <si>
    <t>(3h00)</t>
  </si>
  <si>
    <t>(1h00)</t>
  </si>
  <si>
    <t>(4h00)</t>
  </si>
  <si>
    <t>MERCREDI</t>
  </si>
  <si>
    <t>BE CS</t>
  </si>
  <si>
    <t>(2h00)</t>
  </si>
  <si>
    <t>(5h00)</t>
  </si>
  <si>
    <t>JEUDI</t>
  </si>
  <si>
    <t>VENDREDI</t>
  </si>
  <si>
    <t>(0h30)</t>
  </si>
  <si>
    <t>(1h30)</t>
  </si>
  <si>
    <t>SAMEDI</t>
  </si>
  <si>
    <t>DIMANCHE</t>
  </si>
  <si>
    <t>TOTAL TRAVAILLE</t>
  </si>
  <si>
    <t>POTENTIEL SEMAINE</t>
  </si>
  <si>
    <t>TOTAL SEMAINE HS</t>
  </si>
  <si>
    <t>TOTAL PRECEDENT HS</t>
  </si>
  <si>
    <t>NOUVEAU TOTAL HS</t>
  </si>
  <si>
    <t>semaine 2</t>
  </si>
  <si>
    <t>(7h00)</t>
  </si>
  <si>
    <t>(3h30)</t>
  </si>
  <si>
    <t>semaine 3</t>
  </si>
  <si>
    <t>(6h00)</t>
  </si>
  <si>
    <t>semaine 4</t>
  </si>
  <si>
    <t>(4h30)</t>
  </si>
  <si>
    <t>(5h30)</t>
  </si>
  <si>
    <t>semaine 5</t>
  </si>
  <si>
    <t>semaine 6</t>
  </si>
  <si>
    <t>RTT</t>
  </si>
  <si>
    <t>semaine 7</t>
  </si>
  <si>
    <t>semaine 8</t>
  </si>
  <si>
    <t>OS172220</t>
  </si>
  <si>
    <t>semaine 9</t>
  </si>
  <si>
    <t>(2h30)</t>
  </si>
  <si>
    <t>semaine 10</t>
  </si>
  <si>
    <t>semaine 11</t>
  </si>
  <si>
    <t>semaine 12</t>
  </si>
  <si>
    <t>semaine 13</t>
  </si>
  <si>
    <t>BELIN Brice</t>
  </si>
  <si>
    <t>RECAPITULATIF 1ER TRIMESTRE 2020</t>
  </si>
  <si>
    <t>MOIS</t>
  </si>
  <si>
    <t>SEMAINE</t>
  </si>
  <si>
    <t>CLIENT / USINE</t>
  </si>
  <si>
    <t>NBRE HEURES</t>
  </si>
  <si>
    <t>JANVIER</t>
  </si>
  <si>
    <t>usine</t>
  </si>
  <si>
    <t>FEVRIER</t>
  </si>
  <si>
    <t>MARS</t>
  </si>
  <si>
    <t>semaine 14</t>
  </si>
  <si>
    <t>semaine 15</t>
  </si>
  <si>
    <t>FERIE</t>
  </si>
  <si>
    <t>semaine 16</t>
  </si>
  <si>
    <t>semaine 17</t>
  </si>
  <si>
    <t>semaine 18</t>
  </si>
  <si>
    <t>semaine 19</t>
  </si>
  <si>
    <t>semaine 20</t>
  </si>
  <si>
    <t>ENI CORAL</t>
  </si>
  <si>
    <t>semaine 21</t>
  </si>
  <si>
    <t>COIGN</t>
  </si>
  <si>
    <t>semaine 22</t>
  </si>
  <si>
    <t>semaine 23</t>
  </si>
  <si>
    <t>semaine 24</t>
  </si>
  <si>
    <t>semaine 25</t>
  </si>
  <si>
    <t>semaine 26</t>
  </si>
  <si>
    <t>AVRIL</t>
  </si>
  <si>
    <t>MAI</t>
  </si>
  <si>
    <t>JUIN</t>
  </si>
  <si>
    <t>TOTALS HS</t>
  </si>
  <si>
    <t>semaine 27</t>
  </si>
  <si>
    <t>semaine 28</t>
  </si>
  <si>
    <t>semaine 29</t>
  </si>
  <si>
    <t>semaine 30</t>
  </si>
  <si>
    <t>semaine 31</t>
  </si>
  <si>
    <t>semaine 32</t>
  </si>
  <si>
    <t>VACANCE!!!</t>
  </si>
  <si>
    <t>VACANCE!</t>
  </si>
  <si>
    <t>semaine 33</t>
  </si>
  <si>
    <t>semaine 34</t>
  </si>
  <si>
    <t>semaine 35</t>
  </si>
  <si>
    <t>semaine 36</t>
  </si>
  <si>
    <t>semaine 37</t>
  </si>
  <si>
    <t>semaine 38</t>
  </si>
  <si>
    <t>semaine 39</t>
  </si>
  <si>
    <t>JUILLET</t>
  </si>
  <si>
    <t>Usine</t>
  </si>
  <si>
    <t>AOUT</t>
  </si>
  <si>
    <t>vacance</t>
  </si>
  <si>
    <t>SEPTEMBRE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</si>
  <si>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</si>
  <si>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</si>
  <si>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</si>
  <si>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</si>
  <si>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</si>
  <si>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</si>
  <si>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</si>
  <si>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</si>
  <si>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</si>
  <si>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</si>
  <si>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</si>
  <si>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</si>
  <si>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</si>
  <si>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VACANCE</t>
  </si>
  <si>
    <t>NOEL</t>
  </si>
  <si>
    <t>semaine 53</t>
  </si>
  <si>
    <t>RECAPITULATIF 4EME TRIMESTRIEL 2021</t>
  </si>
  <si>
    <t>OCTOBRE</t>
  </si>
  <si>
    <t>NOVEMBRE</t>
  </si>
  <si>
    <t>DECEMBRE</t>
  </si>
  <si>
    <t>HEURE A 150%</t>
  </si>
  <si>
    <t>RA192454</t>
  </si>
  <si>
    <t>214936C001</t>
  </si>
  <si>
    <t>Wison</t>
  </si>
  <si>
    <t>ARAMCO</t>
  </si>
  <si>
    <t>217147C001</t>
  </si>
  <si>
    <t>Meeting</t>
  </si>
  <si>
    <t>ITS</t>
  </si>
  <si>
    <t>Faire le LF</t>
  </si>
  <si>
    <t>JIANGSU</t>
  </si>
  <si>
    <t>Meeting BE CS</t>
  </si>
  <si>
    <t>CONDUCTIX</t>
  </si>
  <si>
    <t>PRELUDE</t>
  </si>
  <si>
    <t>218020C001</t>
  </si>
  <si>
    <t>214365C001</t>
  </si>
  <si>
    <t>216956C001</t>
  </si>
  <si>
    <t>ENAGAS</t>
  </si>
  <si>
    <t>Lecture des emails</t>
  </si>
  <si>
    <t>TR</t>
  </si>
  <si>
    <t>TCC</t>
  </si>
  <si>
    <t>In progress…</t>
  </si>
  <si>
    <t>TORTUE</t>
  </si>
  <si>
    <t>ok.Done</t>
  </si>
  <si>
    <t>WISON</t>
  </si>
  <si>
    <t>RA172190</t>
  </si>
  <si>
    <t>HOEGH</t>
  </si>
  <si>
    <t>213996C001</t>
  </si>
  <si>
    <t>LYONDELL</t>
  </si>
  <si>
    <t>Meeting JCP</t>
  </si>
  <si>
    <t>LCP</t>
  </si>
  <si>
    <t>ECD</t>
  </si>
  <si>
    <t>CND</t>
  </si>
  <si>
    <t>CLD</t>
  </si>
  <si>
    <t>Rev5</t>
  </si>
  <si>
    <t>Edition de la trame excel</t>
  </si>
  <si>
    <t>SVA</t>
  </si>
  <si>
    <t>Faire le lancement LF</t>
  </si>
  <si>
    <t>219124C001</t>
  </si>
  <si>
    <t>Meeting TEN</t>
  </si>
  <si>
    <t>HPU</t>
  </si>
  <si>
    <t>ERS</t>
  </si>
  <si>
    <t>219254C001</t>
  </si>
  <si>
    <t>LS_IOLC21436501</t>
  </si>
  <si>
    <t>33HCC21493601</t>
  </si>
  <si>
    <t>BRUNEI</t>
  </si>
  <si>
    <t>RC182278</t>
  </si>
  <si>
    <t>LS_SDEC21436501</t>
  </si>
  <si>
    <t>IOL</t>
  </si>
  <si>
    <t>219453C001</t>
  </si>
  <si>
    <t>Edition des plans ci-dessous:</t>
  </si>
  <si>
    <t>PADAH</t>
  </si>
  <si>
    <t>Maj des DBIs ci-dessous:</t>
  </si>
  <si>
    <t>Maj des documents ci-dessous:</t>
  </si>
  <si>
    <t>En attente validation JCP</t>
  </si>
  <si>
    <t>Maj du document ci-dessous:</t>
  </si>
  <si>
    <t>E&amp;H on Dock</t>
  </si>
  <si>
    <t>EID</t>
  </si>
  <si>
    <t>Absence l'après-midi</t>
  </si>
  <si>
    <t>Absence le matin</t>
  </si>
  <si>
    <t>Absence toute la journée</t>
  </si>
  <si>
    <t>PADAH LNG</t>
  </si>
  <si>
    <t>EOA</t>
  </si>
  <si>
    <t>in progress…</t>
  </si>
  <si>
    <t>24EOAC21925401</t>
  </si>
  <si>
    <t>Rev 3</t>
  </si>
  <si>
    <t>Rev6</t>
  </si>
  <si>
    <t>CSA</t>
  </si>
  <si>
    <t>24EIDC21925401</t>
  </si>
  <si>
    <t>BJs</t>
  </si>
  <si>
    <t>Maj des plans ci-dessous:</t>
  </si>
  <si>
    <t>ECN nr:</t>
  </si>
  <si>
    <t>UCL</t>
  </si>
  <si>
    <t>LS_UCLC21925401</t>
  </si>
  <si>
    <t>Interco</t>
  </si>
  <si>
    <t>PID</t>
  </si>
  <si>
    <t>Edition du doc ci-dessous:</t>
  </si>
  <si>
    <t>LS_CNDC21925401</t>
  </si>
  <si>
    <t>Maj du doc:</t>
  </si>
  <si>
    <t>HCD</t>
  </si>
  <si>
    <t>24HCDC21925401</t>
  </si>
  <si>
    <t>IDS</t>
  </si>
  <si>
    <t>24PIDC21925401</t>
  </si>
  <si>
    <t>ref:</t>
  </si>
  <si>
    <t>Maj du plan ci-dessous:</t>
  </si>
  <si>
    <t>PLC Cabinet</t>
  </si>
  <si>
    <t>24134C21925402</t>
  </si>
  <si>
    <t>TBWD</t>
  </si>
  <si>
    <t>24125C21925401</t>
  </si>
  <si>
    <t>Envoyer email à ALSYMEX</t>
  </si>
  <si>
    <t>219712C001</t>
  </si>
  <si>
    <t>TECHEAST</t>
  </si>
  <si>
    <t>33028C21493601_3D</t>
  </si>
  <si>
    <t>IHD</t>
  </si>
  <si>
    <t>24IHDC21436501</t>
  </si>
  <si>
    <t>Mettre les plans ci-dessous sur ARAS:</t>
  </si>
  <si>
    <t>ICL</t>
  </si>
  <si>
    <t>SDE</t>
  </si>
  <si>
    <t>24ILDC21436501</t>
  </si>
  <si>
    <t>24134C21436501</t>
  </si>
  <si>
    <t>Architecture CS</t>
  </si>
  <si>
    <t>ERS Accu</t>
  </si>
  <si>
    <t>Edition du plan ci-dessous:</t>
  </si>
  <si>
    <t>219867C001</t>
  </si>
  <si>
    <t>MARSA</t>
  </si>
  <si>
    <t>Rev1</t>
  </si>
  <si>
    <t>24134C21925401</t>
  </si>
  <si>
    <t>Rev0</t>
  </si>
  <si>
    <t>PLC Cab.</t>
  </si>
  <si>
    <t>Maj du DBI ci-dessous:</t>
  </si>
  <si>
    <t>FAT élec</t>
  </si>
  <si>
    <t>FAT Hydro</t>
  </si>
  <si>
    <t>LS_IOLC21971201</t>
  </si>
  <si>
    <t>LS_CNDC21971201</t>
  </si>
  <si>
    <t>Radio</t>
  </si>
  <si>
    <t>PC Maint.</t>
  </si>
  <si>
    <t>Mettre la plan ci-dessous sur ARAS:</t>
  </si>
  <si>
    <t>24ECDC21925401</t>
  </si>
  <si>
    <t>Mettre le plan ci-dessous sur ARAS:</t>
  </si>
  <si>
    <t>24PIDC21986701</t>
  </si>
  <si>
    <t>LS_IOLC21986701</t>
  </si>
  <si>
    <t>PLAQUEMINES</t>
  </si>
  <si>
    <t>24134C21971201</t>
  </si>
  <si>
    <t>Edition du plan:</t>
  </si>
  <si>
    <t>24136C21925401</t>
  </si>
  <si>
    <t>24133C21925401</t>
  </si>
  <si>
    <t>24141C21925401</t>
  </si>
  <si>
    <t>EN ATTENTE VALIDATION DOC CTRL</t>
  </si>
  <si>
    <t xml:space="preserve">219867C001
</t>
  </si>
  <si>
    <t>LS_UCLC21986701</t>
  </si>
  <si>
    <t>EN ATTENTE VALIDATION JCP</t>
  </si>
  <si>
    <t>220224C001</t>
  </si>
  <si>
    <t>ADNOC</t>
  </si>
  <si>
    <t>KoM</t>
  </si>
  <si>
    <t>EN ATTENTE RETOUR JCP</t>
  </si>
  <si>
    <t>Maj des paramètres PMS+</t>
  </si>
  <si>
    <t>Elec on Dock</t>
  </si>
  <si>
    <t>FAT Elec</t>
  </si>
  <si>
    <t>220198C001</t>
  </si>
  <si>
    <t>FAT ELEC</t>
  </si>
  <si>
    <t xml:space="preserve">PADAH </t>
  </si>
  <si>
    <t>RC18-2278</t>
  </si>
  <si>
    <t>Mettre les plans ci-dessous dans ARAS:</t>
  </si>
  <si>
    <t>220267C001</t>
  </si>
  <si>
    <t>RUWAIS</t>
  </si>
  <si>
    <t>Validation du plan ci-dessous:</t>
  </si>
  <si>
    <t>24CSAC21986701</t>
  </si>
  <si>
    <t>LOOP</t>
  </si>
  <si>
    <t>LS_ICLC21986701</t>
  </si>
  <si>
    <t>SHELL PRELUDE</t>
  </si>
  <si>
    <t>DBI</t>
  </si>
  <si>
    <t>LS_EFPC21971201</t>
  </si>
  <si>
    <t>LCP Assembly</t>
  </si>
  <si>
    <t>24134C21986702</t>
  </si>
  <si>
    <t>24134C21986701</t>
  </si>
  <si>
    <t>EN ATTENTE RETOUR ACE</t>
  </si>
  <si>
    <t>Editer les DBIs ci-dessous:</t>
  </si>
  <si>
    <t>220435C001</t>
  </si>
  <si>
    <t>MOTOR OIL</t>
  </si>
  <si>
    <t>ILD</t>
  </si>
  <si>
    <t>Rev3</t>
  </si>
  <si>
    <t>Rev8</t>
  </si>
  <si>
    <t>Rev11</t>
  </si>
  <si>
    <t>Création du PN ci-dessous:</t>
  </si>
  <si>
    <t>Maj du doc ci-dessous:</t>
  </si>
  <si>
    <t>24EIDC21986701</t>
  </si>
  <si>
    <t>TEACHEAST</t>
  </si>
  <si>
    <t>CPMS</t>
  </si>
  <si>
    <t>(0h00)</t>
  </si>
  <si>
    <t>220594C001</t>
  </si>
  <si>
    <t>GOLAR HILLI</t>
  </si>
  <si>
    <t>24HCDC22022401</t>
  </si>
  <si>
    <t>DH</t>
  </si>
  <si>
    <t>Conf call avec le client</t>
  </si>
  <si>
    <t>Remplir la feuille d'heures</t>
  </si>
  <si>
    <t>24136C21971201</t>
  </si>
  <si>
    <t>24133C21971201</t>
  </si>
  <si>
    <t>ACCIONA</t>
  </si>
  <si>
    <t>GOLAR</t>
  </si>
  <si>
    <t>33IOL12168501</t>
  </si>
  <si>
    <t>EX Register</t>
  </si>
  <si>
    <t>Rev4</t>
  </si>
  <si>
    <t>24EOAC21986701</t>
  </si>
  <si>
    <t>24ECDC21971201</t>
  </si>
  <si>
    <t>24CLDC21971201</t>
  </si>
  <si>
    <t>RA17-2190</t>
  </si>
  <si>
    <t>Mettre les documents ci-dessous sur ARAS:</t>
  </si>
  <si>
    <t>24SDE17219001</t>
  </si>
  <si>
    <t>LS_EFPC21986701</t>
  </si>
  <si>
    <t>Maj DBI ci-dessous:</t>
  </si>
  <si>
    <t>24133C22022401</t>
  </si>
  <si>
    <t>EN ATTENTE VALIDATION FPR</t>
  </si>
  <si>
    <t>EN ATTENTE VALIDATION HSA</t>
  </si>
  <si>
    <t>E on Dock</t>
  </si>
  <si>
    <t>EN ATTENTE VALIDATION BBE</t>
  </si>
  <si>
    <t>PLC listing</t>
  </si>
  <si>
    <t>219867C001
219254C001</t>
  </si>
  <si>
    <t>Passer commande du matériels PMAFLEX par la méca</t>
  </si>
  <si>
    <t>Vérifiez les PE sur les BJs</t>
  </si>
  <si>
    <t xml:space="preserve">Renvoyez lien FTP à ATOS pour </t>
  </si>
  <si>
    <t>RA202554</t>
  </si>
  <si>
    <t>MOZAMBIQUE</t>
  </si>
  <si>
    <t>Meeting SIL CALCULATION avec CR / AVA / FPR</t>
  </si>
  <si>
    <t>Point Mensuel</t>
  </si>
  <si>
    <t>Meeting avec FPR</t>
  </si>
  <si>
    <t>Maj des specs des BJS</t>
  </si>
  <si>
    <t>Maj des BJS</t>
  </si>
  <si>
    <t>Vérifiez si tous les plans ALSYMEX sont sur ARAS</t>
  </si>
  <si>
    <t>EN ATTENTE RETOUR MmE MESTRALLET - PMA</t>
  </si>
  <si>
    <t>219254C001
219867C001
218020C001
RA202554
Point M
219712C001
219453C001</t>
  </si>
  <si>
    <t>ajout du bras n°5</t>
  </si>
  <si>
    <t xml:space="preserve">Reprendre la nomenclature EOA </t>
  </si>
  <si>
    <t>ajouter les joints, câble 4P, etc….</t>
  </si>
  <si>
    <t>rajouter séma de principe câblage Inboard/Outboard CPMS</t>
  </si>
  <si>
    <t>Maj bras n°1 à 4</t>
  </si>
  <si>
    <t>EN ATTENTE RETOUR AL POUR DISTANCE Q &amp; R</t>
  </si>
  <si>
    <t>Maj capteur rect.</t>
  </si>
  <si>
    <t>Renvoyer un email à ALSYMEX (C. BERGER)</t>
  </si>
  <si>
    <t>EN ATTENTE VALIDATION DOC CONTROL</t>
  </si>
  <si>
    <t>219867C001
219453C001
RA172190
Weekly Eng.</t>
  </si>
  <si>
    <t>Weekly Engineering Follow Up</t>
  </si>
  <si>
    <t>Meeting TEN / ALSYMEX</t>
  </si>
  <si>
    <t>Passer le doc ci-dessous en "FINAL"</t>
  </si>
  <si>
    <t>IT CS</t>
  </si>
  <si>
    <t xml:space="preserve">Remplir la feuille d'heures </t>
  </si>
  <si>
    <t>Faire email à ACE pour passer les documents en AS-BUILT</t>
  </si>
  <si>
    <t>Edition des PNs pour les câbles élec ci-dessous:</t>
  </si>
  <si>
    <t>1x2x1,5mm² BFOU(i) S103</t>
  </si>
  <si>
    <t>248990454104M</t>
  </si>
  <si>
    <t>2x2x0,75mm² BFOU© S104</t>
  </si>
  <si>
    <t>4x2x0,75mm² BFOU© S104</t>
  </si>
  <si>
    <t>8x2x0,75mm² BFOU© S104</t>
  </si>
  <si>
    <t>248990454105M</t>
  </si>
  <si>
    <t>248990454106M</t>
  </si>
  <si>
    <t>248990454107M</t>
  </si>
  <si>
    <t>EN ATTENTE VALIDATION AVA</t>
  </si>
  <si>
    <t>Edition ECN</t>
  </si>
  <si>
    <t>Edition Geoms pour les câbles BFOU(i) &amp; BFOU© CL5</t>
  </si>
  <si>
    <t>219867C001
OS172220</t>
  </si>
  <si>
    <t>Edition du PN Joint Plat Fibre M20</t>
  </si>
  <si>
    <t>Rev9</t>
  </si>
  <si>
    <t>33IOL17222001</t>
  </si>
  <si>
    <t>Rev7</t>
  </si>
  <si>
    <t>Rev10</t>
  </si>
  <si>
    <t>Rev2</t>
  </si>
  <si>
    <t>33SDE17222001</t>
  </si>
  <si>
    <t>Pas la bonne trame + manque la PG CLIENT</t>
  </si>
  <si>
    <t>Pas la bonne version + Issue For Cancellation par JCP</t>
  </si>
  <si>
    <t>A MODIFIER</t>
  </si>
  <si>
    <t>A VOIR AVEC JCP</t>
  </si>
  <si>
    <t>24IOLC21986701</t>
  </si>
  <si>
    <t>Répondre emails de Yamen, Hamza</t>
  </si>
  <si>
    <t>EN ATTENTE RETOUR ALSYMEX</t>
  </si>
  <si>
    <t>219867C001
OS172220
219453C001</t>
  </si>
  <si>
    <t>Validation gaine thermorétractable</t>
  </si>
  <si>
    <t>EN ATTENTE VALIDATION SEBASTIEN DELVILLE</t>
  </si>
  <si>
    <t>Changer qté item 12 de 20 à 18</t>
  </si>
  <si>
    <t>Mettre les documents "As Built" ci-dessous dans ARAS:</t>
  </si>
  <si>
    <t>33133C21493601</t>
  </si>
  <si>
    <t>Accu Pack</t>
  </si>
  <si>
    <t>HCC</t>
  </si>
  <si>
    <t>MDS</t>
  </si>
  <si>
    <t>Hydraulic P. 3D</t>
  </si>
  <si>
    <t>33136C21493601</t>
  </si>
  <si>
    <t>33141C21493601</t>
  </si>
  <si>
    <t>LS_IDSC21493601</t>
  </si>
  <si>
    <t>LS_MDSC21493601</t>
  </si>
  <si>
    <t>PAS DE MAJ DES PLANS 3D</t>
  </si>
  <si>
    <t>SUIVI PAR HALMI</t>
  </si>
  <si>
    <t>Envoyer email à FT pour le Quality Certificate &amp; Ex Register</t>
  </si>
  <si>
    <t>219867C001
214936C001
218020C001
219453C001</t>
  </si>
  <si>
    <t>Ajout du bras nr5</t>
  </si>
  <si>
    <t>Prise en main en Remote pour maj des paramètres bras sur la jetée NORTH</t>
  </si>
  <si>
    <t>Mrttre le doc LS_EQRC21802001 sur ARS</t>
  </si>
  <si>
    <t>Meeting avec Volkan / JCP sur doc SIL</t>
  </si>
  <si>
    <t>EN ATENTE RETOUR JCP POUR LA LONGUEUR ET L'ESPCEMENT ENTRE GAINE</t>
  </si>
  <si>
    <t>Répondre  à l'email d'ALSYMEX (Berger)</t>
  </si>
  <si>
    <t>Ajout du 5ème bras sur la Supervision NORTH</t>
  </si>
  <si>
    <t>Maj de svaleurs pour les bras nr1 à 4</t>
  </si>
  <si>
    <t>Maj des BJs</t>
  </si>
  <si>
    <t>Création new PN pour câble terre VERT/JAUNE</t>
  </si>
  <si>
    <t>Gaine thermo à chaque extrémité + gaine de 10 cm tous les 3M</t>
  </si>
  <si>
    <t>219254C001
219867C001
OS172220
219453C001
220594C001</t>
  </si>
  <si>
    <t xml:space="preserve">220594C001 </t>
  </si>
  <si>
    <t>Meeting BE CS / BE Méca</t>
  </si>
  <si>
    <t>DBI :</t>
  </si>
  <si>
    <t>248990350002M</t>
  </si>
  <si>
    <t>Refaire email à Armand avec les bonnes refs</t>
  </si>
  <si>
    <t>Mettre les docs ci-dessous sur ARAS:</t>
  </si>
  <si>
    <t>Vérifier les paramètres CPMS+ des bras nr1 à 4</t>
  </si>
  <si>
    <t>219254C001
219867C001
214936C001
219453C001
OS172220</t>
  </si>
  <si>
    <t>Mettre le doc ci-dessous sur ARAS:</t>
  </si>
  <si>
    <t>PLC LISTING</t>
  </si>
  <si>
    <t>33PLC17222002</t>
  </si>
  <si>
    <t>ACP</t>
  </si>
  <si>
    <t>219867C001
219453C001</t>
  </si>
  <si>
    <t>Prendre la main en "Remote Connection" et mettre à jour la jetée EAST</t>
  </si>
  <si>
    <t>219867C001
221045C001</t>
  </si>
  <si>
    <t>221045C001</t>
  </si>
  <si>
    <t>SOUTH HOOK</t>
  </si>
  <si>
    <t>24899C21925401</t>
  </si>
  <si>
    <t>PC CPMS+</t>
  </si>
  <si>
    <t>24899C21925402</t>
  </si>
  <si>
    <t>Term. Unit.</t>
  </si>
  <si>
    <t>2489935C21925401P</t>
  </si>
  <si>
    <t>EN ATTENTE VALIDATION AB</t>
  </si>
  <si>
    <t>MAJ du plan ci-dessous:</t>
  </si>
  <si>
    <t>BJ XDSn-21</t>
  </si>
  <si>
    <t>LS_JBSC21986704</t>
  </si>
  <si>
    <t>MAJ de la spec ci-dessous:</t>
  </si>
  <si>
    <t>Envoyer ECN à ACE</t>
  </si>
  <si>
    <t>219867C001
OS172220
220435C001</t>
  </si>
  <si>
    <t>Golar Hilli</t>
  </si>
  <si>
    <t>Préparer les PNs CS de ce projet</t>
  </si>
  <si>
    <t>Meeting avec Hamid / JCP</t>
  </si>
  <si>
    <t>Meeting ALSYMEX</t>
  </si>
  <si>
    <t>in progress…HAMID</t>
  </si>
  <si>
    <t>Appelez ALSYMEX pour confirmation des infos sur l'architecture PLC suite retour client</t>
  </si>
  <si>
    <t>219712C001
219867C001</t>
  </si>
  <si>
    <t xml:space="preserve">Réservation du parking CDG </t>
  </si>
  <si>
    <t>219867C001
219712C001
220594C001</t>
  </si>
  <si>
    <t>MAJ de la CRS avec retour ALSYMEX</t>
  </si>
  <si>
    <t>LS_EFPC21493601</t>
  </si>
  <si>
    <t>Maj des specs BJs</t>
  </si>
  <si>
    <t>Maj des docs ci-dessous suite retour client</t>
  </si>
  <si>
    <t>PLC</t>
  </si>
  <si>
    <t>24CLDC21925401</t>
  </si>
  <si>
    <t>LS_SDEC21925401</t>
  </si>
  <si>
    <t>EN ATTENTE RETOUR ACTEMIUM</t>
  </si>
  <si>
    <t>ERS Acc. Hydro</t>
  </si>
  <si>
    <t>REPASSER EN Rev3</t>
  </si>
  <si>
    <t>End Of Life - PN</t>
  </si>
  <si>
    <t>DETECTOR CONDUIT ADAPTOR M18</t>
  </si>
  <si>
    <t>214936C001
219867C001
219712C001</t>
  </si>
  <si>
    <t xml:space="preserve">Edition CRS de l'interco </t>
  </si>
  <si>
    <t>EN ATTENTE VALIDATION  JCP</t>
  </si>
  <si>
    <t>Création du PN Radio Remote</t>
  </si>
  <si>
    <t>EN ATTENTE VALIDATION  BBE</t>
  </si>
  <si>
    <t>PN</t>
  </si>
  <si>
    <t>PONT</t>
  </si>
  <si>
    <t>214936C001
24EIDC21925401</t>
  </si>
  <si>
    <t>passer la Rev4 en Rev3</t>
  </si>
  <si>
    <t>Ajout de la radio au PN TOP LVL</t>
  </si>
  <si>
    <t>Edition de la CRS pour le schéma INTERCO</t>
  </si>
  <si>
    <t>Envoyer le doc ci-dessous sur ARAS:</t>
  </si>
  <si>
    <t>219254C001
219867C001</t>
  </si>
  <si>
    <t>Edition du document ci-dessous:</t>
  </si>
  <si>
    <t>CRS</t>
  </si>
  <si>
    <t>LS_MELC21986701</t>
  </si>
  <si>
    <t>Voir si les documents ci-dessous sont bien sur ARAS:</t>
  </si>
  <si>
    <t>E&amp;H</t>
  </si>
  <si>
    <t>Rev2 déjà sur ARAS</t>
  </si>
  <si>
    <t>EN ATTENTE RETOUR CLIENT</t>
  </si>
  <si>
    <t>Meeting Maria / JCP / FP / AL</t>
  </si>
  <si>
    <t>Sauvegarder le CD de fin d'affaire dans le répertoire du projet</t>
  </si>
  <si>
    <t>Mettre les certificats sur Sharepoint</t>
  </si>
  <si>
    <t>RA192454
219867C001</t>
  </si>
  <si>
    <t>Vérif de la spec PLL avec Hamid</t>
  </si>
  <si>
    <t>Earthing</t>
  </si>
  <si>
    <t>24121C21986701</t>
  </si>
  <si>
    <t>Vérif des plans &amp; CRS ci-dessous:</t>
  </si>
  <si>
    <t>MEL</t>
  </si>
  <si>
    <t>avec maj CRS</t>
  </si>
  <si>
    <t>102xxxx</t>
  </si>
  <si>
    <t>FAT HYDRO 219712C001</t>
  </si>
  <si>
    <t>FAT Hydro chez ATOS (Italie)</t>
  </si>
  <si>
    <t>FAT Hydro chez ATOS  (Italie)</t>
  </si>
  <si>
    <t>Déplacement retour vers Sens</t>
  </si>
  <si>
    <t>Déplacement aller vers l'Italie</t>
  </si>
  <si>
    <t>Répondu au client via la CRS</t>
  </si>
  <si>
    <t>avec vérif de la CRS</t>
  </si>
  <si>
    <t>Edition de la CRS</t>
  </si>
  <si>
    <t>FAT ELEC
219712C001</t>
  </si>
  <si>
    <t>FAT Elec chez ALSYMEX  (Péronnas)</t>
  </si>
  <si>
    <t>NDF</t>
  </si>
  <si>
    <t>Remplir la feuille d'heure</t>
  </si>
  <si>
    <t>Envoyer à Maria les document ci-dessous:</t>
  </si>
  <si>
    <t>Photo avec 285  bars chez ATOS</t>
  </si>
  <si>
    <t>Rapport FAT ELEC &amp; ITP</t>
  </si>
  <si>
    <t>Envoyer ECN à ATOS pour maj des plans HpU &amp; SVA</t>
  </si>
  <si>
    <t>Envoyer ECN à ALSYMEX pour maj du plan ECD</t>
  </si>
  <si>
    <t>Préparer la CRS pour le document 24SDE</t>
  </si>
  <si>
    <t>Vérifier les commentaires pour le doc 24SDE</t>
  </si>
  <si>
    <t>219712C001
ITS
220224C001
219254C001
RC182278</t>
  </si>
  <si>
    <t>Changer le titre en LOCAL CONTROL PANEL DRAWING (ALSYMEX)</t>
  </si>
  <si>
    <t>Vérifier le doc 24SDE Rev6 avec les commentaires client</t>
  </si>
  <si>
    <t>Répondre à l'email de Maria</t>
  </si>
  <si>
    <t>En attente retour ALSYMEX &amp; ATOS</t>
  </si>
  <si>
    <t>RC182278
220224C001
219712C001
219254C001</t>
  </si>
  <si>
    <t>Garder le titre originel ELECTRICAL EQUIPMENT DRAWING</t>
  </si>
  <si>
    <t>PLC CAB.</t>
  </si>
  <si>
    <t>En attente du CND mia à jour par Hamid</t>
  </si>
  <si>
    <t>Logiciel</t>
  </si>
  <si>
    <t>Création VM avec SILworX</t>
  </si>
  <si>
    <t>Installation du logiciel PARKER (pour bras targeting) sur la VM SILworX</t>
  </si>
  <si>
    <t>Reprendre le fichier d'Olivier DIANA</t>
  </si>
  <si>
    <t xml:space="preserve"> Vérifier si les valeurs de corrections sont les même qu'avec le fichier d'Abdeslam</t>
  </si>
  <si>
    <t xml:space="preserve">Mettre en mode paysage pour la CRS </t>
  </si>
  <si>
    <t>Instrum. List</t>
  </si>
  <si>
    <t>LS_INI18227801</t>
  </si>
  <si>
    <t>No</t>
  </si>
  <si>
    <t>NO UPDATE IN PROGRESS</t>
  </si>
  <si>
    <t>ON DOIT FIGER LE NOMBRE DE PTS COMME SUR PRELUDE (25, 30, 35) ET NE PLUS TOUCHER AUX FORMULES</t>
  </si>
  <si>
    <t>Logiciel
RC182278
214936C001</t>
  </si>
  <si>
    <t>Essais &amp; modif PLC au YT</t>
  </si>
  <si>
    <t>Passer commande de 4 bouchons M20 (H4) sur la BJ 24JBDC21925402 (ST80)</t>
  </si>
  <si>
    <t>Sauvegarde du programme PLC sur notre réseau</t>
  </si>
  <si>
    <t>Maj plans EOA</t>
  </si>
  <si>
    <t>Maj plans LS_JBS</t>
  </si>
  <si>
    <t>Edition kit:</t>
  </si>
  <si>
    <t>010-LA-001</t>
  </si>
  <si>
    <t>24JBDC219254011</t>
  </si>
  <si>
    <t>24JBDC219254012</t>
  </si>
  <si>
    <t>24JBDC219254013</t>
  </si>
  <si>
    <t>24JBDC219254014</t>
  </si>
  <si>
    <t>010-LA-002</t>
  </si>
  <si>
    <t>010-LA-003</t>
  </si>
  <si>
    <t>010-LA-004</t>
  </si>
  <si>
    <t>Remplir la feuille de suivit YT</t>
  </si>
  <si>
    <t>219254C001
RC182278
FNCR</t>
  </si>
  <si>
    <t xml:space="preserve">FNCR </t>
  </si>
  <si>
    <t>FNCR meeting avec BE CS</t>
  </si>
  <si>
    <t>Envoyer email à ALSYMEX (Berger) pour avoir nouvelle version du prog PLC</t>
  </si>
  <si>
    <t>EN RETOUR ALSYMEX</t>
  </si>
  <si>
    <t>Envoyer la CRS du doc MLA Intrument List à JCP pour validation</t>
  </si>
  <si>
    <t>OS172220
RC182278
220198C001</t>
  </si>
  <si>
    <t>EN RETOUR VALIDATION JCP</t>
  </si>
  <si>
    <t>24IDS20257801</t>
  </si>
  <si>
    <t>24IDS20257802</t>
  </si>
  <si>
    <t>IDS_01</t>
  </si>
  <si>
    <t>IDS_02</t>
  </si>
  <si>
    <t>Chercher le fichier de paramétrage CPMS pour Alexandre Lamarle</t>
  </si>
  <si>
    <t>GOLAR HILI</t>
  </si>
  <si>
    <t>220198C001
220594C001
RC18-2278</t>
  </si>
  <si>
    <t>MLA Instr. Index</t>
  </si>
  <si>
    <t>RC18-2278
219254C001</t>
  </si>
  <si>
    <t>Allez au YT pour:</t>
  </si>
  <si>
    <t xml:space="preserve">Donner les nouvelles barrières SI </t>
  </si>
  <si>
    <t>FFD2-STC4-Ex1</t>
  </si>
  <si>
    <t>Faire une copy du PMSPlus</t>
  </si>
  <si>
    <t>Copier la sauvegarde PMSPlus sur notre server</t>
  </si>
  <si>
    <t>Maj deu PMSPlus du YT:</t>
  </si>
  <si>
    <t>Logo TEN</t>
  </si>
  <si>
    <t>Logo PDF</t>
  </si>
  <si>
    <t>Ouverture fichier PDF</t>
  </si>
  <si>
    <t>Nouvelle Page d'export des archives</t>
  </si>
  <si>
    <t>Editer le fichier de paramétrage PROFINET</t>
  </si>
  <si>
    <t>EN ATTENTE RETOUR CAMILLE</t>
  </si>
  <si>
    <t>Edition des PNs hydraulique</t>
  </si>
  <si>
    <t>CST WINCH</t>
  </si>
  <si>
    <t>24136C22059401</t>
  </si>
  <si>
    <t>24133C22059401</t>
  </si>
  <si>
    <t>24131C22059401</t>
  </si>
  <si>
    <t>24898C22059404</t>
  </si>
  <si>
    <t>Edition des PNs électrique</t>
  </si>
  <si>
    <t>PLC  CAB.</t>
  </si>
  <si>
    <t>24134C22059401</t>
  </si>
  <si>
    <t>24134C22059402</t>
  </si>
  <si>
    <t>Conf call avec Camille</t>
  </si>
  <si>
    <t>Voyants Com, CPMS</t>
  </si>
  <si>
    <t>Erreur lors du chargement des Logs d'alarmes / ok pour l'export</t>
  </si>
  <si>
    <t>Ok pour installation Acrobat / Erreur de l'ouverture des fichiers PDF via WinCC</t>
  </si>
  <si>
    <t>prendre en compte les commentaires ACE</t>
  </si>
  <si>
    <t>Maj du PN Hydraulic On Dock</t>
  </si>
  <si>
    <t>24898C22059401</t>
  </si>
  <si>
    <t>Maj du PN Electric On Dock</t>
  </si>
  <si>
    <t>24899C22059401</t>
  </si>
  <si>
    <t>Maj du PN CS</t>
  </si>
  <si>
    <t>24000C220594012</t>
  </si>
  <si>
    <t>EN ATTENTE VALIDATION MK</t>
  </si>
  <si>
    <t>en attente confirmation de la qantité sur l'ERS Accumulator kit…</t>
  </si>
  <si>
    <t>Mettre en place le nouvel applicatif de la Supervision au YT</t>
  </si>
  <si>
    <t>Maj du PN ERS Accu. Kits</t>
  </si>
  <si>
    <t>24898C22059402</t>
  </si>
  <si>
    <t>L'ouverture des fichiers PDF ne marche tjs pas</t>
  </si>
  <si>
    <t>Erreur lors de l'ouverture….</t>
  </si>
  <si>
    <t>RC182278
220594C001
219254C001
214936C001</t>
  </si>
  <si>
    <t>Maj du doc CEE</t>
  </si>
  <si>
    <t>LS_CEEC21493601</t>
  </si>
  <si>
    <t>Envoyer ECN à ACTEMIUM</t>
  </si>
  <si>
    <t>Goals 2025</t>
  </si>
  <si>
    <t>Préparation de l'entretien de vendredi avec françois</t>
  </si>
  <si>
    <t>LS Meeting 2025</t>
  </si>
  <si>
    <t>Préparation du prog PLC S7-1500 avec la gestion des écrans JAY</t>
  </si>
  <si>
    <t>Préparation de la feuille de paramètre pour BU Profinet</t>
  </si>
  <si>
    <t>Meeting avec Hamid / JCP pour les documents à produre</t>
  </si>
  <si>
    <t>MAJ du doc IOL par rapport retour ALSYMEX</t>
  </si>
  <si>
    <t>Goals 2025
LS Meeting
219867C001
CONDUCTIX</t>
  </si>
  <si>
    <t>Voir le tableau excel du projet sur Teams…</t>
  </si>
  <si>
    <t>Passer la Rev3 en Rev2</t>
  </si>
  <si>
    <t>Edition du PN pour une radio CONDUCTIX complète  - A VALDER</t>
  </si>
  <si>
    <t>2400035CON00PT</t>
  </si>
  <si>
    <t>Equip. List</t>
  </si>
  <si>
    <t>Installation TIA PORTAL V20</t>
  </si>
  <si>
    <t>LS_LCTC220594</t>
  </si>
  <si>
    <t>EN ATTENTE VALIDATION BB</t>
  </si>
  <si>
    <t>Installation licence EKBSIM</t>
  </si>
  <si>
    <t>Meeting avec JCP / Adrien / Camille / François</t>
  </si>
  <si>
    <t>Demander la maj des documents à ATOS</t>
  </si>
  <si>
    <t>219867C001
CONDUCTIX
219712C001
214936C001</t>
  </si>
  <si>
    <t>wison</t>
  </si>
  <si>
    <t>Envoyer ECN à ALSYMEX pour maj CLD (Fiol 10/65 en PDF)</t>
  </si>
  <si>
    <t>ECN NOT USED</t>
  </si>
  <si>
    <t>24125C21986701</t>
  </si>
  <si>
    <t>LS_HFPC22022401</t>
  </si>
  <si>
    <t>Mettre le PDF avec mes commentaires dans le répertoire Projet PDF</t>
  </si>
  <si>
    <t>Mettre le plan sous ARAS:</t>
  </si>
  <si>
    <t>33CLDC21493601</t>
  </si>
  <si>
    <t>NOT READY</t>
  </si>
  <si>
    <t>EN ATTENTE DE CONFIRMATION ANTHONY SUR LA LOCALISATION DE LA DERNIERE SAUVEGARDE</t>
  </si>
  <si>
    <t>Maj PN ci-dessous:</t>
  </si>
  <si>
    <t>Hyd on Dock</t>
  </si>
  <si>
    <t>24029C21986701</t>
  </si>
  <si>
    <t>24028C21986701</t>
  </si>
  <si>
    <t>Refaire une passe sur le DBI pour radio Face T avec tout le matériel</t>
  </si>
  <si>
    <t xml:space="preserve">Edition du DBI pour une radion Face C </t>
  </si>
  <si>
    <t>Communication en PROFINET</t>
  </si>
  <si>
    <t>LS Meeting</t>
  </si>
  <si>
    <t>219867C001
LS Meeting
220594C001</t>
  </si>
  <si>
    <t>Maj du PN ci-dessous:</t>
  </si>
  <si>
    <t>ERS Accu Kits</t>
  </si>
  <si>
    <t>Meeting avec SR / BE Méca</t>
  </si>
  <si>
    <t>Envoyer les points de Punchs aux STE &amp; STH</t>
  </si>
  <si>
    <t>repartir du doc Word LS_PUNC21925401</t>
  </si>
  <si>
    <t>Répondre à l'email de Wison</t>
  </si>
  <si>
    <t>Mettre à jour les 2 Punch List STE &amp; STH</t>
  </si>
  <si>
    <t>Envoyer à SR (PM) pour maj Punch List PADAH</t>
  </si>
  <si>
    <t>CONDUCTIX
219867C001
214936C001
219254C001</t>
  </si>
  <si>
    <t>Meeting avec BE CS / Faille</t>
  </si>
  <si>
    <t>219867C001
CONDUCTIX</t>
  </si>
  <si>
    <t>RA222751</t>
  </si>
  <si>
    <t>Aide pour problème sur site</t>
  </si>
  <si>
    <t>problème pour commander l'EV proortionnelle Roll/Unroll</t>
  </si>
  <si>
    <t>24CSAC21986702</t>
  </si>
  <si>
    <t>Utiliser la template client</t>
  </si>
  <si>
    <t>Validation des plans ACE ci-dessous:</t>
  </si>
  <si>
    <t>24136C21986701</t>
  </si>
  <si>
    <t>24133C21986701</t>
  </si>
  <si>
    <t>24141C21986701</t>
  </si>
  <si>
    <t>VALIDATION PAR BBE IN PROGRESS…</t>
  </si>
  <si>
    <t>RETOUR A ACE AVEC COMMENTAIRES TEN</t>
  </si>
  <si>
    <t>Maj du  plan ci-dessous:</t>
  </si>
  <si>
    <t>en attente des sources AutoCAD</t>
  </si>
  <si>
    <t>Meeting ALSYMEX / Hamid / Moi</t>
  </si>
  <si>
    <t>meeting Camille avec des questions hydrauliques</t>
  </si>
  <si>
    <t>215731C001</t>
  </si>
  <si>
    <t>CAKASA</t>
  </si>
  <si>
    <t>PMS problem communication on Jetty 1 &amp; 2</t>
  </si>
  <si>
    <t>220224C001
219712C001
Meeting BE CS
215731C001</t>
  </si>
  <si>
    <t>Problème de radio</t>
  </si>
  <si>
    <t>Envoyer l'email à ALSYMEX en partant du retour de Vincent Sicre (PM)</t>
  </si>
  <si>
    <t>Récuperer les photos du PMS &amp; les mettre sur notre disques Backup</t>
  </si>
  <si>
    <t>Récuperer les images bmp du fichier de paramétrage</t>
  </si>
  <si>
    <t>CONDUCTIX
OS172220
219867C001</t>
  </si>
  <si>
    <t>Mettre le doc dans ARAS:</t>
  </si>
  <si>
    <t>voir les commentaires du client du 18/12/2025</t>
  </si>
  <si>
    <t>En attente retour ALSYMEX</t>
  </si>
  <si>
    <t>Mettre à jour les DBIs</t>
  </si>
  <si>
    <t>Validation des plans BJs suite retour STAHL</t>
  </si>
  <si>
    <t>not pour BE CS</t>
  </si>
  <si>
    <t>Retour des étiquettes des BJs sur 2 lignes - Accepté ou non??</t>
  </si>
  <si>
    <t>Retour des étiquettes tags client avec 10 caractères max. - Accepté ou non??</t>
  </si>
  <si>
    <t>Recherche du fichier excel PROFIBUS FP</t>
  </si>
  <si>
    <t>Maj des DBIs si besoin</t>
  </si>
  <si>
    <t>219867C001
CONDUCTIX
RA141931</t>
  </si>
  <si>
    <t>RA141931</t>
  </si>
  <si>
    <t>BOREYONG</t>
  </si>
  <si>
    <t>Problème de radio sur site suite à achat nouvelle</t>
  </si>
  <si>
    <t>pas trouvé</t>
  </si>
  <si>
    <t>en attente retour de CONDUCTIX sur ref du kit PWM</t>
  </si>
  <si>
    <t>Répondre à email d'ACTEMIUM</t>
  </si>
  <si>
    <t>Répondre à email d'ALSYMEX (Valentin Mayer)</t>
  </si>
  <si>
    <t>Lire email de Christelle sur les commentaires client à propos de la logique</t>
  </si>
  <si>
    <t>en attente retour de JCP sur la prise en compte du commentaire client ou non</t>
  </si>
  <si>
    <t>Répondre à email de ATS</t>
  </si>
  <si>
    <t>Lire la réponse du client</t>
  </si>
  <si>
    <t>Validation des bjs avec JCP</t>
  </si>
  <si>
    <t>219254C001
OS172220
217147C001
RA141931
219867C001
Point equip</t>
  </si>
  <si>
    <t>Point équipe sur les projets</t>
  </si>
  <si>
    <t>Pt projets</t>
  </si>
  <si>
    <t xml:space="preserve">Maj des specs BJs </t>
  </si>
  <si>
    <t>Ajustement des longeurs des "Nameplates" en fct de la longueur de la boite</t>
  </si>
  <si>
    <t>Voir commentaires &amp; faire maj des plans</t>
  </si>
  <si>
    <t>219867C001
220594C001</t>
  </si>
  <si>
    <t>Répondre à l'email de Laurent Rozier</t>
  </si>
  <si>
    <t>Mettre les specs sur ARAS</t>
  </si>
  <si>
    <t>Répondre email de Sharad</t>
  </si>
  <si>
    <t>Envoyer les DBIs de chaque élément à CONDUCTIX pour validation</t>
  </si>
  <si>
    <t>Envoyer le DBI avec tous les élements radio-pendant Layout C / recepteur / com Profinet / carte SIM / Batterie / Ceinture pour validation à CONDUCTIX</t>
  </si>
  <si>
    <t>221299C001</t>
  </si>
  <si>
    <t>PETRONET</t>
  </si>
  <si>
    <t>iKOM</t>
  </si>
  <si>
    <t>Remettre les étiquettes à SR (PM)</t>
  </si>
  <si>
    <t>Réception des étiquettes ACTEMIUM - Envoyer email de confirmation de réception</t>
  </si>
  <si>
    <t>Mettre les photos dans le répertoire projet</t>
  </si>
  <si>
    <t>Vérification photos + plan LCP</t>
  </si>
  <si>
    <t>Maj du DBI ci-dessous</t>
  </si>
  <si>
    <t>EN ATTENTE VALIDATION HALMI</t>
  </si>
  <si>
    <t>SP182328</t>
  </si>
  <si>
    <t>EXXON MOBIL</t>
  </si>
  <si>
    <t>Envoyer le rapport d'intervention sur site à Antoine DUPRES</t>
  </si>
  <si>
    <t>Mettre les sauvegardes PLC sur sur Backup_PLC</t>
  </si>
  <si>
    <t>Edition de la trame sui de projet</t>
  </si>
  <si>
    <t>Répondre à l'email de Christelle</t>
  </si>
  <si>
    <t>219254C001
221045C001
SP182328
213996C001
221299C001
214936C001</t>
  </si>
  <si>
    <t>Meeting qualité / ATS / Problème "Sensor Failure" intempestif</t>
  </si>
  <si>
    <t>Création PN TOP LVV ci-dessous:</t>
  </si>
  <si>
    <t>PN top LVL</t>
  </si>
  <si>
    <t>24000C22129901</t>
  </si>
  <si>
    <t>Création du DBI ci-dessous:</t>
  </si>
  <si>
    <t>PLC Memory Card</t>
  </si>
  <si>
    <t>24899C22129901</t>
  </si>
  <si>
    <t>Maj PN Top lvl</t>
  </si>
  <si>
    <t>Edition feuille de lancement LF</t>
  </si>
  <si>
    <t>LF</t>
  </si>
  <si>
    <t>LS_LCTC221299</t>
  </si>
  <si>
    <t>Mettre le LF sur ARAS</t>
  </si>
  <si>
    <t>Faire l'email</t>
  </si>
  <si>
    <t>Mettre sur ARAS:</t>
  </si>
  <si>
    <t>24141C21986702</t>
  </si>
  <si>
    <t>Appelez ALSYMEX pour les 3 questions client sur Architecture PLC</t>
  </si>
  <si>
    <t>Entretien</t>
  </si>
  <si>
    <t>Revue de Performance avec FPR</t>
  </si>
  <si>
    <t>Entretien de suivi FAJ avec FPR</t>
  </si>
  <si>
    <t>Maj du DBI CONDUCTIX suite retour email de Mme ORBAN</t>
  </si>
  <si>
    <t>Faire feuille LF</t>
  </si>
  <si>
    <t>221299C001
219867C001
Entretien
219254C001</t>
  </si>
  <si>
    <t>Revue de la Punch List</t>
  </si>
  <si>
    <t>EN ATTENTE RETOUR MME ORBAN</t>
  </si>
  <si>
    <t>Réception de l'architecture envoyé par ALSYMEX</t>
  </si>
  <si>
    <t>Archi</t>
  </si>
  <si>
    <t>24FATC21986701</t>
  </si>
  <si>
    <t>vérification du travail d'HALMI</t>
  </si>
  <si>
    <t>prise en compte des commentaires client</t>
  </si>
  <si>
    <t>remplir la CRS</t>
  </si>
  <si>
    <t>Répondre à l'email de Mme Orban</t>
  </si>
  <si>
    <t>Réondre email de Sharad</t>
  </si>
  <si>
    <t>Maj du DBI + création nouveaux PNs</t>
  </si>
  <si>
    <t>Envoyez email à ACE</t>
  </si>
  <si>
    <t>CONDUCTIX
219867C001</t>
  </si>
  <si>
    <t>Edition du Power Point Camille sur affichage Jay</t>
  </si>
  <si>
    <t>5 diapos</t>
  </si>
  <si>
    <t>219867C001
CONDUCTIX
219254C001
220179C001</t>
  </si>
  <si>
    <t>220179C001</t>
  </si>
  <si>
    <t>Répondre email de C,BERGER (ALSYMEX)</t>
  </si>
  <si>
    <t>Répondre à l'email d'ACE</t>
  </si>
  <si>
    <t>Remplir la colonne STATUS dans les CRS HCD &amp; CND</t>
  </si>
  <si>
    <t>219867C001
217805C001</t>
  </si>
  <si>
    <t>217805C001</t>
  </si>
  <si>
    <t>FLUXEL</t>
  </si>
  <si>
    <t>Meeting avec Pascal Montcourant pour récupération des infos</t>
  </si>
  <si>
    <t>Yard Test prévue en Mars 2026</t>
  </si>
  <si>
    <t>Bras électrique</t>
  </si>
  <si>
    <t>Allez à l'atelier pour voir le VDF (variateur  - ABB)</t>
  </si>
  <si>
    <t>Répondre émails de Sharad</t>
  </si>
  <si>
    <t>219867C001
220267C001
220594C001</t>
  </si>
  <si>
    <t>Répondre à l'email de David LEFORT</t>
  </si>
  <si>
    <t>sauvegarder le retour de STAHL dans dossier projet</t>
  </si>
  <si>
    <t>SHELL AUSTRALIA</t>
  </si>
  <si>
    <t>Validation ECN TAG_LIST</t>
  </si>
  <si>
    <t>EN ATTENTE VALIDATION BE CS</t>
  </si>
  <si>
    <t>HPU Enclosure</t>
  </si>
  <si>
    <t>220198C001
219867C001
219254C001</t>
  </si>
  <si>
    <t>faire les modification suvant commentaires Christelle</t>
  </si>
  <si>
    <t>Meeting avec Team</t>
  </si>
  <si>
    <t>remplir la CRS suite retour d'ACTEMIUM</t>
  </si>
  <si>
    <t>envoyer en Rev2 + CRS accepté par client</t>
  </si>
  <si>
    <t>voir commentaires client</t>
  </si>
  <si>
    <t>Envoyez numéro ECN à ALSYMEX</t>
  </si>
  <si>
    <t>Maj des plans ci-dessous</t>
  </si>
  <si>
    <t>to</t>
  </si>
  <si>
    <t>Rev12</t>
  </si>
  <si>
    <t>Maj des références manquantes</t>
  </si>
  <si>
    <t>Meeting Team CS Hamid/Malmi/JCP</t>
  </si>
  <si>
    <t>219867C001
220267C001
221299C001</t>
  </si>
  <si>
    <t>ANNULE</t>
  </si>
  <si>
    <t>RA051019</t>
  </si>
  <si>
    <t>Trouver les infos ci-dessous dans le prog PLC:</t>
  </si>
  <si>
    <t>valeur de la Pré-alarme:</t>
  </si>
  <si>
    <t>1,5m</t>
  </si>
  <si>
    <t>valeur de la surveillance de vitesse:</t>
  </si>
  <si>
    <t>15 cm/s</t>
  </si>
  <si>
    <t>Gaz De France</t>
  </si>
  <si>
    <t>email à ALSYMEX pour backup + questions</t>
  </si>
  <si>
    <t>220198C001
CONDUCTIX
219867C001
219254C001</t>
  </si>
  <si>
    <t>validation des TIEs</t>
  </si>
  <si>
    <t>Meeting Team CS JCP</t>
  </si>
  <si>
    <t>219254C001
RA051019
219867C001</t>
  </si>
  <si>
    <t>Maj des TIEs</t>
  </si>
  <si>
    <t>Maj du PID entier + CRS</t>
  </si>
  <si>
    <t>221223C001</t>
  </si>
  <si>
    <t>Envoi ECN à ALSYMEX pour maj du plan ci-dessous:</t>
  </si>
  <si>
    <t>LCP-UACH-L101</t>
  </si>
  <si>
    <t>Programmation &amp; maintenance des VFDs pour actionneurs cascade</t>
  </si>
  <si>
    <t>221223C001
219254C001
217805C001
216240C001</t>
  </si>
  <si>
    <t>216240C001</t>
  </si>
  <si>
    <t>Meeting DR1</t>
  </si>
  <si>
    <t>EN ATTENTE MAJ BBE</t>
  </si>
  <si>
    <t>Meeting points Punch List</t>
  </si>
  <si>
    <t>Confirmer qui va s'occuper du projet</t>
  </si>
  <si>
    <t>Etude de confirmer les câbles E&amp;H sur site si ok pour cette RC</t>
  </si>
  <si>
    <t>email à Christelle sur les commenatires client - ne concerne pas la Rev2…</t>
  </si>
  <si>
    <t>Meeting avec ALSYMEX pour la futur FAT</t>
  </si>
  <si>
    <t>FAT procédure / simulateur / modif programme / markups, etc…</t>
  </si>
  <si>
    <t>Mettre les plans "MARKUPS" dans le répertoire PDF du projet</t>
  </si>
  <si>
    <t>221402C001</t>
  </si>
  <si>
    <t>MADINA</t>
  </si>
  <si>
    <t>Remplir la trame suivi de projet</t>
  </si>
  <si>
    <t>Donner la codif pour les plans à Delphine</t>
  </si>
  <si>
    <t>Confirmer les réfrences ALSYMEX des gaines thermo à David LEFORT</t>
  </si>
  <si>
    <t>Team Meeting</t>
  </si>
  <si>
    <t>Meeting avec Team JCP / HSA / HLA</t>
  </si>
  <si>
    <t>24133C21695601</t>
  </si>
  <si>
    <t>en attente du source AutoCAD de la part d'ACE</t>
  </si>
  <si>
    <t>218979C001</t>
  </si>
  <si>
    <t>216956C001
221402C001
219867C001
Team Meeting
218979C001</t>
  </si>
  <si>
    <t>Préparation du fichier géomètre avec ALI</t>
  </si>
  <si>
    <t>Renvoyer emails aux SSTR Elec &amp; Hydrau pour date des documents,</t>
  </si>
  <si>
    <t>Répondre email de Christelle</t>
  </si>
  <si>
    <t>Maj des document ci-dessous:</t>
  </si>
  <si>
    <t>Envoyer email à Mr MUSNIER pour confirmation liaison PDS/SAFIIS sur Archtecture PLC</t>
  </si>
  <si>
    <t>remplir la CRS &amp; l'envoyer au Doc Ctrl</t>
  </si>
  <si>
    <t>DOCUMENT NON MIS A JOUR</t>
  </si>
  <si>
    <t>220594C001
219867C001
219254C001</t>
  </si>
  <si>
    <t>LS_EFPC21695601</t>
  </si>
  <si>
    <t>24141C21695601</t>
  </si>
  <si>
    <t>Répondre à l'email de Mr Rousse (ACE) concernant la remise des plans</t>
  </si>
  <si>
    <t>219254C001
216956C001
220594c001</t>
  </si>
  <si>
    <t>218979c001</t>
  </si>
  <si>
    <t>Aide YARD TEST</t>
  </si>
  <si>
    <t>24141C22022401</t>
  </si>
  <si>
    <t>Faire la comparaison du prog Hima PLC ci-dessous:</t>
  </si>
  <si>
    <t>Prog PLC after FAT</t>
  </si>
  <si>
    <t>Prog PLC during YT</t>
  </si>
  <si>
    <t>218979C001_CIMC_GOLAR.E3</t>
  </si>
  <si>
    <t>218979C001_CIMC_GOLAR_V1_0.E3</t>
  </si>
  <si>
    <t>Validation des PNs Top Lvl CONDUCTIX</t>
  </si>
  <si>
    <t>Layout C - PROFINET</t>
  </si>
  <si>
    <t>Layout T - PROFINET</t>
  </si>
  <si>
    <t>2400035CON00PC</t>
  </si>
  <si>
    <t>validation des PNs sous niveau</t>
  </si>
  <si>
    <t>validation du PN Layout T</t>
  </si>
  <si>
    <t>Email à Delphine pour confirmation de logo sur les plans</t>
  </si>
  <si>
    <t>Email au PM pour savoir si on garde l'entrée</t>
  </si>
  <si>
    <t>Envoyer un email à Christelle pour prendre la date du 20/03/2026 pour les plans ACE également</t>
  </si>
  <si>
    <t>Remplir la VDL &amp; l'envoyer à Christelle</t>
  </si>
  <si>
    <t>220267C001
216956C001
220594C001
216240C001</t>
  </si>
  <si>
    <t>Réception des sources AutoCAD</t>
  </si>
  <si>
    <t>220224C001
216956C001</t>
  </si>
  <si>
    <t>CIMC GOLAR</t>
  </si>
  <si>
    <t>Aide au YT</t>
  </si>
  <si>
    <t>Maj du plan ci-dessous suite commentaire client:</t>
  </si>
  <si>
    <t>Mah des documents ci-dessous:</t>
  </si>
  <si>
    <t>DR with BE Meca</t>
  </si>
  <si>
    <t>RA172190
219254C001
216240C001</t>
  </si>
  <si>
    <t>Meeting avec Mr Garagon/Etienne (ALSYMEX)</t>
  </si>
  <si>
    <t>Après retour ALSYMEX, envoyer la FAT au client</t>
  </si>
  <si>
    <t>SHELL AUTRALIA</t>
  </si>
  <si>
    <t>PLC Listing</t>
  </si>
  <si>
    <t>TECNICAS REUNIDAS</t>
  </si>
  <si>
    <t>Meeting avec Volkan pour les documents ci-dessous:</t>
  </si>
  <si>
    <t>24031C21436503</t>
  </si>
  <si>
    <t>CEE</t>
  </si>
  <si>
    <t>LS_CEEC21436501</t>
  </si>
  <si>
    <t>Instrument Hookup</t>
  </si>
  <si>
    <t>220198C001
214365C001
218979C001</t>
  </si>
  <si>
    <t>Maj du prog PLC pour pouvoir faire un RESET ESD2 lorsque l'on est en fin de séquence ESD2</t>
  </si>
  <si>
    <t>Si ce sont des commentaires non prévue, ou qu'on ne sait pas faire, prévenir VOLKAN</t>
  </si>
  <si>
    <t>MADINA GROUP</t>
  </si>
  <si>
    <t>Envoyer email à ALSYMEX pour confirmation des dates de remise des documents</t>
  </si>
  <si>
    <t>EN ATTENTE AJOUT PROJET DANS EXCEL SUR TEAMS - HSA</t>
  </si>
  <si>
    <t>Mettre les plans sur ARAS ci-dessous:</t>
  </si>
  <si>
    <t>LS_PLCC21971201</t>
  </si>
  <si>
    <t>Call avec Halmi</t>
  </si>
  <si>
    <t xml:space="preserve">envoyé à Delphine </t>
  </si>
  <si>
    <t>EN ATTENTE VALIDATION DOC CTRL (Delphine)</t>
  </si>
  <si>
    <t>voir pour la page de garde client</t>
  </si>
  <si>
    <t>Meeting CS</t>
  </si>
  <si>
    <t>214365C001
219254C001
Meeting CS</t>
  </si>
  <si>
    <t xml:space="preserve">Technical Meeting </t>
  </si>
  <si>
    <t>Maj de la FAT procédure</t>
  </si>
  <si>
    <t>Conf call avec ALSYMEX (Etienne)</t>
  </si>
  <si>
    <t>Technical Meeting CS</t>
  </si>
  <si>
    <t>Meeting BE CS avec Camille / BE CS</t>
  </si>
  <si>
    <t>Mettre la doc FAT élec procédure sur ARAS:</t>
  </si>
  <si>
    <t>MADINAL</t>
  </si>
  <si>
    <t>Envoyer les DBIs ci-dessous à ALSYMEX:</t>
  </si>
  <si>
    <t>Berth 1</t>
  </si>
  <si>
    <t>Berth 4</t>
  </si>
  <si>
    <t>Berth 5</t>
  </si>
  <si>
    <t>Berth 6</t>
  </si>
  <si>
    <t>24000C2214020201</t>
  </si>
  <si>
    <t>24000C2214020204</t>
  </si>
  <si>
    <t>24000C2214020205</t>
  </si>
  <si>
    <t>24000C2214020206</t>
  </si>
  <si>
    <t>Mettre le CD fin d'affaire ALSYMEX sur SharePoint</t>
  </si>
  <si>
    <t>Technical Meeting CS
219254C001
221402C001
219712C001
Objectifs CS</t>
  </si>
  <si>
    <t>Objectifs CS</t>
  </si>
  <si>
    <t>Meeting BE CS pour les objectifs 2026</t>
  </si>
  <si>
    <t>Schéma boucles</t>
  </si>
  <si>
    <t>24IOL12174001</t>
  </si>
  <si>
    <t>EN ATTENTE DOC REV6 ALSYMEX</t>
  </si>
  <si>
    <t>219254C001
216956C001
217147C001</t>
  </si>
  <si>
    <t>Envoyer un email à ALSYMEX pour modification avec logique commenté par le client</t>
  </si>
  <si>
    <t>maj suite commentaires client - REV4 IN PROGRESS</t>
  </si>
  <si>
    <t>EN ATTENTE RETOUR D'INFORMATION SR</t>
  </si>
  <si>
    <t>Line List</t>
  </si>
  <si>
    <t>LS_PLLC21986701</t>
  </si>
  <si>
    <t>EN ATTENTE RETOUR BE MECA &amp; INDUS</t>
  </si>
  <si>
    <t>Répondre à l'email d'ORLA</t>
  </si>
  <si>
    <t>Meeting Pascal M. pour explication du prog VDF</t>
  </si>
  <si>
    <t>Edition de la trame de pour YT</t>
  </si>
  <si>
    <t>219867C001
217805C001
220267C001</t>
  </si>
  <si>
    <t>Vérification des validation ECNs ci-dessous:</t>
  </si>
  <si>
    <t>Validated</t>
  </si>
  <si>
    <t>Validation du DBI Face T - CONDUCTIX</t>
  </si>
  <si>
    <t>Validation PN Top Level Face C - CONDUCTIX</t>
  </si>
  <si>
    <t>Validation du PN Top Level pour la Face T - CONDUCTIX</t>
  </si>
  <si>
    <t>InReview</t>
  </si>
  <si>
    <t>Meeting Charly D / Pascal M / Stéphane P</t>
  </si>
  <si>
    <t>Code P18 apparemment…</t>
  </si>
  <si>
    <t>EN ATTENTE RETOUR JCP &amp; HLA</t>
  </si>
  <si>
    <t>EN ATTENTE VALIDATION DOC CTRL (Christelle)</t>
  </si>
  <si>
    <t>Meeting R&amp;D avec JR / BBE</t>
  </si>
  <si>
    <t>24HCDC21986701</t>
  </si>
  <si>
    <t>EN ATTENTE SIGNATURE JCP &amp; FPR</t>
  </si>
  <si>
    <t>EN ATTENTE CRS JCP</t>
  </si>
  <si>
    <t>Vendredi</t>
  </si>
  <si>
    <t>220679C001</t>
  </si>
  <si>
    <t>24000C22067901</t>
  </si>
  <si>
    <t>214365C001
220679C001</t>
  </si>
  <si>
    <t>Validation PN</t>
  </si>
  <si>
    <t>33899C22067901</t>
  </si>
  <si>
    <t>EN ATTENTE VALIDATION BE CS (Brice)</t>
  </si>
  <si>
    <t>Validation du PN TOP LVL</t>
  </si>
  <si>
    <t>Faire LF</t>
  </si>
  <si>
    <t>LS_LCTC220679</t>
  </si>
  <si>
    <t>Mise en route coffret D avec variateur au R&amp;D</t>
  </si>
  <si>
    <t>214365C001
217805C001
217147C001</t>
  </si>
  <si>
    <t>214147C001</t>
  </si>
  <si>
    <t>Envoyer ECN pour mise à jour de la logique à ALSYMEX</t>
  </si>
  <si>
    <t>MAJ DANS ARAS</t>
  </si>
  <si>
    <t>FAT accepted- TBWD OK</t>
  </si>
  <si>
    <t>ATTENTE RETOUR ATOS</t>
  </si>
  <si>
    <t xml:space="preserve">214365C001
</t>
  </si>
  <si>
    <t>EN ATTENTE RETOUR DOC CONTROL (Delphine)</t>
  </si>
  <si>
    <t>Essai de connexion avec mon laptop</t>
  </si>
  <si>
    <t>Essai de paramétrage sur variateur avec sauvegarde des données</t>
  </si>
  <si>
    <t>Répondre à l'email de Rozier</t>
  </si>
  <si>
    <t>inclure l'alimentation de redondance 24136C22059401-G</t>
  </si>
  <si>
    <t>Envoyer la codification des plans ci-dessous à Delphine:</t>
  </si>
  <si>
    <t>Architecture drawing - Jetée 1</t>
  </si>
  <si>
    <t>Modbus List - Jetée 1</t>
  </si>
  <si>
    <t>Modbus List - Jetée 4</t>
  </si>
  <si>
    <t>Modbus List - Jetée 5</t>
  </si>
  <si>
    <t>Modbus List - Jetée 6</t>
  </si>
  <si>
    <t>24CSAC22140201</t>
  </si>
  <si>
    <t>LS_SDEC22140201</t>
  </si>
  <si>
    <t>24SDE05102501</t>
  </si>
  <si>
    <t>24SDE05108301</t>
  </si>
  <si>
    <t>24SDE07116701</t>
  </si>
  <si>
    <t>FDS (CND) - Jetée 1</t>
  </si>
  <si>
    <t>LS_CNDC22140201</t>
  </si>
  <si>
    <t>217805C001
220594C001
221402C001
217147C001</t>
  </si>
  <si>
    <t>EN ATTENTE RETOUR DOC CONTROL (Christelle)</t>
  </si>
  <si>
    <t>Trouver les messages d'alarmes liés au variateurs</t>
  </si>
  <si>
    <t>Donner les dates à delphine pour les docs ci-dessouss:</t>
  </si>
  <si>
    <t>A la PO</t>
  </si>
  <si>
    <t>6 week after PO</t>
  </si>
  <si>
    <t>Faire ECN CL1 pour valider le DBI</t>
  </si>
  <si>
    <t>Faire email ECN CL1</t>
  </si>
  <si>
    <t>EN ATTENTE VALIDATION FPR (BE CS)</t>
  </si>
  <si>
    <t>Project Doc</t>
  </si>
  <si>
    <t>Meeting avec Team JCP / HLA / FPR</t>
  </si>
  <si>
    <t>Conf call avec Sharad</t>
  </si>
  <si>
    <t>01h30)</t>
  </si>
  <si>
    <t>Maj documents suite commentaires Delphine (Doc CTRL)</t>
  </si>
  <si>
    <t>221402C001
220594C001
220267C001
214365C001
219867C001</t>
  </si>
  <si>
    <t>répondre à la CRS de la Rev1</t>
  </si>
  <si>
    <t>répondre à la CRS de la Rev2</t>
  </si>
  <si>
    <t>Maj du format de date - Voir email de Delphine</t>
  </si>
  <si>
    <t>Archi. CS</t>
  </si>
  <si>
    <t>219867C001
214365C001
221402C001</t>
  </si>
  <si>
    <t>Dispo sur ARAS</t>
  </si>
  <si>
    <t>Création des PNs manquants ci-dessous:</t>
  </si>
  <si>
    <t>Elec On Dock</t>
  </si>
  <si>
    <t>24029C22140202</t>
  </si>
  <si>
    <t>24134C22140202</t>
  </si>
  <si>
    <t>24134C22140201A</t>
  </si>
  <si>
    <t>24134C22140201</t>
  </si>
  <si>
    <t>2489935C2214021P</t>
  </si>
  <si>
    <t>Remote</t>
  </si>
  <si>
    <t>24899C22140202</t>
  </si>
  <si>
    <t>Lap. Maint.</t>
  </si>
  <si>
    <t>221402C001
217805C001</t>
  </si>
  <si>
    <t>Explication du prog PLC de FLUXEL</t>
  </si>
  <si>
    <t>Meeting sur la procédure du YT</t>
  </si>
  <si>
    <t>ajout au TOP Lvl</t>
  </si>
  <si>
    <t>EN ATTENTE VALIDATION HLA</t>
  </si>
  <si>
    <t>ajout plan + Note&amp;Specs</t>
  </si>
  <si>
    <t>Meeting R&amp;D pour dernier points</t>
  </si>
  <si>
    <t>Fibre Optique</t>
  </si>
  <si>
    <t>248990350003M</t>
  </si>
  <si>
    <t>204291R030</t>
  </si>
  <si>
    <t>ARCOS</t>
  </si>
  <si>
    <t>Sauvegarder la photo du départ moteur dans le répertoire du projet</t>
  </si>
  <si>
    <t>Validation spec ELEC</t>
  </si>
  <si>
    <t>LS_PSEC22140201</t>
  </si>
  <si>
    <t>Maj PN LCP</t>
  </si>
  <si>
    <t>Maj EOD</t>
  </si>
  <si>
    <t>24029C22140201</t>
  </si>
  <si>
    <t>221402C001
204291R030</t>
  </si>
  <si>
    <t>24CSAC21624001</t>
  </si>
  <si>
    <t>Remplir la feuille CRS du CEE</t>
  </si>
  <si>
    <t>Faire EC CL1 pour ajouter 24029 sous 24000C22140201</t>
  </si>
  <si>
    <t>216240C001
219867C001
221402C001</t>
  </si>
  <si>
    <t>Mettre les plans architecture CS sur ARAS</t>
  </si>
  <si>
    <t>24CSAC216240011</t>
  </si>
  <si>
    <t>24CSAC216240012</t>
  </si>
  <si>
    <t>Mah des DBIs ci-dessous:</t>
  </si>
  <si>
    <t>24000C22140201</t>
  </si>
  <si>
    <t>24000C22140203</t>
  </si>
  <si>
    <t>24000C22140204</t>
  </si>
  <si>
    <t>24000C22140205</t>
  </si>
  <si>
    <t>24000C22140206</t>
  </si>
  <si>
    <t>Envoyer les plans ci-dessous à Philippe Arczewski:</t>
  </si>
  <si>
    <t>24EIDC220224C001</t>
  </si>
  <si>
    <t>NON - pas besoin pour l'atelier</t>
  </si>
  <si>
    <t>EN ATTENTE VALIDATION AVA &amp; JCP</t>
  </si>
  <si>
    <t xml:space="preserve">216240C001
221402C001
220224C001
217805C001
RA172190
</t>
  </si>
  <si>
    <t>Aide au câblage des codeurs sur les VFDs,</t>
  </si>
  <si>
    <t>PAS ENVOYE AU DOC CTRL</t>
  </si>
  <si>
    <t>E&amp;H ON DOCK</t>
  </si>
  <si>
    <t>retirer le "ARM3"</t>
  </si>
  <si>
    <t>Fusion de la ligne P</t>
  </si>
  <si>
    <t>Faire l'AutoTune (ID Run)</t>
  </si>
  <si>
    <t>Vérifiez le sens des mvts du bras:</t>
  </si>
  <si>
    <t>Inboard</t>
  </si>
  <si>
    <t>Outboard</t>
  </si>
  <si>
    <t>Slewing</t>
  </si>
  <si>
    <t>Interco SOUTH</t>
  </si>
  <si>
    <t>Interco NORTH</t>
  </si>
  <si>
    <t>24EIDC216240012</t>
  </si>
  <si>
    <t>24EIDC216240011</t>
  </si>
  <si>
    <t>Envoyer un email à ACE pour demander le document "Hose List".</t>
  </si>
  <si>
    <t>221523C001</t>
  </si>
  <si>
    <t>216240C001
217805C001
221523C001
RA172190</t>
  </si>
  <si>
    <t>Câblage pas finbaliser - Reporter à lundi  09/04/26</t>
  </si>
  <si>
    <t>216240C001
217805C001
220224C001</t>
  </si>
  <si>
    <t>Maj de la BOM ci-dessous:</t>
  </si>
  <si>
    <t>HYD</t>
  </si>
  <si>
    <t>24HYDC22022401IA</t>
  </si>
  <si>
    <t>remplacer l'item 6 - 3/8" JIC par du 5/8" JIC</t>
  </si>
  <si>
    <t>Géré par l'Inde</t>
  </si>
  <si>
    <t>PAS TRAVAILLE DESSUS</t>
  </si>
  <si>
    <t>219453C001
217805C001</t>
  </si>
  <si>
    <t>Problème de séquence sur site</t>
  </si>
  <si>
    <t>Interne</t>
  </si>
  <si>
    <t>Externe</t>
  </si>
  <si>
    <t>Erreur : Speed cfbk configuration : 73AO</t>
  </si>
  <si>
    <t>Répondre à l'email de Manu</t>
  </si>
  <si>
    <t>Erreur : Encoder 7381</t>
  </si>
  <si>
    <t>Erreur : Autophasing 3385</t>
  </si>
  <si>
    <t>Se concentrer sur le variateur Slewing</t>
  </si>
  <si>
    <t>Paramètre TEN vide…</t>
  </si>
  <si>
    <t>217805C001
RA192454</t>
  </si>
  <si>
    <t>Rentrer tous les paramètres à la main suivant feuille excel Pascal</t>
  </si>
  <si>
    <t>Répondre à l'email de Luc</t>
  </si>
  <si>
    <t>Mise en movement de l'axe Inboard</t>
  </si>
  <si>
    <t>Mise en Mouvement de l'axe Outboard</t>
  </si>
  <si>
    <t>sans charge mécaniqe</t>
  </si>
  <si>
    <t>avec charge mécanique</t>
  </si>
  <si>
    <t>ATTENTION : Câbler tous les blindages pour les câbles codeurs côté VFDs</t>
  </si>
  <si>
    <t>CPMS param</t>
  </si>
  <si>
    <t>LS_CPSC21986701</t>
  </si>
  <si>
    <t>Meeting sur action à venir</t>
  </si>
  <si>
    <t>Modifier le plan ci-dessous:</t>
  </si>
  <si>
    <t>TORTUE /SAIPEM</t>
  </si>
  <si>
    <t>219867C001
217805C001
RA192454</t>
  </si>
  <si>
    <t>Team Project</t>
  </si>
  <si>
    <t>Meeting sur les docs à sortir cette semaine</t>
  </si>
  <si>
    <t>PADAH LNHG</t>
  </si>
  <si>
    <t>Meeting avec SR</t>
  </si>
  <si>
    <t>Points CS</t>
  </si>
  <si>
    <t>Majdu document ci-dessous:</t>
  </si>
  <si>
    <t>LS_PSE</t>
  </si>
  <si>
    <t>Joindre les documents:</t>
  </si>
  <si>
    <t>A EDITER</t>
  </si>
  <si>
    <t>PAS SUR ARAS</t>
  </si>
  <si>
    <t>Mettre la dernière version de WinCC projet sur lien ALSYMEX</t>
  </si>
  <si>
    <t>PaS EU LIEU</t>
  </si>
  <si>
    <t>2162540C001</t>
  </si>
  <si>
    <t>interco NORTH</t>
  </si>
  <si>
    <t>interco SOUTH</t>
  </si>
  <si>
    <t>EN ATTENTE VALIDATION HLA / JCP</t>
  </si>
  <si>
    <t>Team Projects
219254C001
Point Mens.
221402C001
219867C001
217805C001</t>
  </si>
  <si>
    <t>Tet du Bp Arret Urgence</t>
  </si>
  <si>
    <t>Vérification du bon fonctionnement du DataLoging</t>
  </si>
  <si>
    <t>Pas de variables défini dans la sauvegarde du logiciel VFDs</t>
  </si>
  <si>
    <t>Vérification des commentaires client pour plan 24CSAC21986701</t>
  </si>
  <si>
    <t>Faire email à Christelle</t>
  </si>
  <si>
    <t>24CNDC21925401</t>
  </si>
  <si>
    <t>216240C001
219867C001
ITS
219254C001</t>
  </si>
  <si>
    <t>Ajout des photos pour le bp Arret Mouvement</t>
  </si>
  <si>
    <t>Ajout du problème de la gestion des verrines dans la feuille de suivi YT</t>
  </si>
  <si>
    <t>Essai pour le R&amp;D</t>
  </si>
  <si>
    <t>LS_PSEC</t>
  </si>
  <si>
    <t>Archi.</t>
  </si>
  <si>
    <t>A répondre</t>
  </si>
  <si>
    <t>A comparer avec notre Archi CS Rev0 &amp; maj si besoin</t>
  </si>
  <si>
    <t>Envoyer les plans ci-dessous au Doc Ctrl:</t>
  </si>
  <si>
    <t>Sauvegarder les documents ci-dessous:</t>
  </si>
  <si>
    <t>Répondre aux question du document ci-dessous:</t>
  </si>
  <si>
    <t>EN ATTENTE RETOUR SR</t>
  </si>
  <si>
    <t>Refaire les fichiers aller-retour pour les 3 mouvements Inboard /Outbard/Slewing</t>
  </si>
  <si>
    <t>envoyer la spec à ALSYMEX</t>
  </si>
  <si>
    <t>Faire email à Robert pour questions sur STO</t>
  </si>
  <si>
    <t xml:space="preserve">
221402C001
217805C001
221299C001</t>
  </si>
  <si>
    <t>Mettre le document ci-dessous sur ARAS:</t>
  </si>
  <si>
    <t>LS_PLCC22129901</t>
  </si>
  <si>
    <t>H&amp;E on dock</t>
  </si>
  <si>
    <t>voir les commentaires client avec CRS</t>
  </si>
  <si>
    <t>221402C001
219254C001</t>
  </si>
  <si>
    <t>Répondre à l'email de Mr Guillet</t>
  </si>
  <si>
    <t>Conf call pour câble capteur TURCK</t>
  </si>
  <si>
    <t>Modifier le DBI 248991100435</t>
  </si>
  <si>
    <t>Mettre le plan ci-dessous sur ARAS</t>
  </si>
  <si>
    <t>Meeting avec la Team sur les projects</t>
  </si>
  <si>
    <t>ajouter PDG client</t>
  </si>
  <si>
    <t>ajouter numéro de projet dans cartouche plan ACE</t>
  </si>
  <si>
    <t>Elearning</t>
  </si>
  <si>
    <t>Training TEN U Signaux d'alamre de l'inginerie sociale</t>
  </si>
  <si>
    <t>LS_EFPC221402C001</t>
  </si>
  <si>
    <t>Mettre à jour le docment ci-dessous:</t>
  </si>
  <si>
    <t>219254C001
221523C001
220594C001
219867C001
Team projects
Elearning
RA172190</t>
  </si>
  <si>
    <t>RA172190
221402C001
219867C001</t>
  </si>
  <si>
    <t>Vérification des paramètres CPMS+:</t>
  </si>
  <si>
    <t>Mettre à jour le document ci-dessous:</t>
  </si>
  <si>
    <t>EN ATTENTE VALIDATION BBE - Rev0</t>
  </si>
  <si>
    <t>EN ATTENTE VALIDATION BBE - Rev1</t>
  </si>
  <si>
    <t>Vérification du document ci-dessous:</t>
  </si>
  <si>
    <t>Chercher valeur PFD Low demand pour tête de station ET200SP</t>
  </si>
  <si>
    <t>6ES7155-6AU01-0CN0</t>
  </si>
  <si>
    <t>24EIDC22140201</t>
  </si>
  <si>
    <t>Reprise par Halmi</t>
  </si>
  <si>
    <t>Objectifs CS
220594C001
221402C001</t>
  </si>
  <si>
    <t>Remplir les objectifs sur People Connect</t>
  </si>
  <si>
    <t>ajoutez le numéro de doc client sur chaque page de ECD</t>
  </si>
  <si>
    <t>ajoutez numéro de doc client sur chaque page du doc ECD</t>
  </si>
  <si>
    <t>Vérifier ce qu'a fait HALMI + continuer plan</t>
  </si>
  <si>
    <t>Dépannage YT</t>
  </si>
  <si>
    <t>Erreur liée à un problème de sonde PTC du moteur &amp; bornier couteau</t>
  </si>
  <si>
    <t>219867C001
221402C001</t>
  </si>
  <si>
    <t>Vérifiez le doc ci-dessous:</t>
  </si>
  <si>
    <t>SIL</t>
  </si>
  <si>
    <t>LS_SIL21986701</t>
  </si>
  <si>
    <t>FAT elec</t>
  </si>
  <si>
    <t>Maj de la longueur du câble Pendant : 50m</t>
  </si>
  <si>
    <t>214523C001</t>
  </si>
  <si>
    <t>EXXON TAICHANG</t>
  </si>
  <si>
    <t>Conf call avec Manu / Pollier / Antoine</t>
  </si>
  <si>
    <t>Discussion d'une tempo de 24h pour rafraichir la position du chariot - Dmde client de la réduire à 6h ou toutes les 20 connexcions</t>
  </si>
  <si>
    <t>IDs radio</t>
  </si>
  <si>
    <t>Maj de la BDD CAVOTEC</t>
  </si>
  <si>
    <t>Rajouter les Ids ci-dessous:</t>
  </si>
  <si>
    <t>RC172225</t>
  </si>
  <si>
    <t>ID 18725 / 12213</t>
  </si>
  <si>
    <t>ID 19528 / Freq. 434,225 Mhz</t>
  </si>
  <si>
    <t>RC192479</t>
  </si>
  <si>
    <t>ID 19770 + spare ID 18682</t>
  </si>
  <si>
    <t>RA091389</t>
  </si>
  <si>
    <t>ID 11845</t>
  </si>
  <si>
    <t>ESSAR/NAYARA</t>
  </si>
  <si>
    <t>Radio mixte</t>
  </si>
  <si>
    <t>PETRONET DAHEJ</t>
  </si>
  <si>
    <t>Jetée NORTH</t>
  </si>
  <si>
    <t>RC192444</t>
  </si>
  <si>
    <t>Maj suivant commentaires Delphine</t>
  </si>
  <si>
    <t>RC212649</t>
  </si>
  <si>
    <t>Envoyez ECN pour ALSYMEX</t>
  </si>
  <si>
    <t>221402C001
220594C001
214523C001
Ids radio
RC212649</t>
  </si>
  <si>
    <t>Regarder le calcul SIL pour ESD2</t>
  </si>
  <si>
    <t>Refaire les calculs en parallèle - tableau de la trame pas fiable</t>
  </si>
  <si>
    <t>Vérifiez le plan document ci-dessous:</t>
  </si>
  <si>
    <t>LS_IOLC22140201</t>
  </si>
  <si>
    <t>Editer le doc ci-dessous:</t>
  </si>
  <si>
    <t>LS_EFPC22140201</t>
  </si>
  <si>
    <t>Regarder le commentaires de JCp sur Bjs</t>
  </si>
  <si>
    <t>Appelez David L pour les BJs à passer en commande</t>
  </si>
  <si>
    <t>220594C001
221402C001</t>
  </si>
  <si>
    <t>en attente retour Ayoub pour les bjs</t>
  </si>
  <si>
    <t>EN ATTENTE RETOUR HLA / JCP / FPR</t>
  </si>
  <si>
    <t>221402C001
219867C001</t>
  </si>
  <si>
    <t>supprimer les HPU N2 accu1 &amp; 2 - Pas de PSL</t>
  </si>
  <si>
    <t>Envoyez ECN pour ALSYMEX (HMI)</t>
  </si>
  <si>
    <t>Meeting sur revue doc</t>
  </si>
  <si>
    <t>ENAGAS -CARTAGENA</t>
  </si>
  <si>
    <t>Passer le plan ci-dessous en FINAL:</t>
  </si>
  <si>
    <t>E&amp;H on dock</t>
  </si>
  <si>
    <t>219254C001
221402C001
RC212649
RA172190
216956C001</t>
  </si>
  <si>
    <t>24PLC212649012</t>
  </si>
  <si>
    <t>Editer les DBIs pour les étiquettes des BJs pour tous les bras:</t>
  </si>
  <si>
    <t>bras nr1</t>
  </si>
  <si>
    <t>bras nr2</t>
  </si>
  <si>
    <t>bras nr3</t>
  </si>
  <si>
    <t>2489915C21986701</t>
  </si>
  <si>
    <t>2489915C21986702</t>
  </si>
  <si>
    <t>2489915C21986703</t>
  </si>
  <si>
    <t>Ajouter les DBIs ans les DBIs méca ci-dessous:</t>
  </si>
  <si>
    <t>24013C21986701</t>
  </si>
  <si>
    <t>24013C21986702</t>
  </si>
  <si>
    <t>24013C21986703</t>
  </si>
  <si>
    <t>219867C001
221402C001
220594C001</t>
  </si>
  <si>
    <t>EN ATTENTE VALIDATION BE CS (FPR)</t>
  </si>
  <si>
    <t>EN ATTENTE VALIDATION BE CS (JR)</t>
  </si>
  <si>
    <t>221402C001
219867c001</t>
  </si>
  <si>
    <t>Investigation affichage "Correlation" sur la Supervision lors d'une dérive de bras</t>
  </si>
  <si>
    <t>Affichage du défaut "Correlation Fault"</t>
  </si>
  <si>
    <t>Meeting avec ALSYMEX</t>
  </si>
  <si>
    <t>Réunion Team Meeting</t>
  </si>
  <si>
    <t>CSA_02</t>
  </si>
  <si>
    <t>voir projet 220881 AKSO NL 2</t>
  </si>
  <si>
    <t xml:space="preserve">Envoyez un emailk à ALSYMEX pour avoir des captures écran de l'HMI </t>
  </si>
  <si>
    <t>les mêmes  que sur le document LS_HMIC21493601</t>
  </si>
  <si>
    <t>Team Meeting
219867C001
214936C001
219254C001</t>
  </si>
  <si>
    <t>remplir la CRS…</t>
  </si>
  <si>
    <t>Mettre à jour le DBI PLC Cabinet</t>
  </si>
  <si>
    <t>24125C2192401</t>
  </si>
  <si>
    <t>HMI</t>
  </si>
  <si>
    <t>Control Room</t>
  </si>
  <si>
    <t>Voir avec JCP pour sauvegarde - Rien sur notre Serveur PLC</t>
  </si>
  <si>
    <t>219254C001
221402C001
220198C001
219867C001</t>
  </si>
  <si>
    <t>Heures CS</t>
  </si>
  <si>
    <t>Remplir la feuille d'heures par projets</t>
  </si>
  <si>
    <t>EN ATTENTE VALIDATION JCP, HLA &amp; Camille</t>
  </si>
  <si>
    <t>219867C001
ITS
221402C001</t>
  </si>
  <si>
    <t>Meeting avec FPR pour le travail avec groupe trinome</t>
  </si>
  <si>
    <t>Trinome CS</t>
  </si>
  <si>
    <t>Voir les références de capteurs envoyé par TURCK</t>
  </si>
  <si>
    <t>Envoyer les commentaires de la logique à ALSYMEX</t>
  </si>
  <si>
    <t>221402C001
Point CS
219867C001
220198C001</t>
  </si>
  <si>
    <t>GERE PAR JCP</t>
  </si>
  <si>
    <t>Creation du PN ci-dessous:</t>
  </si>
  <si>
    <t>Inductive Sensor M30 with increased temperature range</t>
  </si>
  <si>
    <t xml:space="preserve">DBI: </t>
  </si>
  <si>
    <t>geometry</t>
  </si>
  <si>
    <t>EN ATTENTE RETOUR TURCK SUR REFERENCE LG 12M</t>
  </si>
  <si>
    <t>Cyber</t>
  </si>
  <si>
    <t>24CSAC219867012</t>
  </si>
  <si>
    <t>Appelez TURCK BANNER pour avoir les équivalences des capteurs ci-dessous en noyable:</t>
  </si>
  <si>
    <t xml:space="preserve"> Détecteur inductif cylindrique M18 / noyable / câble moulé Lg 2m / détection 10mm au mini / avec plage de température étendue</t>
  </si>
  <si>
    <t>réf actuelle:</t>
  </si>
  <si>
    <t xml:space="preserve">NI10-P18-Y1/S100 </t>
  </si>
  <si>
    <t>équivalence:</t>
  </si>
  <si>
    <t xml:space="preserve"> Détecteur inductif cylindrique M30 / noyable / câble moulé Lg 15m / détection 10mm au mini </t>
  </si>
  <si>
    <t>ne convient pas</t>
  </si>
  <si>
    <t xml:space="preserve">NI15-P30-YX </t>
  </si>
  <si>
    <t>BI10-P30-Y1X/12M ?</t>
  </si>
  <si>
    <t>Qtés:</t>
  </si>
  <si>
    <t>6 (pour 1 bras)</t>
  </si>
  <si>
    <t>4 (pour 1 bras)</t>
  </si>
  <si>
    <t>BI5-P18-Y1/S100 </t>
  </si>
  <si>
    <t>Envoyer le plan ci-dessous au Doc Control:</t>
  </si>
  <si>
    <t>Codifier les détcteurs ci-dessous:</t>
  </si>
  <si>
    <t>EN ATTENTE validation DOC CTRL</t>
  </si>
  <si>
    <t>EN ATTENTE validation HLA</t>
  </si>
  <si>
    <t>Géom - 248991100439</t>
  </si>
  <si>
    <t>Géom - 248991100438</t>
  </si>
  <si>
    <t>EN ATTENTE validation BBE</t>
  </si>
  <si>
    <t>Inversion de l'interlock dans le SVA</t>
  </si>
  <si>
    <t>EN ATTENTE signature JCP &amp; HLA</t>
  </si>
  <si>
    <t>Fait par l"équipe YT</t>
  </si>
  <si>
    <t xml:space="preserve">Inversion des mouvements pour le slewing sur le CPMS+ </t>
  </si>
  <si>
    <t>EN ATTENTE correction de AF</t>
  </si>
  <si>
    <t>Supervision</t>
  </si>
  <si>
    <t>Supervision Fronted Live Review</t>
  </si>
  <si>
    <t>Meeting BE CS avec présentation du Camille</t>
  </si>
  <si>
    <t>LS_IDSC21986701</t>
  </si>
  <si>
    <t>Maj du document suite retour commentaires client,</t>
  </si>
  <si>
    <t>219867C001
Supervision
Param VFDs</t>
  </si>
  <si>
    <t>VFDs</t>
  </si>
  <si>
    <t>Review Paramètres VFDs</t>
  </si>
  <si>
    <t>Meeting avec Anthony sur les paramètres VFDs a considéré par le PLC pour le projet AKKER</t>
  </si>
  <si>
    <t>Maj du document suite retour commentaires client</t>
  </si>
  <si>
    <t>Meeting Charly / FPR pour proximiy switche ST80 &amp; alarmes</t>
  </si>
  <si>
    <t>modifier M30x1,5</t>
  </si>
  <si>
    <t>EN ATTENTE VALIDATION BE CS (HLA)</t>
  </si>
  <si>
    <t>EN ATTENTE SIGNATURES FPR &amp; HLA</t>
  </si>
  <si>
    <t>E&amp;H on Arm</t>
  </si>
  <si>
    <t>EN ATTENTE VALIDATION BE CS (JCP)</t>
  </si>
  <si>
    <t>Allez tester les 2 fonctions demandées par TOTAL:</t>
  </si>
  <si>
    <t>1_-_ Interlock sur l'ouverture du coupleur lorsque le PERC est armé - Donc pas possible d'ouvrir le coupleur si PERC ARMED</t>
  </si>
  <si>
    <t>MARSA - YT</t>
  </si>
  <si>
    <t>2_-_ Test du Perc Collar Engaged sans le Perc Axis sinon le voyant s'éteint</t>
  </si>
  <si>
    <t>219867C001
219254C001
221402C001</t>
  </si>
  <si>
    <t>Meeting avec SR sur état de docs</t>
  </si>
  <si>
    <t>Voir la NC4366 sur les BJs &amp; les plugs M32 &amp; M25 manquant</t>
  </si>
  <si>
    <t>BJ CPMS</t>
  </si>
  <si>
    <t>24JBDC21986701</t>
  </si>
  <si>
    <t>spec LS_JBSC21986701</t>
  </si>
  <si>
    <t>plan conforme à la spec ls_JBS</t>
  </si>
  <si>
    <t>BJ BR 3/3</t>
  </si>
  <si>
    <t>24JBDC21986704</t>
  </si>
  <si>
    <t>spec LS_JBSC21986704</t>
  </si>
  <si>
    <t>Ou sont les 2 plugs M32 &amp; M25 manquants??</t>
  </si>
  <si>
    <t>Plug M32</t>
  </si>
  <si>
    <t>Plug M25</t>
  </si>
  <si>
    <t>Ecrou M32</t>
  </si>
  <si>
    <t>Ecrou M25</t>
  </si>
  <si>
    <t>mettre à jour suite diffusion de l'architecture par ALSYMEX</t>
  </si>
  <si>
    <t>finir edition du CND</t>
  </si>
  <si>
    <t>Mettre le lan ci-dessous sur ARAS:</t>
  </si>
  <si>
    <t>EN ATTENTE validation DOC CTRL (Delphine)</t>
  </si>
  <si>
    <t>EN ATTENTE validation DOC CTRL (Christelle)</t>
  </si>
  <si>
    <t>Envoyé email à Charly pour les référencdes et les qtés</t>
  </si>
  <si>
    <t>Reprendre la page de garde client MADINA</t>
  </si>
  <si>
    <t>LS_HMIC21986701</t>
  </si>
  <si>
    <t>EN ATTENTE signature HLA &amp; JCP</t>
  </si>
  <si>
    <t>Meeting avec SR / client pour clarification sur interco</t>
  </si>
  <si>
    <t>221402C001
219867C001
219254C001</t>
  </si>
  <si>
    <t>Edition de la CRS sur l'interco</t>
  </si>
  <si>
    <t>joindre la CRS</t>
  </si>
  <si>
    <t>LS_EFP</t>
  </si>
  <si>
    <t>EN ATTENTE MEETING ALSYMEX</t>
  </si>
  <si>
    <t>mettre à jour suite commentaires client</t>
  </si>
  <si>
    <t>Meeting avec ALSYMEX sur les plans CSA &amp; EID</t>
  </si>
  <si>
    <t>Répondre à la CRS du client</t>
  </si>
  <si>
    <t>Envoyer les commentaires à ALSYMEX</t>
  </si>
  <si>
    <t>219254C001
221402C001
Meeting BE CS</t>
  </si>
  <si>
    <t>Meeting Trinome BE CS sur les projets</t>
  </si>
  <si>
    <t>Point projets</t>
  </si>
  <si>
    <t xml:space="preserve">EN ATTENTE RETOUR PM </t>
  </si>
  <si>
    <t>Véifier le document ci-dessous:</t>
  </si>
  <si>
    <t xml:space="preserve">EN ATTENTE VALIDATION JCP </t>
  </si>
  <si>
    <t>24125C21624001</t>
  </si>
  <si>
    <t>221402C001
216240C001</t>
  </si>
  <si>
    <t>216254C001
214936C001</t>
  </si>
  <si>
    <t>Envoyer ECN à ALSYMEX+ rev du doc HMI attendu</t>
  </si>
  <si>
    <t>221098C001</t>
  </si>
  <si>
    <t>COSCO</t>
  </si>
  <si>
    <t>Edition du CLD</t>
  </si>
  <si>
    <t>My CS Team</t>
  </si>
  <si>
    <t>Meeting avec JCP / HLA pour suivit des projets avec docs</t>
  </si>
  <si>
    <t>My Team Meeting</t>
  </si>
  <si>
    <t>216240C001
My CS Team
216956C001</t>
  </si>
  <si>
    <t>Envoyer les documents ci-dessous au Doc CTRL:</t>
  </si>
  <si>
    <t>joindre la page de garde</t>
  </si>
  <si>
    <t>Loop Diag.</t>
  </si>
  <si>
    <t>Envoyez ECN à ALSYMEX pour maj des plans pour les jetées 4 / 5 /6</t>
  </si>
  <si>
    <t>Meeting SR / Christelle</t>
  </si>
  <si>
    <t>Meeting PM / FPR / ALSYMEX</t>
  </si>
  <si>
    <t>problème de date pour la remise des plans</t>
  </si>
  <si>
    <t>216240C001
219254C001
221402C001</t>
  </si>
  <si>
    <t>Berth B_North_S-2008</t>
  </si>
  <si>
    <t>Berth B_South_S-2005</t>
  </si>
  <si>
    <t>24125C216240011 &amp; 12</t>
  </si>
  <si>
    <t>24125C216240011</t>
  </si>
  <si>
    <t>24125C216240012</t>
  </si>
  <si>
    <t>Team CS</t>
  </si>
  <si>
    <t>Meeting avec HLA / JCP</t>
  </si>
  <si>
    <t>Team CS
216240C001
219867C001</t>
  </si>
  <si>
    <t>Calcul des ponts de connection sur bras targeting comme TORTUE</t>
  </si>
  <si>
    <t>Maj de la formule pour les angles dans le fichiers CSV</t>
  </si>
  <si>
    <t>RA192454
219867C001
220224C001</t>
  </si>
  <si>
    <t xml:space="preserve">220224C001 </t>
  </si>
  <si>
    <t>Validation matériels &amp; essais avant expédition</t>
  </si>
  <si>
    <t>EN ATTENTE REPONSE DE JCP (VOIR FEUILE EXCEL)</t>
  </si>
  <si>
    <t>Copier les photos sur SharePoint</t>
  </si>
  <si>
    <t>219867C001
220224C001
216240c001</t>
  </si>
  <si>
    <t>Mettre les plans sur ARAS</t>
  </si>
  <si>
    <t>Faire email à Vincent pour modif plan élec / CLD / CND / OMM</t>
  </si>
  <si>
    <t>Faire la modif du fichier CSV pour envoyé les valeurs d'angles sans la fin "*.0"</t>
  </si>
  <si>
    <t>Faire email à ALSYMEX pour demande de devis</t>
  </si>
  <si>
    <t>Arm nr1</t>
  </si>
  <si>
    <t>Arm nr2</t>
  </si>
  <si>
    <t>Arm nr3</t>
  </si>
  <si>
    <t>Arm nr4</t>
  </si>
  <si>
    <t>Envoyez au BE Méca (Christelle) la nouvele taille des BJs</t>
  </si>
  <si>
    <t>EN ATTENTE RETOUR BE MECA (Christelle)</t>
  </si>
  <si>
    <t>SVA (2001)</t>
  </si>
  <si>
    <t>SVA (2002-3-4)</t>
  </si>
  <si>
    <t>216240C001
RA192454
220435C001</t>
  </si>
  <si>
    <t>Meeting avec ALSYMEX sur doc</t>
  </si>
  <si>
    <t>216240C001
221402C001
219867C001</t>
  </si>
  <si>
    <t>216402C001</t>
  </si>
  <si>
    <t>PLL</t>
  </si>
  <si>
    <t>prendre en compte les commentaires client + remplir la CRS</t>
  </si>
  <si>
    <t>Absent le matin</t>
  </si>
  <si>
    <t>221812C001</t>
  </si>
  <si>
    <t>Envoyer un numéro ECN à CORAIL (Ouadie)</t>
  </si>
  <si>
    <t>EN ATTENTE DISCUSSION AVEC JCP</t>
  </si>
  <si>
    <t>LCP - Berth 5</t>
  </si>
  <si>
    <t>LCP - Berth 6</t>
  </si>
  <si>
    <t>LCP - Berth 4</t>
  </si>
  <si>
    <t>ECD - Berth 4</t>
  </si>
  <si>
    <t>ECD - Berth 5</t>
  </si>
  <si>
    <t>ECD - Berth 6</t>
  </si>
  <si>
    <t>Problème pour imprimer en PDF</t>
  </si>
  <si>
    <t>219867C001
221402C001
Webinaire</t>
  </si>
  <si>
    <t>Webinaire</t>
  </si>
  <si>
    <t>Meeting Initiation à la compréhension des OPE</t>
  </si>
  <si>
    <t>EN ATTENTE PLANS ALSYMEX</t>
  </si>
  <si>
    <t>Changement de titre dans la page de garde</t>
  </si>
  <si>
    <t>EN ATTENTE DE RETOUR SUR LA REV0</t>
  </si>
  <si>
    <t>EN ATTENTE DE LA CRS P-1097-TR-MG-TEN-0012</t>
  </si>
  <si>
    <t>Meeting avec PM</t>
  </si>
  <si>
    <t>répondre aux questions d'ALSMEX en terme de prog PLC - voir email d'Etienne Cedileau</t>
  </si>
  <si>
    <t>Not OK</t>
  </si>
  <si>
    <t>CSA 2</t>
  </si>
  <si>
    <t>Passez le plan en Rev sup. avec titre AFC</t>
  </si>
  <si>
    <t>Appelez ALSYMEX pour discuter des points ci-dessous:</t>
  </si>
  <si>
    <t>1_-_</t>
  </si>
  <si>
    <t>commentaires sur CSA suivant spec ICSS</t>
  </si>
  <si>
    <t>2_-_</t>
  </si>
  <si>
    <t>Plans électriques des jetées 4/5/6</t>
  </si>
  <si>
    <t>Formation Interne</t>
  </si>
  <si>
    <t>Fotmation Interne</t>
  </si>
  <si>
    <t>Atelier Inclusive Assessment</t>
  </si>
  <si>
    <t>En attente validation CRS pour le plan Electric FAT procedure Berth 1</t>
  </si>
  <si>
    <t>Edition trame qualification matériel</t>
  </si>
  <si>
    <t>Maj des 2 DBIs ci-dessous:</t>
  </si>
  <si>
    <t>EN ATTENTE VALIDATION BE CS (Jean-Claude)</t>
  </si>
  <si>
    <t>Maj du plan Interco et évolution de l'indice en Rev 1B</t>
  </si>
  <si>
    <t>Prende en compte les commentaires ALSYMEX / avant le retour du client</t>
  </si>
  <si>
    <t>Rev 1B</t>
  </si>
  <si>
    <t>LCP Berth 4</t>
  </si>
  <si>
    <t>Modifier le numero plan sur page de garde + numéro plan client sur page de garde également</t>
  </si>
  <si>
    <t>Rev 0B</t>
  </si>
  <si>
    <t>Rev 8</t>
  </si>
  <si>
    <t>Envoyer un numero ECN à ALSYMEX pour maj du plan CLD</t>
  </si>
  <si>
    <t>Notez le temps d'ntervention dans rame excel projet</t>
  </si>
  <si>
    <t>Mettre les plans ci-dessous dans ARAS</t>
  </si>
  <si>
    <t>Rev 6</t>
  </si>
  <si>
    <t>Rev 5</t>
  </si>
  <si>
    <t>Rev 7</t>
  </si>
  <si>
    <t>Envoyez le bon fichier avec les nouveaux cas de connexions à ALSYMEX</t>
  </si>
  <si>
    <t>Fichier dxf ou png….</t>
  </si>
  <si>
    <t>Meeting avec Vincent Sicre &amp; François spindler</t>
  </si>
  <si>
    <t>Voir avec Guillaume Fong pour avoir les bonnes pages en Dxf ou Dwg…</t>
  </si>
  <si>
    <t>RA20-2554</t>
  </si>
  <si>
    <t>Allez au YT pour les problèmes ci-dessous:</t>
  </si>
  <si>
    <t>1.</t>
  </si>
  <si>
    <t>2.</t>
  </si>
  <si>
    <t>Mettre la tempo T3 à 0s</t>
  </si>
  <si>
    <t>221402C001
216240C001
220679C001
221299C001</t>
  </si>
  <si>
    <t>24CND09143401</t>
  </si>
  <si>
    <t>Suppression de l'activation ESD1 &amp; ESD2 par PMS</t>
  </si>
  <si>
    <t>Préparer les modifications</t>
  </si>
  <si>
    <t>Régler la valeur du seuil OIL LOW LEVEL sur LNG à 14 mbars</t>
  </si>
  <si>
    <t>Changer le numéro de projet</t>
  </si>
  <si>
    <t>Envoyez un email à ALSYMEX (Maxance) pour document en attente ci-dessous:</t>
  </si>
  <si>
    <t>ECC</t>
  </si>
  <si>
    <t>24ECC22059401</t>
  </si>
  <si>
    <t>En attente maj de la CLD en Rev7</t>
  </si>
  <si>
    <t>Erreur Doc Ctrl ???</t>
  </si>
  <si>
    <t>Envoyez un email à ACE (Rousse) pour document en attente ci-dessous:</t>
  </si>
  <si>
    <t>ERS Accu Pack</t>
  </si>
  <si>
    <t>24HCC22059401</t>
  </si>
  <si>
    <t>RA202524</t>
  </si>
  <si>
    <t>Allez au YT et faire des essais de connexion avec ma VM</t>
  </si>
  <si>
    <t>221299C001
216240C001
220594C001
220435C001
RA202554</t>
  </si>
  <si>
    <t>Comment se mettre en ligne sur un ControlLogix</t>
  </si>
  <si>
    <t>Habilitation Elec</t>
  </si>
  <si>
    <t>Retour client non faite ???</t>
  </si>
  <si>
    <t>En attente maj de la CLD en Rev7 (source AUTOCAD)</t>
  </si>
  <si>
    <t>Faire point sur les projets en cours</t>
  </si>
  <si>
    <t>Habilitation Electrique</t>
  </si>
  <si>
    <t>RA202554
221299C001
Team CS</t>
  </si>
  <si>
    <t>Répondre à l'email de Delphine sur la VDL</t>
  </si>
  <si>
    <t>24138C22140201</t>
  </si>
  <si>
    <t>RCA</t>
  </si>
  <si>
    <t>External Layout / Internal Layout / List of parts</t>
  </si>
  <si>
    <t>External Layout / Internal Layout / List of parts / Radio terminal layout</t>
  </si>
  <si>
    <t>ANADARKO</t>
  </si>
  <si>
    <t>Envoyer un email à ALSYMEX pour les versions logiciels Rockwell</t>
  </si>
  <si>
    <t>221402C001
RA202554
216240C001</t>
  </si>
  <si>
    <t>Préparer les PNs pour les SVAs bras S-2005/2008:</t>
  </si>
  <si>
    <t>SVA_S-2005</t>
  </si>
  <si>
    <t>SVA_S-2008</t>
  </si>
  <si>
    <t>24133C21624001</t>
  </si>
  <si>
    <t>24133C21624002</t>
  </si>
  <si>
    <t>Répondre à l'email de NITESH</t>
  </si>
  <si>
    <t>Appelez Ahmed si besoin de faire un lancement pour créer le besin dans le système</t>
  </si>
  <si>
    <t>Faire ECN CL1 pour les PNs ci-dessous:</t>
  </si>
  <si>
    <t>Dock SOUTH</t>
  </si>
  <si>
    <t>Dock NORH</t>
  </si>
  <si>
    <t>24001C21624001</t>
  </si>
  <si>
    <t>24001C21624002</t>
  </si>
  <si>
    <t>Meeting avec ALSYMEX / PM</t>
  </si>
  <si>
    <t>219712C001
216240C001
221402C001</t>
  </si>
  <si>
    <t>avec société FORCA</t>
  </si>
  <si>
    <t>Meeting projet HLA / JCP</t>
  </si>
  <si>
    <t>Audit JAY</t>
  </si>
  <si>
    <t>Meeting avec Marie-Hélène Hiroux pour préparation Audit de JAY</t>
  </si>
  <si>
    <t>Envoyer le plan ci-dessous à ALSYMEX:</t>
  </si>
  <si>
    <t>Schéma Hydraulique</t>
  </si>
  <si>
    <t>Rev 1</t>
  </si>
  <si>
    <t>Mettre les dcuments ci-dessous sur ARAS:</t>
  </si>
  <si>
    <t>24CLDC22140201</t>
  </si>
  <si>
    <t>Rev 0</t>
  </si>
  <si>
    <t>Relancez Hamid &amp; François pour la validation du plan CLD sans interlock</t>
  </si>
  <si>
    <t>JAY - CONDUCTIX</t>
  </si>
  <si>
    <t>CS TEAM</t>
  </si>
  <si>
    <t>Team Meeting
Audit JAY
221402C001
221098C001
216240C001</t>
  </si>
  <si>
    <t>24029C21624001</t>
  </si>
  <si>
    <t>24029C21624002</t>
  </si>
  <si>
    <t>Kit de modifications bras</t>
  </si>
  <si>
    <t>2489908C21624001</t>
  </si>
  <si>
    <t>2489908C21624002</t>
  </si>
  <si>
    <t>Edition page de garde HMI</t>
  </si>
  <si>
    <t>24899C216240011</t>
  </si>
  <si>
    <t>2489908C216240012</t>
  </si>
  <si>
    <t>Edition des docs ci-dessous:</t>
  </si>
  <si>
    <t>LS_CNDC21924001</t>
  </si>
  <si>
    <t>LS_CNDC21924002</t>
  </si>
  <si>
    <t>216240C001
221402C001</t>
  </si>
  <si>
    <t>rajouter le test fonctionnel du HMI</t>
  </si>
  <si>
    <t xml:space="preserve">Relecture du CND </t>
  </si>
  <si>
    <t>vérifiez par rapport jetée 6</t>
  </si>
  <si>
    <t>Déposez les pages de gardes MADINA &amp; TEN sur serveur ALSYMEX</t>
  </si>
  <si>
    <t xml:space="preserve">Envoyez email pour ECN Cl1 </t>
  </si>
  <si>
    <t>Faire la feuille LF CS</t>
  </si>
  <si>
    <t>24ECDC22140201</t>
  </si>
  <si>
    <t>Kit de modif - S-2005</t>
  </si>
  <si>
    <t>Kit de modif. - S-2008</t>
  </si>
  <si>
    <t>24899C216240012</t>
  </si>
  <si>
    <t>EN ATTENTE RETOUR BE CS (Hamid)</t>
  </si>
  <si>
    <t>ajouter les éléments d'ALSYMEX même sans les références</t>
  </si>
  <si>
    <t>EN ATTENTE VALIDATION BE CS (Hamid)</t>
  </si>
  <si>
    <t>Audit CONDUCTIX</t>
  </si>
  <si>
    <t>Edition du formulaire de déplacement</t>
  </si>
  <si>
    <t>216240C001 
Audit JAY
221402C001</t>
  </si>
  <si>
    <t>Meeting avec le client / PM / HLA</t>
  </si>
  <si>
    <t>Radio Berth 4</t>
  </si>
  <si>
    <t>Radio Berth 5</t>
  </si>
  <si>
    <t>Radio Berth 6</t>
  </si>
  <si>
    <t>2489935C22140204P</t>
  </si>
  <si>
    <t>2489935C22140205P</t>
  </si>
  <si>
    <t>2489935C22140206P</t>
  </si>
  <si>
    <t>Edition de la feuille excel avec toutes les questions  à envoyer à QatarEnengy</t>
  </si>
  <si>
    <t>EN ATTENTE RETOUR ALSYMEX (Keny/tienne)</t>
  </si>
  <si>
    <t>LS TEC Q2</t>
  </si>
  <si>
    <t>221402C001
Team Meeting
LS TEC Q2
216240C001</t>
  </si>
  <si>
    <t>BE CS Team Meeting</t>
  </si>
  <si>
    <t>Meeting BE CS &amp; Meca</t>
  </si>
  <si>
    <t>222338C001</t>
  </si>
  <si>
    <t>ALYESKA</t>
  </si>
  <si>
    <t>KOM</t>
  </si>
  <si>
    <t>216240C001
222338C001</t>
  </si>
  <si>
    <t>Création des PN ci-dessous:</t>
  </si>
  <si>
    <t>Top Lvl</t>
  </si>
  <si>
    <t>24899351014937P</t>
  </si>
  <si>
    <t>24000C22233801</t>
  </si>
  <si>
    <t>Faire la feuille de lancement</t>
  </si>
  <si>
    <t>Ajouter la radio dans le PN TOP LVL</t>
  </si>
  <si>
    <t>EN ATTENTE VALIDATION HLA AVANT ENVOI LIEN PAR EMAIL</t>
  </si>
  <si>
    <t>Mettre le CD de fin d'affaire sur SharePoint</t>
  </si>
  <si>
    <t>Faire extraction des Lofs PLC sur fichier excel à partir de la sauvegarde PLC *.PA3</t>
  </si>
  <si>
    <t>222338C001
220594C001
214936C001
216240C001</t>
  </si>
  <si>
    <t>HCD North</t>
  </si>
  <si>
    <t>HCD South</t>
  </si>
  <si>
    <t>24HCDC216240011</t>
  </si>
  <si>
    <t>24HCDC216240012</t>
  </si>
  <si>
    <t>Répondre à l'email d'ALSYMEX (A.DUC)</t>
  </si>
  <si>
    <t>Rev 9</t>
  </si>
  <si>
    <t>216240C001
222338C001
221402c001</t>
  </si>
  <si>
    <t>Lire l'email d'ALSYMEX sur les commentaires du doc CND</t>
  </si>
  <si>
    <t>CS Team</t>
  </si>
  <si>
    <t>Meeting BE CS Team</t>
  </si>
  <si>
    <t>Mettre dans ARAS le doc ci-dessous:</t>
  </si>
  <si>
    <t>24ECC15199801</t>
  </si>
  <si>
    <t>Rev0 Usage BE uniquement - Non diffusé au client</t>
  </si>
  <si>
    <t>221402C001
CS Teams
220594C001
221299C001</t>
  </si>
  <si>
    <t>Mettre le doc ci-dessous en AS BUILT:</t>
  </si>
  <si>
    <t>AS BUILT version</t>
  </si>
  <si>
    <t>Mettre pge garde client + envoyer en Rev0</t>
  </si>
  <si>
    <t>Points sur les projets en cours de JCP…</t>
  </si>
  <si>
    <t>221402C001
CS Teams
220594C001</t>
  </si>
  <si>
    <t>222297C001</t>
  </si>
  <si>
    <t>HYDROMOTAZA</t>
  </si>
  <si>
    <t>Voir Charly pour case vide NON SIL</t>
  </si>
  <si>
    <r>
      <t xml:space="preserve">Création d'un DBI pour </t>
    </r>
    <r>
      <rPr>
        <b/>
        <sz val="10"/>
        <rFont val="Arial"/>
        <family val="2"/>
      </rPr>
      <t>case vide SIL 2</t>
    </r>
  </si>
  <si>
    <t>Création des PNs 24028 &amp; 24029</t>
  </si>
  <si>
    <t>Edition du doc LS_DHC22229701</t>
  </si>
  <si>
    <t>221402C001
222297C001</t>
  </si>
  <si>
    <t>EN ATTENTE VALIDATION BE CS(Hamid)</t>
  </si>
  <si>
    <t>LCP-A</t>
  </si>
  <si>
    <t>EN ATTENTE VALIDATION BE CS(Jean-Claude)</t>
  </si>
  <si>
    <t>Préparation de l'email avec les questions pour le client</t>
  </si>
  <si>
    <t>Repartir de la feuille excel "Request TEN…"</t>
  </si>
  <si>
    <t>222297C001
221402C001
Mid-Year Review</t>
  </si>
  <si>
    <t>Mid-Year Review</t>
  </si>
  <si>
    <t>24134C22229701A</t>
  </si>
  <si>
    <t>H ON Dock</t>
  </si>
  <si>
    <t>IDP</t>
  </si>
  <si>
    <t>Maj de l'IDP sur PeopleConnect</t>
  </si>
  <si>
    <t>suite retour client dans fichier excel</t>
  </si>
  <si>
    <t>IDP
220594C001</t>
  </si>
  <si>
    <t>Renvoyer les documents ci-dessous au Doc Ctrl:</t>
  </si>
  <si>
    <t>ERS Accu.</t>
  </si>
  <si>
    <t>24HCC15199801</t>
  </si>
  <si>
    <t>Refaire la page de garde pour les 2 documents</t>
  </si>
  <si>
    <t>Rev 4</t>
  </si>
  <si>
    <t>220402C001</t>
  </si>
  <si>
    <t>Répondre à l'email de Mathieu G.</t>
  </si>
  <si>
    <t>RA222755</t>
  </si>
  <si>
    <t>Création des nouveaux PNs ci-dessous:</t>
  </si>
  <si>
    <t>Hyd. Updte</t>
  </si>
  <si>
    <t>Elec. Updte</t>
  </si>
  <si>
    <t>222540C001</t>
  </si>
  <si>
    <t>OMIFCO</t>
  </si>
  <si>
    <t>Création du PN Top Lvl :</t>
  </si>
  <si>
    <t>24001C22254001</t>
  </si>
  <si>
    <t>220594C001
220402C001
RA222755
222540C001
220224C001</t>
  </si>
  <si>
    <t>Reception du Dossier de fin d'affaire d'ACE</t>
  </si>
  <si>
    <t>Le mettre sur SharePoint</t>
  </si>
  <si>
    <t>Envoyer email de création du PN Top Lvl</t>
  </si>
  <si>
    <t>222450C001</t>
  </si>
  <si>
    <t>RA222755
222450C001
216240C001</t>
  </si>
  <si>
    <t>Mettre les dates des documents à jour suite email ALSYMEX</t>
  </si>
  <si>
    <t>Envoi du numéro d'ECN pour:</t>
  </si>
  <si>
    <t>Berth B  North</t>
  </si>
  <si>
    <t>Berth B South</t>
  </si>
  <si>
    <t>Validation des PNs ci-dessous:</t>
  </si>
  <si>
    <t>SVA - kit</t>
  </si>
  <si>
    <t>PLC -kit</t>
  </si>
  <si>
    <t>LCP - kit</t>
  </si>
  <si>
    <t>Valider les DBIs avec Hamid</t>
  </si>
  <si>
    <t>Update H&amp;E kit</t>
  </si>
  <si>
    <t>Technical handover</t>
  </si>
  <si>
    <t>AUDIT CONDUCTIX</t>
  </si>
  <si>
    <t>AUDIT CONDUCTIX
222450C001</t>
  </si>
  <si>
    <t>Vérification de la doc entre proposition TEN &amp; Specs Client</t>
  </si>
  <si>
    <t>222297C001
221402C001</t>
  </si>
  <si>
    <t>HIDROMONTAZA</t>
  </si>
  <si>
    <t>Update ds PNs ci-dessous:</t>
  </si>
  <si>
    <t>HPU kit</t>
  </si>
  <si>
    <t>24136C22229701</t>
  </si>
  <si>
    <t>24133C22229701</t>
  </si>
  <si>
    <t>24134C22229702</t>
  </si>
  <si>
    <t>Hydro. On Dock</t>
  </si>
  <si>
    <t>Elec. On Dock</t>
  </si>
  <si>
    <t>Conf call avec OPC &amp; Client</t>
  </si>
  <si>
    <t>Balayage des points Hydro / Elec / PLC</t>
  </si>
  <si>
    <t>Hydro</t>
  </si>
  <si>
    <t>ok</t>
  </si>
  <si>
    <t>Elec</t>
  </si>
  <si>
    <t>En attente retour de l'OPC</t>
  </si>
  <si>
    <t>217946C001</t>
  </si>
  <si>
    <t>OIL WATER</t>
  </si>
  <si>
    <t>Faire le point pour les docs ci-dessous:</t>
  </si>
  <si>
    <t>PLC Prog Listing</t>
  </si>
  <si>
    <t>Description HMI</t>
  </si>
  <si>
    <t>CE conformity</t>
  </si>
  <si>
    <t>24CLDC217946014</t>
  </si>
  <si>
    <t>24ECDC217946014</t>
  </si>
  <si>
    <t>LS_HMIC219746014</t>
  </si>
  <si>
    <t>LS_IOLC217946014</t>
  </si>
  <si>
    <t>24PLCC217946014</t>
  </si>
  <si>
    <t>24134C217946024</t>
  </si>
  <si>
    <t>EN ATTENTE VALIDATION PM (Volkan)</t>
  </si>
  <si>
    <t>Envoi email à ALSYMEX (Maxance)</t>
  </si>
  <si>
    <t>Création des PNs ci-dessous:</t>
  </si>
  <si>
    <t>Electric On Dock</t>
  </si>
  <si>
    <t>24029C22254001</t>
  </si>
  <si>
    <t>24134C22254001A</t>
  </si>
  <si>
    <t>24134C22254001</t>
  </si>
  <si>
    <t>24CSAC22254001</t>
  </si>
  <si>
    <t>Répondre à l'email d'ALSYMEX (Keny)</t>
  </si>
  <si>
    <t>Voici les ECNs:</t>
  </si>
  <si>
    <t>Maj plans 216482</t>
  </si>
  <si>
    <t>Maj plans 219124</t>
  </si>
  <si>
    <t>216482C001 / 219124C001</t>
  </si>
  <si>
    <t>Meeting avec le client / MG</t>
  </si>
  <si>
    <t>Réception</t>
  </si>
  <si>
    <t>Check valve</t>
  </si>
  <si>
    <t>RevB</t>
  </si>
  <si>
    <t>222362C001</t>
  </si>
  <si>
    <t>PARLYM PERENCO</t>
  </si>
  <si>
    <t>Commander une CAVOTEC</t>
  </si>
  <si>
    <t>Edition PN</t>
  </si>
  <si>
    <t>24000C22236201</t>
  </si>
  <si>
    <t>EN ATTENTE VALIDATION BE CS (BBE)</t>
  </si>
  <si>
    <t>LS_LCTC222362</t>
  </si>
  <si>
    <t>Confirmez les 2 docs à Christelle (Doc Ctrl)</t>
  </si>
  <si>
    <t>EN ATTENTE RETOUR PM (Nathalie Facon)</t>
  </si>
  <si>
    <t>Maj du fichier excel avec nos questions</t>
  </si>
  <si>
    <t>Envoyez les dates des documents au Doc Ctrl (Christelle)</t>
  </si>
  <si>
    <t>216482C001</t>
  </si>
  <si>
    <t>Berth 17</t>
  </si>
  <si>
    <t>24136C21648201</t>
  </si>
  <si>
    <t>24136C21648202</t>
  </si>
  <si>
    <t>24133C21648202</t>
  </si>
  <si>
    <t>Berth 18</t>
  </si>
  <si>
    <t>Berth 15</t>
  </si>
  <si>
    <t>Berth 16</t>
  </si>
  <si>
    <t>24136C21912402</t>
  </si>
  <si>
    <t>24133C21912402</t>
  </si>
  <si>
    <t>24133C21912401</t>
  </si>
  <si>
    <t>24136C21912401</t>
  </si>
  <si>
    <t>24133C21648201</t>
  </si>
  <si>
    <t>222540C001
222362C001
222402C001
216482C001/219124C001</t>
  </si>
  <si>
    <t>216482C001/219124C001
222540C001</t>
  </si>
  <si>
    <t>Meeting avec ALSYMEX (Keny) pour confirmation config PLC</t>
  </si>
  <si>
    <t>PRALYM PERENCO</t>
  </si>
  <si>
    <t>Envoyer la numéro des plans à Christelle</t>
  </si>
  <si>
    <t>Envoyer le numéro d'ECN à ALSYMEX</t>
  </si>
  <si>
    <t>Il faut ajouter NMR 601 à côté de la PO client</t>
  </si>
  <si>
    <t>Il faut ajouter NMR 601 à côté de la PO client - voir photo ci-dessus</t>
  </si>
  <si>
    <t>LS_IOLC22254001</t>
  </si>
  <si>
    <t xml:space="preserve">217946C001
222540C001
</t>
  </si>
  <si>
    <t>219124C001
222540C001</t>
  </si>
  <si>
    <t>EN ATTENTE RETOUR ACE (Mr Rousse)</t>
  </si>
  <si>
    <t>24EIDC22254001</t>
  </si>
  <si>
    <t xml:space="preserve">Conf call avec JCP pour le problème de bornier XDS3-1 que nous avons côté BJ sur Base Riser </t>
  </si>
  <si>
    <t>MAIS PAS du côté Local Control Panel….</t>
  </si>
  <si>
    <t>222540C001
216240C001
217946C001</t>
  </si>
  <si>
    <t>OILWATER</t>
  </si>
  <si>
    <t>Relancez ALSYMEX suite à mon email</t>
  </si>
  <si>
    <t>222540C001
216240C001</t>
  </si>
  <si>
    <t>Conf call avec Proposal / Commercial</t>
  </si>
  <si>
    <t>Spec LS</t>
  </si>
  <si>
    <t>LS_PSEC22254001</t>
  </si>
  <si>
    <t>Faire le lancement LF CS</t>
  </si>
  <si>
    <t>Meeting Team CS</t>
  </si>
  <si>
    <t>Meeting avec JCP</t>
  </si>
  <si>
    <t>Mettre les docs sur ARAS:</t>
  </si>
  <si>
    <t>Maj des DBI ci-dessous:</t>
  </si>
  <si>
    <t>PN Top Lvl</t>
  </si>
  <si>
    <t>Répondre à l'email d'Alparslan</t>
  </si>
  <si>
    <t>Création d'un nouveau PN pour la fibre Optique:</t>
  </si>
  <si>
    <t xml:space="preserve">219124 / 216482 </t>
  </si>
  <si>
    <t>220540C001
Meeting Team CS
221402C001
219124/216482C001</t>
  </si>
  <si>
    <t>248990350004M</t>
  </si>
  <si>
    <t>Faire ECN CL1 pour créer le besoin de la FO dans le 24029</t>
  </si>
  <si>
    <t>Faire ECN CL1 pour supprimer le besoin de la FO dans le 24134….......A</t>
  </si>
  <si>
    <t>EN ATTENTE VALIDATION BE CS (AVA)</t>
  </si>
  <si>
    <t>Cyber security</t>
  </si>
  <si>
    <t>Pas de commentaires - AFC</t>
  </si>
  <si>
    <t>LS_EFPC22254001</t>
  </si>
  <si>
    <t>Envoyer un email au Doc Ctrl pour mise à jour des références de plans ECD</t>
  </si>
  <si>
    <t>LS_HFPC22254001</t>
  </si>
  <si>
    <t>Déjà ans ARAS - Vérifier si les commentaires de la Rev2 sont bien dans la Rev3 - Faire CRS</t>
  </si>
  <si>
    <t>Répondre à la CRS</t>
  </si>
  <si>
    <t>EN ATTENTE RETOUR BE CS (Jean-Claude)</t>
  </si>
  <si>
    <t>sans CRS - Répondre à la CRS</t>
  </si>
  <si>
    <t>Meeting avec HLA/ JCP</t>
  </si>
  <si>
    <t>Envoyer un email à NITESH pour confirmation des Ids pour les jetées 4 &amp; 5</t>
  </si>
  <si>
    <t>Répondre à l'email d'ALSYMEX</t>
  </si>
  <si>
    <t>Envoyer un email à Maria pour savoir si on prend en compte le remarques client pour les docs ERS Accu &amp; HCC</t>
  </si>
  <si>
    <t>En attente d'envoi des plans par ALSYMEX</t>
  </si>
  <si>
    <t>Prévu le : 31/08/2026</t>
  </si>
  <si>
    <t>En attente des documents ci-dessous:</t>
  </si>
  <si>
    <t>Meeting avec HLA &amp; MG</t>
  </si>
  <si>
    <t>maj de la date sur page de garde</t>
  </si>
  <si>
    <t>SDE Berth 4</t>
  </si>
  <si>
    <t>SDE Berth 5</t>
  </si>
  <si>
    <t>SDE Berth 6</t>
  </si>
  <si>
    <t>EN ATTENTE RETOUR ALSYMEX (K. Michon)</t>
  </si>
  <si>
    <t>EN ATTENTE RETOUR PM TEN (Maria)</t>
  </si>
  <si>
    <t>Teams CS
222338C001
220594C001
221402C001</t>
  </si>
  <si>
    <t>221402C001
220594C001</t>
  </si>
  <si>
    <t>GOLaR HILI</t>
  </si>
  <si>
    <t>Page de garde pour le document HCC en Rev5</t>
  </si>
  <si>
    <t>Conf call avec François Spindler</t>
  </si>
  <si>
    <t>Rajouter le câble de  50m pour la radio sur interco</t>
  </si>
  <si>
    <t>EN ATTENTE VALIDATION JCP OU HLA</t>
  </si>
  <si>
    <t>ModIfIer le nombre de pages de 610 à 616</t>
  </si>
  <si>
    <t>Maj des plans ci-dessous sur ARAS:</t>
  </si>
  <si>
    <t>RA172144</t>
  </si>
  <si>
    <t>BOTAS</t>
  </si>
  <si>
    <t>Voir s'il y a un mdp pour accéder au prog PLC</t>
  </si>
  <si>
    <t>24CSAC221402C001</t>
  </si>
  <si>
    <t>221402C001
220594C001
RA172144</t>
  </si>
  <si>
    <t>Envoyer email à ACTEMIUM (C, Pollier) pour support</t>
  </si>
  <si>
    <t>Investigation suite aux photos de ce jour du client</t>
  </si>
  <si>
    <t>Envoyer les révisions 5/6/7 du plan TBWD à ACTEMIUM (MAGNAN)</t>
  </si>
  <si>
    <t>RA172144
RA172190
220594C001</t>
  </si>
  <si>
    <t>Voir pourquoi les pages PARKER (à aprtir de 477 / 616) ne porte pas le numéro client / révision</t>
  </si>
  <si>
    <t>Abord</t>
  </si>
  <si>
    <t>JIANGSU ZMEC</t>
  </si>
  <si>
    <t>Mettre les plans à dispo pour ALSYMEX</t>
  </si>
  <si>
    <t>Leur envoyer le numéro d'ECN</t>
  </si>
  <si>
    <t>Envoyez un email de demande d'information sur le matériel YOKOGAWA</t>
  </si>
  <si>
    <t>EN ATTENTE RETOUR</t>
  </si>
  <si>
    <t>Remplir la feuille CRS du client</t>
  </si>
  <si>
    <t>Envoyer le plan Interco au Doc Ctrl</t>
  </si>
  <si>
    <t>221402C001
RA222755</t>
  </si>
  <si>
    <t>Appelez ALSYMEX (Etienne ) pour la maj du document SDE</t>
  </si>
  <si>
    <t>actuellement ce document est déjà en Rev2 dans notre système</t>
  </si>
  <si>
    <t>220983C001</t>
  </si>
  <si>
    <t>OMAN</t>
  </si>
  <si>
    <t>Faire la feuille de déplacement</t>
  </si>
  <si>
    <t>24SDE22275501</t>
  </si>
  <si>
    <t>220983C001 - FAT ELEC</t>
  </si>
  <si>
    <t>220983C001 - FAT HYDRAU</t>
  </si>
  <si>
    <t>FAT ELECTRIQUE chez ALSYMEX</t>
  </si>
  <si>
    <t>FAT HYDRAULIQUE chez ALSYMEX</t>
  </si>
  <si>
    <t>Préparation des documents ci-dessous:</t>
  </si>
  <si>
    <t>FAT Hydrau</t>
  </si>
  <si>
    <t>Imprimer les documents ci-dessous:</t>
  </si>
  <si>
    <t>Elec:</t>
  </si>
  <si>
    <t>interco</t>
  </si>
  <si>
    <t>Hydrau</t>
  </si>
  <si>
    <t>Logic</t>
  </si>
  <si>
    <t>Formation Extincteur</t>
  </si>
  <si>
    <t>220983C001
Formation Extincteur
219254C001</t>
  </si>
  <si>
    <t>Formation</t>
  </si>
  <si>
    <t>Meeting avec Sébastien Roger (PM)</t>
  </si>
  <si>
    <t>Note de frais</t>
  </si>
  <si>
    <t>EN ATTENTE APPROBATION FPR</t>
  </si>
  <si>
    <t>Scan des documents ci-dessous:</t>
  </si>
  <si>
    <t>ITP</t>
  </si>
  <si>
    <t>Multimètre</t>
  </si>
  <si>
    <t>Capteur de pression</t>
  </si>
  <si>
    <t>220983C001
222338C001</t>
  </si>
  <si>
    <t>Validation des plans &amp; DBI pour go livraison</t>
  </si>
  <si>
    <t>Maj du part ci-dessous:</t>
  </si>
  <si>
    <t>Alarms &amp; trips</t>
  </si>
  <si>
    <t>LS_EFPC22098301</t>
  </si>
  <si>
    <t>LS_HFPC22098301</t>
  </si>
  <si>
    <t>24LPCA22098301</t>
  </si>
  <si>
    <t>Meeting ALSYMEX / TEN pour scope du YT</t>
  </si>
  <si>
    <t>Installation de Tia Portal V21</t>
  </si>
  <si>
    <t>222115C001</t>
  </si>
  <si>
    <t>WILHELMSEN</t>
  </si>
  <si>
    <t>Mah du DBI ci-dessous:</t>
  </si>
  <si>
    <t>Envoi des plans ci-dessous sur ARAS:</t>
  </si>
  <si>
    <t>LCP Berth 5</t>
  </si>
  <si>
    <t>Envoyer n° ECN à ALSUMEX pour maj des docs "AFTER FAT"</t>
  </si>
  <si>
    <t>222115C001
222338C001
220983c001</t>
  </si>
  <si>
    <t>Installation TIA PORTAL v21</t>
  </si>
  <si>
    <t>Test, ouverture prog, etc…</t>
  </si>
  <si>
    <t>Meeting avec la CS Team pour le suivi des projets</t>
  </si>
  <si>
    <t>Team Meeting
221402C001
216240C001</t>
  </si>
  <si>
    <t>Berth SOUTH</t>
  </si>
  <si>
    <t>Berth NORTH</t>
  </si>
  <si>
    <t>24IOL11163901</t>
  </si>
  <si>
    <t>24IOL17218001</t>
  </si>
  <si>
    <t>Operating Mode</t>
  </si>
  <si>
    <t>EN ATTENTE VALIDATION PM (Alparslan)</t>
  </si>
  <si>
    <t>Faire un point avec Hamid pour la CRS de Madina sur FAT élec procédure</t>
  </si>
  <si>
    <t>Maj des plans ci-dessous (si besoin) :</t>
  </si>
  <si>
    <t>EN ATTENTE VALIDATION PM (Al)</t>
  </si>
  <si>
    <t>En attente retour d'ALSYMEX pour le CND</t>
  </si>
  <si>
    <t>En attente retour du PM AL pour la FAT élec procédure</t>
  </si>
  <si>
    <t>Aide en ligne pour ACTEMIUM (Pollier C) pour modif sur PMS+</t>
  </si>
  <si>
    <t>ok. Prendre en compte les remarques du PM</t>
  </si>
  <si>
    <t>Maj des plans ci-dessous :</t>
  </si>
  <si>
    <t>avec la CRS</t>
  </si>
  <si>
    <t>démarrer la VM avec WinCC v7.5</t>
  </si>
  <si>
    <t>RA22755
221402C001
219867C001</t>
  </si>
  <si>
    <t>Mettre le poid + plan géom pour les Parts ci-dessous:</t>
  </si>
  <si>
    <t>1100 kg</t>
  </si>
  <si>
    <t>850 kg</t>
  </si>
  <si>
    <t>2800 kg</t>
  </si>
  <si>
    <t>EN ATTENTE VALIDATION ECN PAR JCP</t>
  </si>
  <si>
    <t>Proposals</t>
  </si>
  <si>
    <t>Prende en compte email de François Spindler</t>
  </si>
  <si>
    <t>Mettre à jour les plans ci-dessous dans ARAS:</t>
  </si>
  <si>
    <t>Maj de la BDD radio</t>
  </si>
  <si>
    <t>Meeting suivi de projet</t>
  </si>
  <si>
    <t>Meeting documentaire avec ALSYMEX</t>
  </si>
  <si>
    <t>Vérifier les tempos pour les séquences ESD1 &amp; 2</t>
  </si>
  <si>
    <t>Vérifiez le doc ICS Security &amp; a intégrer à la FAT procédure élec</t>
  </si>
  <si>
    <t>EN ATTENTE VALIDATION CS (Hamid)</t>
  </si>
  <si>
    <t>Maj du projet RC20-2529 ANDRES:</t>
  </si>
  <si>
    <t>ID 12391 - 434.025 Mhz</t>
  </si>
  <si>
    <t>Géom.</t>
  </si>
  <si>
    <t>Part</t>
  </si>
  <si>
    <t>222258C001</t>
  </si>
  <si>
    <t>TECNOIL</t>
  </si>
  <si>
    <t>manque signature + septembre</t>
  </si>
  <si>
    <t>HYDROMONTAZA</t>
  </si>
  <si>
    <t>Rajouter les commenatires sur le "Draft LCP" + Devis n°202500109</t>
  </si>
  <si>
    <t>Meeting avec  HLA / JCP</t>
  </si>
  <si>
    <t>White indicating lamp</t>
  </si>
  <si>
    <t>Red indicating lamp</t>
  </si>
  <si>
    <t>RevD</t>
  </si>
  <si>
    <t>222258C001
221402C001
219867C001
222297C001
Spare parts</t>
  </si>
  <si>
    <t>Répondre aux questions du client dans le document MRB</t>
  </si>
  <si>
    <t>prendre en compte les commentaires de JCP</t>
  </si>
  <si>
    <t>Usine / FAT</t>
  </si>
  <si>
    <t>RECAPITULATIF 3EME TRIMESTRIEL 2026</t>
  </si>
  <si>
    <t>RECAPITULATIF 2EME TRIMESTRIEL 2026</t>
  </si>
  <si>
    <t>Faire le comparatif des progs PLC pour le STE (Antoine)</t>
  </si>
  <si>
    <t>EN ATTENTE RETOUR ALSYMEX (A DUC)</t>
  </si>
  <si>
    <t>EN ATTENTE VALIDATION BE CS (JCP OU HLA)</t>
  </si>
  <si>
    <t>CPMS+</t>
  </si>
  <si>
    <t>Mettre les fichiers de paramètres CPMS pour les projet ci-dessous:</t>
  </si>
  <si>
    <t>Vérifier le doc GA Junction Box</t>
  </si>
  <si>
    <t>LS_CPMS_219254C001</t>
  </si>
  <si>
    <t>LS_CPMS_219867C001</t>
  </si>
  <si>
    <t>LS_CPMS_RC182278</t>
  </si>
  <si>
    <t>Mettre les documents ACE sur TRANSFER pour Doc Control (Christelle G)</t>
  </si>
  <si>
    <t>EUROVIA</t>
  </si>
  <si>
    <t>222367C001</t>
  </si>
  <si>
    <t>Meeting sur le projet avec la R&amp;D</t>
  </si>
  <si>
    <t>EN ATTENTE RETOUR STE (ANTOINE D.)</t>
  </si>
  <si>
    <t>220594C001
217147C001
219867C001
222367C001</t>
  </si>
  <si>
    <t>Vérifier le document ci-dessous:</t>
  </si>
  <si>
    <t>24134C21986703</t>
  </si>
  <si>
    <t>EN ATTENTE VALIDATION DOC CTRL (Christelle G)</t>
  </si>
  <si>
    <t>Vérifier la FO par rapport à la datasheet client</t>
  </si>
  <si>
    <t>Répondre à Al</t>
  </si>
  <si>
    <t>248990104133M</t>
  </si>
  <si>
    <t>GA JB drawing</t>
  </si>
  <si>
    <t>Préparer la CRS avec les commentaires client sur le plan EID</t>
  </si>
  <si>
    <t>Meeting avec Hamid pour préparer les réponses aux client</t>
  </si>
  <si>
    <t>Relancer ACE pour le CD de fin d'affaire hydraulique</t>
  </si>
  <si>
    <t>EN ATTENTE RETOUR ACE(Mr Guillet)</t>
  </si>
  <si>
    <t>Répondre à la question client via MRB pour antenna &amp; pendant kits</t>
  </si>
  <si>
    <t>Antenna kit</t>
  </si>
  <si>
    <t>Pendant kit</t>
  </si>
  <si>
    <t>2489935C221402043</t>
  </si>
  <si>
    <t>2489935C221402044</t>
  </si>
  <si>
    <t>répondre à Alparslan sur la FO</t>
  </si>
  <si>
    <t>Appelez ACE pour le CD de fin d'affaire hydraulique</t>
  </si>
  <si>
    <t>Vérifiez le tag des radio dans email du client</t>
  </si>
  <si>
    <t>Jetty Pendant</t>
  </si>
  <si>
    <t>Arm Pendant</t>
  </si>
  <si>
    <t>036HS018BI</t>
  </si>
  <si>
    <t>036HS018CI</t>
  </si>
  <si>
    <t>Faire le comparatif des prog PLC PMS et afficher dans fichier word</t>
  </si>
  <si>
    <t>maj du plan 24138C22098302 ARM PENDANT CONTROL BOX</t>
  </si>
  <si>
    <t>36-HS-036</t>
  </si>
  <si>
    <t>maj du plan 24138C22098301 JETTY PENDANT CONTROL BOX</t>
  </si>
  <si>
    <t>EN ATTENTE RETOUR PM (Maria)</t>
  </si>
  <si>
    <t>Team CS
221402C001</t>
  </si>
  <si>
    <t>Meeting sur les documents pour les différents projets</t>
  </si>
  <si>
    <t>Mettre sur ARAS les documents ci-dessous:</t>
  </si>
  <si>
    <t>Calorific Diss.</t>
  </si>
  <si>
    <t>24LDC22140201</t>
  </si>
  <si>
    <t>Meeting avec HLA sur plan interco</t>
  </si>
  <si>
    <t>discution sur les modifications client</t>
  </si>
  <si>
    <t>Préparation de la feuille excel avec les infos ESD1 &amp; ESD2 (bouton-poussoir, voyant)</t>
  </si>
  <si>
    <t>PERENCO</t>
  </si>
  <si>
    <t>Plan def.</t>
  </si>
  <si>
    <t>Shéma élec.</t>
  </si>
  <si>
    <t>Mode_operatoire</t>
  </si>
  <si>
    <t>Envyez ECN à ALSYMEX pour maj du plan ECD:</t>
  </si>
  <si>
    <t>221402C001
222362C001</t>
  </si>
  <si>
    <t>En attente retour d'Al sur les échanges PLC -&gt;DCS</t>
  </si>
  <si>
    <t>220820C001</t>
  </si>
  <si>
    <t>SHELL PRELUDE AUSTRALIE</t>
  </si>
  <si>
    <t>Répondre à Stéphanie Jérome</t>
  </si>
  <si>
    <t>221402C001
220820C001</t>
  </si>
  <si>
    <t>RA22-2755</t>
  </si>
  <si>
    <t>Mettre les plans ci-dessous sur ARAS :</t>
  </si>
  <si>
    <t>24IOL22275501</t>
  </si>
  <si>
    <t>24PLC22275502</t>
  </si>
  <si>
    <t>Operating Moe</t>
  </si>
  <si>
    <t>PLC Cabnet</t>
  </si>
  <si>
    <t>221402C001
220820C001
RA222755</t>
  </si>
  <si>
    <t>Maj du DBI 24899C22082001</t>
  </si>
  <si>
    <t>EN ATTENTE RETOUR ALSYMEX (Arnaud D) sur config PC</t>
  </si>
  <si>
    <t>Valider l'envoi du matériel par ALSYMEX</t>
  </si>
  <si>
    <t>Envoyer à ALSYLEX les commentaires client pour les jetées 4/5/6</t>
  </si>
  <si>
    <t>Meeting avec ALSYMEX pour les points à prendre en compte</t>
  </si>
  <si>
    <t>IRX BOARD</t>
  </si>
  <si>
    <t>Radio Base Unit Top Level</t>
  </si>
  <si>
    <t>Déposez les documents ci-dessous sur leur serveur:</t>
  </si>
  <si>
    <t>IOL (Source excel)</t>
  </si>
  <si>
    <t>Electrical FAT</t>
  </si>
  <si>
    <t>EN ATTENTE RETOUR ALSYMEX (Arnaud D) pour source AutoCAD</t>
  </si>
  <si>
    <t>Edition des CRS pour les plans commentés par le client sur:</t>
  </si>
  <si>
    <t>Commentaires LCP, ECD</t>
  </si>
  <si>
    <t>Commentaires IOL, RCA, CLD, ECD</t>
  </si>
  <si>
    <t>Création du Part ci-dessous:</t>
  </si>
  <si>
    <t>Valider expédition des SVAs</t>
  </si>
  <si>
    <t>HCD - Berth SOUTH (S-2005)</t>
  </si>
  <si>
    <t>HCD - Berth NORTH (S-2008)</t>
  </si>
  <si>
    <t>Drawing SVA 24133C21624002 - Jetty NORTH S-2008</t>
  </si>
  <si>
    <t>Drawing SVA 24133C21624001 - Jetty SOUTH S-2005</t>
  </si>
  <si>
    <t>ok.</t>
  </si>
  <si>
    <t>NOK</t>
  </si>
  <si>
    <t>Rev0C</t>
  </si>
  <si>
    <t>NOT SENT TO CUSTOMER - WAIT FEEDBACK CUSTOMER</t>
  </si>
  <si>
    <t>220820C001
216240C001
221402C001</t>
  </si>
  <si>
    <t>ok. Updated</t>
  </si>
  <si>
    <t>Validation de la nouvelle offre CIC pour les 2 nouveles FO CLT ARME PE &amp; ZH</t>
  </si>
  <si>
    <t>FO CLT ARME PE non!</t>
  </si>
  <si>
    <t>FO CLT ARME ZH - A voir si client accepte l'OM3 50/125µm</t>
  </si>
  <si>
    <t>COMMENTAIRES + CRS TRANSMIS A ALSYMEX</t>
  </si>
  <si>
    <t>Renvoyez un email à ACE pour le dossier qualité</t>
  </si>
  <si>
    <t>220594C001
221402C001
222367C001</t>
  </si>
  <si>
    <t>Spare Part Commissioning</t>
  </si>
  <si>
    <t>24172C22236701</t>
  </si>
  <si>
    <t>RevA</t>
  </si>
  <si>
    <t>Commentaires IOL</t>
  </si>
  <si>
    <t>Commentaires RCA</t>
  </si>
  <si>
    <t>Commentaires CLD</t>
  </si>
  <si>
    <t>Commentaires 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</si>
</sst>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"/>
    <numFmt numFmtId="165" formatCode="[h]"/>
    <numFmt numFmtId="166" formatCode="[hh]:mm"/>
  </numFmts>
  <fonts count="30" x14ac:knownFonts="1">
    <font>
      <sz val="10"/>
      <name val="Arial"/>
    </font>
    <font>
      <b/>
      <sz val="1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sz val="6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2"/>
      <name val="Aptos"/>
      <family val="2"/>
    </font>
    <font>
      <i/>
      <sz val="10"/>
      <name val="Arial"/>
      <family val="2"/>
    </font>
    <font>
      <sz val="10"/>
      <color theme="0" tint="-4.9989318521683403E-2"/>
      <name val="Arial"/>
      <family val="2"/>
    </font>
    <font>
      <i/>
      <sz val="10"/>
      <color theme="1"/>
      <name val="Arial"/>
      <family val="2"/>
    </font>
    <font>
      <sz val="11"/>
      <color rgb="FF000000"/>
      <name val="Aptos"/>
      <family val="2"/>
    </font>
    <font>
      <i/>
      <sz val="10"/>
      <color theme="0"/>
      <name val="Arial"/>
      <family val="2"/>
    </font>
    <font>
      <strike/>
      <sz val="10"/>
      <name val="Arial"/>
      <family val="2"/>
    </font>
    <font>
      <sz val="12"/>
      <color rgb="FF000000"/>
      <name val="Aptos"/>
      <family val="2"/>
    </font>
    <font>
      <i/>
      <strike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01">
    <xf numFmtId="0" fontId="0" fillId="0" borderId="0" xfId="0"/>
    <xf numFmtId="0" fontId="0" fillId="0" borderId="0" xfId="0" applyAlignment="1">
      <alignment horizontal="center"/>
    </xf>
    <xf numFmtId="45" fontId="0" fillId="0" borderId="0" xfId="0" applyNumberFormat="1"/>
    <xf numFmtId="0" fontId="0" fillId="0" borderId="0" xfId="0" applyAlignment="1">
      <alignment horizontal="center" wrapText="1"/>
    </xf>
    <xf numFmtId="45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right"/>
    </xf>
    <xf numFmtId="0" fontId="2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45" fontId="0" fillId="0" borderId="3" xfId="0" applyNumberFormat="1" applyBorder="1"/>
    <xf numFmtId="0" fontId="0" fillId="0" borderId="4" xfId="0" applyBorder="1"/>
    <xf numFmtId="45" fontId="3" fillId="0" borderId="5" xfId="0" applyNumberFormat="1" applyFont="1" applyBorder="1"/>
    <xf numFmtId="14" fontId="2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45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5" fillId="0" borderId="1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5" fontId="0" fillId="0" borderId="8" xfId="0" applyNumberFormat="1" applyBorder="1" applyAlignment="1">
      <alignment horizontal="center" wrapText="1"/>
    </xf>
    <xf numFmtId="45" fontId="0" fillId="0" borderId="9" xfId="0" applyNumberForma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4" fillId="0" borderId="0" xfId="0" applyFont="1"/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horizontal="left"/>
    </xf>
    <xf numFmtId="47" fontId="0" fillId="0" borderId="0" xfId="0" applyNumberFormat="1" applyAlignment="1">
      <alignment horizontal="center"/>
    </xf>
    <xf numFmtId="47" fontId="0" fillId="0" borderId="0" xfId="0" applyNumberFormat="1" applyAlignment="1">
      <alignment horizontal="left"/>
    </xf>
    <xf numFmtId="45" fontId="0" fillId="0" borderId="0" xfId="0" applyNumberFormat="1" applyAlignment="1">
      <alignment horizontal="left"/>
    </xf>
    <xf numFmtId="45" fontId="0" fillId="0" borderId="9" xfId="0" applyNumberFormat="1" applyBorder="1" applyAlignment="1">
      <alignment horizontal="left"/>
    </xf>
    <xf numFmtId="49" fontId="0" fillId="0" borderId="7" xfId="0" applyNumberFormat="1" applyBorder="1"/>
    <xf numFmtId="45" fontId="0" fillId="0" borderId="5" xfId="0" applyNumberFormat="1" applyBorder="1" applyAlignment="1">
      <alignment horizontal="left"/>
    </xf>
    <xf numFmtId="49" fontId="0" fillId="0" borderId="6" xfId="0" applyNumberFormat="1" applyBorder="1"/>
    <xf numFmtId="49" fontId="0" fillId="0" borderId="3" xfId="0" applyNumberFormat="1" applyBorder="1" applyAlignment="1">
      <alignment horizontal="center" vertical="center"/>
    </xf>
    <xf numFmtId="14" fontId="0" fillId="0" borderId="8" xfId="0" applyNumberFormat="1" applyBorder="1" applyAlignment="1">
      <alignment vertical="center"/>
    </xf>
    <xf numFmtId="14" fontId="4" fillId="0" borderId="8" xfId="0" applyNumberFormat="1" applyFont="1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  <xf numFmtId="46" fontId="0" fillId="0" borderId="0" xfId="0" applyNumberFormat="1" applyAlignment="1">
      <alignment horizontal="center" wrapText="1"/>
    </xf>
    <xf numFmtId="0" fontId="8" fillId="0" borderId="0" xfId="0" applyFont="1" applyAlignment="1">
      <alignment horizontal="center"/>
    </xf>
    <xf numFmtId="9" fontId="9" fillId="0" borderId="0" xfId="0" applyNumberFormat="1" applyFont="1"/>
    <xf numFmtId="20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20" fontId="10" fillId="0" borderId="0" xfId="0" applyNumberFormat="1" applyFont="1"/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/>
    <xf numFmtId="164" fontId="0" fillId="0" borderId="0" xfId="0" applyNumberFormat="1" applyAlignment="1">
      <alignment horizontal="center" vertical="center"/>
    </xf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0" fontId="0" fillId="0" borderId="18" xfId="0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164" fontId="0" fillId="0" borderId="23" xfId="0" applyNumberFormat="1" applyBorder="1"/>
    <xf numFmtId="0" fontId="0" fillId="0" borderId="24" xfId="0" applyBorder="1"/>
    <xf numFmtId="0" fontId="0" fillId="0" borderId="25" xfId="0" applyBorder="1"/>
    <xf numFmtId="164" fontId="0" fillId="0" borderId="26" xfId="0" applyNumberFormat="1" applyBorder="1"/>
    <xf numFmtId="0" fontId="0" fillId="0" borderId="27" xfId="0" applyBorder="1"/>
    <xf numFmtId="165" fontId="0" fillId="0" borderId="28" xfId="0" applyNumberFormat="1" applyBorder="1"/>
    <xf numFmtId="0" fontId="0" fillId="0" borderId="28" xfId="0" applyBorder="1"/>
    <xf numFmtId="164" fontId="0" fillId="0" borderId="29" xfId="0" applyNumberFormat="1" applyBorder="1"/>
    <xf numFmtId="165" fontId="0" fillId="0" borderId="30" xfId="0" applyNumberFormat="1" applyBorder="1"/>
    <xf numFmtId="0" fontId="0" fillId="0" borderId="30" xfId="0" applyBorder="1"/>
    <xf numFmtId="0" fontId="0" fillId="0" borderId="31" xfId="0" applyBorder="1"/>
    <xf numFmtId="165" fontId="0" fillId="0" borderId="32" xfId="0" applyNumberFormat="1" applyBorder="1"/>
    <xf numFmtId="0" fontId="0" fillId="0" borderId="32" xfId="0" applyBorder="1"/>
    <xf numFmtId="164" fontId="0" fillId="0" borderId="33" xfId="0" applyNumberFormat="1" applyBorder="1"/>
    <xf numFmtId="0" fontId="0" fillId="0" borderId="2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Border="1"/>
    <xf numFmtId="165" fontId="0" fillId="0" borderId="0" xfId="0" applyNumberFormat="1"/>
    <xf numFmtId="0" fontId="0" fillId="0" borderId="35" xfId="0" applyBorder="1"/>
    <xf numFmtId="164" fontId="0" fillId="0" borderId="36" xfId="0" applyNumberFormat="1" applyBorder="1"/>
    <xf numFmtId="0" fontId="0" fillId="0" borderId="37" xfId="0" applyBorder="1"/>
    <xf numFmtId="0" fontId="0" fillId="0" borderId="38" xfId="0" applyBorder="1"/>
    <xf numFmtId="164" fontId="0" fillId="0" borderId="39" xfId="0" applyNumberFormat="1" applyBorder="1"/>
    <xf numFmtId="0" fontId="0" fillId="0" borderId="40" xfId="0" applyBorder="1"/>
    <xf numFmtId="164" fontId="0" fillId="0" borderId="41" xfId="0" applyNumberFormat="1" applyBorder="1"/>
    <xf numFmtId="0" fontId="0" fillId="0" borderId="41" xfId="0" applyBorder="1"/>
    <xf numFmtId="14" fontId="0" fillId="0" borderId="0" xfId="0" applyNumberFormat="1"/>
    <xf numFmtId="164" fontId="4" fillId="3" borderId="13" xfId="0" applyNumberFormat="1" applyFont="1" applyFill="1" applyBorder="1"/>
    <xf numFmtId="164" fontId="4" fillId="3" borderId="7" xfId="0" applyNumberFormat="1" applyFont="1" applyFill="1" applyBorder="1" applyAlignment="1">
      <alignment horizontal="center"/>
    </xf>
    <xf numFmtId="164" fontId="4" fillId="3" borderId="8" xfId="0" applyNumberFormat="1" applyFont="1" applyFill="1" applyBorder="1"/>
    <xf numFmtId="164" fontId="4" fillId="3" borderId="5" xfId="0" applyNumberFormat="1" applyFont="1" applyFill="1" applyBorder="1"/>
    <xf numFmtId="164" fontId="4" fillId="3" borderId="9" xfId="0" applyNumberFormat="1" applyFont="1" applyFill="1" applyBorder="1"/>
    <xf numFmtId="164" fontId="4" fillId="3" borderId="11" xfId="0" applyNumberFormat="1" applyFont="1" applyFill="1" applyBorder="1"/>
    <xf numFmtId="164" fontId="4" fillId="3" borderId="14" xfId="0" applyNumberFormat="1" applyFont="1" applyFill="1" applyBorder="1"/>
    <xf numFmtId="164" fontId="0" fillId="3" borderId="11" xfId="0" applyNumberFormat="1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4" fillId="3" borderId="6" xfId="0" applyFont="1" applyFill="1" applyBorder="1"/>
    <xf numFmtId="20" fontId="4" fillId="3" borderId="7" xfId="0" applyNumberFormat="1" applyFont="1" applyFill="1" applyBorder="1"/>
    <xf numFmtId="0" fontId="4" fillId="3" borderId="5" xfId="0" applyFont="1" applyFill="1" applyBorder="1"/>
    <xf numFmtId="20" fontId="4" fillId="3" borderId="9" xfId="0" applyNumberFormat="1" applyFont="1" applyFill="1" applyBorder="1"/>
    <xf numFmtId="164" fontId="4" fillId="3" borderId="13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0" fontId="16" fillId="0" borderId="0" xfId="0" applyFont="1"/>
    <xf numFmtId="0" fontId="4" fillId="0" borderId="22" xfId="0" applyFont="1" applyBorder="1" applyAlignment="1">
      <alignment horizontal="right"/>
    </xf>
    <xf numFmtId="164" fontId="4" fillId="3" borderId="11" xfId="0" applyNumberFormat="1" applyFont="1" applyFill="1" applyBorder="1" applyAlignment="1">
      <alignment horizontal="center"/>
    </xf>
    <xf numFmtId="164" fontId="4" fillId="2" borderId="14" xfId="0" applyNumberFormat="1" applyFont="1" applyFill="1" applyBorder="1"/>
    <xf numFmtId="164" fontId="4" fillId="2" borderId="14" xfId="0" applyNumberFormat="1" applyFont="1" applyFill="1" applyBorder="1" applyAlignment="1">
      <alignment horizontal="center"/>
    </xf>
    <xf numFmtId="164" fontId="4" fillId="2" borderId="11" xfId="0" applyNumberFormat="1" applyFont="1" applyFill="1" applyBorder="1"/>
    <xf numFmtId="164" fontId="4" fillId="2" borderId="13" xfId="0" applyNumberFormat="1" applyFont="1" applyFill="1" applyBorder="1"/>
    <xf numFmtId="164" fontId="0" fillId="6" borderId="8" xfId="0" applyNumberForma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4" fillId="2" borderId="8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4" fontId="4" fillId="2" borderId="9" xfId="0" applyNumberFormat="1" applyFont="1" applyFill="1" applyBorder="1"/>
    <xf numFmtId="164" fontId="7" fillId="2" borderId="14" xfId="0" applyNumberFormat="1" applyFont="1" applyFill="1" applyBorder="1" applyAlignment="1">
      <alignment horizontal="center"/>
    </xf>
    <xf numFmtId="0" fontId="0" fillId="0" borderId="43" xfId="0" applyBorder="1"/>
    <xf numFmtId="164" fontId="4" fillId="3" borderId="6" xfId="0" applyNumberFormat="1" applyFont="1" applyFill="1" applyBorder="1" applyAlignment="1">
      <alignment horizontal="center"/>
    </xf>
    <xf numFmtId="166" fontId="12" fillId="3" borderId="13" xfId="0" applyNumberFormat="1" applyFont="1" applyFill="1" applyBorder="1"/>
    <xf numFmtId="166" fontId="12" fillId="3" borderId="8" xfId="0" applyNumberFormat="1" applyFont="1" applyFill="1" applyBorder="1"/>
    <xf numFmtId="20" fontId="12" fillId="3" borderId="8" xfId="0" applyNumberFormat="1" applyFont="1" applyFill="1" applyBorder="1" applyAlignment="1">
      <alignment vertical="center"/>
    </xf>
    <xf numFmtId="166" fontId="12" fillId="3" borderId="8" xfId="0" applyNumberFormat="1" applyFont="1" applyFill="1" applyBorder="1" applyAlignment="1">
      <alignment vertical="center"/>
    </xf>
    <xf numFmtId="0" fontId="0" fillId="0" borderId="22" xfId="0" applyBorder="1" applyAlignment="1">
      <alignment horizontal="right"/>
    </xf>
    <xf numFmtId="20" fontId="12" fillId="3" borderId="11" xfId="0" applyNumberFormat="1" applyFont="1" applyFill="1" applyBorder="1" applyAlignment="1">
      <alignment vertical="center"/>
    </xf>
    <xf numFmtId="166" fontId="12" fillId="3" borderId="11" xfId="0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164" fontId="4" fillId="3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164" fontId="4" fillId="7" borderId="13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164" fontId="4" fillId="7" borderId="8" xfId="0" applyNumberFormat="1" applyFont="1" applyFill="1" applyBorder="1" applyAlignment="1">
      <alignment vertical="center"/>
    </xf>
    <xf numFmtId="164" fontId="4" fillId="6" borderId="8" xfId="0" applyNumberFormat="1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vertical="center"/>
    </xf>
    <xf numFmtId="0" fontId="14" fillId="6" borderId="5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164" fontId="4" fillId="5" borderId="8" xfId="0" applyNumberFormat="1" applyFont="1" applyFill="1" applyBorder="1" applyAlignment="1">
      <alignment vertical="center"/>
    </xf>
    <xf numFmtId="164" fontId="4" fillId="4" borderId="13" xfId="0" applyNumberFormat="1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vertical="center"/>
    </xf>
    <xf numFmtId="164" fontId="4" fillId="5" borderId="13" xfId="0" applyNumberFormat="1" applyFont="1" applyFill="1" applyBorder="1" applyAlignment="1">
      <alignment vertical="center"/>
    </xf>
    <xf numFmtId="164" fontId="4" fillId="3" borderId="13" xfId="0" applyNumberFormat="1" applyFont="1" applyFill="1" applyBorder="1" applyAlignment="1">
      <alignment horizontal="center" vertical="center"/>
    </xf>
    <xf numFmtId="0" fontId="14" fillId="0" borderId="0" xfId="0" applyFont="1"/>
    <xf numFmtId="0" fontId="5" fillId="0" borderId="22" xfId="0" applyFont="1" applyBorder="1"/>
    <xf numFmtId="0" fontId="0" fillId="0" borderId="0" xfId="0" quotePrefix="1"/>
    <xf numFmtId="0" fontId="4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horizontal="right"/>
    </xf>
    <xf numFmtId="0" fontId="17" fillId="0" borderId="0" xfId="0" applyFont="1"/>
    <xf numFmtId="0" fontId="18" fillId="0" borderId="0" xfId="0" applyFont="1"/>
    <xf numFmtId="0" fontId="13" fillId="0" borderId="0" xfId="0" applyFont="1"/>
    <xf numFmtId="0" fontId="4" fillId="0" borderId="0" xfId="0" applyFont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4" fillId="0" borderId="0" xfId="0" quotePrefix="1" applyFont="1"/>
    <xf numFmtId="164" fontId="13" fillId="3" borderId="14" xfId="0" applyNumberFormat="1" applyFont="1" applyFill="1" applyBorder="1"/>
    <xf numFmtId="164" fontId="13" fillId="3" borderId="14" xfId="0" applyNumberFormat="1" applyFont="1" applyFill="1" applyBorder="1" applyAlignment="1">
      <alignment horizontal="center"/>
    </xf>
    <xf numFmtId="164" fontId="13" fillId="3" borderId="13" xfId="0" applyNumberFormat="1" applyFont="1" applyFill="1" applyBorder="1" applyAlignment="1">
      <alignment horizontal="center"/>
    </xf>
    <xf numFmtId="164" fontId="13" fillId="3" borderId="11" xfId="0" applyNumberFormat="1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0" fillId="11" borderId="0" xfId="0" applyFill="1"/>
    <xf numFmtId="0" fontId="0" fillId="10" borderId="0" xfId="0" applyFill="1"/>
    <xf numFmtId="0" fontId="0" fillId="2" borderId="0" xfId="0" applyFill="1"/>
    <xf numFmtId="1" fontId="4" fillId="0" borderId="0" xfId="0" applyNumberFormat="1" applyFont="1" applyAlignment="1">
      <alignment horizontal="left"/>
    </xf>
    <xf numFmtId="0" fontId="0" fillId="9" borderId="0" xfId="0" applyFill="1"/>
    <xf numFmtId="0" fontId="0" fillId="12" borderId="0" xfId="0" applyFill="1"/>
    <xf numFmtId="0" fontId="4" fillId="2" borderId="0" xfId="0" applyFont="1" applyFill="1"/>
    <xf numFmtId="1" fontId="4" fillId="0" borderId="0" xfId="0" applyNumberFormat="1" applyFont="1"/>
    <xf numFmtId="0" fontId="20" fillId="0" borderId="0" xfId="0" applyFont="1"/>
    <xf numFmtId="1" fontId="0" fillId="0" borderId="0" xfId="0" applyNumberFormat="1"/>
    <xf numFmtId="0" fontId="0" fillId="13" borderId="0" xfId="0" applyFill="1"/>
    <xf numFmtId="0" fontId="4" fillId="12" borderId="0" xfId="0" applyFont="1" applyFill="1"/>
    <xf numFmtId="0" fontId="4" fillId="0" borderId="0" xfId="0" applyFont="1" applyAlignment="1">
      <alignment horizontal="right"/>
    </xf>
    <xf numFmtId="0" fontId="13" fillId="2" borderId="0" xfId="0" applyFont="1" applyFill="1"/>
    <xf numFmtId="0" fontId="4" fillId="10" borderId="0" xfId="0" applyFont="1" applyFill="1"/>
    <xf numFmtId="0" fontId="4" fillId="11" borderId="0" xfId="0" applyFont="1" applyFill="1"/>
    <xf numFmtId="0" fontId="21" fillId="0" borderId="0" xfId="0" applyFon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9" borderId="0" xfId="0" applyFont="1" applyFill="1"/>
    <xf numFmtId="0" fontId="16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4" fillId="14" borderId="0" xfId="0" applyFont="1" applyFill="1"/>
    <xf numFmtId="164" fontId="15" fillId="3" borderId="11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164" fontId="15" fillId="3" borderId="13" xfId="0" applyNumberFormat="1" applyFont="1" applyFill="1" applyBorder="1" applyAlignment="1">
      <alignment horizontal="center"/>
    </xf>
    <xf numFmtId="0" fontId="22" fillId="9" borderId="0" xfId="0" applyFont="1" applyFill="1"/>
    <xf numFmtId="0" fontId="0" fillId="15" borderId="0" xfId="0" applyFill="1" applyAlignment="1">
      <alignment horizontal="center"/>
    </xf>
    <xf numFmtId="0" fontId="4" fillId="15" borderId="0" xfId="0" applyFont="1" applyFill="1"/>
    <xf numFmtId="0" fontId="0" fillId="14" borderId="0" xfId="0" applyFill="1"/>
    <xf numFmtId="0" fontId="0" fillId="15" borderId="0" xfId="0" applyFill="1"/>
    <xf numFmtId="0" fontId="4" fillId="17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0" fontId="0" fillId="16" borderId="0" xfId="0" applyFill="1"/>
    <xf numFmtId="0" fontId="4" fillId="18" borderId="0" xfId="0" applyFont="1" applyFill="1"/>
    <xf numFmtId="0" fontId="0" fillId="18" borderId="0" xfId="0" applyFill="1"/>
    <xf numFmtId="0" fontId="13" fillId="0" borderId="0" xfId="0" applyFont="1" applyAlignment="1">
      <alignment horizontal="center"/>
    </xf>
    <xf numFmtId="0" fontId="4" fillId="13" borderId="0" xfId="0" applyFont="1" applyFill="1" applyAlignment="1">
      <alignment horizontal="left"/>
    </xf>
    <xf numFmtId="164" fontId="4" fillId="3" borderId="11" xfId="0" applyNumberFormat="1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0" fontId="4" fillId="16" borderId="0" xfId="0" applyFont="1" applyFill="1"/>
    <xf numFmtId="0" fontId="22" fillId="0" borderId="0" xfId="0" applyFont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/>
    </xf>
    <xf numFmtId="0" fontId="22" fillId="0" borderId="0" xfId="0" applyFont="1" applyAlignment="1">
      <alignment horizontal="left"/>
    </xf>
    <xf numFmtId="0" fontId="5" fillId="0" borderId="0" xfId="0" applyFont="1"/>
    <xf numFmtId="1" fontId="5" fillId="0" borderId="0" xfId="0" applyNumberFormat="1" applyFont="1"/>
    <xf numFmtId="1" fontId="22" fillId="0" borderId="0" xfId="0" applyNumberFormat="1" applyFont="1"/>
    <xf numFmtId="0" fontId="5" fillId="0" borderId="0" xfId="0" applyFont="1" applyAlignment="1">
      <alignment horizontal="left"/>
    </xf>
    <xf numFmtId="0" fontId="23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/>
    <xf numFmtId="1" fontId="0" fillId="0" borderId="0" xfId="0" applyNumberFormat="1" applyAlignment="1">
      <alignment vertical="center"/>
    </xf>
    <xf numFmtId="0" fontId="0" fillId="17" borderId="0" xfId="0" applyFill="1"/>
    <xf numFmtId="0" fontId="4" fillId="17" borderId="0" xfId="0" applyFont="1" applyFill="1"/>
    <xf numFmtId="0" fontId="0" fillId="0" borderId="0" xfId="0" applyAlignment="1">
      <alignment horizontal="left" vertical="top"/>
    </xf>
    <xf numFmtId="0" fontId="25" fillId="0" borderId="0" xfId="0" applyFon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11" borderId="0" xfId="0" applyFill="1" applyAlignment="1">
      <alignment horizontal="center"/>
    </xf>
    <xf numFmtId="0" fontId="4" fillId="12" borderId="0" xfId="0" applyFont="1" applyFill="1" applyAlignment="1">
      <alignment horizontal="left"/>
    </xf>
    <xf numFmtId="14" fontId="0" fillId="18" borderId="0" xfId="0" applyNumberFormat="1" applyFill="1"/>
    <xf numFmtId="14" fontId="0" fillId="9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9" fillId="0" borderId="0" xfId="1" applyFill="1"/>
    <xf numFmtId="1" fontId="0" fillId="0" borderId="0" xfId="0" applyNumberFormat="1" applyAlignment="1">
      <alignment horizontal="left"/>
    </xf>
    <xf numFmtId="0" fontId="4" fillId="9" borderId="0" xfId="0" applyFont="1" applyFill="1" applyAlignment="1">
      <alignment horizontal="left"/>
    </xf>
    <xf numFmtId="1" fontId="0" fillId="19" borderId="0" xfId="0" applyNumberFormat="1" applyFill="1"/>
    <xf numFmtId="1" fontId="22" fillId="19" borderId="0" xfId="0" applyNumberFormat="1" applyFont="1" applyFill="1"/>
    <xf numFmtId="0" fontId="13" fillId="20" borderId="0" xfId="0" applyFont="1" applyFill="1"/>
    <xf numFmtId="0" fontId="26" fillId="20" borderId="0" xfId="0" applyFont="1" applyFill="1" applyAlignment="1">
      <alignment horizontal="center"/>
    </xf>
    <xf numFmtId="0" fontId="15" fillId="0" borderId="0" xfId="1" applyFont="1" applyAlignment="1">
      <alignment horizontal="left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1" borderId="0" xfId="0" applyFont="1" applyFill="1" applyAlignment="1">
      <alignment horizontal="left"/>
    </xf>
    <xf numFmtId="164" fontId="13" fillId="2" borderId="11" xfId="0" applyNumberFormat="1" applyFont="1" applyFill="1" applyBorder="1" applyAlignment="1">
      <alignment horizontal="center"/>
    </xf>
    <xf numFmtId="164" fontId="13" fillId="2" borderId="14" xfId="0" applyNumberFormat="1" applyFont="1" applyFill="1" applyBorder="1" applyAlignment="1">
      <alignment horizontal="center"/>
    </xf>
    <xf numFmtId="164" fontId="13" fillId="2" borderId="13" xfId="0" applyNumberFormat="1" applyFont="1" applyFill="1" applyBorder="1" applyAlignment="1">
      <alignment horizontal="center"/>
    </xf>
    <xf numFmtId="0" fontId="4" fillId="21" borderId="0" xfId="0" applyFont="1" applyFill="1"/>
    <xf numFmtId="0" fontId="4" fillId="15" borderId="0" xfId="0" applyFont="1" applyFill="1" applyAlignment="1">
      <alignment horizontal="right"/>
    </xf>
    <xf numFmtId="0" fontId="28" fillId="0" borderId="0" xfId="0" applyFont="1" applyAlignment="1">
      <alignment vertical="center" wrapText="1"/>
    </xf>
    <xf numFmtId="0" fontId="4" fillId="4" borderId="0" xfId="0" applyFont="1" applyFill="1"/>
    <xf numFmtId="0" fontId="13" fillId="22" borderId="0" xfId="0" applyFont="1" applyFill="1"/>
    <xf numFmtId="0" fontId="15" fillId="0" borderId="0" xfId="0" applyFont="1" applyAlignment="1">
      <alignment horizontal="center"/>
    </xf>
    <xf numFmtId="1" fontId="15" fillId="0" borderId="0" xfId="0" applyNumberFormat="1" applyFont="1"/>
    <xf numFmtId="0" fontId="15" fillId="0" borderId="0" xfId="0" applyFont="1" applyAlignment="1">
      <alignment horizontal="left"/>
    </xf>
    <xf numFmtId="1" fontId="4" fillId="0" borderId="0" xfId="0" applyNumberFormat="1" applyFont="1" applyAlignment="1">
      <alignment horizontal="right"/>
    </xf>
    <xf numFmtId="0" fontId="0" fillId="23" borderId="0" xfId="0" applyFill="1"/>
    <xf numFmtId="0" fontId="4" fillId="23" borderId="0" xfId="0" applyFont="1" applyFill="1"/>
    <xf numFmtId="0" fontId="2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4" fillId="4" borderId="11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7" borderId="11" xfId="0" applyNumberFormat="1" applyFont="1" applyFill="1" applyBorder="1" applyAlignment="1">
      <alignment horizontal="center" vertical="center"/>
    </xf>
    <xf numFmtId="164" fontId="4" fillId="7" borderId="14" xfId="0" applyNumberFormat="1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4" fontId="4" fillId="3" borderId="11" xfId="0" applyNumberFormat="1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164" fontId="4" fillId="3" borderId="13" xfId="0" applyNumberFormat="1" applyFont="1" applyFill="1" applyBorder="1" applyAlignment="1">
      <alignment vertical="center"/>
    </xf>
    <xf numFmtId="164" fontId="4" fillId="4" borderId="11" xfId="0" applyNumberFormat="1" applyFont="1" applyFill="1" applyBorder="1" applyAlignment="1">
      <alignment vertical="center"/>
    </xf>
    <xf numFmtId="164" fontId="4" fillId="4" borderId="14" xfId="0" applyNumberFormat="1" applyFont="1" applyFill="1" applyBorder="1" applyAlignment="1">
      <alignment vertical="center"/>
    </xf>
    <xf numFmtId="164" fontId="4" fillId="4" borderId="13" xfId="0" applyNumberFormat="1" applyFont="1" applyFill="1" applyBorder="1" applyAlignment="1">
      <alignment vertical="center"/>
    </xf>
    <xf numFmtId="164" fontId="4" fillId="7" borderId="11" xfId="0" applyNumberFormat="1" applyFont="1" applyFill="1" applyBorder="1" applyAlignment="1">
      <alignment vertical="center"/>
    </xf>
    <xf numFmtId="164" fontId="4" fillId="7" borderId="14" xfId="0" applyNumberFormat="1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vertical="center"/>
    </xf>
    <xf numFmtId="164" fontId="4" fillId="5" borderId="11" xfId="0" applyNumberFormat="1" applyFont="1" applyFill="1" applyBorder="1" applyAlignment="1">
      <alignment vertical="center"/>
    </xf>
    <xf numFmtId="164" fontId="4" fillId="5" borderId="14" xfId="0" applyNumberFormat="1" applyFont="1" applyFill="1" applyBorder="1" applyAlignment="1">
      <alignment vertical="center"/>
    </xf>
    <xf numFmtId="164" fontId="4" fillId="5" borderId="13" xfId="0" applyNumberFormat="1" applyFont="1" applyFill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42" xfId="0" applyFont="1" applyBorder="1" applyAlignment="1">
      <alignment horizontal="right" textRotation="90" wrapText="1"/>
    </xf>
    <xf numFmtId="164" fontId="4" fillId="2" borderId="11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>
      <alignment vertical="center"/>
    </xf>
    <xf numFmtId="164" fontId="4" fillId="2" borderId="13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/>
    </xf>
    <xf numFmtId="164" fontId="15" fillId="3" borderId="11" xfId="0" applyNumberFormat="1" applyFont="1" applyFill="1" applyBorder="1" applyAlignment="1">
      <alignment vertical="center"/>
    </xf>
    <xf numFmtId="164" fontId="15" fillId="3" borderId="14" xfId="0" applyNumberFormat="1" applyFont="1" applyFill="1" applyBorder="1" applyAlignment="1">
      <alignment vertical="center"/>
    </xf>
    <xf numFmtId="164" fontId="15" fillId="3" borderId="13" xfId="0" applyNumberFormat="1" applyFont="1" applyFill="1" applyBorder="1" applyAlignment="1">
      <alignment vertical="center"/>
    </xf>
    <xf numFmtId="164" fontId="15" fillId="7" borderId="11" xfId="0" applyNumberFormat="1" applyFont="1" applyFill="1" applyBorder="1" applyAlignment="1">
      <alignment vertical="center"/>
    </xf>
    <xf numFmtId="164" fontId="15" fillId="7" borderId="14" xfId="0" applyNumberFormat="1" applyFont="1" applyFill="1" applyBorder="1" applyAlignment="1">
      <alignment vertical="center"/>
    </xf>
    <xf numFmtId="164" fontId="15" fillId="7" borderId="13" xfId="0" applyNumberFormat="1" applyFont="1" applyFill="1" applyBorder="1" applyAlignment="1">
      <alignment vertical="center"/>
    </xf>
    <xf numFmtId="164" fontId="15" fillId="7" borderId="11" xfId="0" applyNumberFormat="1" applyFont="1" applyFill="1" applyBorder="1" applyAlignment="1">
      <alignment horizontal="center" vertical="center"/>
    </xf>
    <xf numFmtId="164" fontId="15" fillId="7" borderId="14" xfId="0" applyNumberFormat="1" applyFont="1" applyFill="1" applyBorder="1" applyAlignment="1">
      <alignment horizontal="center" vertical="center"/>
    </xf>
    <xf numFmtId="164" fontId="15" fillId="7" borderId="13" xfId="0" applyNumberFormat="1" applyFont="1" applyFill="1" applyBorder="1" applyAlignment="1">
      <alignment horizontal="center" vertical="center"/>
    </xf>
    <xf numFmtId="164" fontId="15" fillId="3" borderId="11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164" fontId="15" fillId="3" borderId="13" xfId="0" applyNumberFormat="1" applyFont="1" applyFill="1" applyBorder="1" applyAlignment="1">
      <alignment horizontal="center"/>
    </xf>
    <xf numFmtId="0" fontId="14" fillId="6" borderId="2" xfId="0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14" fillId="6" borderId="42" xfId="0" applyFont="1" applyFill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164" fontId="15" fillId="2" borderId="11" xfId="0" applyNumberFormat="1" applyFont="1" applyFill="1" applyBorder="1" applyAlignment="1">
      <alignment horizontal="center" vertical="center"/>
    </xf>
    <xf numFmtId="164" fontId="15" fillId="2" borderId="14" xfId="0" applyNumberFormat="1" applyFont="1" applyFill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4" fontId="13" fillId="2" borderId="11" xfId="0" applyNumberFormat="1" applyFont="1" applyFill="1" applyBorder="1" applyAlignment="1">
      <alignment horizontal="center" vertical="center"/>
    </xf>
    <xf numFmtId="164" fontId="13" fillId="2" borderId="14" xfId="0" applyNumberFormat="1" applyFont="1" applyFill="1" applyBorder="1" applyAlignment="1">
      <alignment horizontal="center" vertical="center"/>
    </xf>
    <xf numFmtId="164" fontId="13" fillId="2" borderId="13" xfId="0" applyNumberFormat="1" applyFont="1" applyFill="1" applyBorder="1" applyAlignment="1">
      <alignment horizontal="center" vertical="center"/>
    </xf>
    <xf numFmtId="164" fontId="15" fillId="2" borderId="11" xfId="0" applyNumberFormat="1" applyFont="1" applyFill="1" applyBorder="1" applyAlignment="1">
      <alignment vertical="center"/>
    </xf>
    <xf numFmtId="164" fontId="15" fillId="2" borderId="14" xfId="0" applyNumberFormat="1" applyFont="1" applyFill="1" applyBorder="1" applyAlignment="1">
      <alignment vertical="center"/>
    </xf>
    <xf numFmtId="164" fontId="15" fillId="2" borderId="13" xfId="0" applyNumberFormat="1" applyFont="1" applyFill="1" applyBorder="1" applyAlignment="1">
      <alignment vertical="center"/>
    </xf>
    <xf numFmtId="0" fontId="4" fillId="12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4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2" fillId="0" borderId="0" xfId="0" applyFont="1" applyAlignment="1">
      <alignment horizontal="left"/>
    </xf>
    <xf numFmtId="164" fontId="15" fillId="4" borderId="11" xfId="0" applyNumberFormat="1" applyFont="1" applyFill="1" applyBorder="1" applyAlignment="1">
      <alignment vertical="center"/>
    </xf>
    <xf numFmtId="164" fontId="15" fillId="4" borderId="14" xfId="0" applyNumberFormat="1" applyFont="1" applyFill="1" applyBorder="1" applyAlignment="1">
      <alignment vertical="center"/>
    </xf>
    <xf numFmtId="164" fontId="15" fillId="4" borderId="13" xfId="0" applyNumberFormat="1" applyFont="1" applyFill="1" applyBorder="1" applyAlignment="1">
      <alignment vertical="center"/>
    </xf>
    <xf numFmtId="164" fontId="15" fillId="5" borderId="11" xfId="0" applyNumberFormat="1" applyFont="1" applyFill="1" applyBorder="1" applyAlignment="1">
      <alignment vertical="center"/>
    </xf>
    <xf numFmtId="164" fontId="15" fillId="5" borderId="14" xfId="0" applyNumberFormat="1" applyFont="1" applyFill="1" applyBorder="1" applyAlignment="1">
      <alignment vertical="center"/>
    </xf>
    <xf numFmtId="164" fontId="15" fillId="5" borderId="13" xfId="0" applyNumberFormat="1" applyFont="1" applyFill="1" applyBorder="1" applyAlignment="1">
      <alignment vertical="center"/>
    </xf>
    <xf numFmtId="164" fontId="13" fillId="3" borderId="11" xfId="0" applyNumberFormat="1" applyFont="1" applyFill="1" applyBorder="1" applyAlignment="1">
      <alignment horizontal="center"/>
    </xf>
    <xf numFmtId="164" fontId="13" fillId="3" borderId="14" xfId="0" applyNumberFormat="1" applyFont="1" applyFill="1" applyBorder="1" applyAlignment="1">
      <alignment horizontal="center"/>
    </xf>
    <xf numFmtId="164" fontId="13" fillId="3" borderId="13" xfId="0" applyNumberFormat="1" applyFont="1" applyFill="1" applyBorder="1" applyAlignment="1">
      <alignment horizont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164" fontId="15" fillId="4" borderId="13" xfId="0" applyNumberFormat="1" applyFont="1" applyFill="1" applyBorder="1" applyAlignment="1">
      <alignment horizontal="center" vertical="center"/>
    </xf>
    <xf numFmtId="164" fontId="13" fillId="3" borderId="11" xfId="0" applyNumberFormat="1" applyFont="1" applyFill="1" applyBorder="1" applyAlignment="1">
      <alignment horizontal="center" vertical="center"/>
    </xf>
    <xf numFmtId="164" fontId="13" fillId="3" borderId="14" xfId="0" applyNumberFormat="1" applyFont="1" applyFill="1" applyBorder="1" applyAlignment="1">
      <alignment horizontal="center" vertical="center"/>
    </xf>
    <xf numFmtId="164" fontId="13" fillId="3" borderId="1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2" fillId="0" borderId="0" xfId="0" applyFont="1" applyAlignment="1">
      <alignment horizontal="center"/>
    </xf>
    <xf numFmtId="164" fontId="15" fillId="6" borderId="11" xfId="0" applyNumberFormat="1" applyFont="1" applyFill="1" applyBorder="1" applyAlignment="1">
      <alignment vertical="center"/>
    </xf>
    <xf numFmtId="164" fontId="15" fillId="6" borderId="14" xfId="0" applyNumberFormat="1" applyFont="1" applyFill="1" applyBorder="1" applyAlignment="1">
      <alignment vertical="center"/>
    </xf>
    <xf numFmtId="164" fontId="15" fillId="6" borderId="13" xfId="0" applyNumberFormat="1" applyFont="1" applyFill="1" applyBorder="1" applyAlignment="1">
      <alignment vertical="center"/>
    </xf>
    <xf numFmtId="164" fontId="15" fillId="3" borderId="11" xfId="0" applyNumberFormat="1" applyFont="1" applyFill="1" applyBorder="1" applyAlignment="1">
      <alignment horizontal="center" vertical="center"/>
    </xf>
    <xf numFmtId="164" fontId="15" fillId="3" borderId="14" xfId="0" applyNumberFormat="1" applyFont="1" applyFill="1" applyBorder="1" applyAlignment="1">
      <alignment horizontal="center" vertical="center"/>
    </xf>
    <xf numFmtId="164" fontId="15" fillId="3" borderId="13" xfId="0" applyNumberFormat="1" applyFont="1" applyFill="1" applyBorder="1" applyAlignment="1">
      <alignment horizontal="center" vertical="center"/>
    </xf>
    <xf numFmtId="164" fontId="4" fillId="6" borderId="11" xfId="0" applyNumberFormat="1" applyFont="1" applyFill="1" applyBorder="1" applyAlignment="1">
      <alignment vertical="center"/>
    </xf>
    <xf numFmtId="164" fontId="4" fillId="6" borderId="14" xfId="0" applyNumberFormat="1" applyFont="1" applyFill="1" applyBorder="1" applyAlignment="1">
      <alignment vertical="center"/>
    </xf>
    <xf numFmtId="164" fontId="4" fillId="6" borderId="13" xfId="0" applyNumberFormat="1" applyFont="1" applyFill="1" applyBorder="1" applyAlignment="1">
      <alignment vertical="center"/>
    </xf>
    <xf numFmtId="164" fontId="4" fillId="7" borderId="47" xfId="0" applyNumberFormat="1" applyFont="1" applyFill="1" applyBorder="1" applyAlignment="1">
      <alignment horizontal="center" vertical="center"/>
    </xf>
    <xf numFmtId="164" fontId="4" fillId="7" borderId="48" xfId="0" applyNumberFormat="1" applyFont="1" applyFill="1" applyBorder="1" applyAlignment="1">
      <alignment horizontal="center" vertical="center"/>
    </xf>
    <xf numFmtId="164" fontId="4" fillId="7" borderId="49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42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3" borderId="47" xfId="0" applyNumberFormat="1" applyFont="1" applyFill="1" applyBorder="1" applyAlignment="1">
      <alignment horizontal="center" vertical="center"/>
    </xf>
    <xf numFmtId="164" fontId="4" fillId="3" borderId="48" xfId="0" applyNumberFormat="1" applyFont="1" applyFill="1" applyBorder="1" applyAlignment="1">
      <alignment horizontal="center" vertical="center"/>
    </xf>
    <xf numFmtId="164" fontId="4" fillId="3" borderId="49" xfId="0" applyNumberFormat="1" applyFont="1" applyFill="1" applyBorder="1" applyAlignment="1">
      <alignment horizontal="center" vertical="center"/>
    </xf>
    <xf numFmtId="164" fontId="4" fillId="3" borderId="44" xfId="0" applyNumberFormat="1" applyFont="1" applyFill="1" applyBorder="1" applyAlignment="1">
      <alignment horizontal="center" vertical="center"/>
    </xf>
    <xf numFmtId="164" fontId="4" fillId="3" borderId="45" xfId="0" applyNumberFormat="1" applyFont="1" applyFill="1" applyBorder="1" applyAlignment="1">
      <alignment horizontal="center" vertical="center"/>
    </xf>
    <xf numFmtId="164" fontId="4" fillId="3" borderId="46" xfId="0" applyNumberFormat="1" applyFont="1" applyFill="1" applyBorder="1" applyAlignment="1">
      <alignment horizontal="center" vertical="center"/>
    </xf>
    <xf numFmtId="164" fontId="4" fillId="4" borderId="47" xfId="0" applyNumberFormat="1" applyFont="1" applyFill="1" applyBorder="1" applyAlignment="1">
      <alignment vertical="center"/>
    </xf>
    <xf numFmtId="164" fontId="4" fillId="4" borderId="48" xfId="0" applyNumberFormat="1" applyFont="1" applyFill="1" applyBorder="1" applyAlignment="1">
      <alignment vertical="center"/>
    </xf>
    <xf numFmtId="164" fontId="4" fillId="4" borderId="49" xfId="0" applyNumberFormat="1" applyFont="1" applyFill="1" applyBorder="1" applyAlignment="1">
      <alignment vertical="center"/>
    </xf>
    <xf numFmtId="0" fontId="14" fillId="6" borderId="2" xfId="0" applyFont="1" applyFill="1" applyBorder="1" applyAlignment="1">
      <alignment horizontal="right" vertical="top" wrapText="1"/>
    </xf>
    <xf numFmtId="0" fontId="14" fillId="6" borderId="4" xfId="0" applyFont="1" applyFill="1" applyBorder="1" applyAlignment="1">
      <alignment horizontal="right" vertical="top" wrapText="1"/>
    </xf>
    <xf numFmtId="0" fontId="14" fillId="6" borderId="42" xfId="0" applyFont="1" applyFill="1" applyBorder="1" applyAlignment="1">
      <alignment horizontal="right" vertical="top" wrapText="1"/>
    </xf>
    <xf numFmtId="0" fontId="14" fillId="6" borderId="10" xfId="0" applyFont="1" applyFill="1" applyBorder="1" applyAlignment="1">
      <alignment horizontal="right" vertical="top" wrapText="1"/>
    </xf>
    <xf numFmtId="0" fontId="14" fillId="6" borderId="5" xfId="0" applyFont="1" applyFill="1" applyBorder="1" applyAlignment="1">
      <alignment horizontal="right" vertical="top" wrapText="1"/>
    </xf>
    <xf numFmtId="0" fontId="14" fillId="6" borderId="6" xfId="0" applyFont="1" applyFill="1" applyBorder="1" applyAlignment="1">
      <alignment horizontal="right" vertical="top" wrapText="1"/>
    </xf>
    <xf numFmtId="164" fontId="4" fillId="3" borderId="3" xfId="0" applyNumberFormat="1" applyFont="1" applyFill="1" applyBorder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7" borderId="44" xfId="0" applyNumberFormat="1" applyFont="1" applyFill="1" applyBorder="1" applyAlignment="1">
      <alignment vertical="center"/>
    </xf>
    <xf numFmtId="164" fontId="4" fillId="7" borderId="45" xfId="0" applyNumberFormat="1" applyFont="1" applyFill="1" applyBorder="1" applyAlignment="1">
      <alignment vertical="center"/>
    </xf>
    <xf numFmtId="164" fontId="4" fillId="7" borderId="46" xfId="0" applyNumberFormat="1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64" fontId="4" fillId="5" borderId="10" xfId="0" applyNumberFormat="1" applyFont="1" applyFill="1" applyBorder="1" applyAlignment="1">
      <alignment vertical="center"/>
    </xf>
    <xf numFmtId="164" fontId="4" fillId="5" borderId="6" xfId="0" applyNumberFormat="1" applyFont="1" applyFill="1" applyBorder="1" applyAlignment="1">
      <alignment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42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164" fontId="15" fillId="3" borderId="4" xfId="0" applyNumberFormat="1" applyFont="1" applyFill="1" applyBorder="1" applyAlignment="1">
      <alignment vertical="center"/>
    </xf>
    <xf numFmtId="164" fontId="15" fillId="3" borderId="10" xfId="0" applyNumberFormat="1" applyFont="1" applyFill="1" applyBorder="1" applyAlignment="1">
      <alignment vertical="center"/>
    </xf>
    <xf numFmtId="164" fontId="15" fillId="3" borderId="6" xfId="0" applyNumberFormat="1" applyFont="1" applyFill="1" applyBorder="1" applyAlignment="1">
      <alignment vertical="center"/>
    </xf>
    <xf numFmtId="164" fontId="13" fillId="2" borderId="11" xfId="0" applyNumberFormat="1" applyFont="1" applyFill="1" applyBorder="1" applyAlignment="1">
      <alignment vertical="center"/>
    </xf>
    <xf numFmtId="164" fontId="13" fillId="2" borderId="14" xfId="0" applyNumberFormat="1" applyFont="1" applyFill="1" applyBorder="1" applyAlignment="1">
      <alignment vertical="center"/>
    </xf>
    <xf numFmtId="164" fontId="13" fillId="2" borderId="13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/>
    </xf>
    <xf numFmtId="164" fontId="4" fillId="3" borderId="4" xfId="0" applyNumberFormat="1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164" fontId="4" fillId="3" borderId="6" xfId="0" applyNumberFormat="1" applyFont="1" applyFill="1" applyBorder="1" applyAlignment="1">
      <alignment vertical="center"/>
    </xf>
    <xf numFmtId="0" fontId="4" fillId="2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0" fontId="4" fillId="0" borderId="11" xfId="0" applyNumberFormat="1" applyFont="1" applyBorder="1" applyAlignment="1">
      <alignment vertical="center"/>
    </xf>
    <xf numFmtId="164" fontId="23" fillId="2" borderId="11" xfId="0" applyNumberFormat="1" applyFont="1" applyFill="1" applyBorder="1" applyAlignment="1">
      <alignment horizontal="center" vertical="center"/>
    </xf>
    <xf numFmtId="164" fontId="23" fillId="2" borderId="14" xfId="0" applyNumberFormat="1" applyFont="1" applyFill="1" applyBorder="1" applyAlignment="1">
      <alignment horizontal="center" vertical="center"/>
    </xf>
    <xf numFmtId="164" fontId="23" fillId="2" borderId="13" xfId="0" applyNumberFormat="1" applyFont="1" applyFill="1" applyBorder="1" applyAlignment="1">
      <alignment horizontal="center" vertical="center"/>
    </xf>
    <xf numFmtId="164" fontId="23" fillId="2" borderId="11" xfId="0" applyNumberFormat="1" applyFont="1" applyFill="1" applyBorder="1" applyAlignment="1">
      <alignment horizontal="center"/>
    </xf>
    <xf numFmtId="164" fontId="23" fillId="2" borderId="14" xfId="0" applyNumberFormat="1" applyFont="1" applyFill="1" applyBorder="1" applyAlignment="1">
      <alignment horizontal="center"/>
    </xf>
    <xf numFmtId="164" fontId="23" fillId="2" borderId="13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4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164" fontId="23" fillId="2" borderId="11" xfId="0" applyNumberFormat="1" applyFont="1" applyFill="1" applyBorder="1" applyAlignment="1">
      <alignment vertical="center"/>
    </xf>
    <xf numFmtId="164" fontId="23" fillId="2" borderId="14" xfId="0" applyNumberFormat="1" applyFont="1" applyFill="1" applyBorder="1" applyAlignment="1">
      <alignment vertical="center"/>
    </xf>
    <xf numFmtId="164" fontId="23" fillId="2" borderId="13" xfId="0" applyNumberFormat="1" applyFont="1" applyFill="1" applyBorder="1" applyAlignment="1">
      <alignment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4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4337" name="WordArt 1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2026</a:t>
          </a:r>
        </a:p>
      </xdr:txBody>
    </xdr:sp>
    <xdr:clientData/>
  </xdr:twoCellAnchor>
  <xdr:twoCellAnchor editAs="oneCell">
    <xdr:from>
      <xdr:col>0</xdr:col>
      <xdr:colOff>44201</xdr:colOff>
      <xdr:row>51</xdr:row>
      <xdr:rowOff>10586</xdr:rowOff>
    </xdr:from>
    <xdr:to>
      <xdr:col>6</xdr:col>
      <xdr:colOff>21124</xdr:colOff>
      <xdr:row>57</xdr:row>
      <xdr:rowOff>30909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CCF20C0F-95AF-47DF-A9D6-B6006C23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4201" y="6890998"/>
          <a:ext cx="3686070" cy="21382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3313" name="WordArt 1">
          <a:extLst>
            <a:ext uri="{FF2B5EF4-FFF2-40B4-BE49-F238E27FC236}">
              <a16:creationId xmlns:a16="http://schemas.microsoft.com/office/drawing/2014/main" id="{00000000-0008-0000-0100-0000013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2026</a:t>
          </a:r>
        </a:p>
      </xdr:txBody>
    </xdr:sp>
    <xdr:clientData/>
  </xdr:twoCellAnchor>
  <xdr:twoCellAnchor editAs="oneCell">
    <xdr:from>
      <xdr:col>0</xdr:col>
      <xdr:colOff>21166</xdr:colOff>
      <xdr:row>113</xdr:row>
      <xdr:rowOff>173140</xdr:rowOff>
    </xdr:from>
    <xdr:to>
      <xdr:col>5</xdr:col>
      <xdr:colOff>704060</xdr:colOff>
      <xdr:row>120</xdr:row>
      <xdr:rowOff>34716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C766033-6202-497B-A1FF-84082AD9B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4598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13</xdr:col>
      <xdr:colOff>615325</xdr:colOff>
      <xdr:row>4</xdr:row>
      <xdr:rowOff>400050</xdr:rowOff>
    </xdr:to>
    <xdr:sp macro="" textlink="">
      <xdr:nvSpPr>
        <xdr:cNvPr id="12289" name="WordArt 1">
          <a:extLst>
            <a:ext uri="{FF2B5EF4-FFF2-40B4-BE49-F238E27FC236}">
              <a16:creationId xmlns:a16="http://schemas.microsoft.com/office/drawing/2014/main" id="{00000000-0008-0000-0200-0000013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471436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2026</a:t>
          </a:r>
        </a:p>
      </xdr:txBody>
    </xdr:sp>
    <xdr:clientData/>
  </xdr:twoCellAnchor>
  <xdr:twoCellAnchor editAs="oneCell">
    <xdr:from>
      <xdr:col>0</xdr:col>
      <xdr:colOff>21166</xdr:colOff>
      <xdr:row>94</xdr:row>
      <xdr:rowOff>173140</xdr:rowOff>
    </xdr:from>
    <xdr:to>
      <xdr:col>5</xdr:col>
      <xdr:colOff>704060</xdr:colOff>
      <xdr:row>101</xdr:row>
      <xdr:rowOff>34711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64A4E50-E1B0-46F5-B435-2A3F62CAB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782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7056</xdr:colOff>
      <xdr:row>3</xdr:row>
      <xdr:rowOff>95250</xdr:rowOff>
    </xdr:from>
    <xdr:to>
      <xdr:col>13</xdr:col>
      <xdr:colOff>733777</xdr:colOff>
      <xdr:row>4</xdr:row>
      <xdr:rowOff>400050</xdr:rowOff>
    </xdr:to>
    <xdr:sp macro="" textlink="">
      <xdr:nvSpPr>
        <xdr:cNvPr id="11265" name="WordArt 1">
          <a:extLst>
            <a:ext uri="{FF2B5EF4-FFF2-40B4-BE49-F238E27FC236}">
              <a16:creationId xmlns:a16="http://schemas.microsoft.com/office/drawing/2014/main" id="{00000000-0008-0000-0300-0000012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2667" y="257528"/>
          <a:ext cx="6596943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 HEURES 2025 </a:t>
          </a:r>
        </a:p>
      </xdr:txBody>
    </xdr:sp>
    <xdr:clientData/>
  </xdr:twoCellAnchor>
  <xdr:twoCellAnchor editAs="oneCell">
    <xdr:from>
      <xdr:col>0</xdr:col>
      <xdr:colOff>31749</xdr:colOff>
      <xdr:row>133</xdr:row>
      <xdr:rowOff>173140</xdr:rowOff>
    </xdr:from>
    <xdr:to>
      <xdr:col>6</xdr:col>
      <xdr:colOff>8735</xdr:colOff>
      <xdr:row>140</xdr:row>
      <xdr:rowOff>31537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423DCDA-64C7-424C-B1B6-1493BA048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749" y="113808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21167</xdr:colOff>
      <xdr:row>3</xdr:row>
      <xdr:rowOff>95250</xdr:rowOff>
    </xdr:from>
    <xdr:to>
      <xdr:col>13</xdr:col>
      <xdr:colOff>726723</xdr:colOff>
      <xdr:row>4</xdr:row>
      <xdr:rowOff>400050</xdr:rowOff>
    </xdr:to>
    <xdr:sp macro="" textlink="">
      <xdr:nvSpPr>
        <xdr:cNvPr id="10241" name="WordArt 1">
          <a:extLst>
            <a:ext uri="{FF2B5EF4-FFF2-40B4-BE49-F238E27FC236}">
              <a16:creationId xmlns:a16="http://schemas.microsoft.com/office/drawing/2014/main" id="{00000000-0008-0000-0400-0000012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46778" y="257528"/>
          <a:ext cx="6575778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103</xdr:row>
      <xdr:rowOff>173140</xdr:rowOff>
    </xdr:from>
    <xdr:to>
      <xdr:col>5</xdr:col>
      <xdr:colOff>704060</xdr:colOff>
      <xdr:row>110</xdr:row>
      <xdr:rowOff>31539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C5F50E9-19D3-4B5D-A617-E9B6C05D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7528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21167</xdr:colOff>
      <xdr:row>3</xdr:row>
      <xdr:rowOff>95250</xdr:rowOff>
    </xdr:from>
    <xdr:to>
      <xdr:col>14</xdr:col>
      <xdr:colOff>0</xdr:colOff>
      <xdr:row>4</xdr:row>
      <xdr:rowOff>400050</xdr:rowOff>
    </xdr:to>
    <xdr:sp macro="" textlink="">
      <xdr:nvSpPr>
        <xdr:cNvPr id="9217" name="WordArt 1">
          <a:extLst>
            <a:ext uri="{FF2B5EF4-FFF2-40B4-BE49-F238E27FC236}">
              <a16:creationId xmlns:a16="http://schemas.microsoft.com/office/drawing/2014/main" id="{00000000-0008-0000-0500-0000012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46778" y="257528"/>
          <a:ext cx="6582833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2026</a:t>
          </a:r>
        </a:p>
      </xdr:txBody>
    </xdr:sp>
    <xdr:clientData/>
  </xdr:twoCellAnchor>
  <xdr:twoCellAnchor editAs="oneCell">
    <xdr:from>
      <xdr:col>0</xdr:col>
      <xdr:colOff>21166</xdr:colOff>
      <xdr:row>110</xdr:row>
      <xdr:rowOff>173140</xdr:rowOff>
    </xdr:from>
    <xdr:to>
      <xdr:col>5</xdr:col>
      <xdr:colOff>704060</xdr:colOff>
      <xdr:row>117</xdr:row>
      <xdr:rowOff>34712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7DCEDC2-60D5-4B89-8D3E-E1B0AAD1F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602572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78438</xdr:colOff>
      <xdr:row>113</xdr:row>
      <xdr:rowOff>11206</xdr:rowOff>
    </xdr:from>
    <xdr:to>
      <xdr:col>18</xdr:col>
      <xdr:colOff>593908</xdr:colOff>
      <xdr:row>113</xdr:row>
      <xdr:rowOff>380999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CCB75605-B0BB-4DC2-93A3-33C7B2CA3335}"/>
            </a:ext>
          </a:extLst>
        </xdr:cNvPr>
        <xdr:cNvSpPr/>
      </xdr:nvSpPr>
      <xdr:spPr>
        <a:xfrm flipH="1">
          <a:off x="11898963" y="14774956"/>
          <a:ext cx="515470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89647</xdr:colOff>
      <xdr:row>111</xdr:row>
      <xdr:rowOff>376518</xdr:rowOff>
    </xdr:from>
    <xdr:to>
      <xdr:col>18</xdr:col>
      <xdr:colOff>623044</xdr:colOff>
      <xdr:row>112</xdr:row>
      <xdr:rowOff>354105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74885DFF-7EC8-4256-A86F-38E403D6A2FB}"/>
            </a:ext>
          </a:extLst>
        </xdr:cNvPr>
        <xdr:cNvSpPr/>
      </xdr:nvSpPr>
      <xdr:spPr>
        <a:xfrm>
          <a:off x="11910172" y="14359218"/>
          <a:ext cx="533397" cy="368112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78441</xdr:colOff>
      <xdr:row>114</xdr:row>
      <xdr:rowOff>33614</xdr:rowOff>
    </xdr:from>
    <xdr:to>
      <xdr:col>18</xdr:col>
      <xdr:colOff>593912</xdr:colOff>
      <xdr:row>114</xdr:row>
      <xdr:rowOff>358589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2221C9-2F40-4587-A711-BD306972695D}"/>
            </a:ext>
          </a:extLst>
        </xdr:cNvPr>
        <xdr:cNvSpPr/>
      </xdr:nvSpPr>
      <xdr:spPr>
        <a:xfrm>
          <a:off x="11898966" y="15187889"/>
          <a:ext cx="515471" cy="32497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14111</xdr:colOff>
      <xdr:row>3</xdr:row>
      <xdr:rowOff>95250</xdr:rowOff>
    </xdr:from>
    <xdr:to>
      <xdr:col>14</xdr:col>
      <xdr:colOff>7056</xdr:colOff>
      <xdr:row>4</xdr:row>
      <xdr:rowOff>400050</xdr:rowOff>
    </xdr:to>
    <xdr:sp macro="" textlink="">
      <xdr:nvSpPr>
        <xdr:cNvPr id="8193" name="WordArt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39722" y="257528"/>
          <a:ext cx="659694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</a:t>
          </a: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2026</a:t>
          </a:r>
        </a:p>
      </xdr:txBody>
    </xdr:sp>
    <xdr:clientData/>
  </xdr:twoCellAnchor>
  <xdr:twoCellAnchor editAs="oneCell">
    <xdr:from>
      <xdr:col>0</xdr:col>
      <xdr:colOff>21166</xdr:colOff>
      <xdr:row>80</xdr:row>
      <xdr:rowOff>173140</xdr:rowOff>
    </xdr:from>
    <xdr:to>
      <xdr:col>5</xdr:col>
      <xdr:colOff>704060</xdr:colOff>
      <xdr:row>87</xdr:row>
      <xdr:rowOff>31539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FDF45DC-3EDB-4F10-8E8F-D8E755727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675597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78438</xdr:colOff>
      <xdr:row>83</xdr:row>
      <xdr:rowOff>11206</xdr:rowOff>
    </xdr:from>
    <xdr:to>
      <xdr:col>18</xdr:col>
      <xdr:colOff>593908</xdr:colOff>
      <xdr:row>83</xdr:row>
      <xdr:rowOff>380999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359878C5-017F-47F8-BAEA-749F9546217B}"/>
            </a:ext>
          </a:extLst>
        </xdr:cNvPr>
        <xdr:cNvSpPr/>
      </xdr:nvSpPr>
      <xdr:spPr>
        <a:xfrm flipH="1">
          <a:off x="11911850" y="14724530"/>
          <a:ext cx="515470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89647</xdr:colOff>
      <xdr:row>81</xdr:row>
      <xdr:rowOff>376518</xdr:rowOff>
    </xdr:from>
    <xdr:to>
      <xdr:col>18</xdr:col>
      <xdr:colOff>623044</xdr:colOff>
      <xdr:row>82</xdr:row>
      <xdr:rowOff>354105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E0DB1353-3CF7-413F-9DD5-C6AC52A1D1F1}"/>
            </a:ext>
          </a:extLst>
        </xdr:cNvPr>
        <xdr:cNvSpPr/>
      </xdr:nvSpPr>
      <xdr:spPr>
        <a:xfrm>
          <a:off x="11923059" y="14305430"/>
          <a:ext cx="533397" cy="369793"/>
        </a:xfrm>
        <a:prstGeom prst="rtTriangl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78441</xdr:colOff>
      <xdr:row>84</xdr:row>
      <xdr:rowOff>33614</xdr:rowOff>
    </xdr:from>
    <xdr:to>
      <xdr:col>18</xdr:col>
      <xdr:colOff>593912</xdr:colOff>
      <xdr:row>84</xdr:row>
      <xdr:rowOff>358589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870E647-6C85-261C-65A4-9FE48E7CE847}"/>
            </a:ext>
          </a:extLst>
        </xdr:cNvPr>
        <xdr:cNvSpPr/>
      </xdr:nvSpPr>
      <xdr:spPr>
        <a:xfrm>
          <a:off x="11911853" y="15139143"/>
          <a:ext cx="515471" cy="32497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7169" name="WordArt 1">
          <a:extLst>
            <a:ext uri="{FF2B5EF4-FFF2-40B4-BE49-F238E27FC236}">
              <a16:creationId xmlns:a16="http://schemas.microsoft.com/office/drawing/2014/main" id="{00000000-0008-0000-0700-0000011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>
            <a:effectLst/>
          </a:endParaRPr>
        </a:p>
      </xdr:txBody>
    </xdr:sp>
    <xdr:clientData/>
  </xdr:twoCellAnchor>
  <xdr:twoCellAnchor editAs="oneCell">
    <xdr:from>
      <xdr:col>0</xdr:col>
      <xdr:colOff>21166</xdr:colOff>
      <xdr:row>47</xdr:row>
      <xdr:rowOff>175671</xdr:rowOff>
    </xdr:from>
    <xdr:to>
      <xdr:col>5</xdr:col>
      <xdr:colOff>704060</xdr:colOff>
      <xdr:row>54</xdr:row>
      <xdr:rowOff>27139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B9CFE2E-2DA3-474A-84FA-342EF090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042200"/>
          <a:ext cx="3686070" cy="2129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6145" name="WordArt 1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31749</xdr:colOff>
      <xdr:row>124</xdr:row>
      <xdr:rowOff>176569</xdr:rowOff>
    </xdr:from>
    <xdr:to>
      <xdr:col>6</xdr:col>
      <xdr:colOff>11910</xdr:colOff>
      <xdr:row>131</xdr:row>
      <xdr:rowOff>29415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717AB66-2DA6-4E67-922B-180112402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1749" y="11247981"/>
          <a:ext cx="3682958" cy="212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121" name="WordArt 1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</a:p>
      </xdr:txBody>
    </xdr:sp>
    <xdr:clientData/>
  </xdr:twoCellAnchor>
  <xdr:twoCellAnchor editAs="oneCell">
    <xdr:from>
      <xdr:col>0</xdr:col>
      <xdr:colOff>21166</xdr:colOff>
      <xdr:row>110</xdr:row>
      <xdr:rowOff>162556</xdr:rowOff>
    </xdr:from>
    <xdr:to>
      <xdr:col>5</xdr:col>
      <xdr:colOff>704060</xdr:colOff>
      <xdr:row>117</xdr:row>
      <xdr:rowOff>24128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55D09BE-29A3-48C5-BEEB-3684CCD8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9666389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id="{00000000-0008-0000-0A00-000001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83</xdr:row>
      <xdr:rowOff>173140</xdr:rowOff>
    </xdr:from>
    <xdr:to>
      <xdr:col>5</xdr:col>
      <xdr:colOff>704060</xdr:colOff>
      <xdr:row>90</xdr:row>
      <xdr:rowOff>34715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6873118-5701-4B3F-92E7-4E9D3A025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894672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0</xdr:row>
      <xdr:rowOff>0</xdr:rowOff>
    </xdr:from>
    <xdr:to>
      <xdr:col>13</xdr:col>
      <xdr:colOff>615324</xdr:colOff>
      <xdr:row>0</xdr:row>
      <xdr:rowOff>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0"/>
          <a:ext cx="51530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Intervention SAT</a:t>
          </a:r>
        </a:p>
      </xdr:txBody>
    </xdr:sp>
    <xdr:clientData/>
  </xdr:twoCellAnchor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102</xdr:row>
      <xdr:rowOff>173140</xdr:rowOff>
    </xdr:from>
    <xdr:to>
      <xdr:col>5</xdr:col>
      <xdr:colOff>704060</xdr:colOff>
      <xdr:row>109</xdr:row>
      <xdr:rowOff>34712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364ED80-F916-46B9-9492-0825D7E73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108940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097" name="WordArt 1">
          <a:extLst>
            <a:ext uri="{FF2B5EF4-FFF2-40B4-BE49-F238E27FC236}">
              <a16:creationId xmlns:a16="http://schemas.microsoft.com/office/drawing/2014/main" id="{00000000-0008-0000-0C00-0000011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100</xdr:row>
      <xdr:rowOff>162557</xdr:rowOff>
    </xdr:from>
    <xdr:to>
      <xdr:col>5</xdr:col>
      <xdr:colOff>704060</xdr:colOff>
      <xdr:row>107</xdr:row>
      <xdr:rowOff>27304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82B1D70-4034-49BE-8BE6-F8BF008EA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12100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4273" name="WordArt 1">
          <a:extLst>
            <a:ext uri="{FF2B5EF4-FFF2-40B4-BE49-F238E27FC236}">
              <a16:creationId xmlns:a16="http://schemas.microsoft.com/office/drawing/2014/main" id="{00000000-0008-0000-0E00-000001D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102</xdr:row>
      <xdr:rowOff>151974</xdr:rowOff>
    </xdr:from>
    <xdr:to>
      <xdr:col>5</xdr:col>
      <xdr:colOff>693477</xdr:colOff>
      <xdr:row>109</xdr:row>
      <xdr:rowOff>13548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55EF4A9-B61F-4917-8A20-D6906145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7348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3249" name="WordArt 1">
          <a:extLst>
            <a:ext uri="{FF2B5EF4-FFF2-40B4-BE49-F238E27FC236}">
              <a16:creationId xmlns:a16="http://schemas.microsoft.com/office/drawing/2014/main" id="{00000000-0008-0000-0F00-000001D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21168</xdr:colOff>
      <xdr:row>72</xdr:row>
      <xdr:rowOff>151974</xdr:rowOff>
    </xdr:from>
    <xdr:to>
      <xdr:col>5</xdr:col>
      <xdr:colOff>704062</xdr:colOff>
      <xdr:row>79</xdr:row>
      <xdr:rowOff>13546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4EC13EA-7A52-411C-8C13-23F9823E3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8" y="6004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2225" name="WordArt 1">
          <a:extLst>
            <a:ext uri="{FF2B5EF4-FFF2-40B4-BE49-F238E27FC236}">
              <a16:creationId xmlns:a16="http://schemas.microsoft.com/office/drawing/2014/main" id="{00000000-0008-0000-1000-000001C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21169</xdr:colOff>
      <xdr:row>26</xdr:row>
      <xdr:rowOff>151976</xdr:rowOff>
    </xdr:from>
    <xdr:to>
      <xdr:col>5</xdr:col>
      <xdr:colOff>704063</xdr:colOff>
      <xdr:row>33</xdr:row>
      <xdr:rowOff>13550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36E6E6B-4C58-4359-AA67-693487DC8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9" y="551772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1201" name="WordArt 1">
          <a:extLst>
            <a:ext uri="{FF2B5EF4-FFF2-40B4-BE49-F238E27FC236}">
              <a16:creationId xmlns:a16="http://schemas.microsoft.com/office/drawing/2014/main" id="{00000000-0008-0000-1100-000001C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21170</xdr:colOff>
      <xdr:row>100</xdr:row>
      <xdr:rowOff>141392</xdr:rowOff>
    </xdr:from>
    <xdr:to>
      <xdr:col>5</xdr:col>
      <xdr:colOff>704064</xdr:colOff>
      <xdr:row>107</xdr:row>
      <xdr:rowOff>2965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94D3D31-2F4A-4087-9BB0-8D4E4A93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0" y="67242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50177" name="WordArt 1">
          <a:extLst>
            <a:ext uri="{FF2B5EF4-FFF2-40B4-BE49-F238E27FC236}">
              <a16:creationId xmlns:a16="http://schemas.microsoft.com/office/drawing/2014/main" id="{00000000-0008-0000-1200-000001C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21167</xdr:colOff>
      <xdr:row>63</xdr:row>
      <xdr:rowOff>151978</xdr:rowOff>
    </xdr:from>
    <xdr:to>
      <xdr:col>5</xdr:col>
      <xdr:colOff>704061</xdr:colOff>
      <xdr:row>70</xdr:row>
      <xdr:rowOff>7201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372AAA4-8104-4EC8-BC04-24290D06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7" y="527431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9153" name="WordArt 1">
          <a:extLst>
            <a:ext uri="{FF2B5EF4-FFF2-40B4-BE49-F238E27FC236}">
              <a16:creationId xmlns:a16="http://schemas.microsoft.com/office/drawing/2014/main" id="{00000000-0008-0000-1300-000001C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21168</xdr:colOff>
      <xdr:row>79</xdr:row>
      <xdr:rowOff>151975</xdr:rowOff>
    </xdr:from>
    <xdr:to>
      <xdr:col>5</xdr:col>
      <xdr:colOff>704062</xdr:colOff>
      <xdr:row>86</xdr:row>
      <xdr:rowOff>13551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7974294-22A3-41C7-8764-5ECBBD88C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8" y="69782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8129" name="WordArt 1">
          <a:extLst>
            <a:ext uri="{FF2B5EF4-FFF2-40B4-BE49-F238E27FC236}">
              <a16:creationId xmlns:a16="http://schemas.microsoft.com/office/drawing/2014/main" id="{00000000-0008-0000-1400-000001B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21169</xdr:colOff>
      <xdr:row>70</xdr:row>
      <xdr:rowOff>151975</xdr:rowOff>
    </xdr:from>
    <xdr:to>
      <xdr:col>5</xdr:col>
      <xdr:colOff>704063</xdr:colOff>
      <xdr:row>77</xdr:row>
      <xdr:rowOff>10371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A2451D9-6656-4488-BD7C-E8563465A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9" y="527430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7105" name="WordArt 1">
          <a:extLst>
            <a:ext uri="{FF2B5EF4-FFF2-40B4-BE49-F238E27FC236}">
              <a16:creationId xmlns:a16="http://schemas.microsoft.com/office/drawing/2014/main" id="{00000000-0008-0000-1500-000001B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r>
            <a:rPr lang="fr-FR" sz="1100" b="0" i="0" u="none" strike="noStrike">
              <a:effectLst/>
              <a:latin typeface="+mn-lt"/>
              <a:ea typeface="+mn-ea"/>
              <a:cs typeface="+mn-cs"/>
            </a:rPr>
            <a:t>2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21170</xdr:colOff>
      <xdr:row>73</xdr:row>
      <xdr:rowOff>151980</xdr:rowOff>
    </xdr:from>
    <xdr:to>
      <xdr:col>5</xdr:col>
      <xdr:colOff>704064</xdr:colOff>
      <xdr:row>80</xdr:row>
      <xdr:rowOff>7205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8656A0E-E6EA-4446-9B08-65AAC2CD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0" y="6004563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6081" name="WordArt 1">
          <a:extLst>
            <a:ext uri="{FF2B5EF4-FFF2-40B4-BE49-F238E27FC236}">
              <a16:creationId xmlns:a16="http://schemas.microsoft.com/office/drawing/2014/main" id="{00000000-0008-0000-1600-000001B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21171</xdr:colOff>
      <xdr:row>77</xdr:row>
      <xdr:rowOff>151974</xdr:rowOff>
    </xdr:from>
    <xdr:to>
      <xdr:col>5</xdr:col>
      <xdr:colOff>704065</xdr:colOff>
      <xdr:row>84</xdr:row>
      <xdr:rowOff>7197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5212F45-5E45-418F-B14E-3006290A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1" y="69782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5057" name="WordArt 1">
          <a:extLst>
            <a:ext uri="{FF2B5EF4-FFF2-40B4-BE49-F238E27FC236}">
              <a16:creationId xmlns:a16="http://schemas.microsoft.com/office/drawing/2014/main" id="{00000000-0008-0000-1700-000001B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21172</xdr:colOff>
      <xdr:row>88</xdr:row>
      <xdr:rowOff>151976</xdr:rowOff>
    </xdr:from>
    <xdr:to>
      <xdr:col>5</xdr:col>
      <xdr:colOff>704066</xdr:colOff>
      <xdr:row>95</xdr:row>
      <xdr:rowOff>7201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6B9BB9F-4FF5-433D-9E3E-63B866A7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2" y="6004559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10583</xdr:colOff>
      <xdr:row>78</xdr:row>
      <xdr:rowOff>10583</xdr:rowOff>
    </xdr:from>
    <xdr:to>
      <xdr:col>4</xdr:col>
      <xdr:colOff>0</xdr:colOff>
      <xdr:row>84</xdr:row>
      <xdr:rowOff>244078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37392FB9-CD0A-B4AC-B753-D26CE6C1D64A}"/>
            </a:ext>
          </a:extLst>
        </xdr:cNvPr>
        <xdr:cNvSpPr/>
      </xdr:nvSpPr>
      <xdr:spPr>
        <a:xfrm>
          <a:off x="1415521" y="11827536"/>
          <a:ext cx="870479" cy="1233620"/>
        </a:xfrm>
        <a:prstGeom prst="rt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4033" name="WordArt 1">
          <a:extLst>
            <a:ext uri="{FF2B5EF4-FFF2-40B4-BE49-F238E27FC236}">
              <a16:creationId xmlns:a16="http://schemas.microsoft.com/office/drawing/2014/main" id="{00000000-0008-0000-1800-000001A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21172</xdr:colOff>
      <xdr:row>109</xdr:row>
      <xdr:rowOff>151975</xdr:rowOff>
    </xdr:from>
    <xdr:to>
      <xdr:col>5</xdr:col>
      <xdr:colOff>704066</xdr:colOff>
      <xdr:row>116</xdr:row>
      <xdr:rowOff>7200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AC41006-5A7D-4ED6-B26A-12CED619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72" y="5517725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3009" name="WordArt 1">
          <a:extLst>
            <a:ext uri="{FF2B5EF4-FFF2-40B4-BE49-F238E27FC236}">
              <a16:creationId xmlns:a16="http://schemas.microsoft.com/office/drawing/2014/main" id="{00000000-0008-0000-1900-000001A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1</xdr:col>
      <xdr:colOff>21171</xdr:colOff>
      <xdr:row>62</xdr:row>
      <xdr:rowOff>151980</xdr:rowOff>
    </xdr:from>
    <xdr:to>
      <xdr:col>6</xdr:col>
      <xdr:colOff>704065</xdr:colOff>
      <xdr:row>69</xdr:row>
      <xdr:rowOff>10378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52FC7FB-1F0D-4D23-BA03-EDC5E04E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0254" y="551773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1985" name="WordArt 1">
          <a:extLst>
            <a:ext uri="{FF2B5EF4-FFF2-40B4-BE49-F238E27FC236}">
              <a16:creationId xmlns:a16="http://schemas.microsoft.com/office/drawing/2014/main" id="{00000000-0008-0000-1A00-000001A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r>
            <a:rPr lang="fr-FR" sz="2400">
              <a:effectLst/>
            </a:rPr>
            <a:t> 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21167</xdr:colOff>
      <xdr:row>103</xdr:row>
      <xdr:rowOff>151976</xdr:rowOff>
    </xdr:from>
    <xdr:to>
      <xdr:col>5</xdr:col>
      <xdr:colOff>704061</xdr:colOff>
      <xdr:row>110</xdr:row>
      <xdr:rowOff>7197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A3DC7BF-66FF-4383-BC7B-8CEB0D5E5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7" y="770847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40961" name="WordArt 1">
          <a:extLst>
            <a:ext uri="{FF2B5EF4-FFF2-40B4-BE49-F238E27FC236}">
              <a16:creationId xmlns:a16="http://schemas.microsoft.com/office/drawing/2014/main" id="{00000000-0008-0000-1C00-000001A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74</xdr:row>
      <xdr:rowOff>151973</xdr:rowOff>
    </xdr:from>
    <xdr:to>
      <xdr:col>5</xdr:col>
      <xdr:colOff>703002</xdr:colOff>
      <xdr:row>80</xdr:row>
      <xdr:rowOff>133137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62387A2-A5B1-409D-8878-D73C4A13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00455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9937" name="WordArt 1">
          <a:extLst>
            <a:ext uri="{FF2B5EF4-FFF2-40B4-BE49-F238E27FC236}">
              <a16:creationId xmlns:a16="http://schemas.microsoft.com/office/drawing/2014/main" id="{00000000-0008-0000-1D00-0000019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101</xdr:row>
      <xdr:rowOff>151973</xdr:rowOff>
    </xdr:from>
    <xdr:to>
      <xdr:col>5</xdr:col>
      <xdr:colOff>693477</xdr:colOff>
      <xdr:row>108</xdr:row>
      <xdr:rowOff>13549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FA7A732-86CF-4E86-BA3A-FA55415F2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76114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8913" name="WordArt 1">
          <a:extLst>
            <a:ext uri="{FF2B5EF4-FFF2-40B4-BE49-F238E27FC236}">
              <a16:creationId xmlns:a16="http://schemas.microsoft.com/office/drawing/2014/main" id="{00000000-0008-0000-1E00-0000019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63</xdr:row>
      <xdr:rowOff>151974</xdr:rowOff>
    </xdr:from>
    <xdr:to>
      <xdr:col>5</xdr:col>
      <xdr:colOff>696652</xdr:colOff>
      <xdr:row>70</xdr:row>
      <xdr:rowOff>10373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F5BDF70-DDA7-480F-BD0E-58AA08CC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7889" name="WordArt 1">
          <a:extLst>
            <a:ext uri="{FF2B5EF4-FFF2-40B4-BE49-F238E27FC236}">
              <a16:creationId xmlns:a16="http://schemas.microsoft.com/office/drawing/2014/main" id="{00000000-0008-0000-1F00-0000019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69</xdr:row>
      <xdr:rowOff>151973</xdr:rowOff>
    </xdr:from>
    <xdr:to>
      <xdr:col>5</xdr:col>
      <xdr:colOff>693477</xdr:colOff>
      <xdr:row>76</xdr:row>
      <xdr:rowOff>13546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5BA9436-C70B-486B-87B6-57B294490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491390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5841" name="WordArt 1">
          <a:extLst>
            <a:ext uri="{FF2B5EF4-FFF2-40B4-BE49-F238E27FC236}">
              <a16:creationId xmlns:a16="http://schemas.microsoft.com/office/drawing/2014/main" id="{00000000-0008-0000-2100-0000018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78</xdr:row>
      <xdr:rowOff>151974</xdr:rowOff>
    </xdr:from>
    <xdr:to>
      <xdr:col>5</xdr:col>
      <xdr:colOff>696652</xdr:colOff>
      <xdr:row>85</xdr:row>
      <xdr:rowOff>10373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4B30FD2-0896-4C7D-9F56-F3638C00B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7348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4817" name="WordArt 1">
          <a:extLst>
            <a:ext uri="{FF2B5EF4-FFF2-40B4-BE49-F238E27FC236}">
              <a16:creationId xmlns:a16="http://schemas.microsoft.com/office/drawing/2014/main" id="{00000000-0008-0000-2200-0000018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21</xdr:row>
      <xdr:rowOff>151974</xdr:rowOff>
    </xdr:from>
    <xdr:to>
      <xdr:col>5</xdr:col>
      <xdr:colOff>704060</xdr:colOff>
      <xdr:row>28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D8DECD19-BCD1-4479-B187-203506EC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3793" name="WordArt 1">
          <a:extLst>
            <a:ext uri="{FF2B5EF4-FFF2-40B4-BE49-F238E27FC236}">
              <a16:creationId xmlns:a16="http://schemas.microsoft.com/office/drawing/2014/main" id="{00000000-0008-0000-2300-0000018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21</xdr:row>
      <xdr:rowOff>151974</xdr:rowOff>
    </xdr:from>
    <xdr:to>
      <xdr:col>5</xdr:col>
      <xdr:colOff>693477</xdr:colOff>
      <xdr:row>28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B265650-358D-4F06-86EC-CD2E0639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2769" name="WordArt 1">
          <a:extLst>
            <a:ext uri="{FF2B5EF4-FFF2-40B4-BE49-F238E27FC236}">
              <a16:creationId xmlns:a16="http://schemas.microsoft.com/office/drawing/2014/main" id="{00000000-0008-0000-2400-0000018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21166</xdr:colOff>
      <xdr:row>21</xdr:row>
      <xdr:rowOff>151974</xdr:rowOff>
    </xdr:from>
    <xdr:to>
      <xdr:col>5</xdr:col>
      <xdr:colOff>704060</xdr:colOff>
      <xdr:row>28</xdr:row>
      <xdr:rowOff>7197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91E9C53-AEAE-4114-8CFB-144891E7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1166" y="527430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1745" name="WordArt 1">
          <a:extLst>
            <a:ext uri="{FF2B5EF4-FFF2-40B4-BE49-F238E27FC236}">
              <a16:creationId xmlns:a16="http://schemas.microsoft.com/office/drawing/2014/main" id="{00000000-0008-0000-2500-0000017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116</xdr:row>
      <xdr:rowOff>151974</xdr:rowOff>
    </xdr:from>
    <xdr:to>
      <xdr:col>5</xdr:col>
      <xdr:colOff>703002</xdr:colOff>
      <xdr:row>123</xdr:row>
      <xdr:rowOff>16723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F420CB-2B34-48C7-AB9A-5D5A56811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6004557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0721" name="WordArt 1">
          <a:extLst>
            <a:ext uri="{FF2B5EF4-FFF2-40B4-BE49-F238E27FC236}">
              <a16:creationId xmlns:a16="http://schemas.microsoft.com/office/drawing/2014/main" id="{00000000-0008-0000-2600-0000017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26189</xdr:colOff>
      <xdr:row>76</xdr:row>
      <xdr:rowOff>149899</xdr:rowOff>
    </xdr:from>
    <xdr:to>
      <xdr:col>6</xdr:col>
      <xdr:colOff>0</xdr:colOff>
      <xdr:row>83</xdr:row>
      <xdr:rowOff>11472</xdr:rowOff>
    </xdr:to>
    <xdr:pic>
      <xdr:nvPicPr>
        <xdr:cNvPr id="99327" name="Picture 2">
          <a:extLst>
            <a:ext uri="{FF2B5EF4-FFF2-40B4-BE49-F238E27FC236}">
              <a16:creationId xmlns:a16="http://schemas.microsoft.com/office/drawing/2014/main" id="{00000000-0008-0000-2600-0000FF8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6189" y="6732732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9697" name="WordArt 1">
          <a:extLst>
            <a:ext uri="{FF2B5EF4-FFF2-40B4-BE49-F238E27FC236}">
              <a16:creationId xmlns:a16="http://schemas.microsoft.com/office/drawing/2014/main" id="{00000000-0008-0000-2700-0000017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79</xdr:row>
      <xdr:rowOff>141391</xdr:rowOff>
    </xdr:from>
    <xdr:to>
      <xdr:col>5</xdr:col>
      <xdr:colOff>682894</xdr:colOff>
      <xdr:row>86</xdr:row>
      <xdr:rowOff>2966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3A5283C-78CB-479F-813F-F3399C5CD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7242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7056</xdr:colOff>
      <xdr:row>70</xdr:row>
      <xdr:rowOff>1</xdr:rowOff>
    </xdr:from>
    <xdr:to>
      <xdr:col>4</xdr:col>
      <xdr:colOff>6020</xdr:colOff>
      <xdr:row>75</xdr:row>
      <xdr:rowOff>231007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591F971B-2792-43D4-8F95-AF1ADB122A4C}"/>
            </a:ext>
          </a:extLst>
        </xdr:cNvPr>
        <xdr:cNvSpPr/>
      </xdr:nvSpPr>
      <xdr:spPr>
        <a:xfrm rot="10800000">
          <a:off x="1474612" y="15642168"/>
          <a:ext cx="923241" cy="1465728"/>
        </a:xfrm>
        <a:prstGeom prst="rt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36865" name="WordArt 1">
          <a:extLst>
            <a:ext uri="{FF2B5EF4-FFF2-40B4-BE49-F238E27FC236}">
              <a16:creationId xmlns:a16="http://schemas.microsoft.com/office/drawing/2014/main" id="{00000000-0008-0000-2000-0000019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10583</xdr:colOff>
      <xdr:row>114</xdr:row>
      <xdr:rowOff>151974</xdr:rowOff>
    </xdr:from>
    <xdr:to>
      <xdr:col>5</xdr:col>
      <xdr:colOff>693477</xdr:colOff>
      <xdr:row>121</xdr:row>
      <xdr:rowOff>13547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F52EF557-FE2A-4903-ACEA-8A7D63260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583" y="108728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791883</xdr:colOff>
      <xdr:row>42</xdr:row>
      <xdr:rowOff>209178</xdr:rowOff>
    </xdr:from>
    <xdr:to>
      <xdr:col>33</xdr:col>
      <xdr:colOff>283883</xdr:colOff>
      <xdr:row>52</xdr:row>
      <xdr:rowOff>51836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FC08C-66AC-98FB-89EE-74BAEE97E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10059" y="10399060"/>
          <a:ext cx="3488765" cy="2307952"/>
        </a:xfrm>
        <a:prstGeom prst="rect">
          <a:avLst/>
        </a:prstGeom>
      </xdr:spPr>
    </xdr:pic>
    <xdr:clientData/>
  </xdr:twoCellAnchor>
  <xdr:twoCellAnchor>
    <xdr:from>
      <xdr:col>29</xdr:col>
      <xdr:colOff>747059</xdr:colOff>
      <xdr:row>48</xdr:row>
      <xdr:rowOff>164353</xdr:rowOff>
    </xdr:from>
    <xdr:to>
      <xdr:col>32</xdr:col>
      <xdr:colOff>283883</xdr:colOff>
      <xdr:row>49</xdr:row>
      <xdr:rowOff>134472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0EFDB4-EBDA-763D-A2BA-30A254DD2F90}"/>
            </a:ext>
          </a:extLst>
        </xdr:cNvPr>
        <xdr:cNvSpPr/>
      </xdr:nvSpPr>
      <xdr:spPr>
        <a:xfrm>
          <a:off x="22964588" y="11833412"/>
          <a:ext cx="1934883" cy="21664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8673" name="WordArt 1">
          <a:extLst>
            <a:ext uri="{FF2B5EF4-FFF2-40B4-BE49-F238E27FC236}">
              <a16:creationId xmlns:a16="http://schemas.microsoft.com/office/drawing/2014/main" id="{00000000-0008-0000-2800-0000017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84</xdr:row>
      <xdr:rowOff>141391</xdr:rowOff>
    </xdr:from>
    <xdr:to>
      <xdr:col>5</xdr:col>
      <xdr:colOff>682894</xdr:colOff>
      <xdr:row>91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1D4951E-126A-44BF-9290-9DD05CAE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8886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7649" name="WordArt 1">
          <a:extLst>
            <a:ext uri="{FF2B5EF4-FFF2-40B4-BE49-F238E27FC236}">
              <a16:creationId xmlns:a16="http://schemas.microsoft.com/office/drawing/2014/main" id="{00000000-0008-0000-2A00-0000016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141391</xdr:rowOff>
    </xdr:from>
    <xdr:to>
      <xdr:col>5</xdr:col>
      <xdr:colOff>682894</xdr:colOff>
      <xdr:row>106</xdr:row>
      <xdr:rowOff>2965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8847DEA-FD5F-4B68-9825-C7408835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9676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6625" name="WordArt 1">
          <a:extLst>
            <a:ext uri="{FF2B5EF4-FFF2-40B4-BE49-F238E27FC236}">
              <a16:creationId xmlns:a16="http://schemas.microsoft.com/office/drawing/2014/main" id="{00000000-0008-0000-2B00-0000016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136</xdr:row>
      <xdr:rowOff>141391</xdr:rowOff>
    </xdr:from>
    <xdr:to>
      <xdr:col>5</xdr:col>
      <xdr:colOff>682894</xdr:colOff>
      <xdr:row>143</xdr:row>
      <xdr:rowOff>2966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B3A917-56F4-4C07-8EE5-D6A40796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158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398145</xdr:colOff>
      <xdr:row>3</xdr:row>
      <xdr:rowOff>95250</xdr:rowOff>
    </xdr:from>
    <xdr:to>
      <xdr:col>14</xdr:col>
      <xdr:colOff>615324</xdr:colOff>
      <xdr:row>4</xdr:row>
      <xdr:rowOff>400050</xdr:rowOff>
    </xdr:to>
    <xdr:sp macro="" textlink="">
      <xdr:nvSpPr>
        <xdr:cNvPr id="25601" name="WordArt 1">
          <a:extLst>
            <a:ext uri="{FF2B5EF4-FFF2-40B4-BE49-F238E27FC236}">
              <a16:creationId xmlns:a16="http://schemas.microsoft.com/office/drawing/2014/main" id="{00000000-0008-0000-2C00-0000016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2026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107</xdr:row>
      <xdr:rowOff>141391</xdr:rowOff>
    </xdr:from>
    <xdr:to>
      <xdr:col>6</xdr:col>
      <xdr:colOff>682894</xdr:colOff>
      <xdr:row>114</xdr:row>
      <xdr:rowOff>2962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1BBF179-9FD9-40D6-AFA3-3657218E1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263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4577" name="WordArt 1">
          <a:extLst>
            <a:ext uri="{FF2B5EF4-FFF2-40B4-BE49-F238E27FC236}">
              <a16:creationId xmlns:a16="http://schemas.microsoft.com/office/drawing/2014/main" id="{00000000-0008-0000-2D00-0000016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117</xdr:row>
      <xdr:rowOff>141391</xdr:rowOff>
    </xdr:from>
    <xdr:to>
      <xdr:col>5</xdr:col>
      <xdr:colOff>682894</xdr:colOff>
      <xdr:row>124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637C79D1-0C2F-4D75-BFD1-3DC17C14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6237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3553" name="WordArt 1">
          <a:extLst>
            <a:ext uri="{FF2B5EF4-FFF2-40B4-BE49-F238E27FC236}">
              <a16:creationId xmlns:a16="http://schemas.microsoft.com/office/drawing/2014/main" id="{00000000-0008-0000-2E00-0000015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117</xdr:row>
      <xdr:rowOff>141391</xdr:rowOff>
    </xdr:from>
    <xdr:to>
      <xdr:col>5</xdr:col>
      <xdr:colOff>682894</xdr:colOff>
      <xdr:row>124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7BD7D37B-E9C5-4945-94B2-3E052F4F1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67155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2529" name="WordArt 1">
          <a:extLst>
            <a:ext uri="{FF2B5EF4-FFF2-40B4-BE49-F238E27FC236}">
              <a16:creationId xmlns:a16="http://schemas.microsoft.com/office/drawing/2014/main" id="{00000000-0008-0000-2F00-0000015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99</xdr:row>
      <xdr:rowOff>141391</xdr:rowOff>
    </xdr:from>
    <xdr:to>
      <xdr:col>5</xdr:col>
      <xdr:colOff>682894</xdr:colOff>
      <xdr:row>106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9A92330-C962-4B1F-B89B-AA295419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76978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1505" name="WordArt 1">
          <a:extLst>
            <a:ext uri="{FF2B5EF4-FFF2-40B4-BE49-F238E27FC236}">
              <a16:creationId xmlns:a16="http://schemas.microsoft.com/office/drawing/2014/main" id="{00000000-0008-0000-3000-0000015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85</xdr:row>
      <xdr:rowOff>141391</xdr:rowOff>
    </xdr:from>
    <xdr:to>
      <xdr:col>5</xdr:col>
      <xdr:colOff>682894</xdr:colOff>
      <xdr:row>92</xdr:row>
      <xdr:rowOff>2961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A766C842-EF2D-4B15-9D20-F57D3E6E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15839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20481" name="WordArt 1">
          <a:extLst>
            <a:ext uri="{FF2B5EF4-FFF2-40B4-BE49-F238E27FC236}">
              <a16:creationId xmlns:a16="http://schemas.microsoft.com/office/drawing/2014/main" id="{00000000-0008-0000-3100-0000015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36</xdr:row>
      <xdr:rowOff>141391</xdr:rowOff>
    </xdr:from>
    <xdr:to>
      <xdr:col>5</xdr:col>
      <xdr:colOff>682894</xdr:colOff>
      <xdr:row>43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85BBB2B-6EB7-459A-8D53-F2AF4F805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349141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9457" name="WordArt 1">
          <a:extLst>
            <a:ext uri="{FF2B5EF4-FFF2-40B4-BE49-F238E27FC236}">
              <a16:creationId xmlns:a16="http://schemas.microsoft.com/office/drawing/2014/main" id="{00000000-0008-0000-3200-0000014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141391</xdr:rowOff>
    </xdr:from>
    <xdr:to>
      <xdr:col>5</xdr:col>
      <xdr:colOff>682894</xdr:colOff>
      <xdr:row>113</xdr:row>
      <xdr:rowOff>2963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045C9B7-8AB2-4993-A8DB-8DAF1CCC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184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8433" name="WordArt 1">
          <a:extLst>
            <a:ext uri="{FF2B5EF4-FFF2-40B4-BE49-F238E27FC236}">
              <a16:creationId xmlns:a16="http://schemas.microsoft.com/office/drawing/2014/main" id="{00000000-0008-0000-3300-0000014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81</xdr:row>
      <xdr:rowOff>141391</xdr:rowOff>
    </xdr:from>
    <xdr:to>
      <xdr:col>5</xdr:col>
      <xdr:colOff>682894</xdr:colOff>
      <xdr:row>88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F98B30C-BA2D-4E48-AB22-92BC084C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8184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7409" name="WordArt 1">
          <a:extLst>
            <a:ext uri="{FF2B5EF4-FFF2-40B4-BE49-F238E27FC236}">
              <a16:creationId xmlns:a16="http://schemas.microsoft.com/office/drawing/2014/main" id="{00000000-0008-0000-3400-0000014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2024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109</xdr:row>
      <xdr:rowOff>141391</xdr:rowOff>
    </xdr:from>
    <xdr:to>
      <xdr:col>5</xdr:col>
      <xdr:colOff>682894</xdr:colOff>
      <xdr:row>116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185519D-035A-4DC6-9FD9-3A47A36C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794130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6385" name="WordArt 1">
          <a:extLst>
            <a:ext uri="{FF2B5EF4-FFF2-40B4-BE49-F238E27FC236}">
              <a16:creationId xmlns:a16="http://schemas.microsoft.com/office/drawing/2014/main" id="{00000000-0008-0000-3500-0000014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141391</xdr:rowOff>
    </xdr:from>
    <xdr:to>
      <xdr:col>5</xdr:col>
      <xdr:colOff>682894</xdr:colOff>
      <xdr:row>113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7855D1D-5AFE-48CC-91DD-D48897C9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750558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615324</xdr:colOff>
      <xdr:row>4</xdr:row>
      <xdr:rowOff>400050</xdr:rowOff>
    </xdr:to>
    <xdr:sp macro="" textlink="">
      <xdr:nvSpPr>
        <xdr:cNvPr id="15361" name="WordArt 1">
          <a:extLst>
            <a:ext uri="{FF2B5EF4-FFF2-40B4-BE49-F238E27FC236}">
              <a16:creationId xmlns:a16="http://schemas.microsoft.com/office/drawing/2014/main" id="{00000000-0008-0000-3600-0000013C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21</xdr:row>
      <xdr:rowOff>141391</xdr:rowOff>
    </xdr:from>
    <xdr:to>
      <xdr:col>5</xdr:col>
      <xdr:colOff>682894</xdr:colOff>
      <xdr:row>28</xdr:row>
      <xdr:rowOff>2964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1221FC73-313D-45B3-8CEA-16A489FF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263724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398145</xdr:colOff>
      <xdr:row>3</xdr:row>
      <xdr:rowOff>95250</xdr:rowOff>
    </xdr:from>
    <xdr:to>
      <xdr:col>13</xdr:col>
      <xdr:colOff>624848</xdr:colOff>
      <xdr:row>4</xdr:row>
      <xdr:rowOff>400050</xdr:rowOff>
    </xdr:to>
    <xdr:sp macro="" textlink="">
      <xdr:nvSpPr>
        <xdr:cNvPr id="55297" name="WordArt 1">
          <a:extLst>
            <a:ext uri="{FF2B5EF4-FFF2-40B4-BE49-F238E27FC236}">
              <a16:creationId xmlns:a16="http://schemas.microsoft.com/office/drawing/2014/main" id="{00000000-0008-0000-3700-000001D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05275" y="257175"/>
          <a:ext cx="5153025" cy="6858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fr-FR" sz="2400" kern="10" spc="4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POINTAGE</a:t>
          </a:r>
          <a:r>
            <a:rPr lang="fr-FR" sz="2400" kern="10" spc="480" baseline="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 HEURES 2025</a:t>
          </a:r>
          <a:endParaRPr lang="fr-FR" sz="2400" kern="10" spc="480">
            <a:ln w="9525">
              <a:noFill/>
              <a:round/>
              <a:headEnd/>
              <a:tailEnd/>
            </a:ln>
            <a:gradFill rotWithShape="0">
              <a:gsLst>
                <a:gs pos="0">
                  <a:srgbClr val="AAAAAA"/>
                </a:gs>
                <a:gs pos="100000">
                  <a:srgbClr val="FFFFFF"/>
                </a:gs>
              </a:gsLst>
              <a:lin ang="5400000" scaled="1"/>
            </a:gradFill>
            <a:effectLst>
              <a:outerShdw dist="45791" dir="3378596" algn="ctr" rotWithShape="0">
                <a:srgbClr val="4D4D4D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0</xdr:colOff>
      <xdr:row>49</xdr:row>
      <xdr:rowOff>141391</xdr:rowOff>
    </xdr:from>
    <xdr:to>
      <xdr:col>5</xdr:col>
      <xdr:colOff>698769</xdr:colOff>
      <xdr:row>56</xdr:row>
      <xdr:rowOff>1906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BF1CC9A-785B-42F0-B38F-42E8A09CA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5313466"/>
          <a:ext cx="3699144" cy="2136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73">
    <pageSetUpPr fitToPage="1"/>
  </sheetPr>
  <dimension ref="A1:Z74"/>
  <sheetViews>
    <sheetView topLeftCell="A5" zoomScale="85" zoomScaleNormal="85" workbookViewId="0">
      <selection activeCell="B9" sqref="B9:B25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20" max="20" width="16.453125" bestFit="1" customWidth="1"/>
    <col min="22" max="22" width="15.453125" customWidth="1"/>
    <col min="23" max="23" width="14.816406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  <c r="R3" s="55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2</v>
      </c>
      <c r="B5" s="13" t="s">
        <v>3</v>
      </c>
      <c r="C5" s="14">
        <v>46020</v>
      </c>
      <c r="D5" s="15" t="s">
        <v>4</v>
      </c>
      <c r="E5" s="16">
        <f>SUM(B50)</f>
        <v>46026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3">
      <c r="A9" s="309" t="s">
        <v>20</v>
      </c>
      <c r="B9" s="312">
        <f>SUM(C5)</f>
        <v>46020</v>
      </c>
      <c r="C9" s="290" t="s">
        <v>683</v>
      </c>
      <c r="D9" s="292"/>
      <c r="E9" s="299"/>
      <c r="F9" s="299"/>
      <c r="G9" s="284">
        <v>0.36388888888888887</v>
      </c>
      <c r="H9" s="284">
        <v>0.52083333333333337</v>
      </c>
      <c r="I9" s="287">
        <v>0.55208333333333337</v>
      </c>
      <c r="J9" s="287">
        <v>0.70833333333333337</v>
      </c>
      <c r="K9" s="106"/>
      <c r="L9" s="106"/>
      <c r="M9" s="318">
        <f>(F25-E25)+(L25-K25)</f>
        <v>0</v>
      </c>
      <c r="N9" s="321">
        <f>(H9-G9)</f>
        <v>0.1569444444444445</v>
      </c>
      <c r="O9" s="324">
        <f>(J9-I9)</f>
        <v>0.15625</v>
      </c>
      <c r="P9" s="327">
        <f>SUM(M9:O25)</f>
        <v>0.3131944444444445</v>
      </c>
      <c r="R9" s="232" t="s">
        <v>142</v>
      </c>
      <c r="S9" t="s">
        <v>28</v>
      </c>
    </row>
    <row r="10" spans="1:24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107"/>
      <c r="L10" s="107"/>
      <c r="M10" s="319"/>
      <c r="N10" s="322"/>
      <c r="O10" s="325"/>
      <c r="P10" s="328"/>
      <c r="S10" s="34" t="s">
        <v>682</v>
      </c>
      <c r="W10" s="184" t="s">
        <v>151</v>
      </c>
    </row>
    <row r="11" spans="1:24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107"/>
      <c r="L11" s="107"/>
      <c r="M11" s="319"/>
      <c r="N11" s="322"/>
      <c r="O11" s="325"/>
      <c r="P11" s="328"/>
      <c r="S11" s="34" t="s">
        <v>687</v>
      </c>
      <c r="W11" s="184"/>
    </row>
    <row r="12" spans="1:24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107"/>
      <c r="L12" s="107"/>
      <c r="M12" s="319"/>
      <c r="N12" s="322"/>
      <c r="O12" s="325"/>
      <c r="P12" s="328"/>
      <c r="R12" s="34" t="s">
        <v>54</v>
      </c>
      <c r="S12" s="34" t="s">
        <v>24</v>
      </c>
      <c r="T12" s="34"/>
      <c r="U12" s="168"/>
      <c r="V12" s="1"/>
      <c r="X12" s="34"/>
    </row>
    <row r="13" spans="1:24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107"/>
      <c r="L13" s="107"/>
      <c r="M13" s="319"/>
      <c r="N13" s="322"/>
      <c r="O13" s="325"/>
      <c r="P13" s="328"/>
      <c r="S13" s="232" t="s">
        <v>79</v>
      </c>
      <c r="T13" s="34"/>
      <c r="U13" s="168"/>
      <c r="V13" s="1"/>
      <c r="X13" s="34"/>
    </row>
    <row r="14" spans="1:24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107"/>
      <c r="L14" s="107"/>
      <c r="M14" s="319"/>
      <c r="N14" s="322"/>
      <c r="O14" s="325"/>
      <c r="P14" s="328"/>
      <c r="S14" s="34" t="s">
        <v>680</v>
      </c>
      <c r="X14" s="198" t="s">
        <v>153</v>
      </c>
    </row>
    <row r="15" spans="1:24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107"/>
      <c r="L15" s="107"/>
      <c r="M15" s="319"/>
      <c r="N15" s="322"/>
      <c r="O15" s="325"/>
      <c r="P15" s="328"/>
      <c r="R15" t="s">
        <v>172</v>
      </c>
      <c r="S15" s="34" t="s">
        <v>24</v>
      </c>
      <c r="T15" s="34"/>
      <c r="U15" s="34"/>
      <c r="X15" s="34"/>
    </row>
    <row r="16" spans="1:24" ht="19.5" customHeight="1" x14ac:dyDescent="0.3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107"/>
      <c r="L16" s="107"/>
      <c r="M16" s="319"/>
      <c r="N16" s="322"/>
      <c r="O16" s="325"/>
      <c r="P16" s="328"/>
      <c r="S16" s="232" t="s">
        <v>181</v>
      </c>
      <c r="T16" s="34"/>
      <c r="U16" s="34"/>
      <c r="X16" s="34"/>
    </row>
    <row r="17" spans="1:26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107"/>
      <c r="L17" s="107"/>
      <c r="M17" s="319"/>
      <c r="N17" s="322"/>
      <c r="O17" s="325"/>
      <c r="P17" s="328"/>
      <c r="S17" s="174" t="s">
        <v>681</v>
      </c>
      <c r="T17" s="34"/>
      <c r="U17" s="34"/>
      <c r="X17" s="198" t="s">
        <v>153</v>
      </c>
    </row>
    <row r="18" spans="1:26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107"/>
      <c r="L18" s="107"/>
      <c r="M18" s="319"/>
      <c r="N18" s="322"/>
      <c r="O18" s="325"/>
      <c r="P18" s="328"/>
      <c r="R18" t="s">
        <v>233</v>
      </c>
      <c r="S18" s="174" t="s">
        <v>43</v>
      </c>
      <c r="T18" s="34"/>
      <c r="U18" s="34"/>
      <c r="X18" s="34"/>
    </row>
    <row r="19" spans="1:26" ht="19.5" customHeight="1" x14ac:dyDescent="0.3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107"/>
      <c r="L19" s="107"/>
      <c r="M19" s="319"/>
      <c r="N19" s="322"/>
      <c r="O19" s="325"/>
      <c r="P19" s="328"/>
      <c r="S19" s="235" t="s">
        <v>234</v>
      </c>
      <c r="T19" s="34"/>
      <c r="U19" s="34"/>
      <c r="X19" s="34"/>
    </row>
    <row r="20" spans="1:26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107"/>
      <c r="L20" s="107"/>
      <c r="M20" s="319"/>
      <c r="N20" s="322"/>
      <c r="O20" s="325"/>
      <c r="P20" s="328"/>
      <c r="S20" s="174" t="s">
        <v>684</v>
      </c>
      <c r="T20" s="34"/>
      <c r="U20" s="34"/>
      <c r="X20" s="34"/>
    </row>
    <row r="21" spans="1:26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107"/>
      <c r="L21" s="107"/>
      <c r="M21" s="319"/>
      <c r="N21" s="322"/>
      <c r="O21" s="325"/>
      <c r="P21" s="328"/>
      <c r="S21" s="174"/>
      <c r="T21" s="34" t="s">
        <v>238</v>
      </c>
      <c r="U21" s="280" t="s">
        <v>283</v>
      </c>
      <c r="V21" s="280"/>
      <c r="W21" s="198" t="s">
        <v>153</v>
      </c>
      <c r="X21" s="216" t="s">
        <v>201</v>
      </c>
      <c r="Y21" s="224">
        <v>1026671</v>
      </c>
      <c r="Z21" s="203" t="s">
        <v>257</v>
      </c>
    </row>
    <row r="22" spans="1:26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107"/>
      <c r="L22" s="107"/>
      <c r="M22" s="319"/>
      <c r="N22" s="322"/>
      <c r="O22" s="325"/>
      <c r="P22" s="328"/>
      <c r="S22" s="34"/>
      <c r="T22" s="34" t="s">
        <v>197</v>
      </c>
      <c r="U22" s="280" t="s">
        <v>276</v>
      </c>
      <c r="V22" s="280"/>
      <c r="W22" s="184" t="s">
        <v>151</v>
      </c>
      <c r="X22" s="216" t="s">
        <v>201</v>
      </c>
      <c r="Y22" s="224">
        <v>1026565</v>
      </c>
      <c r="Z22" s="199" t="s">
        <v>257</v>
      </c>
    </row>
    <row r="23" spans="1:26" ht="19.5" customHeight="1" x14ac:dyDescent="0.3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107"/>
      <c r="L23" s="107"/>
      <c r="M23" s="319"/>
      <c r="N23" s="322"/>
      <c r="O23" s="325"/>
      <c r="P23" s="328"/>
      <c r="S23" s="34"/>
      <c r="T23" s="174"/>
      <c r="U23" s="231" t="s">
        <v>685</v>
      </c>
      <c r="V23" s="168"/>
      <c r="W23" s="34"/>
      <c r="Y23" s="174"/>
      <c r="Z23" s="34"/>
    </row>
    <row r="24" spans="1:26" ht="19.5" customHeight="1" x14ac:dyDescent="0.3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107"/>
      <c r="L24" s="107"/>
      <c r="M24" s="319"/>
      <c r="N24" s="322"/>
      <c r="O24" s="325"/>
      <c r="P24" s="328"/>
      <c r="S24" s="34"/>
      <c r="T24" s="174"/>
      <c r="U24" s="231" t="s">
        <v>686</v>
      </c>
      <c r="V24" s="168"/>
      <c r="W24" s="184" t="s">
        <v>151</v>
      </c>
      <c r="Y24" s="174"/>
      <c r="Z24" s="34"/>
    </row>
    <row r="25" spans="1:26" ht="19.5" customHeight="1" x14ac:dyDescent="0.25">
      <c r="A25" s="311"/>
      <c r="B25" s="314"/>
      <c r="C25" s="296"/>
      <c r="D25" s="298"/>
      <c r="E25" s="301"/>
      <c r="F25" s="301"/>
      <c r="G25" s="286"/>
      <c r="H25" s="286"/>
      <c r="I25" s="289"/>
      <c r="J25" s="289"/>
      <c r="K25" s="101"/>
      <c r="L25" s="101"/>
      <c r="M25" s="320"/>
      <c r="N25" s="323"/>
      <c r="O25" s="326"/>
      <c r="P25" s="329"/>
      <c r="Q25" s="62">
        <v>0.29166666666666669</v>
      </c>
      <c r="R25" s="58"/>
    </row>
    <row r="26" spans="1:26" ht="19.5" customHeight="1" x14ac:dyDescent="0.25">
      <c r="A26" s="309" t="s">
        <v>22</v>
      </c>
      <c r="B26" s="312">
        <f>SUM(B9+1)</f>
        <v>46021</v>
      </c>
      <c r="C26" s="290" t="s">
        <v>694</v>
      </c>
      <c r="D26" s="292"/>
      <c r="E26" s="299"/>
      <c r="F26" s="299"/>
      <c r="G26" s="284">
        <v>0.31874999999999998</v>
      </c>
      <c r="H26" s="284">
        <v>0.52083333333333337</v>
      </c>
      <c r="I26" s="287">
        <v>0.5625</v>
      </c>
      <c r="J26" s="287">
        <v>0.69930555555555551</v>
      </c>
      <c r="K26" s="107"/>
      <c r="L26" s="107"/>
      <c r="M26" s="318">
        <f>(F39-E39)+(L39-K39)</f>
        <v>0</v>
      </c>
      <c r="N26" s="321">
        <f>(H26-G26)</f>
        <v>0.20208333333333339</v>
      </c>
      <c r="O26" s="324">
        <f>(J26-I26)</f>
        <v>0.13680555555555551</v>
      </c>
      <c r="P26" s="327">
        <f>SUM(M26:O39)</f>
        <v>0.33888888888888891</v>
      </c>
      <c r="R26" t="s">
        <v>233</v>
      </c>
      <c r="S26" s="174" t="s">
        <v>25</v>
      </c>
    </row>
    <row r="27" spans="1:26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107"/>
      <c r="L27" s="107"/>
      <c r="M27" s="319"/>
      <c r="N27" s="322"/>
      <c r="O27" s="325"/>
      <c r="P27" s="328"/>
      <c r="S27" s="174" t="s">
        <v>234</v>
      </c>
    </row>
    <row r="28" spans="1:26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107"/>
      <c r="L28" s="107"/>
      <c r="M28" s="319"/>
      <c r="N28" s="322"/>
      <c r="O28" s="325"/>
      <c r="P28" s="328"/>
      <c r="S28" s="34" t="s">
        <v>688</v>
      </c>
      <c r="W28" s="198" t="s">
        <v>153</v>
      </c>
    </row>
    <row r="29" spans="1:26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107"/>
      <c r="L29" s="107"/>
      <c r="M29" s="319"/>
      <c r="N29" s="322"/>
      <c r="O29" s="325"/>
      <c r="P29" s="328"/>
      <c r="S29" s="34"/>
      <c r="T29" s="190" t="s">
        <v>689</v>
      </c>
      <c r="W29" s="184" t="s">
        <v>151</v>
      </c>
    </row>
    <row r="30" spans="1:26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107"/>
      <c r="L30" s="107"/>
      <c r="M30" s="319"/>
      <c r="N30" s="322"/>
      <c r="O30" s="325"/>
      <c r="P30" s="328"/>
      <c r="S30" s="34"/>
      <c r="T30" s="34"/>
      <c r="U30" s="34" t="s">
        <v>690</v>
      </c>
      <c r="W30" s="34"/>
      <c r="Z30" s="184" t="s">
        <v>151</v>
      </c>
    </row>
    <row r="31" spans="1:26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107"/>
      <c r="L31" s="107"/>
      <c r="M31" s="319"/>
      <c r="N31" s="322"/>
      <c r="O31" s="325"/>
      <c r="P31" s="328"/>
      <c r="S31" s="34"/>
      <c r="T31" s="34"/>
      <c r="U31" s="34" t="s">
        <v>691</v>
      </c>
      <c r="W31" s="34"/>
    </row>
    <row r="32" spans="1:26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107"/>
      <c r="L32" s="107"/>
      <c r="M32" s="319"/>
      <c r="N32" s="322"/>
      <c r="O32" s="325"/>
      <c r="P32" s="328"/>
      <c r="R32" s="34" t="s">
        <v>142</v>
      </c>
      <c r="S32" s="34" t="s">
        <v>28</v>
      </c>
    </row>
    <row r="33" spans="1:24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107"/>
      <c r="L33" s="107"/>
      <c r="M33" s="319"/>
      <c r="N33" s="322"/>
      <c r="O33" s="325"/>
      <c r="P33" s="328"/>
      <c r="S33" s="34" t="s">
        <v>692</v>
      </c>
      <c r="V33" s="186" t="s">
        <v>698</v>
      </c>
    </row>
    <row r="34" spans="1:24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107"/>
      <c r="L34" s="107"/>
      <c r="M34" s="319"/>
      <c r="N34" s="322"/>
      <c r="O34" s="325"/>
      <c r="P34" s="328"/>
      <c r="S34" s="34" t="s">
        <v>693</v>
      </c>
      <c r="V34" s="198" t="s">
        <v>153</v>
      </c>
    </row>
    <row r="35" spans="1:24" ht="19.5" customHeight="1" x14ac:dyDescent="0.3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107"/>
      <c r="L35" s="107"/>
      <c r="M35" s="319"/>
      <c r="N35" s="322"/>
      <c r="O35" s="325"/>
      <c r="P35" s="328"/>
      <c r="S35" s="34"/>
      <c r="T35" s="213" t="s">
        <v>699</v>
      </c>
      <c r="U35" s="188"/>
      <c r="V35" s="203"/>
      <c r="W35" s="188"/>
    </row>
    <row r="36" spans="1:24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107"/>
      <c r="L36" s="107"/>
      <c r="M36" s="319"/>
      <c r="N36" s="322"/>
      <c r="O36" s="325"/>
      <c r="P36" s="328"/>
      <c r="R36" t="s">
        <v>695</v>
      </c>
      <c r="S36" s="34" t="s">
        <v>28</v>
      </c>
    </row>
    <row r="37" spans="1:24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107"/>
      <c r="L37" s="107"/>
      <c r="M37" s="319"/>
      <c r="N37" s="322"/>
      <c r="O37" s="325"/>
      <c r="P37" s="328"/>
      <c r="S37" t="s">
        <v>696</v>
      </c>
    </row>
    <row r="38" spans="1:24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107"/>
      <c r="L38" s="107"/>
      <c r="M38" s="319"/>
      <c r="N38" s="322"/>
      <c r="O38" s="325"/>
      <c r="P38" s="328"/>
      <c r="S38" t="s">
        <v>697</v>
      </c>
      <c r="W38" s="184" t="s">
        <v>151</v>
      </c>
    </row>
    <row r="39" spans="1:24" ht="19.5" customHeight="1" x14ac:dyDescent="0.25">
      <c r="A39" s="311"/>
      <c r="B39" s="314"/>
      <c r="C39" s="296"/>
      <c r="D39" s="298"/>
      <c r="E39" s="301"/>
      <c r="F39" s="301"/>
      <c r="G39" s="286"/>
      <c r="H39" s="286"/>
      <c r="I39" s="289"/>
      <c r="J39" s="289"/>
      <c r="K39" s="107"/>
      <c r="L39" s="107"/>
      <c r="M39" s="320"/>
      <c r="N39" s="323"/>
      <c r="O39" s="326"/>
      <c r="P39" s="329"/>
      <c r="Q39" s="62">
        <v>0.29166666666666669</v>
      </c>
      <c r="R39" s="58"/>
    </row>
    <row r="40" spans="1:24" ht="19.5" customHeight="1" x14ac:dyDescent="0.25">
      <c r="A40" s="309" t="s">
        <v>26</v>
      </c>
      <c r="B40" s="312">
        <f>SUM(B26+1)</f>
        <v>46022</v>
      </c>
      <c r="C40" s="336" t="s">
        <v>21</v>
      </c>
      <c r="D40" s="337"/>
      <c r="E40" s="342"/>
      <c r="F40" s="342"/>
      <c r="G40" s="345">
        <v>0</v>
      </c>
      <c r="H40" s="345">
        <v>0</v>
      </c>
      <c r="I40" s="345">
        <v>0</v>
      </c>
      <c r="J40" s="345">
        <v>0</v>
      </c>
      <c r="K40" s="123"/>
      <c r="L40" s="123"/>
      <c r="M40" s="333">
        <f>(F42-E42)+(L42-K42)</f>
        <v>0</v>
      </c>
      <c r="N40" s="333">
        <f>(H40-G40)</f>
        <v>0</v>
      </c>
      <c r="O40" s="333">
        <f>(J40-I40)</f>
        <v>0</v>
      </c>
      <c r="P40" s="333">
        <f>SUM(M40:O42)</f>
        <v>0</v>
      </c>
      <c r="R40" s="34"/>
    </row>
    <row r="41" spans="1:24" ht="19.5" customHeight="1" x14ac:dyDescent="0.25">
      <c r="A41" s="310"/>
      <c r="B41" s="313"/>
      <c r="C41" s="338"/>
      <c r="D41" s="339"/>
      <c r="E41" s="343"/>
      <c r="F41" s="343"/>
      <c r="G41" s="346"/>
      <c r="H41" s="346"/>
      <c r="I41" s="346"/>
      <c r="J41" s="346"/>
      <c r="K41" s="121"/>
      <c r="L41" s="121"/>
      <c r="M41" s="334"/>
      <c r="N41" s="334"/>
      <c r="O41" s="334"/>
      <c r="P41" s="334"/>
    </row>
    <row r="42" spans="1:24" ht="19.5" customHeight="1" x14ac:dyDescent="0.25">
      <c r="A42" s="311"/>
      <c r="B42" s="314"/>
      <c r="C42" s="340"/>
      <c r="D42" s="341"/>
      <c r="E42" s="344"/>
      <c r="F42" s="344"/>
      <c r="G42" s="347"/>
      <c r="H42" s="347"/>
      <c r="I42" s="347"/>
      <c r="J42" s="347"/>
      <c r="K42" s="124"/>
      <c r="L42" s="124"/>
      <c r="M42" s="335"/>
      <c r="N42" s="335"/>
      <c r="O42" s="335"/>
      <c r="P42" s="335"/>
      <c r="Q42" s="62">
        <v>0</v>
      </c>
      <c r="R42" s="58"/>
    </row>
    <row r="43" spans="1:24" ht="19.5" customHeight="1" x14ac:dyDescent="0.25">
      <c r="A43" s="309" t="s">
        <v>30</v>
      </c>
      <c r="B43" s="312">
        <f>SUM(B40+1)</f>
        <v>46023</v>
      </c>
      <c r="C43" s="336" t="s">
        <v>21</v>
      </c>
      <c r="D43" s="337"/>
      <c r="E43" s="342"/>
      <c r="F43" s="342"/>
      <c r="G43" s="345">
        <v>0</v>
      </c>
      <c r="H43" s="345">
        <v>0</v>
      </c>
      <c r="I43" s="345">
        <v>0</v>
      </c>
      <c r="J43" s="345">
        <v>0</v>
      </c>
      <c r="K43" s="121"/>
      <c r="L43" s="121"/>
      <c r="M43" s="333">
        <f>(F45-E45)+(L45-K45)</f>
        <v>0</v>
      </c>
      <c r="N43" s="333">
        <f>(H43-G43)</f>
        <v>0</v>
      </c>
      <c r="O43" s="333">
        <f>(J43-I43)</f>
        <v>0</v>
      </c>
      <c r="P43" s="333">
        <f>SUM(M43:O45)</f>
        <v>0</v>
      </c>
      <c r="R43" s="34"/>
      <c r="S43" s="34"/>
    </row>
    <row r="44" spans="1:24" ht="19.5" customHeight="1" x14ac:dyDescent="0.25">
      <c r="A44" s="310"/>
      <c r="B44" s="313"/>
      <c r="C44" s="338"/>
      <c r="D44" s="339"/>
      <c r="E44" s="343"/>
      <c r="F44" s="343"/>
      <c r="G44" s="346"/>
      <c r="H44" s="346"/>
      <c r="I44" s="346"/>
      <c r="J44" s="346"/>
      <c r="K44" s="121"/>
      <c r="L44" s="121"/>
      <c r="M44" s="334"/>
      <c r="N44" s="334"/>
      <c r="O44" s="334"/>
      <c r="P44" s="334"/>
      <c r="S44" s="34"/>
      <c r="U44" s="34"/>
    </row>
    <row r="45" spans="1:24" ht="19.5" customHeight="1" x14ac:dyDescent="0.25">
      <c r="A45" s="311"/>
      <c r="B45" s="314"/>
      <c r="C45" s="340"/>
      <c r="D45" s="341"/>
      <c r="E45" s="344"/>
      <c r="F45" s="344"/>
      <c r="G45" s="347"/>
      <c r="H45" s="347"/>
      <c r="I45" s="347"/>
      <c r="J45" s="347"/>
      <c r="K45" s="121"/>
      <c r="L45" s="121"/>
      <c r="M45" s="335"/>
      <c r="N45" s="335"/>
      <c r="O45" s="335"/>
      <c r="P45" s="335"/>
      <c r="Q45" s="62">
        <v>0</v>
      </c>
      <c r="R45" s="58"/>
    </row>
    <row r="46" spans="1:24" ht="19.5" customHeight="1" x14ac:dyDescent="0.25">
      <c r="A46" s="309" t="s">
        <v>31</v>
      </c>
      <c r="B46" s="312">
        <f>SUM(B43+1)</f>
        <v>46024</v>
      </c>
      <c r="C46" s="336" t="s">
        <v>21</v>
      </c>
      <c r="D46" s="337"/>
      <c r="E46" s="342"/>
      <c r="F46" s="342"/>
      <c r="G46" s="345">
        <v>0</v>
      </c>
      <c r="H46" s="345">
        <v>0</v>
      </c>
      <c r="I46" s="345">
        <v>0</v>
      </c>
      <c r="J46" s="345">
        <v>0</v>
      </c>
      <c r="K46" s="123"/>
      <c r="L46" s="123"/>
      <c r="M46" s="333">
        <f>(F48-E48)+(L48-K48)</f>
        <v>0</v>
      </c>
      <c r="N46" s="333">
        <f>(H46-G46)</f>
        <v>0</v>
      </c>
      <c r="O46" s="333">
        <f>(J46-I46)</f>
        <v>0</v>
      </c>
      <c r="P46" s="333">
        <f>SUM(M46:O48)</f>
        <v>0</v>
      </c>
      <c r="S46" s="34"/>
      <c r="W46" s="34"/>
    </row>
    <row r="47" spans="1:24" ht="19.5" customHeight="1" x14ac:dyDescent="0.25">
      <c r="A47" s="310"/>
      <c r="B47" s="313"/>
      <c r="C47" s="338"/>
      <c r="D47" s="339"/>
      <c r="E47" s="343"/>
      <c r="F47" s="343"/>
      <c r="G47" s="346"/>
      <c r="H47" s="346"/>
      <c r="I47" s="346"/>
      <c r="J47" s="346"/>
      <c r="K47" s="121"/>
      <c r="L47" s="121"/>
      <c r="M47" s="334"/>
      <c r="N47" s="334"/>
      <c r="O47" s="334"/>
      <c r="P47" s="334"/>
      <c r="T47" s="34"/>
      <c r="U47" s="34"/>
      <c r="W47" s="34"/>
      <c r="X47" s="34"/>
    </row>
    <row r="48" spans="1:24" ht="19.5" customHeight="1" x14ac:dyDescent="0.25">
      <c r="A48" s="311"/>
      <c r="B48" s="314"/>
      <c r="C48" s="340"/>
      <c r="D48" s="341"/>
      <c r="E48" s="344"/>
      <c r="F48" s="344"/>
      <c r="G48" s="347"/>
      <c r="H48" s="347"/>
      <c r="I48" s="347"/>
      <c r="J48" s="347"/>
      <c r="K48" s="124"/>
      <c r="L48" s="124"/>
      <c r="M48" s="335"/>
      <c r="N48" s="335"/>
      <c r="O48" s="335"/>
      <c r="P48" s="335"/>
      <c r="Q48" s="62">
        <v>0</v>
      </c>
      <c r="R48" s="58"/>
      <c r="W48" s="34"/>
    </row>
    <row r="49" spans="1:18" ht="19.5" customHeight="1" x14ac:dyDescent="0.25">
      <c r="A49" s="35" t="s">
        <v>34</v>
      </c>
      <c r="B49" s="36">
        <f>SUM(B46+1)</f>
        <v>46025</v>
      </c>
      <c r="C49" s="290"/>
      <c r="D49" s="292"/>
      <c r="E49" s="299"/>
      <c r="F49" s="299"/>
      <c r="G49" s="299"/>
      <c r="H49" s="299"/>
      <c r="I49" s="299"/>
      <c r="J49" s="299"/>
      <c r="K49" s="299"/>
      <c r="L49" s="299"/>
      <c r="M49" s="318">
        <f>(F49-E49)+(L49-K49)</f>
        <v>0</v>
      </c>
      <c r="N49" s="318">
        <f>(H49-G49)+(J49-I49)</f>
        <v>0</v>
      </c>
      <c r="O49" s="318">
        <f>(H49-G49)+(J49-I49)</f>
        <v>0</v>
      </c>
      <c r="P49" s="318">
        <f>SUM(M49:O50)</f>
        <v>0</v>
      </c>
    </row>
    <row r="50" spans="1:18" ht="19.5" customHeight="1" x14ac:dyDescent="0.25">
      <c r="A50" s="37" t="s">
        <v>35</v>
      </c>
      <c r="B50" s="36">
        <f>SUM(B49+1)</f>
        <v>46026</v>
      </c>
      <c r="C50" s="296"/>
      <c r="D50" s="298"/>
      <c r="E50" s="301"/>
      <c r="F50" s="301"/>
      <c r="G50" s="301"/>
      <c r="H50" s="301"/>
      <c r="I50" s="301"/>
      <c r="J50" s="301"/>
      <c r="K50" s="301"/>
      <c r="L50" s="301"/>
      <c r="M50" s="320"/>
      <c r="N50" s="320"/>
      <c r="O50" s="320"/>
      <c r="P50" s="320"/>
    </row>
    <row r="51" spans="1:18" ht="30" customHeight="1" x14ac:dyDescent="0.25">
      <c r="A51" s="38"/>
      <c r="B51" s="38"/>
      <c r="C51" s="38"/>
      <c r="D51" s="38"/>
      <c r="E51" s="39"/>
      <c r="F51" s="40"/>
      <c r="G51" s="40"/>
      <c r="H51" s="38"/>
      <c r="I51" s="38"/>
      <c r="J51" s="38"/>
      <c r="K51" s="41"/>
      <c r="L51" s="41"/>
      <c r="M51" s="41"/>
      <c r="N51" s="38"/>
    </row>
    <row r="52" spans="1:18" ht="30.75" customHeight="1" x14ac:dyDescent="0.25">
      <c r="A52" s="175"/>
      <c r="B52" s="175"/>
      <c r="C52" s="175"/>
      <c r="D52" s="175"/>
      <c r="E52" s="176"/>
      <c r="F52" s="175"/>
      <c r="G52" s="38"/>
      <c r="H52" s="38"/>
      <c r="I52" s="38"/>
      <c r="J52" s="330" t="s">
        <v>36</v>
      </c>
      <c r="K52" s="330"/>
      <c r="L52" s="330"/>
      <c r="M52" s="108">
        <f>SUM(M9+M26+M40+M43+M46+M49+M50)</f>
        <v>0</v>
      </c>
      <c r="N52" s="110">
        <f>SUM(N9+N26+N40+N43+N46+N49+N50)</f>
        <v>0.35902777777777789</v>
      </c>
      <c r="O52" s="109">
        <f>SUM(O9+O26+O40+O43+O46+O49+O50)</f>
        <v>0.29305555555555551</v>
      </c>
      <c r="P52" s="111">
        <f>SUM(P9+P26+P40+P43+P46+P49+P50)</f>
        <v>0.65208333333333335</v>
      </c>
      <c r="R52" s="65"/>
    </row>
    <row r="53" spans="1:18" ht="30.75" customHeight="1" x14ac:dyDescent="0.25">
      <c r="A53" s="175"/>
      <c r="B53" s="175"/>
      <c r="C53" s="175"/>
      <c r="D53" s="175"/>
      <c r="E53" s="176"/>
      <c r="F53" s="175"/>
      <c r="G53" s="38"/>
      <c r="H53" s="38"/>
      <c r="I53" s="38"/>
      <c r="J53" s="330" t="s">
        <v>37</v>
      </c>
      <c r="K53" s="330"/>
      <c r="L53" s="331"/>
      <c r="M53" s="42"/>
      <c r="N53" s="51">
        <f>SUM(Q9:Q50)</f>
        <v>0.58333333333333337</v>
      </c>
      <c r="O53" s="43"/>
    </row>
    <row r="54" spans="1:18" ht="30.75" customHeight="1" x14ac:dyDescent="0.25">
      <c r="A54" s="175"/>
      <c r="B54" s="175"/>
      <c r="C54" s="175"/>
      <c r="D54" s="175"/>
      <c r="E54" s="176"/>
      <c r="F54" s="175"/>
      <c r="G54" s="38"/>
      <c r="H54" s="38"/>
      <c r="I54" s="38"/>
      <c r="J54" s="330" t="s">
        <v>38</v>
      </c>
      <c r="K54" s="330"/>
      <c r="L54" s="331"/>
      <c r="M54" s="42"/>
      <c r="N54" s="51">
        <f>SUM(P52-N53)</f>
        <v>6.8749999999999978E-2</v>
      </c>
      <c r="O54" s="43"/>
    </row>
    <row r="55" spans="1:18" ht="30.75" customHeight="1" x14ac:dyDescent="0.25">
      <c r="A55" s="175"/>
      <c r="B55" s="175"/>
      <c r="C55" s="175"/>
      <c r="D55" s="175"/>
      <c r="E55" s="176"/>
      <c r="F55" s="175"/>
      <c r="G55" s="38"/>
      <c r="H55" s="38"/>
      <c r="I55" s="38"/>
      <c r="J55" s="330" t="s">
        <v>39</v>
      </c>
      <c r="K55" s="330"/>
      <c r="L55" s="331"/>
      <c r="M55" s="42"/>
      <c r="N55" s="51">
        <v>0</v>
      </c>
      <c r="O55" s="43"/>
    </row>
    <row r="56" spans="1:18" ht="30.75" customHeight="1" x14ac:dyDescent="0.25">
      <c r="A56" s="177"/>
      <c r="B56" s="177"/>
      <c r="C56" s="177"/>
      <c r="D56" s="177"/>
      <c r="E56" s="176"/>
      <c r="F56" s="177"/>
      <c r="H56" s="38"/>
      <c r="I56" s="38"/>
      <c r="J56" s="330" t="s">
        <v>40</v>
      </c>
      <c r="K56" s="330"/>
      <c r="L56" s="331"/>
      <c r="M56" s="44"/>
      <c r="N56" s="52">
        <f>N54+N55</f>
        <v>6.8749999999999978E-2</v>
      </c>
      <c r="O56" s="45"/>
    </row>
    <row r="57" spans="1:18" x14ac:dyDescent="0.25">
      <c r="A57" s="177"/>
      <c r="B57" s="177"/>
      <c r="C57" s="177"/>
      <c r="D57" s="177"/>
      <c r="E57" s="176"/>
      <c r="F57" s="177"/>
    </row>
    <row r="58" spans="1:18" x14ac:dyDescent="0.25">
      <c r="A58" s="177"/>
      <c r="B58" s="177"/>
      <c r="C58" s="177"/>
      <c r="D58" s="177"/>
      <c r="E58" s="176"/>
      <c r="F58" s="177"/>
    </row>
    <row r="63" spans="1:18" x14ac:dyDescent="0.25">
      <c r="F63" s="38"/>
      <c r="G63" s="38"/>
      <c r="H63" s="38"/>
      <c r="I63" s="38"/>
    </row>
    <row r="64" spans="1:18" x14ac:dyDescent="0.25">
      <c r="F64" s="38"/>
      <c r="G64" s="38"/>
      <c r="H64" s="38"/>
      <c r="I64" s="38"/>
    </row>
    <row r="65" spans="5:9" x14ac:dyDescent="0.25">
      <c r="F65" s="38"/>
      <c r="G65" s="38"/>
      <c r="H65" s="38"/>
      <c r="I65" s="38"/>
    </row>
    <row r="66" spans="5:9" x14ac:dyDescent="0.25">
      <c r="F66" s="38"/>
      <c r="G66" s="38"/>
      <c r="H66" s="38"/>
      <c r="I66" s="38"/>
    </row>
    <row r="67" spans="5:9" x14ac:dyDescent="0.25">
      <c r="F67" s="38"/>
      <c r="G67" s="38"/>
      <c r="H67" s="38"/>
      <c r="I67" s="38"/>
    </row>
    <row r="68" spans="5:9" x14ac:dyDescent="0.25">
      <c r="F68" s="38"/>
      <c r="G68" s="38"/>
      <c r="H68" s="38"/>
      <c r="I68" s="38"/>
    </row>
    <row r="74" spans="5:9" x14ac:dyDescent="0.25">
      <c r="E74" s="15"/>
    </row>
  </sheetData>
  <mergeCells count="91">
    <mergeCell ref="J49:J50"/>
    <mergeCell ref="K49:K50"/>
    <mergeCell ref="L49:L50"/>
    <mergeCell ref="C49:D50"/>
    <mergeCell ref="E49:E50"/>
    <mergeCell ref="F49:F50"/>
    <mergeCell ref="G49:G50"/>
    <mergeCell ref="H49:H50"/>
    <mergeCell ref="I49:I50"/>
    <mergeCell ref="I40:I42"/>
    <mergeCell ref="I43:I45"/>
    <mergeCell ref="I46:I48"/>
    <mergeCell ref="J26:J39"/>
    <mergeCell ref="J40:J42"/>
    <mergeCell ref="J43:J45"/>
    <mergeCell ref="J46:J48"/>
    <mergeCell ref="G40:G42"/>
    <mergeCell ref="G43:G45"/>
    <mergeCell ref="G46:G48"/>
    <mergeCell ref="H26:H39"/>
    <mergeCell ref="H40:H42"/>
    <mergeCell ref="H43:H45"/>
    <mergeCell ref="H46:H48"/>
    <mergeCell ref="G9:G25"/>
    <mergeCell ref="H9:H25"/>
    <mergeCell ref="I9:I25"/>
    <mergeCell ref="J9:J25"/>
    <mergeCell ref="G26:G39"/>
    <mergeCell ref="I26:I39"/>
    <mergeCell ref="F9:F25"/>
    <mergeCell ref="F26:F39"/>
    <mergeCell ref="F40:F42"/>
    <mergeCell ref="F43:F45"/>
    <mergeCell ref="F46:F48"/>
    <mergeCell ref="E26:E39"/>
    <mergeCell ref="E40:E42"/>
    <mergeCell ref="E43:E45"/>
    <mergeCell ref="E46:E48"/>
    <mergeCell ref="E9:E25"/>
    <mergeCell ref="C9:D25"/>
    <mergeCell ref="C26:D39"/>
    <mergeCell ref="C40:D42"/>
    <mergeCell ref="C43:D45"/>
    <mergeCell ref="C46:D48"/>
    <mergeCell ref="Q6:Q7"/>
    <mergeCell ref="A1:N1"/>
    <mergeCell ref="G6:H6"/>
    <mergeCell ref="I6:J6"/>
    <mergeCell ref="K6:L6"/>
    <mergeCell ref="M6:P6"/>
    <mergeCell ref="J56:L56"/>
    <mergeCell ref="J52:L52"/>
    <mergeCell ref="J53:L53"/>
    <mergeCell ref="J54:L54"/>
    <mergeCell ref="J55:L55"/>
    <mergeCell ref="A46:A48"/>
    <mergeCell ref="B9:B25"/>
    <mergeCell ref="B26:B39"/>
    <mergeCell ref="B40:B42"/>
    <mergeCell ref="B43:B45"/>
    <mergeCell ref="B46:B48"/>
    <mergeCell ref="A9:A25"/>
    <mergeCell ref="A26:A39"/>
    <mergeCell ref="A40:A42"/>
    <mergeCell ref="A43:A45"/>
    <mergeCell ref="O43:O45"/>
    <mergeCell ref="P43:P45"/>
    <mergeCell ref="M9:M25"/>
    <mergeCell ref="N9:N25"/>
    <mergeCell ref="O9:O25"/>
    <mergeCell ref="P9:P25"/>
    <mergeCell ref="M26:M39"/>
    <mergeCell ref="N26:N39"/>
    <mergeCell ref="O26:O39"/>
    <mergeCell ref="P26:P39"/>
    <mergeCell ref="U21:V21"/>
    <mergeCell ref="U22:V22"/>
    <mergeCell ref="M49:M50"/>
    <mergeCell ref="N49:N50"/>
    <mergeCell ref="O49:O50"/>
    <mergeCell ref="P49:P50"/>
    <mergeCell ref="M46:M48"/>
    <mergeCell ref="N46:N48"/>
    <mergeCell ref="O46:O48"/>
    <mergeCell ref="P46:P48"/>
    <mergeCell ref="M40:M42"/>
    <mergeCell ref="N40:N42"/>
    <mergeCell ref="O40:O42"/>
    <mergeCell ref="P40:P42"/>
    <mergeCell ref="M43:M45"/>
    <mergeCell ref="N43:N4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72">
    <pageSetUpPr fitToPage="1"/>
  </sheetPr>
  <dimension ref="A1:AC136"/>
  <sheetViews>
    <sheetView topLeftCell="A5" zoomScale="85" zoomScaleNormal="85" workbookViewId="0">
      <selection activeCell="R29" sqref="R29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20" max="20" width="14.26953125" customWidth="1"/>
    <col min="21" max="21" width="13.1796875" customWidth="1"/>
    <col min="23" max="23" width="13.54296875" customWidth="1"/>
    <col min="24" max="24" width="14.269531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41</v>
      </c>
      <c r="B5" s="13" t="s">
        <v>3</v>
      </c>
      <c r="C5" s="14">
        <f>SUM('SEM1'!B50+1)</f>
        <v>46027</v>
      </c>
      <c r="D5" s="15" t="s">
        <v>4</v>
      </c>
      <c r="E5" s="16">
        <f>SUM(B112)</f>
        <v>46033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46027</v>
      </c>
      <c r="C9" s="290" t="s">
        <v>707</v>
      </c>
      <c r="D9" s="292"/>
      <c r="E9" s="299"/>
      <c r="F9" s="299"/>
      <c r="G9" s="284">
        <v>0.33819444444444446</v>
      </c>
      <c r="H9" s="284">
        <v>0.52083333333333337</v>
      </c>
      <c r="I9" s="287">
        <v>0.57291666666666663</v>
      </c>
      <c r="J9" s="287">
        <v>0.7319444444444444</v>
      </c>
      <c r="K9" s="299"/>
      <c r="L9" s="299"/>
      <c r="M9" s="318">
        <f>(F32-E32)+(L32-K32)</f>
        <v>0</v>
      </c>
      <c r="N9" s="321">
        <f>(H9-G9)</f>
        <v>0.18263888888888891</v>
      </c>
      <c r="O9" s="324">
        <f>(J9-I9)</f>
        <v>0.15902777777777777</v>
      </c>
      <c r="P9" s="327">
        <f>SUM(M9:O32)</f>
        <v>0.34166666666666667</v>
      </c>
      <c r="R9" s="34" t="s">
        <v>172</v>
      </c>
      <c r="S9" s="34" t="s">
        <v>24</v>
      </c>
    </row>
    <row r="10" spans="1:24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232" t="s">
        <v>181</v>
      </c>
    </row>
    <row r="11" spans="1:24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34" t="s">
        <v>700</v>
      </c>
      <c r="V11" s="198" t="s">
        <v>153</v>
      </c>
    </row>
    <row r="12" spans="1:24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t="s">
        <v>54</v>
      </c>
      <c r="S12" s="34" t="s">
        <v>24</v>
      </c>
      <c r="U12" s="34"/>
      <c r="W12" s="34"/>
    </row>
    <row r="13" spans="1:24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232" t="s">
        <v>79</v>
      </c>
      <c r="U13" s="34"/>
      <c r="X13" s="34"/>
    </row>
    <row r="14" spans="1:24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/>
      <c r="S14" s="34" t="s">
        <v>701</v>
      </c>
      <c r="U14" s="34"/>
      <c r="W14" s="198" t="s">
        <v>153</v>
      </c>
      <c r="X14" s="34"/>
    </row>
    <row r="15" spans="1:24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34" t="s">
        <v>136</v>
      </c>
      <c r="S15" s="34" t="s">
        <v>24</v>
      </c>
      <c r="U15" s="34"/>
      <c r="X15" s="34"/>
    </row>
    <row r="16" spans="1:24" ht="19.5" customHeight="1" x14ac:dyDescent="0.3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S16" s="232" t="s">
        <v>81</v>
      </c>
      <c r="U16" s="34"/>
      <c r="V16" s="34"/>
      <c r="W16" s="34"/>
      <c r="X16" s="34"/>
    </row>
    <row r="17" spans="1:24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S17" s="174" t="s">
        <v>702</v>
      </c>
      <c r="U17" s="34"/>
      <c r="V17" s="34"/>
      <c r="W17" s="34"/>
      <c r="X17" s="184" t="s">
        <v>151</v>
      </c>
    </row>
    <row r="18" spans="1:24" ht="19.5" customHeight="1" x14ac:dyDescent="0.3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S18" s="34"/>
      <c r="T18" s="228" t="s">
        <v>703</v>
      </c>
      <c r="U18" s="34"/>
      <c r="X18" s="34"/>
    </row>
    <row r="19" spans="1:24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 t="s">
        <v>695</v>
      </c>
      <c r="S19" s="34" t="s">
        <v>24</v>
      </c>
      <c r="U19" s="34"/>
      <c r="X19" s="34"/>
    </row>
    <row r="20" spans="1:24" ht="19.5" customHeight="1" x14ac:dyDescent="0.3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S20" s="232" t="s">
        <v>696</v>
      </c>
      <c r="U20" s="34"/>
      <c r="W20" s="34"/>
      <c r="X20" s="34"/>
    </row>
    <row r="21" spans="1:24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S21" s="34" t="s">
        <v>705</v>
      </c>
      <c r="U21" s="198" t="s">
        <v>153</v>
      </c>
      <c r="X21" s="34"/>
    </row>
    <row r="22" spans="1:24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s="34"/>
      <c r="S22" s="34" t="s">
        <v>704</v>
      </c>
      <c r="U22" s="198" t="s">
        <v>153</v>
      </c>
      <c r="X22" s="34"/>
    </row>
    <row r="23" spans="1:24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 t="s">
        <v>233</v>
      </c>
      <c r="S23" s="34" t="s">
        <v>56</v>
      </c>
      <c r="U23" s="34"/>
      <c r="V23" s="34"/>
      <c r="X23" s="34"/>
    </row>
    <row r="24" spans="1:24" ht="19.5" customHeight="1" x14ac:dyDescent="0.3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/>
      <c r="S24" s="232" t="s">
        <v>234</v>
      </c>
      <c r="U24" s="34"/>
      <c r="V24" s="34"/>
      <c r="X24" s="34"/>
    </row>
    <row r="25" spans="1:24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S25" s="34" t="s">
        <v>706</v>
      </c>
      <c r="V25" s="198" t="s">
        <v>153</v>
      </c>
      <c r="X25" s="34"/>
    </row>
    <row r="26" spans="1:24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/>
      <c r="T26" t="s">
        <v>712</v>
      </c>
      <c r="V26" s="34"/>
      <c r="X26" s="34"/>
    </row>
    <row r="27" spans="1:24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S27" s="34" t="s">
        <v>710</v>
      </c>
      <c r="V27" s="184" t="s">
        <v>151</v>
      </c>
      <c r="W27" s="209" t="s">
        <v>201</v>
      </c>
      <c r="X27" s="208">
        <v>1026693</v>
      </c>
    </row>
    <row r="28" spans="1:24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/>
      <c r="T28" t="s">
        <v>711</v>
      </c>
      <c r="X28" s="34"/>
    </row>
    <row r="29" spans="1:24" ht="19.5" customHeight="1" x14ac:dyDescent="0.3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232" t="s">
        <v>709</v>
      </c>
      <c r="S29" s="34" t="s">
        <v>24</v>
      </c>
      <c r="T29" s="34"/>
      <c r="V29" s="34"/>
      <c r="X29" s="34"/>
    </row>
    <row r="30" spans="1:24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 t="s">
        <v>708</v>
      </c>
      <c r="U30" s="198" t="s">
        <v>153</v>
      </c>
      <c r="V30" s="34"/>
      <c r="X30" s="34"/>
    </row>
    <row r="31" spans="1:24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S31" s="34"/>
      <c r="V31" s="34"/>
      <c r="X31" s="34"/>
    </row>
    <row r="32" spans="1:24" ht="19.5" customHeight="1" x14ac:dyDescent="0.25">
      <c r="A32" s="311"/>
      <c r="B32" s="314"/>
      <c r="C32" s="296"/>
      <c r="D32" s="298"/>
      <c r="E32" s="301"/>
      <c r="F32" s="301"/>
      <c r="G32" s="286"/>
      <c r="H32" s="286"/>
      <c r="I32" s="289"/>
      <c r="J32" s="289"/>
      <c r="K32" s="301"/>
      <c r="L32" s="301"/>
      <c r="M32" s="320"/>
      <c r="N32" s="323"/>
      <c r="O32" s="326"/>
      <c r="P32" s="329"/>
      <c r="Q32" s="62">
        <v>0.29166666666666669</v>
      </c>
    </row>
    <row r="33" spans="1:27" ht="19.5" customHeight="1" x14ac:dyDescent="0.25">
      <c r="A33" s="309" t="s">
        <v>22</v>
      </c>
      <c r="B33" s="312">
        <f>SUM(B9+1)</f>
        <v>46028</v>
      </c>
      <c r="C33" s="290" t="s">
        <v>713</v>
      </c>
      <c r="D33" s="292"/>
      <c r="E33" s="299"/>
      <c r="F33" s="299"/>
      <c r="G33" s="284">
        <v>0.33750000000000002</v>
      </c>
      <c r="H33" s="284">
        <v>0.52083333333333337</v>
      </c>
      <c r="I33" s="287">
        <v>0.55208333333333337</v>
      </c>
      <c r="J33" s="287">
        <v>0.7583333333333333</v>
      </c>
      <c r="K33" s="299"/>
      <c r="L33" s="299"/>
      <c r="M33" s="318">
        <f>(F41-E41)+(L41-K41)</f>
        <v>0</v>
      </c>
      <c r="N33" s="321">
        <f>(H33-G33)</f>
        <v>0.18333333333333335</v>
      </c>
      <c r="O33" s="324">
        <f>(J33-I33)</f>
        <v>0.20624999999999993</v>
      </c>
      <c r="P33" s="327">
        <f>SUM(M33:O41)</f>
        <v>0.38958333333333328</v>
      </c>
      <c r="R33" s="34" t="s">
        <v>233</v>
      </c>
      <c r="S33" s="34" t="s">
        <v>29</v>
      </c>
    </row>
    <row r="34" spans="1:27" ht="19.5" customHeight="1" x14ac:dyDescent="0.3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232" t="s">
        <v>234</v>
      </c>
    </row>
    <row r="35" spans="1:27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34" t="s">
        <v>710</v>
      </c>
      <c r="V35" s="184" t="s">
        <v>151</v>
      </c>
      <c r="W35" s="209" t="s">
        <v>201</v>
      </c>
      <c r="X35" s="208">
        <v>1026693</v>
      </c>
    </row>
    <row r="36" spans="1:27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/>
      <c r="S36" s="34"/>
      <c r="T36" t="s">
        <v>711</v>
      </c>
      <c r="X36" s="34"/>
    </row>
    <row r="37" spans="1:27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t="s">
        <v>299</v>
      </c>
      <c r="S37" s="34" t="s">
        <v>28</v>
      </c>
      <c r="W37" s="34"/>
    </row>
    <row r="38" spans="1:27" ht="19.5" customHeight="1" x14ac:dyDescent="0.3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232" t="s">
        <v>300</v>
      </c>
    </row>
    <row r="39" spans="1:27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34" t="s">
        <v>714</v>
      </c>
      <c r="V39" s="198" t="s">
        <v>153</v>
      </c>
    </row>
    <row r="40" spans="1:27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S40" s="34"/>
    </row>
    <row r="41" spans="1:27" ht="19.5" customHeight="1" x14ac:dyDescent="0.25">
      <c r="A41" s="311"/>
      <c r="B41" s="314"/>
      <c r="C41" s="296"/>
      <c r="D41" s="298"/>
      <c r="E41" s="301"/>
      <c r="F41" s="301"/>
      <c r="G41" s="286"/>
      <c r="H41" s="286"/>
      <c r="I41" s="289"/>
      <c r="J41" s="289"/>
      <c r="K41" s="301"/>
      <c r="L41" s="301"/>
      <c r="M41" s="320"/>
      <c r="N41" s="323"/>
      <c r="O41" s="326"/>
      <c r="P41" s="329"/>
      <c r="Q41" s="62">
        <v>0.29166666666666669</v>
      </c>
    </row>
    <row r="42" spans="1:27" ht="19.5" customHeight="1" x14ac:dyDescent="0.25">
      <c r="A42" s="309" t="s">
        <v>26</v>
      </c>
      <c r="B42" s="312">
        <f>SUM(B33+1)</f>
        <v>46029</v>
      </c>
      <c r="C42" s="290" t="s">
        <v>804</v>
      </c>
      <c r="D42" s="292"/>
      <c r="E42" s="299"/>
      <c r="F42" s="299"/>
      <c r="G42" s="284">
        <v>0.30138888888888887</v>
      </c>
      <c r="H42" s="284">
        <v>0.52083333333333337</v>
      </c>
      <c r="I42" s="287">
        <v>0.56527777777777777</v>
      </c>
      <c r="J42" s="287">
        <v>0.76736111111111116</v>
      </c>
      <c r="K42" s="299"/>
      <c r="L42" s="299"/>
      <c r="M42" s="318">
        <f>(F55-E55)+(L55-K55)</f>
        <v>0</v>
      </c>
      <c r="N42" s="321">
        <f>(H42-G42)</f>
        <v>0.2194444444444445</v>
      </c>
      <c r="O42" s="324">
        <f>(J42-I42)</f>
        <v>0.20208333333333339</v>
      </c>
      <c r="P42" s="327">
        <f>SUM(M42:O55)</f>
        <v>0.42152777777777789</v>
      </c>
      <c r="R42" s="34" t="s">
        <v>233</v>
      </c>
      <c r="S42" s="34" t="s">
        <v>28</v>
      </c>
    </row>
    <row r="43" spans="1:27" ht="19.5" customHeight="1" x14ac:dyDescent="0.3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S43" s="232" t="s">
        <v>234</v>
      </c>
    </row>
    <row r="44" spans="1:27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s="34" t="s">
        <v>710</v>
      </c>
      <c r="V44" s="198" t="s">
        <v>153</v>
      </c>
      <c r="W44" s="227" t="s">
        <v>201</v>
      </c>
      <c r="X44" s="214">
        <v>1026693</v>
      </c>
      <c r="Y44" s="195" t="s">
        <v>184</v>
      </c>
      <c r="Z44" s="189"/>
      <c r="AA44" s="189"/>
    </row>
    <row r="45" spans="1:27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34"/>
      <c r="T45" t="s">
        <v>711</v>
      </c>
      <c r="X45" s="34"/>
      <c r="Y45" s="198" t="s">
        <v>153</v>
      </c>
    </row>
    <row r="46" spans="1:27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/>
      <c r="T46" s="34" t="s">
        <v>715</v>
      </c>
      <c r="U46" s="34"/>
      <c r="V46" s="198" t="s">
        <v>153</v>
      </c>
    </row>
    <row r="47" spans="1:27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R47" t="s">
        <v>273</v>
      </c>
      <c r="S47" s="34" t="s">
        <v>25</v>
      </c>
      <c r="T47" s="34"/>
      <c r="V47" s="34"/>
    </row>
    <row r="48" spans="1:27" ht="19.5" customHeight="1" x14ac:dyDescent="0.3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232" t="s">
        <v>274</v>
      </c>
      <c r="U48" s="34"/>
    </row>
    <row r="49" spans="1:29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 t="s">
        <v>716</v>
      </c>
      <c r="U49" s="198" t="s">
        <v>153</v>
      </c>
    </row>
    <row r="50" spans="1:29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 t="s">
        <v>717</v>
      </c>
      <c r="U50" s="34"/>
      <c r="V50" s="34"/>
      <c r="X50" s="198" t="s">
        <v>153</v>
      </c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/>
      <c r="S51" s="34" t="s">
        <v>718</v>
      </c>
      <c r="V51" s="34"/>
      <c r="AC51" s="198" t="s">
        <v>153</v>
      </c>
    </row>
    <row r="52" spans="1:29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t="s">
        <v>719</v>
      </c>
      <c r="S52" s="34" t="s">
        <v>24</v>
      </c>
      <c r="V52" s="34"/>
    </row>
    <row r="53" spans="1:29" ht="19.5" customHeight="1" x14ac:dyDescent="0.3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232" t="s">
        <v>720</v>
      </c>
      <c r="V53" s="34"/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 t="s">
        <v>721</v>
      </c>
      <c r="T54" s="34"/>
      <c r="V54" s="34"/>
    </row>
    <row r="55" spans="1:29" ht="19.5" customHeight="1" x14ac:dyDescent="0.25">
      <c r="A55" s="311"/>
      <c r="B55" s="314"/>
      <c r="C55" s="296"/>
      <c r="D55" s="298"/>
      <c r="E55" s="301"/>
      <c r="F55" s="301"/>
      <c r="G55" s="286"/>
      <c r="H55" s="286"/>
      <c r="I55" s="289"/>
      <c r="J55" s="289"/>
      <c r="K55" s="301"/>
      <c r="L55" s="301"/>
      <c r="M55" s="320"/>
      <c r="N55" s="323"/>
      <c r="O55" s="326"/>
      <c r="P55" s="329"/>
      <c r="Q55" s="62">
        <v>0.29166666666666669</v>
      </c>
      <c r="R55" s="34"/>
      <c r="T55" s="34"/>
      <c r="V55" s="34"/>
    </row>
    <row r="56" spans="1:29" ht="19.5" customHeight="1" x14ac:dyDescent="0.25">
      <c r="A56" s="309" t="s">
        <v>30</v>
      </c>
      <c r="B56" s="312">
        <f>SUM(B42+1)</f>
        <v>46030</v>
      </c>
      <c r="C56" s="290" t="s">
        <v>734</v>
      </c>
      <c r="D56" s="292"/>
      <c r="E56" s="299"/>
      <c r="F56" s="299"/>
      <c r="G56" s="284">
        <v>0.36319444444444443</v>
      </c>
      <c r="H56" s="284">
        <v>0.52083333333333337</v>
      </c>
      <c r="I56" s="287">
        <v>0.56944444444444442</v>
      </c>
      <c r="J56" s="287">
        <v>0.74027777777777781</v>
      </c>
      <c r="K56" s="299"/>
      <c r="L56" s="299"/>
      <c r="M56" s="318">
        <f>(F88-E88)+(L88-K88)</f>
        <v>0</v>
      </c>
      <c r="N56" s="321">
        <f>(H56-G56)</f>
        <v>0.15763888888888894</v>
      </c>
      <c r="O56" s="324">
        <f>(J56-I56)</f>
        <v>0.17083333333333339</v>
      </c>
      <c r="P56" s="327">
        <f>SUM(M56:O88)</f>
        <v>0.32847222222222233</v>
      </c>
      <c r="R56" s="34" t="s">
        <v>172</v>
      </c>
      <c r="S56" s="34" t="s">
        <v>24</v>
      </c>
      <c r="U56" s="34"/>
    </row>
    <row r="57" spans="1:29" ht="19.5" customHeight="1" x14ac:dyDescent="0.3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S57" s="232" t="s">
        <v>181</v>
      </c>
      <c r="U57" s="34"/>
      <c r="V57" s="1"/>
    </row>
    <row r="58" spans="1:29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S58" s="34" t="s">
        <v>722</v>
      </c>
      <c r="U58" s="34"/>
      <c r="V58" s="198" t="s">
        <v>153</v>
      </c>
      <c r="W58" s="34"/>
    </row>
    <row r="59" spans="1:29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 t="s">
        <v>723</v>
      </c>
      <c r="T59" s="34"/>
      <c r="U59" s="34"/>
      <c r="V59" s="1"/>
      <c r="Y59" s="198" t="s">
        <v>153</v>
      </c>
    </row>
    <row r="60" spans="1:29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R60" t="s">
        <v>428</v>
      </c>
      <c r="S60" s="34" t="s">
        <v>24</v>
      </c>
      <c r="U60" s="34"/>
      <c r="V60" s="1"/>
      <c r="X60" s="34"/>
    </row>
    <row r="61" spans="1:29" ht="19.5" customHeight="1" x14ac:dyDescent="0.3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232" t="s">
        <v>429</v>
      </c>
      <c r="T61" s="173"/>
      <c r="U61" s="34"/>
      <c r="V61" s="1"/>
    </row>
    <row r="62" spans="1:29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34" t="s">
        <v>724</v>
      </c>
      <c r="V62" s="198" t="s">
        <v>153</v>
      </c>
    </row>
    <row r="63" spans="1:29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34" t="s">
        <v>725</v>
      </c>
      <c r="V63" s="198" t="s">
        <v>153</v>
      </c>
    </row>
    <row r="64" spans="1:29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s="34" t="s">
        <v>248</v>
      </c>
      <c r="U64" s="34"/>
    </row>
    <row r="65" spans="1:28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34"/>
      <c r="T65" s="34" t="s">
        <v>160</v>
      </c>
      <c r="U65" s="348">
        <v>2413405103901</v>
      </c>
      <c r="V65" s="348"/>
      <c r="W65" s="198" t="s">
        <v>153</v>
      </c>
      <c r="X65" s="227" t="s">
        <v>201</v>
      </c>
      <c r="Y65" s="214">
        <v>1026651</v>
      </c>
      <c r="Z65" s="195" t="s">
        <v>257</v>
      </c>
      <c r="AA65" s="189"/>
      <c r="AB65" s="189"/>
    </row>
    <row r="66" spans="1:28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s="34" t="s">
        <v>726</v>
      </c>
      <c r="U66" s="34"/>
      <c r="V66" s="1"/>
    </row>
    <row r="67" spans="1:28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T67" s="34" t="s">
        <v>244</v>
      </c>
      <c r="U67" s="348">
        <v>248993505103906</v>
      </c>
      <c r="V67" s="348"/>
      <c r="W67" s="198" t="s">
        <v>153</v>
      </c>
      <c r="X67" s="227" t="s">
        <v>201</v>
      </c>
      <c r="Y67" s="214">
        <v>1026775</v>
      </c>
      <c r="Z67" s="195" t="s">
        <v>727</v>
      </c>
      <c r="AA67" s="189"/>
      <c r="AB67" s="189"/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R68" s="34" t="s">
        <v>728</v>
      </c>
      <c r="S68" s="34" t="s">
        <v>32</v>
      </c>
      <c r="U68" s="34"/>
      <c r="V68" s="38"/>
    </row>
    <row r="69" spans="1:28" ht="19.5" customHeight="1" x14ac:dyDescent="0.3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232" t="s">
        <v>729</v>
      </c>
      <c r="U69" s="34"/>
      <c r="V69" s="38"/>
    </row>
    <row r="70" spans="1:28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 t="s">
        <v>730</v>
      </c>
      <c r="U70" s="34"/>
      <c r="V70" s="38"/>
      <c r="X70" s="198" t="s">
        <v>153</v>
      </c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s="34" t="s">
        <v>157</v>
      </c>
      <c r="S71" s="34" t="s">
        <v>24</v>
      </c>
      <c r="U71" s="34"/>
      <c r="V71" s="38"/>
    </row>
    <row r="72" spans="1:28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232" t="s">
        <v>251</v>
      </c>
      <c r="U72" s="34"/>
      <c r="V72" s="38"/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 t="s">
        <v>731</v>
      </c>
      <c r="U73" s="34"/>
      <c r="V73" s="38"/>
      <c r="W73" s="198" t="s">
        <v>153</v>
      </c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 t="s">
        <v>719</v>
      </c>
      <c r="S74" s="34" t="s">
        <v>23</v>
      </c>
      <c r="U74" s="34"/>
      <c r="V74" s="38"/>
    </row>
    <row r="75" spans="1:28" ht="19.5" customHeight="1" x14ac:dyDescent="0.3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232" t="s">
        <v>720</v>
      </c>
      <c r="U75" s="34"/>
      <c r="V75" s="38"/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34" t="s">
        <v>732</v>
      </c>
      <c r="U76" s="34"/>
      <c r="V76" s="198" t="s">
        <v>153</v>
      </c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S77" s="34" t="s">
        <v>733</v>
      </c>
      <c r="U77" s="34"/>
      <c r="V77" s="198" t="s">
        <v>153</v>
      </c>
    </row>
    <row r="78" spans="1:28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S78" s="34" t="s">
        <v>736</v>
      </c>
      <c r="U78" s="34"/>
    </row>
    <row r="79" spans="1:28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34"/>
      <c r="T79" s="34" t="s">
        <v>737</v>
      </c>
      <c r="U79" s="280" t="s">
        <v>738</v>
      </c>
      <c r="V79" s="280"/>
      <c r="W79" s="198" t="s">
        <v>153</v>
      </c>
      <c r="X79" s="227" t="s">
        <v>201</v>
      </c>
      <c r="Y79" s="214">
        <v>1026793</v>
      </c>
      <c r="Z79" s="195" t="s">
        <v>727</v>
      </c>
      <c r="AA79" s="189"/>
      <c r="AB79" s="189"/>
    </row>
    <row r="80" spans="1:28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S80" s="34"/>
      <c r="T80" s="34" t="s">
        <v>742</v>
      </c>
      <c r="U80" s="280">
        <v>2400022129901</v>
      </c>
      <c r="V80" s="280"/>
      <c r="W80" s="198" t="s">
        <v>153</v>
      </c>
      <c r="X80" s="227" t="s">
        <v>201</v>
      </c>
      <c r="Y80" s="214">
        <v>1026800</v>
      </c>
      <c r="Z80" s="195" t="s">
        <v>260</v>
      </c>
      <c r="AA80" s="189"/>
      <c r="AB80" s="189"/>
    </row>
    <row r="81" spans="1:29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34" t="s">
        <v>739</v>
      </c>
      <c r="T81" s="34"/>
      <c r="U81" s="168"/>
      <c r="V81" s="168"/>
      <c r="W81" s="34"/>
      <c r="X81" s="34"/>
      <c r="Y81" s="1"/>
      <c r="Z81" s="34"/>
    </row>
    <row r="82" spans="1:29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/>
      <c r="T82" s="34" t="s">
        <v>740</v>
      </c>
      <c r="U82" s="168"/>
      <c r="V82" s="280" t="s">
        <v>741</v>
      </c>
      <c r="W82" s="280"/>
      <c r="X82" s="198" t="s">
        <v>153</v>
      </c>
      <c r="Y82" s="227" t="s">
        <v>201</v>
      </c>
      <c r="Z82" s="214">
        <v>1026798</v>
      </c>
      <c r="AA82" s="195" t="s">
        <v>727</v>
      </c>
      <c r="AB82" s="189"/>
      <c r="AC82" s="189"/>
    </row>
    <row r="83" spans="1:29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 t="s">
        <v>743</v>
      </c>
      <c r="T83" s="34"/>
      <c r="U83" s="168"/>
      <c r="V83" s="168"/>
      <c r="W83" s="168"/>
      <c r="X83" s="34"/>
      <c r="Y83" s="34"/>
      <c r="Z83" s="1"/>
      <c r="AA83" s="34"/>
    </row>
    <row r="84" spans="1:29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/>
      <c r="T84" s="34" t="s">
        <v>744</v>
      </c>
      <c r="U84" s="280" t="s">
        <v>745</v>
      </c>
      <c r="V84" s="280"/>
      <c r="W84" s="198" t="s">
        <v>153</v>
      </c>
      <c r="X84" s="227" t="s">
        <v>201</v>
      </c>
      <c r="Y84" s="214">
        <v>1026803</v>
      </c>
      <c r="Z84" s="195" t="s">
        <v>260</v>
      </c>
      <c r="AA84" s="189"/>
      <c r="AB84" s="189"/>
    </row>
    <row r="85" spans="1:29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R85" s="34" t="s">
        <v>133</v>
      </c>
      <c r="S85" s="34" t="s">
        <v>32</v>
      </c>
      <c r="U85" s="34"/>
    </row>
    <row r="86" spans="1:29" ht="19.5" customHeight="1" x14ac:dyDescent="0.3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S86" s="232" t="s">
        <v>154</v>
      </c>
      <c r="U86" s="34"/>
    </row>
    <row r="87" spans="1:29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34" t="s">
        <v>735</v>
      </c>
      <c r="U87" s="34"/>
      <c r="X87" s="198" t="s">
        <v>153</v>
      </c>
    </row>
    <row r="88" spans="1:29" ht="19.5" customHeight="1" x14ac:dyDescent="0.25">
      <c r="A88" s="311"/>
      <c r="B88" s="314"/>
      <c r="C88" s="296"/>
      <c r="D88" s="298"/>
      <c r="E88" s="301"/>
      <c r="F88" s="301"/>
      <c r="G88" s="286"/>
      <c r="H88" s="286"/>
      <c r="I88" s="289"/>
      <c r="J88" s="289"/>
      <c r="K88" s="301"/>
      <c r="L88" s="301"/>
      <c r="M88" s="320"/>
      <c r="N88" s="323"/>
      <c r="O88" s="326"/>
      <c r="P88" s="329"/>
      <c r="Q88" s="62">
        <v>0.29166666666666669</v>
      </c>
      <c r="U88" s="34"/>
    </row>
    <row r="89" spans="1:29" ht="19.5" customHeight="1" x14ac:dyDescent="0.25">
      <c r="A89" s="309" t="s">
        <v>31</v>
      </c>
      <c r="B89" s="312">
        <f>SUM(B56+1)</f>
        <v>46031</v>
      </c>
      <c r="C89" s="290" t="s">
        <v>756</v>
      </c>
      <c r="D89" s="292"/>
      <c r="E89" s="299"/>
      <c r="F89" s="299"/>
      <c r="G89" s="284">
        <v>0.35694444444444445</v>
      </c>
      <c r="H89" s="284">
        <v>0.52083333333333337</v>
      </c>
      <c r="I89" s="287">
        <v>0.55208333333333337</v>
      </c>
      <c r="J89" s="287">
        <v>0.68125000000000002</v>
      </c>
      <c r="K89" s="299"/>
      <c r="L89" s="299"/>
      <c r="M89" s="318">
        <f>(F110-E110)+(L110-K110)</f>
        <v>0</v>
      </c>
      <c r="N89" s="321">
        <f>(H89-G89)</f>
        <v>0.16388888888888892</v>
      </c>
      <c r="O89" s="324">
        <f>(J89-I89)</f>
        <v>0.12916666666666665</v>
      </c>
      <c r="P89" s="327">
        <f>SUM(M89:O110)</f>
        <v>0.29305555555555557</v>
      </c>
      <c r="R89" s="34" t="s">
        <v>719</v>
      </c>
      <c r="S89" s="34" t="s">
        <v>24</v>
      </c>
      <c r="U89" s="34"/>
      <c r="W89" s="34"/>
      <c r="AC89" s="34"/>
    </row>
    <row r="90" spans="1:29" ht="19.5" customHeight="1" x14ac:dyDescent="0.3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S90" s="232" t="s">
        <v>720</v>
      </c>
      <c r="U90" s="34"/>
      <c r="W90" s="34"/>
    </row>
    <row r="91" spans="1:29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/>
      <c r="S91" s="34" t="s">
        <v>746</v>
      </c>
      <c r="U91" s="198" t="s">
        <v>153</v>
      </c>
      <c r="V91" s="1"/>
      <c r="W91" s="34"/>
    </row>
    <row r="92" spans="1:29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S92" s="34" t="s">
        <v>747</v>
      </c>
      <c r="T92" s="34"/>
      <c r="U92" s="198" t="s">
        <v>153</v>
      </c>
      <c r="W92" s="34"/>
    </row>
    <row r="93" spans="1:29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34" t="s">
        <v>233</v>
      </c>
      <c r="S93" s="34" t="s">
        <v>23</v>
      </c>
      <c r="U93" s="34"/>
      <c r="V93" s="1"/>
      <c r="W93" s="34"/>
    </row>
    <row r="94" spans="1:29" ht="19.5" customHeight="1" x14ac:dyDescent="0.3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s="34"/>
      <c r="S94" s="232" t="s">
        <v>234</v>
      </c>
      <c r="U94" s="34"/>
      <c r="V94" s="1"/>
      <c r="W94" s="34"/>
    </row>
    <row r="95" spans="1:29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34"/>
      <c r="S95" s="34" t="s">
        <v>748</v>
      </c>
      <c r="U95" s="34"/>
      <c r="V95" s="1"/>
      <c r="W95" s="34"/>
    </row>
    <row r="96" spans="1:29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R96" s="34"/>
      <c r="S96" s="34"/>
      <c r="T96" s="34" t="s">
        <v>170</v>
      </c>
      <c r="U96" s="280" t="s">
        <v>666</v>
      </c>
      <c r="V96" s="280"/>
      <c r="W96" s="198" t="s">
        <v>153</v>
      </c>
      <c r="X96" s="227" t="s">
        <v>201</v>
      </c>
      <c r="Y96" s="214">
        <v>1026811</v>
      </c>
      <c r="Z96" s="195" t="s">
        <v>257</v>
      </c>
      <c r="AA96" s="189"/>
      <c r="AB96" s="189"/>
    </row>
    <row r="97" spans="1:28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s="34"/>
      <c r="T97" s="34" t="s">
        <v>166</v>
      </c>
      <c r="U97" s="280" t="s">
        <v>667</v>
      </c>
      <c r="V97" s="281"/>
      <c r="W97" s="198" t="s">
        <v>153</v>
      </c>
      <c r="X97" s="227" t="s">
        <v>201</v>
      </c>
      <c r="Y97" s="214">
        <v>1026811</v>
      </c>
      <c r="Z97" s="195" t="s">
        <v>257</v>
      </c>
      <c r="AA97" s="189"/>
      <c r="AB97" s="189"/>
    </row>
    <row r="98" spans="1:28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R98" s="34"/>
      <c r="T98" s="34" t="s">
        <v>389</v>
      </c>
      <c r="U98" s="280" t="s">
        <v>749</v>
      </c>
      <c r="V98" s="281"/>
      <c r="W98" s="198" t="s">
        <v>153</v>
      </c>
      <c r="X98" s="227" t="s">
        <v>201</v>
      </c>
      <c r="Y98" s="214">
        <v>1026811</v>
      </c>
      <c r="Z98" s="195" t="s">
        <v>257</v>
      </c>
      <c r="AA98" s="189"/>
      <c r="AB98" s="189"/>
    </row>
    <row r="99" spans="1:28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R99" s="34"/>
      <c r="S99" t="s">
        <v>750</v>
      </c>
      <c r="W99" s="34"/>
      <c r="X99" s="198" t="s">
        <v>153</v>
      </c>
    </row>
    <row r="100" spans="1:28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R100" s="34"/>
      <c r="S100" s="34" t="s">
        <v>755</v>
      </c>
      <c r="U100" s="198" t="s">
        <v>153</v>
      </c>
      <c r="V100" s="227" t="s">
        <v>201</v>
      </c>
      <c r="W100" s="214">
        <v>1026822</v>
      </c>
      <c r="X100" s="195" t="s">
        <v>260</v>
      </c>
      <c r="Y100" s="189"/>
    </row>
    <row r="101" spans="1:28" ht="19.5" customHeight="1" x14ac:dyDescent="0.3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R101" s="232" t="s">
        <v>751</v>
      </c>
      <c r="S101" s="34" t="s">
        <v>33</v>
      </c>
      <c r="V101" s="34"/>
    </row>
    <row r="102" spans="1:28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R102" s="34"/>
      <c r="S102" s="34" t="s">
        <v>752</v>
      </c>
      <c r="T102" s="34"/>
      <c r="V102" s="198" t="s">
        <v>153</v>
      </c>
      <c r="W102" s="34"/>
    </row>
    <row r="103" spans="1:28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R103" s="34"/>
      <c r="S103" s="34" t="s">
        <v>753</v>
      </c>
      <c r="T103" s="34"/>
      <c r="U103" s="34"/>
      <c r="V103" s="198" t="s">
        <v>153</v>
      </c>
      <c r="X103" s="34"/>
    </row>
    <row r="104" spans="1:28" ht="19.5" customHeight="1" x14ac:dyDescent="0.3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R104" s="232" t="s">
        <v>142</v>
      </c>
      <c r="S104" s="34" t="s">
        <v>24</v>
      </c>
      <c r="T104" s="34"/>
      <c r="U104" s="34"/>
      <c r="X104" s="34"/>
    </row>
    <row r="105" spans="1:28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R105" s="34"/>
      <c r="S105" s="34" t="s">
        <v>754</v>
      </c>
      <c r="T105" s="34"/>
      <c r="U105" s="34"/>
      <c r="W105" s="198" t="s">
        <v>153</v>
      </c>
      <c r="X105" s="203" t="s">
        <v>758</v>
      </c>
      <c r="Y105" s="188"/>
      <c r="Z105" s="188"/>
    </row>
    <row r="106" spans="1:28" ht="19.5" customHeight="1" x14ac:dyDescent="0.25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R106" s="34" t="s">
        <v>172</v>
      </c>
      <c r="S106" s="34" t="s">
        <v>32</v>
      </c>
      <c r="T106" s="34"/>
      <c r="U106" s="34"/>
      <c r="X106" s="34"/>
      <c r="Y106" s="34"/>
    </row>
    <row r="107" spans="1:28" ht="19.5" customHeight="1" x14ac:dyDescent="0.3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R107" s="34"/>
      <c r="S107" s="232" t="s">
        <v>191</v>
      </c>
      <c r="T107" s="34"/>
      <c r="U107" s="34"/>
      <c r="X107" s="34"/>
      <c r="Y107" s="34"/>
    </row>
    <row r="108" spans="1:28" ht="19.5" customHeight="1" x14ac:dyDescent="0.25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R108" s="34"/>
      <c r="S108" s="34" t="s">
        <v>757</v>
      </c>
      <c r="T108" s="34"/>
      <c r="U108" s="198" t="s">
        <v>153</v>
      </c>
      <c r="X108" s="34"/>
    </row>
    <row r="109" spans="1:28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R109" s="34"/>
      <c r="S109" s="34"/>
      <c r="T109" s="34"/>
      <c r="X109" s="34"/>
    </row>
    <row r="110" spans="1:28" ht="19.5" customHeight="1" x14ac:dyDescent="0.25">
      <c r="A110" s="311"/>
      <c r="B110" s="314"/>
      <c r="C110" s="296"/>
      <c r="D110" s="298"/>
      <c r="E110" s="301"/>
      <c r="F110" s="301"/>
      <c r="G110" s="286"/>
      <c r="H110" s="286"/>
      <c r="I110" s="289"/>
      <c r="J110" s="289"/>
      <c r="K110" s="301"/>
      <c r="L110" s="301"/>
      <c r="M110" s="320"/>
      <c r="N110" s="323"/>
      <c r="O110" s="326"/>
      <c r="P110" s="329"/>
      <c r="Q110" s="62">
        <v>0.29166666666666669</v>
      </c>
      <c r="U110" s="34"/>
      <c r="W110" s="34"/>
    </row>
    <row r="111" spans="1:28" ht="19.5" customHeight="1" x14ac:dyDescent="0.25">
      <c r="A111" s="35" t="s">
        <v>34</v>
      </c>
      <c r="B111" s="36">
        <f>SUM(B89+1)</f>
        <v>46032</v>
      </c>
      <c r="C111" s="290"/>
      <c r="D111" s="292"/>
      <c r="E111" s="299"/>
      <c r="F111" s="299"/>
      <c r="G111" s="299"/>
      <c r="H111" s="299"/>
      <c r="I111" s="299"/>
      <c r="J111" s="299"/>
      <c r="K111" s="299"/>
      <c r="L111" s="299"/>
      <c r="M111" s="318">
        <f>(F111-E111)+(H111-G111)</f>
        <v>0</v>
      </c>
      <c r="N111" s="318">
        <f>(G111-F111)+(I111-H111)</f>
        <v>0</v>
      </c>
      <c r="O111" s="318">
        <f>(H111-G111)+(J111-I111)</f>
        <v>0</v>
      </c>
      <c r="P111" s="318">
        <f>(I111-H111)+(K111-J111)</f>
        <v>0</v>
      </c>
    </row>
    <row r="112" spans="1:28" ht="19.5" customHeight="1" x14ac:dyDescent="0.25">
      <c r="A112" s="37" t="s">
        <v>35</v>
      </c>
      <c r="B112" s="36">
        <f>SUM(B111+1)</f>
        <v>46033</v>
      </c>
      <c r="C112" s="296"/>
      <c r="D112" s="298"/>
      <c r="E112" s="301"/>
      <c r="F112" s="301"/>
      <c r="G112" s="301"/>
      <c r="H112" s="301"/>
      <c r="I112" s="301"/>
      <c r="J112" s="301"/>
      <c r="K112" s="301"/>
      <c r="L112" s="301"/>
      <c r="M112" s="320"/>
      <c r="N112" s="320"/>
      <c r="O112" s="320"/>
      <c r="P112" s="320"/>
    </row>
    <row r="113" spans="1:16" ht="30" customHeight="1" x14ac:dyDescent="0.25">
      <c r="A113" s="38"/>
      <c r="B113" s="38"/>
      <c r="C113" s="38"/>
      <c r="D113" s="38"/>
      <c r="E113" s="39"/>
      <c r="F113" s="40"/>
      <c r="G113" s="40"/>
      <c r="H113" s="38"/>
      <c r="I113" s="38"/>
      <c r="J113" s="38"/>
      <c r="K113" s="41"/>
      <c r="L113" s="41"/>
      <c r="M113" s="41"/>
      <c r="N113" s="38"/>
    </row>
    <row r="114" spans="1:16" ht="30.75" customHeight="1" x14ac:dyDescent="0.25">
      <c r="A114" s="175"/>
      <c r="B114" s="175"/>
      <c r="C114" s="175"/>
      <c r="D114" s="175"/>
      <c r="E114" s="176"/>
      <c r="F114" s="175"/>
      <c r="G114" s="175"/>
      <c r="H114" s="38"/>
      <c r="I114" s="38"/>
      <c r="J114" s="330" t="s">
        <v>36</v>
      </c>
      <c r="K114" s="330"/>
      <c r="L114" s="330"/>
      <c r="M114" s="108">
        <f>SUM(M9+M33+M42+M56+M89+M111+M112)</f>
        <v>0</v>
      </c>
      <c r="N114" s="110">
        <f>SUM(N9+N33+N42+N56+N89+N111+N112)</f>
        <v>0.90694444444444455</v>
      </c>
      <c r="O114" s="109">
        <f>SUM(O9+O33+O42+O56+O89+O111+O112)</f>
        <v>0.86736111111111114</v>
      </c>
      <c r="P114" s="111">
        <f>SUM(P9+P33+P42+P56+P89+P111+P112)</f>
        <v>1.7743055555555558</v>
      </c>
    </row>
    <row r="115" spans="1:16" ht="30.75" customHeight="1" x14ac:dyDescent="0.25">
      <c r="A115" s="175"/>
      <c r="B115" s="175"/>
      <c r="C115" s="175"/>
      <c r="D115" s="175"/>
      <c r="E115" s="176"/>
      <c r="F115" s="175"/>
      <c r="G115" s="175"/>
      <c r="H115" s="38"/>
      <c r="I115" s="38"/>
      <c r="J115" s="330" t="s">
        <v>37</v>
      </c>
      <c r="K115" s="330"/>
      <c r="L115" s="331"/>
      <c r="M115" s="42"/>
      <c r="N115" s="51">
        <f>SUM(Q9:Q112)</f>
        <v>1.4583333333333335</v>
      </c>
      <c r="O115" s="43"/>
    </row>
    <row r="116" spans="1:16" ht="30.75" customHeight="1" x14ac:dyDescent="0.25">
      <c r="A116" s="175"/>
      <c r="B116" s="175"/>
      <c r="C116" s="175"/>
      <c r="D116" s="175"/>
      <c r="E116" s="176"/>
      <c r="F116" s="175"/>
      <c r="G116" s="175"/>
      <c r="H116" s="38"/>
      <c r="I116" s="38"/>
      <c r="J116" s="330" t="s">
        <v>38</v>
      </c>
      <c r="K116" s="330"/>
      <c r="L116" s="331"/>
      <c r="M116" s="42"/>
      <c r="N116" s="51">
        <f>SUM(P114-N115)</f>
        <v>0.31597222222222232</v>
      </c>
      <c r="O116" s="43"/>
    </row>
    <row r="117" spans="1:16" ht="30.75" customHeight="1" x14ac:dyDescent="0.25">
      <c r="A117" s="175"/>
      <c r="B117" s="175"/>
      <c r="C117" s="175"/>
      <c r="D117" s="175"/>
      <c r="E117" s="176"/>
      <c r="F117" s="175"/>
      <c r="G117" s="175"/>
      <c r="H117" s="38"/>
      <c r="I117" s="38"/>
      <c r="J117" s="330" t="s">
        <v>39</v>
      </c>
      <c r="K117" s="330"/>
      <c r="L117" s="331"/>
      <c r="M117" s="42"/>
      <c r="N117" s="51">
        <f>'SEM1'!N56</f>
        <v>6.8749999999999978E-2</v>
      </c>
      <c r="O117" s="43"/>
    </row>
    <row r="118" spans="1:16" ht="30.75" customHeight="1" x14ac:dyDescent="0.25">
      <c r="A118" s="177"/>
      <c r="B118" s="177"/>
      <c r="C118" s="177"/>
      <c r="D118" s="177"/>
      <c r="E118" s="176"/>
      <c r="F118" s="177"/>
      <c r="G118" s="177"/>
      <c r="H118" s="38"/>
      <c r="I118" s="38"/>
      <c r="J118" s="330" t="s">
        <v>40</v>
      </c>
      <c r="K118" s="330"/>
      <c r="L118" s="331"/>
      <c r="M118" s="44"/>
      <c r="N118" s="52">
        <f>N116+N117</f>
        <v>0.3847222222222223</v>
      </c>
      <c r="O118" s="45"/>
    </row>
    <row r="125" spans="1:16" x14ac:dyDescent="0.25">
      <c r="F125" s="38"/>
      <c r="G125" s="38"/>
      <c r="H125" s="38"/>
      <c r="I125" s="38"/>
    </row>
    <row r="126" spans="1:16" x14ac:dyDescent="0.25">
      <c r="F126" s="38"/>
      <c r="G126" s="38"/>
      <c r="H126" s="38"/>
      <c r="I126" s="38"/>
    </row>
    <row r="127" spans="1:16" x14ac:dyDescent="0.25">
      <c r="F127" s="38"/>
      <c r="G127" s="38"/>
      <c r="H127" s="38"/>
      <c r="I127" s="38"/>
    </row>
    <row r="128" spans="1:16" x14ac:dyDescent="0.25">
      <c r="F128" s="38"/>
      <c r="G128" s="38"/>
      <c r="H128" s="38"/>
      <c r="I128" s="38"/>
    </row>
    <row r="129" spans="5:9" x14ac:dyDescent="0.25">
      <c r="F129" s="38"/>
      <c r="G129" s="38"/>
      <c r="H129" s="38"/>
      <c r="I129" s="38"/>
    </row>
    <row r="130" spans="5:9" x14ac:dyDescent="0.25">
      <c r="F130" s="38"/>
      <c r="G130" s="38"/>
      <c r="H130" s="38"/>
      <c r="I130" s="38"/>
    </row>
    <row r="136" spans="5:9" x14ac:dyDescent="0.25">
      <c r="E136" s="15"/>
    </row>
  </sheetData>
  <mergeCells count="108">
    <mergeCell ref="U84:V84"/>
    <mergeCell ref="U96:V96"/>
    <mergeCell ref="U97:V97"/>
    <mergeCell ref="U98:V98"/>
    <mergeCell ref="U65:V65"/>
    <mergeCell ref="U67:V67"/>
    <mergeCell ref="U79:V79"/>
    <mergeCell ref="V82:W82"/>
    <mergeCell ref="U80:V80"/>
    <mergeCell ref="C33:D41"/>
    <mergeCell ref="C42:D55"/>
    <mergeCell ref="C56:D88"/>
    <mergeCell ref="C89:D110"/>
    <mergeCell ref="M9:M32"/>
    <mergeCell ref="N9:N32"/>
    <mergeCell ref="O9:O32"/>
    <mergeCell ref="P9:P32"/>
    <mergeCell ref="O111:O112"/>
    <mergeCell ref="N111:N112"/>
    <mergeCell ref="M111:M112"/>
    <mergeCell ref="P111:P112"/>
    <mergeCell ref="N42:N55"/>
    <mergeCell ref="G42:G55"/>
    <mergeCell ref="G56:G88"/>
    <mergeCell ref="G89:G110"/>
    <mergeCell ref="H33:H41"/>
    <mergeCell ref="H42:H55"/>
    <mergeCell ref="E42:E55"/>
    <mergeCell ref="E56:E88"/>
    <mergeCell ref="F42:F55"/>
    <mergeCell ref="F56:F88"/>
    <mergeCell ref="F89:F110"/>
    <mergeCell ref="J33:J41"/>
    <mergeCell ref="I9:I32"/>
    <mergeCell ref="J9:J32"/>
    <mergeCell ref="L42:L55"/>
    <mergeCell ref="L56:L88"/>
    <mergeCell ref="L89:L110"/>
    <mergeCell ref="I42:I55"/>
    <mergeCell ref="I56:I88"/>
    <mergeCell ref="I89:I110"/>
    <mergeCell ref="J42:J55"/>
    <mergeCell ref="J56:J88"/>
    <mergeCell ref="J89:J110"/>
    <mergeCell ref="K42:K55"/>
    <mergeCell ref="K56:K88"/>
    <mergeCell ref="K89:K110"/>
    <mergeCell ref="Q6:Q7"/>
    <mergeCell ref="M89:M110"/>
    <mergeCell ref="N89:N110"/>
    <mergeCell ref="O89:O110"/>
    <mergeCell ref="P89:P110"/>
    <mergeCell ref="M56:M88"/>
    <mergeCell ref="N56:N88"/>
    <mergeCell ref="O56:O88"/>
    <mergeCell ref="P56:P88"/>
    <mergeCell ref="M42:M55"/>
    <mergeCell ref="O42:O55"/>
    <mergeCell ref="P42:P55"/>
    <mergeCell ref="M33:M41"/>
    <mergeCell ref="N33:N41"/>
    <mergeCell ref="O33:O41"/>
    <mergeCell ref="P33:P41"/>
    <mergeCell ref="A56:A88"/>
    <mergeCell ref="J118:L118"/>
    <mergeCell ref="J114:L114"/>
    <mergeCell ref="J115:L115"/>
    <mergeCell ref="J116:L116"/>
    <mergeCell ref="J117:L117"/>
    <mergeCell ref="A89:A110"/>
    <mergeCell ref="B56:B88"/>
    <mergeCell ref="B89:B110"/>
    <mergeCell ref="E89:E110"/>
    <mergeCell ref="H56:H88"/>
    <mergeCell ref="H89:H110"/>
    <mergeCell ref="I111:I112"/>
    <mergeCell ref="J111:J112"/>
    <mergeCell ref="K111:K112"/>
    <mergeCell ref="L111:L112"/>
    <mergeCell ref="C111:D112"/>
    <mergeCell ref="E111:E112"/>
    <mergeCell ref="F111:F112"/>
    <mergeCell ref="G111:G112"/>
    <mergeCell ref="H111:H112"/>
    <mergeCell ref="A33:A41"/>
    <mergeCell ref="A42:A55"/>
    <mergeCell ref="B9:B32"/>
    <mergeCell ref="B33:B41"/>
    <mergeCell ref="B42:B55"/>
    <mergeCell ref="A9:A32"/>
    <mergeCell ref="A1:N1"/>
    <mergeCell ref="G6:H6"/>
    <mergeCell ref="I6:J6"/>
    <mergeCell ref="K6:L6"/>
    <mergeCell ref="M6:P6"/>
    <mergeCell ref="C9:D32"/>
    <mergeCell ref="E9:E32"/>
    <mergeCell ref="F9:F32"/>
    <mergeCell ref="G9:G32"/>
    <mergeCell ref="H9:H32"/>
    <mergeCell ref="K9:K32"/>
    <mergeCell ref="L9:L32"/>
    <mergeCell ref="E33:E41"/>
    <mergeCell ref="G33:G41"/>
    <mergeCell ref="I33:I41"/>
    <mergeCell ref="K33:K41"/>
    <mergeCell ref="F33:F41"/>
    <mergeCell ref="L33:L4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1">
    <pageSetUpPr fitToPage="1"/>
  </sheetPr>
  <dimension ref="A1:AB117"/>
  <sheetViews>
    <sheetView topLeftCell="A4" zoomScale="90" workbookViewId="0">
      <selection activeCell="S87" sqref="S8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" customWidth="1"/>
    <col min="19" max="19" width="14.1796875" customWidth="1"/>
    <col min="21" max="21" width="15.7265625" bestFit="1" customWidth="1"/>
    <col min="23" max="23" width="13.26953125" customWidth="1"/>
    <col min="24" max="24" width="13.45312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44</v>
      </c>
      <c r="B5" s="13" t="s">
        <v>3</v>
      </c>
      <c r="C5" s="14">
        <f>SUM('SEM2'!B112+1)</f>
        <v>46034</v>
      </c>
      <c r="D5" s="15" t="s">
        <v>4</v>
      </c>
      <c r="E5" s="16">
        <f>SUM(B93)</f>
        <v>46040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46034</v>
      </c>
      <c r="C9" s="290" t="s">
        <v>233</v>
      </c>
      <c r="D9" s="292"/>
      <c r="E9" s="302"/>
      <c r="F9" s="302"/>
      <c r="G9" s="284">
        <v>0.35833333333333334</v>
      </c>
      <c r="H9" s="284">
        <v>0.52083333333333337</v>
      </c>
      <c r="I9" s="287">
        <v>0.56944444444444442</v>
      </c>
      <c r="J9" s="287">
        <v>0.73958333333333337</v>
      </c>
      <c r="K9" s="302"/>
      <c r="L9" s="302"/>
      <c r="M9" s="318">
        <f>(F9-E9)+(L9-K9)</f>
        <v>0</v>
      </c>
      <c r="N9" s="321">
        <f>(H9-G9)</f>
        <v>0.16250000000000003</v>
      </c>
      <c r="O9" s="324">
        <f>(J9-I9)</f>
        <v>0.17013888888888895</v>
      </c>
      <c r="P9" s="327">
        <f>SUM(M9:O18)</f>
        <v>0.33263888888888898</v>
      </c>
      <c r="R9" t="s">
        <v>233</v>
      </c>
      <c r="S9" s="34" t="s">
        <v>42</v>
      </c>
      <c r="T9" s="34"/>
    </row>
    <row r="10" spans="1:28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234</v>
      </c>
    </row>
    <row r="11" spans="1:28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759</v>
      </c>
      <c r="V11" s="34"/>
      <c r="X11" s="34"/>
    </row>
    <row r="12" spans="1:28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 t="s">
        <v>214</v>
      </c>
      <c r="V12" s="34"/>
      <c r="X12" s="34"/>
    </row>
    <row r="13" spans="1:28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/>
      <c r="T13" t="s">
        <v>760</v>
      </c>
      <c r="U13" s="281" t="s">
        <v>276</v>
      </c>
      <c r="V13" s="281"/>
      <c r="W13" s="198" t="s">
        <v>153</v>
      </c>
      <c r="X13" s="220" t="s">
        <v>201</v>
      </c>
      <c r="Y13" s="217">
        <v>1026565</v>
      </c>
      <c r="Z13" s="189" t="s">
        <v>257</v>
      </c>
      <c r="AA13" s="189"/>
      <c r="AB13" s="189"/>
    </row>
    <row r="14" spans="1:28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 t="s">
        <v>476</v>
      </c>
      <c r="Y14" s="34"/>
    </row>
    <row r="15" spans="1:28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/>
      <c r="T15" t="s">
        <v>267</v>
      </c>
      <c r="U15" s="281" t="s">
        <v>761</v>
      </c>
      <c r="V15" s="281"/>
      <c r="W15" s="184" t="s">
        <v>151</v>
      </c>
      <c r="X15" s="216" t="s">
        <v>201</v>
      </c>
      <c r="Y15" s="194">
        <v>1026839</v>
      </c>
    </row>
    <row r="16" spans="1:28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/>
      <c r="U16" s="228" t="s">
        <v>762</v>
      </c>
      <c r="V16" s="34"/>
    </row>
    <row r="17" spans="1:28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/>
      <c r="T17" s="34"/>
      <c r="U17" s="233"/>
    </row>
    <row r="18" spans="1:28" ht="19.5" customHeight="1" x14ac:dyDescent="0.25">
      <c r="A18" s="311"/>
      <c r="B18" s="314"/>
      <c r="C18" s="296"/>
      <c r="D18" s="298"/>
      <c r="E18" s="304"/>
      <c r="F18" s="304"/>
      <c r="G18" s="286"/>
      <c r="H18" s="286"/>
      <c r="I18" s="289"/>
      <c r="J18" s="289"/>
      <c r="K18" s="304"/>
      <c r="L18" s="304"/>
      <c r="M18" s="320"/>
      <c r="N18" s="323"/>
      <c r="O18" s="326"/>
      <c r="P18" s="329"/>
      <c r="Q18" s="62">
        <v>0.29166666666666669</v>
      </c>
    </row>
    <row r="19" spans="1:28" ht="19.5" customHeight="1" x14ac:dyDescent="0.25">
      <c r="A19" s="309" t="s">
        <v>22</v>
      </c>
      <c r="B19" s="312">
        <f>SUM(B9+1)</f>
        <v>46035</v>
      </c>
      <c r="C19" s="290" t="s">
        <v>772</v>
      </c>
      <c r="D19" s="292"/>
      <c r="E19" s="302"/>
      <c r="F19" s="302"/>
      <c r="G19" s="284">
        <v>0.33333333333333331</v>
      </c>
      <c r="H19" s="284">
        <v>0.52083333333333337</v>
      </c>
      <c r="I19" s="287">
        <v>0.55208333333333337</v>
      </c>
      <c r="J19" s="287">
        <v>0.75</v>
      </c>
      <c r="K19" s="302"/>
      <c r="L19" s="302"/>
      <c r="M19" s="318">
        <f>(F19-E19)+(L19-K19)</f>
        <v>0</v>
      </c>
      <c r="N19" s="321">
        <f>(H19-G19)</f>
        <v>0.18750000000000006</v>
      </c>
      <c r="O19" s="324">
        <f>(J19-I19)</f>
        <v>0.19791666666666663</v>
      </c>
      <c r="P19" s="327">
        <f>SUM(M19:O41)</f>
        <v>0.38541666666666669</v>
      </c>
      <c r="R19" t="s">
        <v>233</v>
      </c>
      <c r="S19" s="34" t="s">
        <v>23</v>
      </c>
      <c r="T19" s="34"/>
      <c r="V19" s="34"/>
    </row>
    <row r="20" spans="1:28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232" t="s">
        <v>234</v>
      </c>
      <c r="V20" s="34"/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S21" s="34" t="s">
        <v>476</v>
      </c>
      <c r="Y21" s="34"/>
    </row>
    <row r="22" spans="1:28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S22" s="34"/>
      <c r="T22" t="s">
        <v>267</v>
      </c>
      <c r="U22" s="281" t="s">
        <v>761</v>
      </c>
      <c r="V22" s="281"/>
      <c r="W22" s="184" t="s">
        <v>151</v>
      </c>
      <c r="X22" s="216" t="s">
        <v>201</v>
      </c>
      <c r="Y22" s="194">
        <v>1026839</v>
      </c>
    </row>
    <row r="23" spans="1:28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/>
      <c r="U23" s="228" t="s">
        <v>763</v>
      </c>
      <c r="V23" s="34"/>
    </row>
    <row r="24" spans="1:28" ht="19.5" customHeight="1" x14ac:dyDescent="0.3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/>
      <c r="T24" s="34"/>
      <c r="U24" s="234" t="s">
        <v>764</v>
      </c>
    </row>
    <row r="25" spans="1:28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 t="s">
        <v>248</v>
      </c>
      <c r="T25" s="34"/>
      <c r="U25" s="234"/>
    </row>
    <row r="26" spans="1:28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/>
      <c r="T26" s="34" t="s">
        <v>160</v>
      </c>
      <c r="U26" s="348" t="s">
        <v>284</v>
      </c>
      <c r="V26" s="348"/>
      <c r="W26" s="198" t="s">
        <v>153</v>
      </c>
      <c r="X26" s="220" t="s">
        <v>201</v>
      </c>
      <c r="Y26" s="217">
        <v>1026884</v>
      </c>
      <c r="Z26" s="189" t="s">
        <v>257</v>
      </c>
      <c r="AA26" s="189"/>
      <c r="AB26" s="189"/>
    </row>
    <row r="27" spans="1:28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/>
      <c r="T27" s="34"/>
      <c r="U27" s="234"/>
    </row>
    <row r="28" spans="1:28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232" t="s">
        <v>142</v>
      </c>
      <c r="S28" s="34" t="s">
        <v>28</v>
      </c>
      <c r="T28" s="34"/>
      <c r="V28" s="34"/>
    </row>
    <row r="29" spans="1:28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34" t="s">
        <v>765</v>
      </c>
      <c r="V29" s="198" t="s">
        <v>153</v>
      </c>
    </row>
    <row r="30" spans="1:28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34" t="s">
        <v>766</v>
      </c>
      <c r="V30" s="198" t="s">
        <v>153</v>
      </c>
    </row>
    <row r="31" spans="1:28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34" t="s">
        <v>767</v>
      </c>
      <c r="V31" s="198" t="s">
        <v>153</v>
      </c>
    </row>
    <row r="32" spans="1:28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 t="s">
        <v>172</v>
      </c>
      <c r="S32" s="34" t="s">
        <v>24</v>
      </c>
    </row>
    <row r="33" spans="1:28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232" t="s">
        <v>181</v>
      </c>
    </row>
    <row r="34" spans="1:28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 t="s">
        <v>768</v>
      </c>
      <c r="V34" s="198" t="s">
        <v>153</v>
      </c>
    </row>
    <row r="35" spans="1:28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/>
      <c r="S35" s="34" t="s">
        <v>248</v>
      </c>
    </row>
    <row r="36" spans="1:28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/>
      <c r="S36" s="34"/>
      <c r="T36" t="s">
        <v>170</v>
      </c>
      <c r="U36" s="281" t="s">
        <v>254</v>
      </c>
      <c r="V36" s="281"/>
      <c r="W36" s="198" t="s">
        <v>153</v>
      </c>
      <c r="X36" s="220" t="s">
        <v>201</v>
      </c>
      <c r="Y36" s="217">
        <v>1024272</v>
      </c>
      <c r="Z36" s="189" t="s">
        <v>257</v>
      </c>
      <c r="AA36" s="189"/>
      <c r="AB36" s="189"/>
    </row>
    <row r="37" spans="1:28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R37" s="34" t="s">
        <v>773</v>
      </c>
      <c r="S37" s="34" t="s">
        <v>24</v>
      </c>
      <c r="U37" s="34"/>
    </row>
    <row r="38" spans="1:28" ht="19.5" customHeight="1" x14ac:dyDescent="0.3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R38" s="34"/>
      <c r="S38" s="232" t="s">
        <v>676</v>
      </c>
      <c r="U38" s="34"/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R39" s="34"/>
      <c r="S39" s="34" t="s">
        <v>774</v>
      </c>
      <c r="U39" s="34"/>
      <c r="V39" s="198" t="s">
        <v>153</v>
      </c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R40" s="34"/>
      <c r="S40" s="34"/>
      <c r="U40" s="34"/>
    </row>
    <row r="41" spans="1:28" ht="19.5" customHeight="1" x14ac:dyDescent="0.25">
      <c r="A41" s="311"/>
      <c r="B41" s="314"/>
      <c r="C41" s="296"/>
      <c r="D41" s="298"/>
      <c r="E41" s="304"/>
      <c r="F41" s="304"/>
      <c r="G41" s="286"/>
      <c r="H41" s="286"/>
      <c r="I41" s="289"/>
      <c r="J41" s="289"/>
      <c r="K41" s="304"/>
      <c r="L41" s="304"/>
      <c r="M41" s="320"/>
      <c r="N41" s="323"/>
      <c r="O41" s="326"/>
      <c r="P41" s="329"/>
      <c r="Q41" s="62">
        <v>0.29166666666666669</v>
      </c>
    </row>
    <row r="42" spans="1:28" ht="19.5" customHeight="1" x14ac:dyDescent="0.25">
      <c r="A42" s="309" t="s">
        <v>26</v>
      </c>
      <c r="B42" s="312">
        <f>SUM(B19+1)</f>
        <v>46036</v>
      </c>
      <c r="C42" s="290" t="s">
        <v>769</v>
      </c>
      <c r="D42" s="292"/>
      <c r="E42" s="302"/>
      <c r="F42" s="302"/>
      <c r="G42" s="284">
        <v>0.29097222222222224</v>
      </c>
      <c r="H42" s="284">
        <v>0.52083333333333337</v>
      </c>
      <c r="I42" s="287">
        <v>0.55208333333333337</v>
      </c>
      <c r="J42" s="287">
        <v>0.72916666666666663</v>
      </c>
      <c r="K42" s="302"/>
      <c r="L42" s="302"/>
      <c r="M42" s="318">
        <f>(F42-E42)+(L42-K42)</f>
        <v>0</v>
      </c>
      <c r="N42" s="321">
        <f>(H42-G42)</f>
        <v>0.22986111111111113</v>
      </c>
      <c r="O42" s="324">
        <f>(J42-I42)</f>
        <v>0.17708333333333326</v>
      </c>
      <c r="P42" s="327">
        <f>SUM(M42:O60)</f>
        <v>0.40694444444444439</v>
      </c>
      <c r="R42" s="34" t="s">
        <v>142</v>
      </c>
      <c r="S42" s="34" t="s">
        <v>23</v>
      </c>
    </row>
    <row r="43" spans="1:28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34" t="s">
        <v>770</v>
      </c>
      <c r="V43" s="198" t="s">
        <v>153</v>
      </c>
    </row>
    <row r="44" spans="1:28" ht="19.5" customHeight="1" x14ac:dyDescent="0.3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/>
      <c r="T44" s="228" t="s">
        <v>771</v>
      </c>
      <c r="U44" s="34"/>
    </row>
    <row r="45" spans="1:28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 t="s">
        <v>172</v>
      </c>
      <c r="S45" s="34" t="s">
        <v>24</v>
      </c>
    </row>
    <row r="46" spans="1:28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R46" s="34"/>
      <c r="S46" s="232" t="s">
        <v>181</v>
      </c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 t="s">
        <v>248</v>
      </c>
      <c r="V47" s="34"/>
    </row>
    <row r="48" spans="1:28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s="34"/>
      <c r="S48" s="34"/>
      <c r="T48" s="34" t="s">
        <v>166</v>
      </c>
      <c r="U48" s="280" t="s">
        <v>255</v>
      </c>
      <c r="V48" s="281"/>
      <c r="W48" s="198" t="s">
        <v>153</v>
      </c>
      <c r="X48" s="220" t="s">
        <v>201</v>
      </c>
      <c r="Y48" s="217">
        <v>1024272</v>
      </c>
      <c r="Z48" s="189" t="s">
        <v>257</v>
      </c>
      <c r="AA48" s="189"/>
      <c r="AB48" s="189"/>
    </row>
    <row r="49" spans="1:24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R49" t="s">
        <v>261</v>
      </c>
      <c r="S49" s="178" t="s">
        <v>24</v>
      </c>
      <c r="T49" s="34"/>
      <c r="V49" s="34"/>
    </row>
    <row r="50" spans="1:24" ht="19.5" customHeight="1" x14ac:dyDescent="0.3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232" t="s">
        <v>262</v>
      </c>
      <c r="T50" s="34"/>
      <c r="U50" s="233"/>
      <c r="V50" s="34"/>
    </row>
    <row r="51" spans="1:24" ht="19.5" customHeight="1" x14ac:dyDescent="0.3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 t="s">
        <v>775</v>
      </c>
      <c r="T51" s="34"/>
      <c r="U51" s="233"/>
      <c r="V51" s="198" t="s">
        <v>153</v>
      </c>
    </row>
    <row r="52" spans="1:24" ht="19.5" customHeight="1" x14ac:dyDescent="0.3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R52" t="s">
        <v>233</v>
      </c>
      <c r="S52" s="178" t="s">
        <v>23</v>
      </c>
      <c r="T52" s="34"/>
      <c r="U52" s="233"/>
    </row>
    <row r="53" spans="1:24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232" t="s">
        <v>234</v>
      </c>
      <c r="T53" s="34"/>
    </row>
    <row r="54" spans="1:24" ht="19.5" customHeight="1" x14ac:dyDescent="0.3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34" t="s">
        <v>733</v>
      </c>
      <c r="T54" s="34"/>
      <c r="U54" s="233"/>
      <c r="V54" s="198" t="s">
        <v>153</v>
      </c>
    </row>
    <row r="55" spans="1:24" ht="19.5" customHeight="1" x14ac:dyDescent="0.3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T55" s="228" t="s">
        <v>776</v>
      </c>
      <c r="U55" s="233"/>
    </row>
    <row r="56" spans="1:24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t="s">
        <v>267</v>
      </c>
      <c r="T56" s="281" t="s">
        <v>761</v>
      </c>
      <c r="U56" s="281"/>
      <c r="V56" s="184" t="s">
        <v>151</v>
      </c>
      <c r="W56" s="216" t="s">
        <v>201</v>
      </c>
      <c r="X56" s="194">
        <v>1026839</v>
      </c>
    </row>
    <row r="57" spans="1:24" ht="19.5" customHeight="1" x14ac:dyDescent="0.3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T57" s="228" t="s">
        <v>763</v>
      </c>
      <c r="U57" s="34"/>
    </row>
    <row r="58" spans="1:24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34"/>
      <c r="T58" s="234" t="s">
        <v>764</v>
      </c>
    </row>
    <row r="59" spans="1:24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34"/>
      <c r="U59" s="233"/>
    </row>
    <row r="60" spans="1:24" ht="19.5" customHeight="1" x14ac:dyDescent="0.25">
      <c r="A60" s="311"/>
      <c r="B60" s="314"/>
      <c r="C60" s="296"/>
      <c r="D60" s="298"/>
      <c r="E60" s="304"/>
      <c r="F60" s="304"/>
      <c r="G60" s="286"/>
      <c r="H60" s="286"/>
      <c r="I60" s="289"/>
      <c r="J60" s="289"/>
      <c r="K60" s="304"/>
      <c r="L60" s="304"/>
      <c r="M60" s="320"/>
      <c r="N60" s="323"/>
      <c r="O60" s="326"/>
      <c r="P60" s="329"/>
      <c r="Q60" s="62">
        <v>0.29166666666666669</v>
      </c>
    </row>
    <row r="61" spans="1:24" ht="19.5" customHeight="1" x14ac:dyDescent="0.3">
      <c r="A61" s="309" t="s">
        <v>30</v>
      </c>
      <c r="B61" s="312">
        <f>SUM(B42+1)</f>
        <v>46037</v>
      </c>
      <c r="C61" s="290" t="s">
        <v>777</v>
      </c>
      <c r="D61" s="292"/>
      <c r="E61" s="302"/>
      <c r="F61" s="302"/>
      <c r="G61" s="284">
        <v>0.3659722222222222</v>
      </c>
      <c r="H61" s="284">
        <v>0.51041666666666663</v>
      </c>
      <c r="I61" s="287">
        <v>0.5625</v>
      </c>
      <c r="J61" s="287">
        <v>0.73750000000000004</v>
      </c>
      <c r="K61" s="302"/>
      <c r="L61" s="302"/>
      <c r="M61" s="318">
        <f>(F61-E61)+(L61-K61)</f>
        <v>0</v>
      </c>
      <c r="N61" s="321">
        <f>(H61-G61)</f>
        <v>0.14444444444444443</v>
      </c>
      <c r="O61" s="324">
        <f>(J61-I61)</f>
        <v>0.17500000000000004</v>
      </c>
      <c r="P61" s="327">
        <f>SUM(M61:O75)</f>
        <v>0.31944444444444448</v>
      </c>
      <c r="R61" t="s">
        <v>233</v>
      </c>
      <c r="S61" s="178" t="s">
        <v>29</v>
      </c>
      <c r="T61" s="34"/>
      <c r="U61" s="233"/>
    </row>
    <row r="62" spans="1:24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232" t="s">
        <v>234</v>
      </c>
      <c r="T62" s="34"/>
    </row>
    <row r="63" spans="1:24" ht="19.5" customHeight="1" x14ac:dyDescent="0.3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S63" s="34" t="s">
        <v>733</v>
      </c>
      <c r="T63" s="34"/>
      <c r="U63" s="233"/>
      <c r="V63" s="198" t="s">
        <v>153</v>
      </c>
    </row>
    <row r="64" spans="1:24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T64" s="228" t="s">
        <v>776</v>
      </c>
      <c r="U64" s="233"/>
    </row>
    <row r="65" spans="1:27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t="s">
        <v>267</v>
      </c>
      <c r="T65" s="281" t="s">
        <v>761</v>
      </c>
      <c r="U65" s="281"/>
      <c r="V65" s="184" t="s">
        <v>151</v>
      </c>
      <c r="W65" s="216" t="s">
        <v>201</v>
      </c>
      <c r="X65" s="194">
        <v>1026839</v>
      </c>
    </row>
    <row r="66" spans="1:27" ht="19.5" customHeight="1" x14ac:dyDescent="0.3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T66" s="228" t="s">
        <v>763</v>
      </c>
      <c r="U66" s="34"/>
    </row>
    <row r="67" spans="1:27" ht="19.5" customHeight="1" x14ac:dyDescent="0.3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s="234" t="s">
        <v>764</v>
      </c>
    </row>
    <row r="68" spans="1:27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778</v>
      </c>
      <c r="S68" s="34" t="s">
        <v>28</v>
      </c>
      <c r="U68" s="34"/>
    </row>
    <row r="69" spans="1:27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232" t="s">
        <v>779</v>
      </c>
      <c r="U69" s="34"/>
    </row>
    <row r="70" spans="1:27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 t="s">
        <v>782</v>
      </c>
      <c r="T70" s="34"/>
      <c r="V70" s="34"/>
    </row>
    <row r="71" spans="1:27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 t="s">
        <v>780</v>
      </c>
      <c r="V71" s="34"/>
      <c r="X71" s="198" t="s">
        <v>153</v>
      </c>
    </row>
    <row r="72" spans="1:27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 t="s">
        <v>781</v>
      </c>
      <c r="T72" s="34"/>
      <c r="V72" s="34"/>
    </row>
    <row r="73" spans="1:27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34" t="s">
        <v>783</v>
      </c>
      <c r="T73" s="34"/>
      <c r="U73" s="34"/>
      <c r="V73" s="34"/>
      <c r="W73" s="34"/>
      <c r="X73" s="198" t="s">
        <v>153</v>
      </c>
      <c r="Y73" s="34"/>
    </row>
    <row r="74" spans="1:27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/>
      <c r="T74" s="34"/>
      <c r="U74" s="34"/>
      <c r="V74" s="34"/>
    </row>
    <row r="75" spans="1:27" ht="19.5" customHeight="1" x14ac:dyDescent="0.25">
      <c r="A75" s="311"/>
      <c r="B75" s="314"/>
      <c r="C75" s="296"/>
      <c r="D75" s="298"/>
      <c r="E75" s="304"/>
      <c r="F75" s="304"/>
      <c r="G75" s="286"/>
      <c r="H75" s="286"/>
      <c r="I75" s="289"/>
      <c r="J75" s="289"/>
      <c r="K75" s="304"/>
      <c r="L75" s="304"/>
      <c r="M75" s="320"/>
      <c r="N75" s="323"/>
      <c r="O75" s="326"/>
      <c r="P75" s="329"/>
      <c r="Q75" s="62">
        <v>0.29166666666666669</v>
      </c>
    </row>
    <row r="76" spans="1:27" ht="19.5" customHeight="1" x14ac:dyDescent="0.3">
      <c r="A76" s="309" t="s">
        <v>31</v>
      </c>
      <c r="B76" s="312">
        <f>SUM(B61+1)</f>
        <v>46038</v>
      </c>
      <c r="C76" s="290" t="s">
        <v>785</v>
      </c>
      <c r="D76" s="292"/>
      <c r="E76" s="302"/>
      <c r="F76" s="302"/>
      <c r="G76" s="284">
        <v>0.37638888888888888</v>
      </c>
      <c r="H76" s="284">
        <v>0.5</v>
      </c>
      <c r="I76" s="287">
        <v>0.57291666666666663</v>
      </c>
      <c r="J76" s="287">
        <v>0.68680555555555556</v>
      </c>
      <c r="K76" s="302"/>
      <c r="L76" s="302"/>
      <c r="M76" s="318">
        <f>(F76-E76)+(L76-K76)</f>
        <v>0</v>
      </c>
      <c r="N76" s="321">
        <f>(H76-G76)</f>
        <v>0.12361111111111112</v>
      </c>
      <c r="O76" s="324">
        <f>(J76-I76)</f>
        <v>0.11388888888888893</v>
      </c>
      <c r="P76" s="327">
        <f>SUM(M76:O91)</f>
        <v>0.23750000000000004</v>
      </c>
      <c r="R76" t="s">
        <v>233</v>
      </c>
      <c r="S76" s="178" t="s">
        <v>29</v>
      </c>
      <c r="T76" s="34"/>
      <c r="U76" s="233"/>
    </row>
    <row r="77" spans="1:27" ht="19.5" customHeight="1" x14ac:dyDescent="0.3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232" t="s">
        <v>234</v>
      </c>
      <c r="T77" s="34"/>
    </row>
    <row r="78" spans="1:27" ht="19.5" customHeight="1" x14ac:dyDescent="0.3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s="34" t="s">
        <v>733</v>
      </c>
      <c r="T78" s="34"/>
      <c r="U78" s="233"/>
      <c r="V78" s="198" t="s">
        <v>153</v>
      </c>
    </row>
    <row r="79" spans="1:27" ht="19.5" customHeight="1" x14ac:dyDescent="0.3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T79" s="228" t="s">
        <v>776</v>
      </c>
      <c r="U79" s="233"/>
    </row>
    <row r="80" spans="1:27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S80" t="s">
        <v>267</v>
      </c>
      <c r="T80" s="281" t="s">
        <v>761</v>
      </c>
      <c r="U80" s="281"/>
      <c r="V80" s="198" t="s">
        <v>153</v>
      </c>
      <c r="W80" s="216" t="s">
        <v>201</v>
      </c>
      <c r="X80" s="194">
        <v>1026839</v>
      </c>
      <c r="Y80" s="186" t="s">
        <v>257</v>
      </c>
      <c r="Z80" s="186"/>
      <c r="AA80" s="186"/>
    </row>
    <row r="81" spans="1:26" ht="19.5" customHeight="1" x14ac:dyDescent="0.3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T81" s="228" t="s">
        <v>763</v>
      </c>
      <c r="U81" s="34"/>
    </row>
    <row r="82" spans="1:26" ht="19.5" customHeight="1" x14ac:dyDescent="0.3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S82" s="34"/>
      <c r="T82" s="234" t="s">
        <v>764</v>
      </c>
    </row>
    <row r="83" spans="1:26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t="s">
        <v>273</v>
      </c>
      <c r="S83" s="34" t="s">
        <v>24</v>
      </c>
      <c r="V83" s="34"/>
    </row>
    <row r="84" spans="1:26" ht="19.5" customHeight="1" x14ac:dyDescent="0.3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S84" s="232" t="s">
        <v>274</v>
      </c>
      <c r="V84" s="34"/>
      <c r="X84" s="34"/>
    </row>
    <row r="85" spans="1:26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S85" t="s">
        <v>784</v>
      </c>
      <c r="T85" s="34"/>
      <c r="V85" s="198" t="s">
        <v>153</v>
      </c>
      <c r="X85" s="34"/>
      <c r="Z85" s="34"/>
    </row>
    <row r="86" spans="1:26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R86" s="34" t="s">
        <v>299</v>
      </c>
      <c r="S86" s="34" t="s">
        <v>24</v>
      </c>
      <c r="T86" s="34"/>
      <c r="V86" s="34"/>
      <c r="X86" s="34"/>
    </row>
    <row r="87" spans="1:26" ht="19.5" customHeight="1" x14ac:dyDescent="0.3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S87" s="232" t="s">
        <v>300</v>
      </c>
      <c r="T87" s="34"/>
      <c r="V87" s="34"/>
      <c r="Z87" s="34"/>
    </row>
    <row r="88" spans="1:26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S88" s="34" t="s">
        <v>786</v>
      </c>
      <c r="T88" s="34"/>
      <c r="U88" s="34"/>
      <c r="V88" s="198" t="s">
        <v>153</v>
      </c>
      <c r="Y88" s="34"/>
    </row>
    <row r="89" spans="1:26" ht="19.5" customHeight="1" x14ac:dyDescent="0.3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S89" s="34"/>
      <c r="T89" s="228" t="s">
        <v>787</v>
      </c>
      <c r="U89" s="34"/>
      <c r="Y89" s="34"/>
    </row>
    <row r="90" spans="1:26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T90" s="34"/>
      <c r="U90" s="34"/>
      <c r="V90" s="34"/>
      <c r="X90" s="34"/>
      <c r="Y90" s="34"/>
    </row>
    <row r="91" spans="1:26" ht="19.5" customHeight="1" x14ac:dyDescent="0.25">
      <c r="A91" s="311"/>
      <c r="B91" s="314"/>
      <c r="C91" s="296"/>
      <c r="D91" s="298"/>
      <c r="E91" s="304"/>
      <c r="F91" s="304"/>
      <c r="G91" s="286"/>
      <c r="H91" s="286"/>
      <c r="I91" s="289"/>
      <c r="J91" s="289"/>
      <c r="K91" s="304"/>
      <c r="L91" s="304"/>
      <c r="M91" s="320"/>
      <c r="N91" s="323"/>
      <c r="O91" s="326"/>
      <c r="P91" s="329"/>
      <c r="Q91" s="62">
        <v>0.29166666666666669</v>
      </c>
      <c r="T91" s="34"/>
    </row>
    <row r="92" spans="1:26" ht="19.5" customHeight="1" x14ac:dyDescent="0.25">
      <c r="A92" s="35" t="s">
        <v>34</v>
      </c>
      <c r="B92" s="47">
        <f>SUM(B76+1)</f>
        <v>46039</v>
      </c>
      <c r="C92" s="290"/>
      <c r="D92" s="292"/>
      <c r="E92" s="302"/>
      <c r="F92" s="302"/>
      <c r="G92" s="302"/>
      <c r="H92" s="302"/>
      <c r="I92" s="302"/>
      <c r="J92" s="302"/>
      <c r="K92" s="302"/>
      <c r="L92" s="302"/>
      <c r="M92" s="318">
        <f>(F92-E92)+(L92-K92)</f>
        <v>0</v>
      </c>
      <c r="N92" s="318">
        <f>(H92-G92)+(J92-I92)</f>
        <v>0</v>
      </c>
      <c r="O92" s="318">
        <f>(H92-G92)+(J92-I92)</f>
        <v>0</v>
      </c>
      <c r="P92" s="318">
        <f>SUM(M92:O93)</f>
        <v>0</v>
      </c>
    </row>
    <row r="93" spans="1:26" ht="19.5" customHeight="1" x14ac:dyDescent="0.25">
      <c r="A93" s="37" t="s">
        <v>35</v>
      </c>
      <c r="B93" s="48">
        <f>SUM(B92+1)</f>
        <v>46040</v>
      </c>
      <c r="C93" s="296"/>
      <c r="D93" s="298"/>
      <c r="E93" s="304"/>
      <c r="F93" s="304"/>
      <c r="G93" s="304"/>
      <c r="H93" s="304"/>
      <c r="I93" s="304"/>
      <c r="J93" s="304"/>
      <c r="K93" s="304"/>
      <c r="L93" s="304"/>
      <c r="M93" s="320"/>
      <c r="N93" s="320"/>
      <c r="O93" s="320"/>
      <c r="P93" s="320"/>
    </row>
    <row r="94" spans="1:26" ht="30" customHeight="1" x14ac:dyDescent="0.25">
      <c r="A94" s="38"/>
      <c r="B94" s="38"/>
      <c r="C94" s="38"/>
      <c r="D94" s="38"/>
      <c r="E94" s="39"/>
      <c r="F94" s="40"/>
      <c r="G94" s="40"/>
      <c r="H94" s="38"/>
      <c r="I94" s="38"/>
      <c r="J94" s="38"/>
      <c r="K94" s="41"/>
      <c r="L94" s="41"/>
      <c r="M94" s="41"/>
      <c r="N94" s="38"/>
    </row>
    <row r="95" spans="1:26" ht="30.75" customHeight="1" x14ac:dyDescent="0.25">
      <c r="A95" s="38"/>
      <c r="B95" s="38"/>
      <c r="C95" s="38"/>
      <c r="D95" s="38"/>
      <c r="F95" s="38"/>
      <c r="G95" s="38"/>
      <c r="H95" s="38"/>
      <c r="I95" s="38"/>
      <c r="J95" s="330" t="s">
        <v>36</v>
      </c>
      <c r="K95" s="330"/>
      <c r="L95" s="330"/>
      <c r="M95" s="108">
        <f>SUM(M9+M19+M42+M61+M76+M92+M93)</f>
        <v>0</v>
      </c>
      <c r="N95" s="110">
        <f>SUM(N9+N19+N42+N61+N76+N92+N93)</f>
        <v>0.84791666666666665</v>
      </c>
      <c r="O95" s="109">
        <f>SUM(O9+O19+O42+O61+O76+O92+O93)</f>
        <v>0.83402777777777781</v>
      </c>
      <c r="P95" s="111">
        <f>SUM(M95:O95)</f>
        <v>1.6819444444444445</v>
      </c>
    </row>
    <row r="96" spans="1:26" ht="30.75" customHeight="1" x14ac:dyDescent="0.25">
      <c r="A96" s="38"/>
      <c r="B96" s="38"/>
      <c r="C96" s="38"/>
      <c r="D96" s="38"/>
      <c r="F96" s="38"/>
      <c r="G96" s="38"/>
      <c r="H96" s="38"/>
      <c r="I96" s="38"/>
      <c r="J96" s="330" t="s">
        <v>37</v>
      </c>
      <c r="K96" s="330"/>
      <c r="L96" s="331"/>
      <c r="M96" s="42"/>
      <c r="N96" s="51">
        <f>SUM(Q9:Q93)</f>
        <v>1.4583333333333335</v>
      </c>
      <c r="O96" s="43"/>
    </row>
    <row r="97" spans="1:15" ht="30.75" customHeight="1" x14ac:dyDescent="0.25">
      <c r="A97" s="38"/>
      <c r="B97" s="38"/>
      <c r="C97" s="38"/>
      <c r="D97" s="38"/>
      <c r="F97" s="38"/>
      <c r="G97" s="38"/>
      <c r="H97" s="38"/>
      <c r="I97" s="38"/>
      <c r="J97" s="330" t="s">
        <v>38</v>
      </c>
      <c r="K97" s="330"/>
      <c r="L97" s="331"/>
      <c r="M97" s="42"/>
      <c r="N97" s="51">
        <f>SUM(P95-N96)</f>
        <v>0.22361111111111098</v>
      </c>
      <c r="O97" s="43"/>
    </row>
    <row r="98" spans="1:15" ht="30.75" customHeight="1" x14ac:dyDescent="0.25">
      <c r="A98" s="38"/>
      <c r="B98" s="38"/>
      <c r="C98" s="38"/>
      <c r="D98" s="38"/>
      <c r="F98" s="38"/>
      <c r="G98" s="38"/>
      <c r="H98" s="38"/>
      <c r="I98" s="38"/>
      <c r="J98" s="330" t="s">
        <v>39</v>
      </c>
      <c r="K98" s="330"/>
      <c r="L98" s="331"/>
      <c r="M98" s="42"/>
      <c r="N98" s="51">
        <f>'SEM2'!N118</f>
        <v>0.3847222222222223</v>
      </c>
      <c r="O98" s="43"/>
    </row>
    <row r="99" spans="1:15" ht="30.75" customHeight="1" x14ac:dyDescent="0.25">
      <c r="H99" s="38"/>
      <c r="I99" s="38"/>
      <c r="J99" s="330" t="s">
        <v>40</v>
      </c>
      <c r="K99" s="330"/>
      <c r="L99" s="331"/>
      <c r="M99" s="44"/>
      <c r="N99" s="52">
        <f>N97+N98</f>
        <v>0.60833333333333328</v>
      </c>
      <c r="O99" s="45"/>
    </row>
    <row r="106" spans="1:15" x14ac:dyDescent="0.25">
      <c r="F106" s="38"/>
      <c r="G106" s="38"/>
      <c r="H106" s="38"/>
      <c r="I106" s="38"/>
    </row>
    <row r="107" spans="1:15" x14ac:dyDescent="0.25">
      <c r="F107" s="38"/>
      <c r="G107" s="38"/>
      <c r="H107" s="38"/>
      <c r="I107" s="38"/>
    </row>
    <row r="108" spans="1:15" x14ac:dyDescent="0.25">
      <c r="F108" s="38"/>
      <c r="G108" s="38"/>
      <c r="H108" s="38"/>
      <c r="I108" s="38"/>
    </row>
    <row r="109" spans="1:15" x14ac:dyDescent="0.25">
      <c r="F109" s="38"/>
      <c r="G109" s="38"/>
      <c r="H109" s="38"/>
      <c r="I109" s="38"/>
    </row>
    <row r="110" spans="1:15" x14ac:dyDescent="0.25">
      <c r="F110" s="38"/>
      <c r="G110" s="38"/>
      <c r="H110" s="38"/>
      <c r="I110" s="38"/>
    </row>
    <row r="111" spans="1:15" x14ac:dyDescent="0.25">
      <c r="F111" s="38"/>
      <c r="G111" s="38"/>
      <c r="H111" s="38"/>
      <c r="I111" s="38"/>
    </row>
    <row r="117" spans="5:5" x14ac:dyDescent="0.25">
      <c r="E117" s="15"/>
    </row>
  </sheetData>
  <mergeCells count="108">
    <mergeCell ref="C92:D93"/>
    <mergeCell ref="E92:E93"/>
    <mergeCell ref="F92:F93"/>
    <mergeCell ref="G92:G93"/>
    <mergeCell ref="H92:H93"/>
    <mergeCell ref="U13:V13"/>
    <mergeCell ref="I92:I93"/>
    <mergeCell ref="J92:J93"/>
    <mergeCell ref="K92:K93"/>
    <mergeCell ref="L92:L93"/>
    <mergeCell ref="L61:L75"/>
    <mergeCell ref="K76:K91"/>
    <mergeCell ref="L76:L91"/>
    <mergeCell ref="I9:I18"/>
    <mergeCell ref="I19:I41"/>
    <mergeCell ref="I42:I60"/>
    <mergeCell ref="L9:L18"/>
    <mergeCell ref="K19:K41"/>
    <mergeCell ref="L19:L41"/>
    <mergeCell ref="K42:K60"/>
    <mergeCell ref="L42:L60"/>
    <mergeCell ref="U22:V22"/>
    <mergeCell ref="U26:V26"/>
    <mergeCell ref="U36:V36"/>
    <mergeCell ref="I76:I91"/>
    <mergeCell ref="J9:J18"/>
    <mergeCell ref="J19:J41"/>
    <mergeCell ref="J42:J60"/>
    <mergeCell ref="J61:J75"/>
    <mergeCell ref="J76:J91"/>
    <mergeCell ref="E9:E18"/>
    <mergeCell ref="F9:F18"/>
    <mergeCell ref="E19:E41"/>
    <mergeCell ref="H9:H18"/>
    <mergeCell ref="H19:H41"/>
    <mergeCell ref="H42:H60"/>
    <mergeCell ref="H61:H75"/>
    <mergeCell ref="H76:H91"/>
    <mergeCell ref="G9:G18"/>
    <mergeCell ref="G19:G41"/>
    <mergeCell ref="G42:G60"/>
    <mergeCell ref="G61:G75"/>
    <mergeCell ref="G76:G91"/>
    <mergeCell ref="J99:L99"/>
    <mergeCell ref="J95:L95"/>
    <mergeCell ref="J96:L96"/>
    <mergeCell ref="J97:L97"/>
    <mergeCell ref="J98:L98"/>
    <mergeCell ref="C76:D91"/>
    <mergeCell ref="Q6:Q7"/>
    <mergeCell ref="A1:N1"/>
    <mergeCell ref="G6:H6"/>
    <mergeCell ref="I6:J6"/>
    <mergeCell ref="K6:L6"/>
    <mergeCell ref="M6:P6"/>
    <mergeCell ref="A76:A91"/>
    <mergeCell ref="B9:B18"/>
    <mergeCell ref="B19:B41"/>
    <mergeCell ref="B42:B60"/>
    <mergeCell ref="B61:B75"/>
    <mergeCell ref="B76:B91"/>
    <mergeCell ref="A9:A18"/>
    <mergeCell ref="A19:A41"/>
    <mergeCell ref="F19:F41"/>
    <mergeCell ref="E76:E91"/>
    <mergeCell ref="F76:F91"/>
    <mergeCell ref="K9:K18"/>
    <mergeCell ref="A42:A60"/>
    <mergeCell ref="A61:A75"/>
    <mergeCell ref="M9:M18"/>
    <mergeCell ref="N9:N18"/>
    <mergeCell ref="O9:O18"/>
    <mergeCell ref="M42:M60"/>
    <mergeCell ref="N42:N60"/>
    <mergeCell ref="O42:O60"/>
    <mergeCell ref="C61:D75"/>
    <mergeCell ref="E42:E60"/>
    <mergeCell ref="F42:F60"/>
    <mergeCell ref="C9:D18"/>
    <mergeCell ref="C19:D41"/>
    <mergeCell ref="C42:D60"/>
    <mergeCell ref="E61:E75"/>
    <mergeCell ref="F61:F75"/>
    <mergeCell ref="K61:K75"/>
    <mergeCell ref="I61:I75"/>
    <mergeCell ref="U15:V15"/>
    <mergeCell ref="M92:M93"/>
    <mergeCell ref="N92:N93"/>
    <mergeCell ref="O92:O93"/>
    <mergeCell ref="P92:P93"/>
    <mergeCell ref="M76:M91"/>
    <mergeCell ref="N76:N91"/>
    <mergeCell ref="O76:O91"/>
    <mergeCell ref="P76:P91"/>
    <mergeCell ref="P42:P60"/>
    <mergeCell ref="M61:M75"/>
    <mergeCell ref="N61:N75"/>
    <mergeCell ref="O61:O75"/>
    <mergeCell ref="P61:P75"/>
    <mergeCell ref="P9:P18"/>
    <mergeCell ref="M19:M41"/>
    <mergeCell ref="N19:N41"/>
    <mergeCell ref="O19:O41"/>
    <mergeCell ref="P19:P41"/>
    <mergeCell ref="U48:V48"/>
    <mergeCell ref="T56:U56"/>
    <mergeCell ref="T65:U65"/>
    <mergeCell ref="T80:U8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70">
    <pageSetUpPr fitToPage="1"/>
  </sheetPr>
  <dimension ref="A1:AD156"/>
  <sheetViews>
    <sheetView topLeftCell="I76" zoomScale="85" zoomScaleNormal="85" workbookViewId="0">
      <selection activeCell="T95" sqref="T95:AC98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7265625" customWidth="1"/>
    <col min="20" max="20" width="17.26953125" customWidth="1"/>
    <col min="21" max="21" width="14.453125" customWidth="1"/>
    <col min="22" max="22" width="14" customWidth="1"/>
    <col min="24" max="24" width="13.7265625" customWidth="1"/>
    <col min="27" max="27" width="13.7265625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7" ht="60.65" hidden="1" customHeight="1" x14ac:dyDescent="0.25"/>
    <row r="3" spans="1:27" s="3" customFormat="1" ht="12.75" customHeight="1" x14ac:dyDescent="0.25">
      <c r="K3" s="4"/>
      <c r="L3" s="4"/>
      <c r="M3" s="4"/>
      <c r="O3" s="5"/>
      <c r="P3" s="5"/>
      <c r="Q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35">
      <c r="A5" s="12" t="s">
        <v>46</v>
      </c>
      <c r="B5" s="13" t="s">
        <v>3</v>
      </c>
      <c r="C5" s="14">
        <f>SUM('SEM3'!B93+1)</f>
        <v>46041</v>
      </c>
      <c r="D5" s="15" t="s">
        <v>4</v>
      </c>
      <c r="E5" s="16">
        <f>SUM(B132)</f>
        <v>46047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5">
      <c r="A9" s="309" t="s">
        <v>20</v>
      </c>
      <c r="B9" s="312">
        <f>SUM(C5)</f>
        <v>46041</v>
      </c>
      <c r="C9" s="290" t="s">
        <v>792</v>
      </c>
      <c r="D9" s="292"/>
      <c r="E9" s="302"/>
      <c r="F9" s="302"/>
      <c r="G9" s="284">
        <v>0.33750000000000002</v>
      </c>
      <c r="H9" s="284">
        <v>0.52083333333333337</v>
      </c>
      <c r="I9" s="287">
        <v>0.57291666666666663</v>
      </c>
      <c r="J9" s="287">
        <v>0.73263888888888884</v>
      </c>
      <c r="K9" s="302"/>
      <c r="L9" s="302"/>
      <c r="M9" s="318">
        <f>(F9-E9)+(L9-K9)</f>
        <v>0</v>
      </c>
      <c r="N9" s="321">
        <f>(H9-G9)</f>
        <v>0.18333333333333335</v>
      </c>
      <c r="O9" s="324">
        <f>(J9-I9)</f>
        <v>0.15972222222222221</v>
      </c>
      <c r="P9" s="327">
        <f>SUM(M9:O39)</f>
        <v>0.34305555555555556</v>
      </c>
      <c r="R9" t="s">
        <v>268</v>
      </c>
      <c r="S9" t="s">
        <v>28</v>
      </c>
      <c r="W9" s="34"/>
    </row>
    <row r="10" spans="1:27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788</v>
      </c>
    </row>
    <row r="11" spans="1:27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t="s">
        <v>316</v>
      </c>
      <c r="U11" s="34"/>
      <c r="V11" s="198" t="s">
        <v>153</v>
      </c>
      <c r="W11" s="220" t="s">
        <v>201</v>
      </c>
      <c r="X11" s="217">
        <v>1027006</v>
      </c>
      <c r="Y11" s="189" t="s">
        <v>257</v>
      </c>
      <c r="Z11" s="189"/>
      <c r="AA11" s="189"/>
    </row>
    <row r="12" spans="1:27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T12" t="s">
        <v>238</v>
      </c>
      <c r="U12" s="348">
        <v>3313412168502</v>
      </c>
      <c r="V12" s="348"/>
      <c r="W12" s="170"/>
    </row>
    <row r="13" spans="1:27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T13" t="s">
        <v>163</v>
      </c>
      <c r="U13" s="348">
        <v>3303012168502</v>
      </c>
      <c r="V13" s="348"/>
      <c r="W13" s="170"/>
    </row>
    <row r="14" spans="1:27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T14" t="s">
        <v>161</v>
      </c>
      <c r="U14" s="348">
        <v>3303012168501</v>
      </c>
      <c r="V14" s="348"/>
      <c r="W14" s="170"/>
    </row>
    <row r="15" spans="1:27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T15" t="s">
        <v>791</v>
      </c>
      <c r="U15" s="348">
        <v>3313612168501</v>
      </c>
      <c r="V15" s="348"/>
      <c r="W15" s="216" t="s">
        <v>201</v>
      </c>
      <c r="X15" s="194">
        <v>1027023</v>
      </c>
      <c r="Y15" s="188" t="s">
        <v>257</v>
      </c>
      <c r="Z15" s="188"/>
      <c r="AA15" s="188"/>
    </row>
    <row r="16" spans="1:27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t="s">
        <v>233</v>
      </c>
      <c r="S16" s="34" t="s">
        <v>28</v>
      </c>
      <c r="U16" s="34"/>
      <c r="W16" s="170"/>
    </row>
    <row r="17" spans="1:29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232" t="s">
        <v>234</v>
      </c>
      <c r="U17" s="34"/>
      <c r="W17" s="170"/>
    </row>
    <row r="18" spans="1:29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t="s">
        <v>789</v>
      </c>
      <c r="U18" s="198" t="s">
        <v>153</v>
      </c>
      <c r="V18" s="220" t="s">
        <v>201</v>
      </c>
      <c r="W18" s="217">
        <v>1026994</v>
      </c>
      <c r="X18" s="189" t="s">
        <v>790</v>
      </c>
      <c r="Y18" s="189"/>
      <c r="Z18" s="189"/>
    </row>
    <row r="19" spans="1:29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t="s">
        <v>267</v>
      </c>
      <c r="T19" s="281" t="s">
        <v>761</v>
      </c>
      <c r="U19" s="281"/>
      <c r="V19" s="198" t="s">
        <v>153</v>
      </c>
      <c r="W19" s="220" t="s">
        <v>201</v>
      </c>
      <c r="X19" s="217">
        <v>1026839</v>
      </c>
      <c r="Y19" s="189" t="s">
        <v>257</v>
      </c>
      <c r="Z19" s="189"/>
      <c r="AA19" s="189"/>
    </row>
    <row r="20" spans="1:29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T20" s="228" t="s">
        <v>793</v>
      </c>
      <c r="U20" s="34"/>
    </row>
    <row r="21" spans="1:29" ht="19.5" customHeight="1" x14ac:dyDescent="0.3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S21" s="34" t="s">
        <v>794</v>
      </c>
      <c r="T21" s="228"/>
      <c r="U21" s="34"/>
    </row>
    <row r="22" spans="1:29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t="s">
        <v>172</v>
      </c>
      <c r="S22" t="s">
        <v>28</v>
      </c>
      <c r="U22" s="34"/>
      <c r="W22" s="170"/>
      <c r="X22" s="34"/>
    </row>
    <row r="23" spans="1:29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232" t="s">
        <v>181</v>
      </c>
      <c r="V23" s="34"/>
    </row>
    <row r="24" spans="1:29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t="s">
        <v>183</v>
      </c>
      <c r="V24" s="184" t="s">
        <v>151</v>
      </c>
      <c r="W24" s="216" t="s">
        <v>201</v>
      </c>
      <c r="X24" s="194">
        <v>1025530</v>
      </c>
      <c r="Y24" s="188" t="s">
        <v>257</v>
      </c>
      <c r="Z24" s="188"/>
      <c r="AA24" s="188"/>
    </row>
    <row r="25" spans="1:29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/>
      <c r="T25" t="s">
        <v>202</v>
      </c>
      <c r="U25" s="281" t="s">
        <v>203</v>
      </c>
      <c r="V25" s="281"/>
      <c r="W25" s="198" t="s">
        <v>153</v>
      </c>
    </row>
    <row r="26" spans="1:29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/>
      <c r="U26" s="231" t="s">
        <v>796</v>
      </c>
      <c r="V26" s="1"/>
      <c r="W26" s="34"/>
    </row>
    <row r="27" spans="1:29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/>
      <c r="T27" s="174">
        <v>24125</v>
      </c>
      <c r="U27" s="281" t="s">
        <v>218</v>
      </c>
      <c r="V27" s="281"/>
      <c r="W27" s="184" t="s">
        <v>151</v>
      </c>
      <c r="X27" s="34"/>
      <c r="Z27" s="34"/>
      <c r="AB27" s="173"/>
      <c r="AC27" s="173"/>
    </row>
    <row r="28" spans="1:29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34"/>
      <c r="T28" s="174"/>
      <c r="U28" s="231" t="s">
        <v>797</v>
      </c>
      <c r="V28" s="1"/>
      <c r="X28" s="34"/>
      <c r="Z28" s="34"/>
      <c r="AB28" s="173"/>
      <c r="AC28" s="173"/>
    </row>
    <row r="29" spans="1:29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34"/>
      <c r="T29" s="34" t="s">
        <v>227</v>
      </c>
      <c r="U29" s="281" t="s">
        <v>457</v>
      </c>
      <c r="V29" s="281"/>
      <c r="W29" s="184" t="s">
        <v>151</v>
      </c>
      <c r="X29" s="34"/>
      <c r="Z29" s="34"/>
    </row>
    <row r="30" spans="1:29" ht="19.5" customHeight="1" x14ac:dyDescent="0.3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34"/>
      <c r="T30" s="34"/>
      <c r="U30" s="228" t="s">
        <v>795</v>
      </c>
      <c r="V30" s="34"/>
    </row>
    <row r="31" spans="1:29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 t="s">
        <v>299</v>
      </c>
      <c r="S31" s="34" t="s">
        <v>24</v>
      </c>
      <c r="V31" s="34"/>
    </row>
    <row r="32" spans="1:29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232" t="s">
        <v>300</v>
      </c>
      <c r="V32" s="34"/>
    </row>
    <row r="33" spans="1:27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34" t="s">
        <v>798</v>
      </c>
      <c r="V33" s="184" t="s">
        <v>151</v>
      </c>
      <c r="W33" s="216" t="s">
        <v>201</v>
      </c>
      <c r="X33" s="194">
        <v>1027025</v>
      </c>
    </row>
    <row r="34" spans="1:27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34"/>
      <c r="T34" s="228" t="s">
        <v>799</v>
      </c>
      <c r="V34" s="34"/>
    </row>
    <row r="35" spans="1:27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/>
      <c r="T35" s="34" t="s">
        <v>160</v>
      </c>
      <c r="U35" s="283">
        <v>2413415199801</v>
      </c>
      <c r="V35" s="283"/>
      <c r="W35" s="34" t="s">
        <v>290</v>
      </c>
      <c r="X35" s="168" t="s">
        <v>800</v>
      </c>
      <c r="Y35" s="195" t="s">
        <v>311</v>
      </c>
    </row>
    <row r="36" spans="1:27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/>
      <c r="T36" s="34" t="s">
        <v>238</v>
      </c>
      <c r="U36" s="283">
        <v>2413415199802</v>
      </c>
      <c r="V36" s="283"/>
      <c r="W36" s="34" t="s">
        <v>311</v>
      </c>
      <c r="X36" s="168" t="s">
        <v>800</v>
      </c>
      <c r="Y36" s="195" t="s">
        <v>164</v>
      </c>
    </row>
    <row r="37" spans="1:27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34"/>
      <c r="T37" s="34" t="s">
        <v>161</v>
      </c>
      <c r="U37" s="283">
        <v>2403015199801</v>
      </c>
      <c r="V37" s="283"/>
      <c r="W37" s="34" t="s">
        <v>292</v>
      </c>
      <c r="X37" s="168" t="s">
        <v>800</v>
      </c>
      <c r="Y37" s="190" t="s">
        <v>801</v>
      </c>
    </row>
    <row r="38" spans="1:27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34"/>
      <c r="V38" s="34"/>
      <c r="X38" s="34"/>
    </row>
    <row r="39" spans="1:27" ht="19.5" customHeight="1" x14ac:dyDescent="0.25">
      <c r="A39" s="311"/>
      <c r="B39" s="314"/>
      <c r="C39" s="296"/>
      <c r="D39" s="298"/>
      <c r="E39" s="304"/>
      <c r="F39" s="304"/>
      <c r="G39" s="286"/>
      <c r="H39" s="286"/>
      <c r="I39" s="289"/>
      <c r="J39" s="289"/>
      <c r="K39" s="304"/>
      <c r="L39" s="304"/>
      <c r="M39" s="320"/>
      <c r="N39" s="323"/>
      <c r="O39" s="326"/>
      <c r="P39" s="329"/>
      <c r="Q39" s="62">
        <v>0.29166666666666669</v>
      </c>
    </row>
    <row r="40" spans="1:27" ht="19.5" customHeight="1" x14ac:dyDescent="0.25">
      <c r="A40" s="309" t="s">
        <v>22</v>
      </c>
      <c r="B40" s="312">
        <f>SUM(B9+1)</f>
        <v>46042</v>
      </c>
      <c r="C40" s="290" t="s">
        <v>814</v>
      </c>
      <c r="D40" s="292"/>
      <c r="E40" s="302"/>
      <c r="F40" s="302"/>
      <c r="G40" s="284">
        <v>0.32916666666666666</v>
      </c>
      <c r="H40" s="284">
        <v>0.52083333333333337</v>
      </c>
      <c r="I40" s="287">
        <v>0.55208333333333337</v>
      </c>
      <c r="J40" s="287">
        <v>0.66666666666666663</v>
      </c>
      <c r="K40" s="302"/>
      <c r="L40" s="302"/>
      <c r="M40" s="318">
        <f>(F40-E40)+(L40-K40)</f>
        <v>0</v>
      </c>
      <c r="N40" s="321">
        <f>(H40-G40)</f>
        <v>0.19166666666666671</v>
      </c>
      <c r="O40" s="324">
        <f>(J40-I40)</f>
        <v>0.11458333333333326</v>
      </c>
      <c r="P40" s="327">
        <f>SUM(M40:O63)</f>
        <v>0.30624999999999997</v>
      </c>
      <c r="R40" t="s">
        <v>268</v>
      </c>
      <c r="S40" t="s">
        <v>24</v>
      </c>
      <c r="V40" s="34"/>
      <c r="X40" s="34"/>
    </row>
    <row r="41" spans="1:27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232" t="s">
        <v>788</v>
      </c>
      <c r="V41" s="34"/>
    </row>
    <row r="42" spans="1:27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34"/>
      <c r="T42" t="s">
        <v>791</v>
      </c>
      <c r="U42" s="348">
        <v>3313612168501</v>
      </c>
      <c r="V42" s="348"/>
      <c r="W42" s="220" t="s">
        <v>201</v>
      </c>
      <c r="X42" s="217">
        <v>1027023</v>
      </c>
      <c r="Y42" s="189" t="s">
        <v>257</v>
      </c>
      <c r="Z42" s="189"/>
      <c r="AA42" s="189"/>
    </row>
    <row r="43" spans="1:27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R43" s="232" t="s">
        <v>142</v>
      </c>
      <c r="S43" s="34" t="s">
        <v>28</v>
      </c>
      <c r="T43" s="34"/>
      <c r="V43" s="34"/>
      <c r="X43" s="34"/>
      <c r="Z43" s="34"/>
    </row>
    <row r="44" spans="1:27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 t="s">
        <v>802</v>
      </c>
      <c r="T44" s="34"/>
      <c r="V44" s="184" t="s">
        <v>151</v>
      </c>
      <c r="X44" s="34"/>
      <c r="Z44" s="34"/>
    </row>
    <row r="45" spans="1:27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 t="s">
        <v>233</v>
      </c>
      <c r="S45" s="34"/>
    </row>
    <row r="46" spans="1:27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232" t="s">
        <v>234</v>
      </c>
    </row>
    <row r="47" spans="1:27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 t="s">
        <v>803</v>
      </c>
      <c r="V47" s="236" t="s">
        <v>805</v>
      </c>
    </row>
    <row r="48" spans="1:27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t="s">
        <v>806</v>
      </c>
      <c r="S48" s="34" t="s">
        <v>24</v>
      </c>
      <c r="W48" s="34"/>
    </row>
    <row r="49" spans="1:28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812</v>
      </c>
      <c r="W49" s="34"/>
    </row>
    <row r="50" spans="1:28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34" t="s">
        <v>807</v>
      </c>
      <c r="V50" s="34"/>
      <c r="W50" s="34"/>
    </row>
    <row r="51" spans="1:28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/>
      <c r="T51" t="s">
        <v>808</v>
      </c>
      <c r="V51" t="s">
        <v>809</v>
      </c>
      <c r="W51" s="34"/>
    </row>
    <row r="52" spans="1:28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34"/>
      <c r="T52" t="s">
        <v>810</v>
      </c>
      <c r="V52" t="s">
        <v>811</v>
      </c>
      <c r="W52" s="34"/>
    </row>
    <row r="53" spans="1:28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/>
      <c r="T53" s="228" t="s">
        <v>813</v>
      </c>
      <c r="W53" s="198" t="s">
        <v>153</v>
      </c>
      <c r="X53" s="195" t="s">
        <v>382</v>
      </c>
      <c r="Y53" s="189"/>
      <c r="Z53" s="189"/>
    </row>
    <row r="54" spans="1:28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R54" s="34" t="s">
        <v>172</v>
      </c>
      <c r="S54" s="34" t="s">
        <v>24</v>
      </c>
      <c r="W54" s="34"/>
    </row>
    <row r="55" spans="1:28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 t="s">
        <v>181</v>
      </c>
      <c r="W55" s="34"/>
    </row>
    <row r="56" spans="1:28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t="s">
        <v>183</v>
      </c>
      <c r="V56" s="184" t="s">
        <v>151</v>
      </c>
    </row>
    <row r="57" spans="1:28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S57" s="34"/>
      <c r="T57" t="s">
        <v>202</v>
      </c>
      <c r="U57" s="281" t="s">
        <v>203</v>
      </c>
      <c r="V57" s="281"/>
      <c r="W57" s="198" t="s">
        <v>153</v>
      </c>
      <c r="X57" s="220" t="s">
        <v>201</v>
      </c>
      <c r="Y57" s="217">
        <v>1027011</v>
      </c>
      <c r="Z57" s="189" t="s">
        <v>257</v>
      </c>
      <c r="AA57" s="189"/>
      <c r="AB57" s="189"/>
    </row>
    <row r="58" spans="1:28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34"/>
      <c r="U58" s="231" t="s">
        <v>796</v>
      </c>
      <c r="V58" s="1"/>
      <c r="W58" s="34"/>
    </row>
    <row r="59" spans="1:28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34"/>
      <c r="T59" s="174">
        <v>24125</v>
      </c>
      <c r="U59" s="281" t="s">
        <v>218</v>
      </c>
      <c r="V59" s="281"/>
      <c r="W59" s="184" t="s">
        <v>151</v>
      </c>
      <c r="X59" s="216" t="s">
        <v>201</v>
      </c>
      <c r="Y59" s="194">
        <v>1025530</v>
      </c>
      <c r="Z59" s="188" t="s">
        <v>458</v>
      </c>
      <c r="AA59" s="188"/>
      <c r="AB59" s="188"/>
    </row>
    <row r="60" spans="1:28" ht="19.5" customHeight="1" x14ac:dyDescent="0.3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34"/>
      <c r="T60" s="174"/>
      <c r="U60" s="231" t="s">
        <v>797</v>
      </c>
      <c r="V60" s="1"/>
      <c r="X60" s="34"/>
      <c r="Z60" s="34"/>
    </row>
    <row r="61" spans="1:28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/>
      <c r="T61" s="34" t="s">
        <v>227</v>
      </c>
      <c r="U61" s="281" t="s">
        <v>457</v>
      </c>
      <c r="V61" s="281"/>
      <c r="W61" s="184" t="s">
        <v>151</v>
      </c>
      <c r="X61" s="216" t="s">
        <v>201</v>
      </c>
      <c r="Y61" s="194">
        <v>1025530</v>
      </c>
      <c r="Z61" s="188" t="s">
        <v>458</v>
      </c>
      <c r="AA61" s="188"/>
      <c r="AB61" s="188"/>
    </row>
    <row r="62" spans="1:28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/>
      <c r="T62" s="34"/>
      <c r="U62" s="228" t="s">
        <v>795</v>
      </c>
      <c r="V62" s="34"/>
      <c r="X62" s="34"/>
      <c r="Z62" s="34"/>
    </row>
    <row r="63" spans="1:28" ht="19.5" customHeight="1" x14ac:dyDescent="0.25">
      <c r="A63" s="311"/>
      <c r="B63" s="314"/>
      <c r="C63" s="296"/>
      <c r="D63" s="298"/>
      <c r="E63" s="304"/>
      <c r="F63" s="304"/>
      <c r="G63" s="286"/>
      <c r="H63" s="286"/>
      <c r="I63" s="289"/>
      <c r="J63" s="289"/>
      <c r="K63" s="304"/>
      <c r="L63" s="304"/>
      <c r="M63" s="320"/>
      <c r="N63" s="323"/>
      <c r="O63" s="326"/>
      <c r="P63" s="329"/>
      <c r="Q63" s="62">
        <v>0.29166666666666669</v>
      </c>
      <c r="S63" s="34"/>
      <c r="X63" s="34"/>
      <c r="Z63" s="34"/>
    </row>
    <row r="64" spans="1:28" ht="19.5" customHeight="1" x14ac:dyDescent="0.25">
      <c r="A64" s="309" t="s">
        <v>26</v>
      </c>
      <c r="B64" s="312">
        <f>SUM(B40+1)</f>
        <v>46043</v>
      </c>
      <c r="C64" s="290" t="s">
        <v>817</v>
      </c>
      <c r="D64" s="292"/>
      <c r="E64" s="302"/>
      <c r="F64" s="302"/>
      <c r="G64" s="284">
        <v>0.29583333333333334</v>
      </c>
      <c r="H64" s="284">
        <v>0.5</v>
      </c>
      <c r="I64" s="287">
        <v>0.5625</v>
      </c>
      <c r="J64" s="287">
        <v>0.77083333333333337</v>
      </c>
      <c r="K64" s="302"/>
      <c r="L64" s="302"/>
      <c r="M64" s="318">
        <f>(F64-E64)+(L64-K64)</f>
        <v>0</v>
      </c>
      <c r="N64" s="321">
        <f>(H64-G64)</f>
        <v>0.20416666666666666</v>
      </c>
      <c r="O64" s="324">
        <f>(J64-I64)</f>
        <v>0.20833333333333337</v>
      </c>
      <c r="P64" s="327">
        <f>SUM(M64:O85)</f>
        <v>0.41250000000000003</v>
      </c>
      <c r="R64" s="34" t="s">
        <v>172</v>
      </c>
      <c r="S64" s="34" t="s">
        <v>24</v>
      </c>
      <c r="W64" s="34"/>
    </row>
    <row r="65" spans="1:30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232" t="s">
        <v>181</v>
      </c>
      <c r="W65" s="34"/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t="s">
        <v>183</v>
      </c>
      <c r="V66" s="184" t="s">
        <v>151</v>
      </c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t="s">
        <v>202</v>
      </c>
      <c r="U67" s="281" t="s">
        <v>203</v>
      </c>
      <c r="V67" s="281"/>
      <c r="W67" s="198" t="s">
        <v>153</v>
      </c>
      <c r="X67" s="220" t="s">
        <v>201</v>
      </c>
      <c r="Y67" s="217">
        <v>1027011</v>
      </c>
      <c r="Z67" s="189" t="s">
        <v>257</v>
      </c>
      <c r="AA67" s="189"/>
      <c r="AB67" s="189"/>
    </row>
    <row r="68" spans="1:30" ht="19.5" customHeight="1" x14ac:dyDescent="0.3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S68" s="34"/>
      <c r="U68" s="231" t="s">
        <v>796</v>
      </c>
      <c r="V68" s="1"/>
      <c r="W68" s="34"/>
      <c r="AD68" s="34"/>
    </row>
    <row r="69" spans="1:30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34"/>
      <c r="T69" s="174">
        <v>24125</v>
      </c>
      <c r="U69" s="281" t="s">
        <v>218</v>
      </c>
      <c r="V69" s="281"/>
      <c r="W69" s="198" t="s">
        <v>153</v>
      </c>
      <c r="X69" s="216" t="s">
        <v>201</v>
      </c>
      <c r="Y69" s="194">
        <v>1025530</v>
      </c>
      <c r="Z69" s="188" t="s">
        <v>458</v>
      </c>
      <c r="AA69" s="188"/>
      <c r="AB69" s="188"/>
      <c r="AD69" s="34"/>
    </row>
    <row r="70" spans="1:30" ht="19.5" customHeight="1" x14ac:dyDescent="0.3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/>
      <c r="T70" s="174"/>
      <c r="U70" s="231" t="s">
        <v>797</v>
      </c>
      <c r="V70" s="1"/>
      <c r="X70" s="34"/>
      <c r="Z70" s="34"/>
    </row>
    <row r="71" spans="1:30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/>
      <c r="T71" s="34" t="s">
        <v>227</v>
      </c>
      <c r="U71" s="281" t="s">
        <v>457</v>
      </c>
      <c r="V71" s="281"/>
      <c r="W71" s="184" t="s">
        <v>151</v>
      </c>
      <c r="X71" s="216" t="s">
        <v>201</v>
      </c>
      <c r="Y71" s="194">
        <v>1025530</v>
      </c>
      <c r="Z71" s="188" t="s">
        <v>458</v>
      </c>
      <c r="AA71" s="188"/>
      <c r="AB71" s="188"/>
    </row>
    <row r="72" spans="1:30" ht="19.5" customHeight="1" x14ac:dyDescent="0.3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/>
      <c r="T72" s="34"/>
      <c r="U72" s="228" t="s">
        <v>795</v>
      </c>
      <c r="V72" s="34"/>
      <c r="X72" s="34"/>
      <c r="Z72" s="34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t="s">
        <v>806</v>
      </c>
      <c r="S73" s="34" t="s">
        <v>24</v>
      </c>
      <c r="W73" s="34"/>
    </row>
    <row r="74" spans="1:30" ht="19.5" customHeight="1" x14ac:dyDescent="0.3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232" t="s">
        <v>812</v>
      </c>
      <c r="W74" s="34"/>
    </row>
    <row r="75" spans="1:30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S75" s="34" t="s">
        <v>807</v>
      </c>
      <c r="V75" s="34"/>
      <c r="W75" s="34"/>
    </row>
    <row r="76" spans="1:30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S76" s="34"/>
      <c r="T76" t="s">
        <v>808</v>
      </c>
      <c r="V76" t="s">
        <v>809</v>
      </c>
      <c r="W76" s="34"/>
    </row>
    <row r="77" spans="1:30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34"/>
      <c r="T77" t="s">
        <v>810</v>
      </c>
      <c r="V77" t="s">
        <v>811</v>
      </c>
      <c r="W77" s="34"/>
    </row>
    <row r="78" spans="1:30" ht="19.5" customHeight="1" x14ac:dyDescent="0.3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R78" t="s">
        <v>233</v>
      </c>
      <c r="S78" s="34" t="s">
        <v>32</v>
      </c>
      <c r="T78" s="228"/>
      <c r="W78" s="34"/>
      <c r="X78" s="34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S79" s="34" t="s">
        <v>816</v>
      </c>
      <c r="V79" s="198" t="s">
        <v>153</v>
      </c>
    </row>
    <row r="80" spans="1:30" ht="19.5" customHeight="1" x14ac:dyDescent="0.3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/>
      <c r="S80" s="34"/>
      <c r="T80" s="228" t="s">
        <v>815</v>
      </c>
    </row>
    <row r="81" spans="1:29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S81" s="34" t="s">
        <v>214</v>
      </c>
    </row>
    <row r="82" spans="1:29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S82" s="34"/>
      <c r="T82" t="s">
        <v>205</v>
      </c>
      <c r="U82" s="281" t="s">
        <v>249</v>
      </c>
      <c r="V82" s="281"/>
      <c r="W82" s="184" t="s">
        <v>151</v>
      </c>
      <c r="X82" s="216" t="s">
        <v>201</v>
      </c>
      <c r="Y82" s="194">
        <v>1026784</v>
      </c>
    </row>
    <row r="83" spans="1:29" ht="19.5" customHeight="1" x14ac:dyDescent="0.3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S83" s="34"/>
      <c r="T83" s="34"/>
      <c r="U83" s="228" t="s">
        <v>818</v>
      </c>
      <c r="V83" s="34"/>
      <c r="W83" s="198" t="s">
        <v>153</v>
      </c>
    </row>
    <row r="84" spans="1:29" ht="19.5" customHeight="1" x14ac:dyDescent="0.3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S84" s="34"/>
      <c r="T84" s="34"/>
      <c r="U84" s="228" t="s">
        <v>819</v>
      </c>
      <c r="W84" s="184" t="s">
        <v>151</v>
      </c>
    </row>
    <row r="85" spans="1:29" ht="19.5" customHeight="1" x14ac:dyDescent="0.25">
      <c r="A85" s="311"/>
      <c r="B85" s="314"/>
      <c r="C85" s="296"/>
      <c r="D85" s="298"/>
      <c r="E85" s="304"/>
      <c r="F85" s="304"/>
      <c r="G85" s="286"/>
      <c r="H85" s="286"/>
      <c r="I85" s="289"/>
      <c r="J85" s="289"/>
      <c r="K85" s="304"/>
      <c r="L85" s="304"/>
      <c r="M85" s="320"/>
      <c r="N85" s="323"/>
      <c r="O85" s="326"/>
      <c r="P85" s="329"/>
      <c r="Q85" s="62">
        <v>0.29166666666666669</v>
      </c>
    </row>
    <row r="86" spans="1:29" ht="19.5" customHeight="1" x14ac:dyDescent="0.25">
      <c r="A86" s="309" t="s">
        <v>30</v>
      </c>
      <c r="B86" s="312">
        <f>SUM(B64+1)</f>
        <v>46044</v>
      </c>
      <c r="C86" s="290" t="s">
        <v>824</v>
      </c>
      <c r="D86" s="292"/>
      <c r="E86" s="302"/>
      <c r="F86" s="302"/>
      <c r="G86" s="284">
        <v>0.35694444444444445</v>
      </c>
      <c r="H86" s="284">
        <v>0.52083333333333337</v>
      </c>
      <c r="I86" s="287">
        <v>0.54166666666666663</v>
      </c>
      <c r="J86" s="287">
        <v>0.70833333333333337</v>
      </c>
      <c r="K86" s="302"/>
      <c r="L86" s="302"/>
      <c r="M86" s="318">
        <f>(F86-E86)+(L86-K86)</f>
        <v>0</v>
      </c>
      <c r="N86" s="321">
        <f>(H86-G86)</f>
        <v>0.16388888888888892</v>
      </c>
      <c r="O86" s="324">
        <f>(J86-I86)</f>
        <v>0.16666666666666674</v>
      </c>
      <c r="P86" s="327">
        <f>SUM(M86:O109)</f>
        <v>0.33055555555555566</v>
      </c>
      <c r="R86" s="34" t="s">
        <v>820</v>
      </c>
      <c r="S86" s="34" t="s">
        <v>32</v>
      </c>
      <c r="V86" s="34"/>
    </row>
    <row r="87" spans="1:29" ht="19.5" customHeight="1" x14ac:dyDescent="0.3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S87" s="232" t="s">
        <v>696</v>
      </c>
      <c r="V87" s="34"/>
    </row>
    <row r="88" spans="1:29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S88" s="34" t="s">
        <v>821</v>
      </c>
      <c r="V88" s="34"/>
    </row>
    <row r="89" spans="1:29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R89" s="34"/>
      <c r="S89" s="34"/>
      <c r="T89" s="34" t="s">
        <v>822</v>
      </c>
      <c r="U89" s="283">
        <v>24134141931011</v>
      </c>
      <c r="V89" s="283"/>
      <c r="W89" s="34" t="s">
        <v>372</v>
      </c>
      <c r="X89" s="198" t="s">
        <v>153</v>
      </c>
      <c r="Y89" s="216" t="s">
        <v>201</v>
      </c>
      <c r="Z89" s="206">
        <v>1027102</v>
      </c>
      <c r="AA89" s="203" t="s">
        <v>382</v>
      </c>
      <c r="AB89" s="188"/>
      <c r="AC89" s="188"/>
    </row>
    <row r="90" spans="1:29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R90" s="34" t="s">
        <v>172</v>
      </c>
      <c r="S90" s="34" t="s">
        <v>33</v>
      </c>
      <c r="W90" s="34"/>
    </row>
    <row r="91" spans="1:29" ht="19.5" customHeight="1" x14ac:dyDescent="0.3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S91" s="232" t="s">
        <v>181</v>
      </c>
      <c r="W91" s="34"/>
    </row>
    <row r="92" spans="1:29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S92" t="s">
        <v>183</v>
      </c>
      <c r="V92" s="184" t="s">
        <v>151</v>
      </c>
    </row>
    <row r="93" spans="1:29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S93" s="34"/>
      <c r="T93" t="s">
        <v>202</v>
      </c>
      <c r="U93" s="281" t="s">
        <v>203</v>
      </c>
      <c r="V93" s="281"/>
      <c r="W93" s="184" t="s">
        <v>151</v>
      </c>
      <c r="X93" s="216" t="s">
        <v>201</v>
      </c>
      <c r="Y93" s="206">
        <v>1027128</v>
      </c>
    </row>
    <row r="94" spans="1:29" ht="19.5" customHeight="1" x14ac:dyDescent="0.3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S94" s="34"/>
      <c r="U94" s="231" t="s">
        <v>831</v>
      </c>
      <c r="V94" s="1"/>
      <c r="W94" s="34"/>
    </row>
    <row r="95" spans="1:29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S95" s="34"/>
      <c r="T95" s="174">
        <v>24125</v>
      </c>
      <c r="U95" s="281" t="s">
        <v>218</v>
      </c>
      <c r="V95" s="281"/>
      <c r="W95" s="184" t="s">
        <v>151</v>
      </c>
      <c r="X95" s="216" t="s">
        <v>201</v>
      </c>
      <c r="Y95" s="194">
        <v>1025530</v>
      </c>
      <c r="Z95" s="203" t="s">
        <v>827</v>
      </c>
      <c r="AA95" s="188"/>
      <c r="AB95" s="188"/>
    </row>
    <row r="96" spans="1:29" ht="19.5" customHeight="1" x14ac:dyDescent="0.3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S96" s="34"/>
      <c r="T96" s="174"/>
      <c r="U96" s="231" t="s">
        <v>797</v>
      </c>
      <c r="V96" s="1"/>
      <c r="X96" s="34"/>
      <c r="Z96" s="34"/>
    </row>
    <row r="97" spans="1:28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S97" s="34"/>
      <c r="T97" s="34" t="s">
        <v>227</v>
      </c>
      <c r="U97" s="281" t="s">
        <v>457</v>
      </c>
      <c r="V97" s="281"/>
      <c r="W97" s="184" t="s">
        <v>151</v>
      </c>
      <c r="X97" s="216" t="s">
        <v>201</v>
      </c>
      <c r="Y97" s="194">
        <v>1025530</v>
      </c>
      <c r="Z97" s="188" t="s">
        <v>458</v>
      </c>
      <c r="AA97" s="188"/>
      <c r="AB97" s="188"/>
    </row>
    <row r="98" spans="1:28" ht="19.5" customHeight="1" x14ac:dyDescent="0.3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3"/>
      <c r="L98" s="303"/>
      <c r="M98" s="319"/>
      <c r="N98" s="322"/>
      <c r="O98" s="325"/>
      <c r="P98" s="328"/>
      <c r="S98" s="34"/>
      <c r="T98" s="34"/>
      <c r="U98" s="228" t="s">
        <v>795</v>
      </c>
      <c r="V98" s="34"/>
      <c r="X98" s="34"/>
      <c r="Z98" s="34"/>
    </row>
    <row r="99" spans="1:28" ht="19.5" customHeight="1" x14ac:dyDescent="0.3">
      <c r="A99" s="310"/>
      <c r="B99" s="313"/>
      <c r="C99" s="293"/>
      <c r="D99" s="295"/>
      <c r="E99" s="303"/>
      <c r="F99" s="303"/>
      <c r="G99" s="285"/>
      <c r="H99" s="285"/>
      <c r="I99" s="288"/>
      <c r="J99" s="288"/>
      <c r="K99" s="303"/>
      <c r="L99" s="303"/>
      <c r="M99" s="319"/>
      <c r="N99" s="322"/>
      <c r="O99" s="325"/>
      <c r="P99" s="328"/>
      <c r="S99" s="34" t="s">
        <v>828</v>
      </c>
      <c r="T99" s="34"/>
      <c r="U99" s="228"/>
      <c r="V99" s="34"/>
      <c r="X99" s="34"/>
      <c r="Z99" s="34"/>
    </row>
    <row r="100" spans="1:28" ht="19.5" customHeight="1" x14ac:dyDescent="0.25">
      <c r="A100" s="310"/>
      <c r="B100" s="313"/>
      <c r="C100" s="293"/>
      <c r="D100" s="295"/>
      <c r="E100" s="303"/>
      <c r="F100" s="303"/>
      <c r="G100" s="285"/>
      <c r="H100" s="285"/>
      <c r="I100" s="288"/>
      <c r="J100" s="288"/>
      <c r="K100" s="303"/>
      <c r="L100" s="303"/>
      <c r="M100" s="319"/>
      <c r="N100" s="322"/>
      <c r="O100" s="325"/>
      <c r="P100" s="328"/>
      <c r="R100" s="34" t="s">
        <v>778</v>
      </c>
      <c r="S100" s="34" t="s">
        <v>28</v>
      </c>
      <c r="T100" s="34"/>
      <c r="V100" s="34"/>
      <c r="X100" s="34"/>
    </row>
    <row r="101" spans="1:28" ht="19.5" customHeight="1" x14ac:dyDescent="0.3">
      <c r="A101" s="310"/>
      <c r="B101" s="313"/>
      <c r="C101" s="293"/>
      <c r="D101" s="295"/>
      <c r="E101" s="303"/>
      <c r="F101" s="303"/>
      <c r="G101" s="285"/>
      <c r="H101" s="285"/>
      <c r="I101" s="288"/>
      <c r="J101" s="288"/>
      <c r="K101" s="303"/>
      <c r="L101" s="303"/>
      <c r="M101" s="319"/>
      <c r="N101" s="322"/>
      <c r="O101" s="325"/>
      <c r="P101" s="328"/>
      <c r="R101" s="34"/>
      <c r="S101" s="232" t="s">
        <v>779</v>
      </c>
      <c r="T101" s="34"/>
      <c r="V101" s="34"/>
      <c r="X101" s="34"/>
    </row>
    <row r="102" spans="1:28" ht="19.5" customHeight="1" x14ac:dyDescent="0.25">
      <c r="A102" s="310"/>
      <c r="B102" s="313"/>
      <c r="C102" s="293"/>
      <c r="D102" s="295"/>
      <c r="E102" s="303"/>
      <c r="F102" s="303"/>
      <c r="G102" s="285"/>
      <c r="H102" s="285"/>
      <c r="I102" s="288"/>
      <c r="J102" s="288"/>
      <c r="K102" s="303"/>
      <c r="L102" s="303"/>
      <c r="M102" s="319"/>
      <c r="N102" s="322"/>
      <c r="O102" s="325"/>
      <c r="P102" s="328"/>
      <c r="R102" s="34"/>
      <c r="S102" s="34" t="s">
        <v>823</v>
      </c>
      <c r="T102" s="34"/>
      <c r="V102" s="34"/>
      <c r="W102" s="198" t="s">
        <v>153</v>
      </c>
      <c r="X102" s="34"/>
    </row>
    <row r="103" spans="1:28" ht="19.5" customHeight="1" x14ac:dyDescent="0.25">
      <c r="A103" s="310"/>
      <c r="B103" s="313"/>
      <c r="C103" s="293"/>
      <c r="D103" s="295"/>
      <c r="E103" s="303"/>
      <c r="F103" s="303"/>
      <c r="G103" s="285"/>
      <c r="H103" s="285"/>
      <c r="I103" s="288"/>
      <c r="J103" s="288"/>
      <c r="K103" s="303"/>
      <c r="L103" s="303"/>
      <c r="M103" s="319"/>
      <c r="N103" s="322"/>
      <c r="O103" s="325"/>
      <c r="P103" s="328"/>
      <c r="R103" s="34"/>
      <c r="S103" s="34" t="s">
        <v>165</v>
      </c>
      <c r="T103" s="34"/>
      <c r="V103" s="34"/>
      <c r="W103" s="198" t="s">
        <v>153</v>
      </c>
      <c r="X103" s="34"/>
    </row>
    <row r="104" spans="1:28" ht="19.5" customHeight="1" x14ac:dyDescent="0.25">
      <c r="A104" s="310"/>
      <c r="B104" s="313"/>
      <c r="C104" s="293"/>
      <c r="D104" s="295"/>
      <c r="E104" s="303"/>
      <c r="F104" s="303"/>
      <c r="G104" s="285"/>
      <c r="H104" s="285"/>
      <c r="I104" s="288"/>
      <c r="J104" s="288"/>
      <c r="K104" s="303"/>
      <c r="L104" s="303"/>
      <c r="M104" s="319"/>
      <c r="N104" s="322"/>
      <c r="O104" s="325"/>
      <c r="P104" s="328"/>
      <c r="R104" s="34" t="s">
        <v>825</v>
      </c>
      <c r="S104" s="34" t="s">
        <v>24</v>
      </c>
      <c r="T104" s="34"/>
      <c r="V104" s="34"/>
      <c r="X104" s="34"/>
    </row>
    <row r="105" spans="1:28" ht="19.5" customHeight="1" x14ac:dyDescent="0.3">
      <c r="A105" s="310"/>
      <c r="B105" s="313"/>
      <c r="C105" s="293"/>
      <c r="D105" s="295"/>
      <c r="E105" s="303"/>
      <c r="F105" s="303"/>
      <c r="G105" s="285"/>
      <c r="H105" s="285"/>
      <c r="I105" s="288"/>
      <c r="J105" s="288"/>
      <c r="K105" s="303"/>
      <c r="L105" s="303"/>
      <c r="M105" s="319"/>
      <c r="N105" s="322"/>
      <c r="O105" s="325"/>
      <c r="P105" s="328"/>
      <c r="R105" s="34"/>
      <c r="S105" s="232" t="s">
        <v>288</v>
      </c>
      <c r="T105" s="34"/>
      <c r="V105" s="34"/>
      <c r="X105" s="34"/>
    </row>
    <row r="106" spans="1:28" ht="19.5" customHeight="1" x14ac:dyDescent="0.25">
      <c r="A106" s="310"/>
      <c r="B106" s="313"/>
      <c r="C106" s="293"/>
      <c r="D106" s="295"/>
      <c r="E106" s="303"/>
      <c r="F106" s="303"/>
      <c r="G106" s="285"/>
      <c r="H106" s="285"/>
      <c r="I106" s="288"/>
      <c r="J106" s="288"/>
      <c r="K106" s="303"/>
      <c r="L106" s="303"/>
      <c r="M106" s="319"/>
      <c r="N106" s="322"/>
      <c r="O106" s="325"/>
      <c r="P106" s="328"/>
      <c r="R106" s="34"/>
      <c r="S106" s="34" t="s">
        <v>826</v>
      </c>
      <c r="T106" s="34"/>
      <c r="U106" s="198" t="s">
        <v>153</v>
      </c>
      <c r="V106" s="34"/>
      <c r="X106" s="34"/>
    </row>
    <row r="107" spans="1:28" ht="19.5" customHeight="1" x14ac:dyDescent="0.3">
      <c r="A107" s="310"/>
      <c r="B107" s="313"/>
      <c r="C107" s="293"/>
      <c r="D107" s="295"/>
      <c r="E107" s="303"/>
      <c r="F107" s="303"/>
      <c r="G107" s="285"/>
      <c r="H107" s="285"/>
      <c r="I107" s="288"/>
      <c r="J107" s="288"/>
      <c r="K107" s="303"/>
      <c r="L107" s="303"/>
      <c r="M107" s="319"/>
      <c r="N107" s="322"/>
      <c r="O107" s="325"/>
      <c r="P107" s="328"/>
      <c r="R107" s="34"/>
      <c r="S107" s="34"/>
      <c r="T107" s="228" t="s">
        <v>829</v>
      </c>
      <c r="V107" s="34"/>
      <c r="X107" s="34"/>
    </row>
    <row r="108" spans="1:28" ht="19.5" customHeight="1" x14ac:dyDescent="0.3">
      <c r="A108" s="310"/>
      <c r="B108" s="313"/>
      <c r="C108" s="293"/>
      <c r="D108" s="295"/>
      <c r="E108" s="303"/>
      <c r="F108" s="303"/>
      <c r="G108" s="285"/>
      <c r="H108" s="285"/>
      <c r="I108" s="288"/>
      <c r="J108" s="288"/>
      <c r="K108" s="303"/>
      <c r="L108" s="303"/>
      <c r="M108" s="319"/>
      <c r="N108" s="322"/>
      <c r="O108" s="325"/>
      <c r="P108" s="328"/>
      <c r="R108" s="34"/>
      <c r="S108" s="34"/>
      <c r="T108" s="228" t="s">
        <v>830</v>
      </c>
      <c r="V108" s="34"/>
      <c r="W108" s="34"/>
      <c r="X108" s="34"/>
    </row>
    <row r="109" spans="1:28" ht="19.5" customHeight="1" x14ac:dyDescent="0.25">
      <c r="A109" s="311"/>
      <c r="B109" s="314"/>
      <c r="C109" s="296"/>
      <c r="D109" s="298"/>
      <c r="E109" s="304"/>
      <c r="F109" s="304"/>
      <c r="G109" s="286"/>
      <c r="H109" s="286"/>
      <c r="I109" s="289"/>
      <c r="J109" s="289"/>
      <c r="K109" s="304"/>
      <c r="L109" s="304"/>
      <c r="M109" s="320"/>
      <c r="N109" s="323"/>
      <c r="O109" s="326"/>
      <c r="P109" s="329"/>
      <c r="Q109" s="62">
        <v>0.29166666666666669</v>
      </c>
    </row>
    <row r="110" spans="1:28" ht="19.5" customHeight="1" x14ac:dyDescent="0.25">
      <c r="A110" s="309" t="s">
        <v>31</v>
      </c>
      <c r="B110" s="312">
        <f>SUM(B86+1)</f>
        <v>46045</v>
      </c>
      <c r="C110" s="290"/>
      <c r="D110" s="292"/>
      <c r="E110" s="302"/>
      <c r="F110" s="302"/>
      <c r="G110" s="284">
        <v>0.36527777777777776</v>
      </c>
      <c r="H110" s="284">
        <v>0.52083333333333337</v>
      </c>
      <c r="I110" s="287">
        <v>0.55208333333333337</v>
      </c>
      <c r="J110" s="287">
        <v>0.68194444444444446</v>
      </c>
      <c r="K110" s="302"/>
      <c r="L110" s="302"/>
      <c r="M110" s="318">
        <f>(F110-E110)+(L110-K110)</f>
        <v>0</v>
      </c>
      <c r="N110" s="321">
        <f>(H110-G110)</f>
        <v>0.15555555555555561</v>
      </c>
      <c r="O110" s="324">
        <f>(J110-I110)</f>
        <v>0.12986111111111109</v>
      </c>
      <c r="P110" s="327">
        <f>SUM(M110:O130)</f>
        <v>0.28541666666666671</v>
      </c>
      <c r="R110" s="34"/>
      <c r="S110" s="34"/>
      <c r="T110" s="34"/>
      <c r="V110" s="34"/>
    </row>
    <row r="111" spans="1:28" ht="19.5" customHeight="1" x14ac:dyDescent="0.25">
      <c r="A111" s="310"/>
      <c r="B111" s="313"/>
      <c r="C111" s="293"/>
      <c r="D111" s="295"/>
      <c r="E111" s="303"/>
      <c r="F111" s="303"/>
      <c r="G111" s="285"/>
      <c r="H111" s="285"/>
      <c r="I111" s="288"/>
      <c r="J111" s="288"/>
      <c r="K111" s="303"/>
      <c r="L111" s="303"/>
      <c r="M111" s="319"/>
      <c r="N111" s="322"/>
      <c r="O111" s="325"/>
      <c r="P111" s="328"/>
      <c r="R111" s="34"/>
      <c r="S111" s="34"/>
      <c r="T111" s="34"/>
      <c r="V111" s="34"/>
    </row>
    <row r="112" spans="1:28" ht="19.5" customHeight="1" x14ac:dyDescent="0.25">
      <c r="A112" s="310"/>
      <c r="B112" s="313"/>
      <c r="C112" s="293"/>
      <c r="D112" s="295"/>
      <c r="E112" s="303"/>
      <c r="F112" s="303"/>
      <c r="G112" s="285"/>
      <c r="H112" s="285"/>
      <c r="I112" s="288"/>
      <c r="J112" s="288"/>
      <c r="K112" s="303"/>
      <c r="L112" s="303"/>
      <c r="M112" s="319"/>
      <c r="N112" s="322"/>
      <c r="O112" s="325"/>
      <c r="P112" s="328"/>
      <c r="R112" s="34"/>
      <c r="S112" s="34"/>
      <c r="T112" s="34"/>
      <c r="V112" s="34"/>
      <c r="W112" s="34"/>
    </row>
    <row r="113" spans="1:24" ht="19.5" customHeight="1" x14ac:dyDescent="0.25">
      <c r="A113" s="310"/>
      <c r="B113" s="313"/>
      <c r="C113" s="293"/>
      <c r="D113" s="295"/>
      <c r="E113" s="303"/>
      <c r="F113" s="303"/>
      <c r="G113" s="285"/>
      <c r="H113" s="285"/>
      <c r="I113" s="288"/>
      <c r="J113" s="288"/>
      <c r="K113" s="303"/>
      <c r="L113" s="303"/>
      <c r="M113" s="319"/>
      <c r="N113" s="322"/>
      <c r="O113" s="325"/>
      <c r="P113" s="328"/>
      <c r="R113" s="34"/>
      <c r="S113" s="34"/>
      <c r="T113" s="34"/>
      <c r="V113" s="34"/>
      <c r="W113" s="34"/>
    </row>
    <row r="114" spans="1:24" ht="19.5" customHeight="1" x14ac:dyDescent="0.25">
      <c r="A114" s="310"/>
      <c r="B114" s="313"/>
      <c r="C114" s="293"/>
      <c r="D114" s="295"/>
      <c r="E114" s="303"/>
      <c r="F114" s="303"/>
      <c r="G114" s="285"/>
      <c r="H114" s="285"/>
      <c r="I114" s="288"/>
      <c r="J114" s="288"/>
      <c r="K114" s="303"/>
      <c r="L114" s="303"/>
      <c r="M114" s="319"/>
      <c r="N114" s="322"/>
      <c r="O114" s="325"/>
      <c r="P114" s="328"/>
      <c r="R114" s="34"/>
      <c r="S114" s="34"/>
      <c r="T114" s="34"/>
      <c r="V114" s="34"/>
      <c r="W114" s="34"/>
      <c r="X114" s="34"/>
    </row>
    <row r="115" spans="1:24" ht="19.5" customHeight="1" x14ac:dyDescent="0.25">
      <c r="A115" s="310"/>
      <c r="B115" s="313"/>
      <c r="C115" s="293"/>
      <c r="D115" s="295"/>
      <c r="E115" s="303"/>
      <c r="F115" s="303"/>
      <c r="G115" s="285"/>
      <c r="H115" s="285"/>
      <c r="I115" s="288"/>
      <c r="J115" s="288"/>
      <c r="K115" s="303"/>
      <c r="L115" s="303"/>
      <c r="M115" s="319"/>
      <c r="N115" s="322"/>
      <c r="O115" s="325"/>
      <c r="P115" s="328"/>
      <c r="R115" s="34"/>
      <c r="S115" s="34"/>
      <c r="T115" s="34"/>
      <c r="V115" s="34"/>
      <c r="W115" s="34"/>
      <c r="X115" s="34"/>
    </row>
    <row r="116" spans="1:24" ht="19.5" customHeight="1" x14ac:dyDescent="0.25">
      <c r="A116" s="310"/>
      <c r="B116" s="313"/>
      <c r="C116" s="293"/>
      <c r="D116" s="295"/>
      <c r="E116" s="303"/>
      <c r="F116" s="303"/>
      <c r="G116" s="285"/>
      <c r="H116" s="285"/>
      <c r="I116" s="288"/>
      <c r="J116" s="288"/>
      <c r="K116" s="303"/>
      <c r="L116" s="303"/>
      <c r="M116" s="319"/>
      <c r="N116" s="322"/>
      <c r="O116" s="325"/>
      <c r="P116" s="328"/>
      <c r="R116" s="34"/>
      <c r="S116" s="34"/>
      <c r="T116" s="34"/>
      <c r="V116" s="34"/>
      <c r="W116" s="34"/>
    </row>
    <row r="117" spans="1:24" ht="19.5" customHeight="1" x14ac:dyDescent="0.25">
      <c r="A117" s="310"/>
      <c r="B117" s="313"/>
      <c r="C117" s="293"/>
      <c r="D117" s="295"/>
      <c r="E117" s="303"/>
      <c r="F117" s="303"/>
      <c r="G117" s="285"/>
      <c r="H117" s="285"/>
      <c r="I117" s="288"/>
      <c r="J117" s="288"/>
      <c r="K117" s="303"/>
      <c r="L117" s="303"/>
      <c r="M117" s="319"/>
      <c r="N117" s="322"/>
      <c r="O117" s="325"/>
      <c r="P117" s="328"/>
      <c r="R117" s="34"/>
      <c r="S117" s="34"/>
      <c r="T117" s="34"/>
      <c r="V117" s="34"/>
      <c r="W117" s="34"/>
    </row>
    <row r="118" spans="1:24" ht="19.5" customHeight="1" x14ac:dyDescent="0.25">
      <c r="A118" s="310"/>
      <c r="B118" s="313"/>
      <c r="C118" s="293"/>
      <c r="D118" s="295"/>
      <c r="E118" s="303"/>
      <c r="F118" s="303"/>
      <c r="G118" s="285"/>
      <c r="H118" s="285"/>
      <c r="I118" s="288"/>
      <c r="J118" s="288"/>
      <c r="K118" s="303"/>
      <c r="L118" s="303"/>
      <c r="M118" s="319"/>
      <c r="N118" s="322"/>
      <c r="O118" s="325"/>
      <c r="P118" s="328"/>
      <c r="R118" s="34"/>
      <c r="S118" s="34"/>
      <c r="T118" s="34"/>
      <c r="U118" s="34"/>
      <c r="V118" s="34"/>
      <c r="W118" s="34"/>
    </row>
    <row r="119" spans="1:24" ht="19.5" customHeight="1" x14ac:dyDescent="0.25">
      <c r="A119" s="310"/>
      <c r="B119" s="313"/>
      <c r="C119" s="293"/>
      <c r="D119" s="295"/>
      <c r="E119" s="303"/>
      <c r="F119" s="303"/>
      <c r="G119" s="285"/>
      <c r="H119" s="285"/>
      <c r="I119" s="288"/>
      <c r="J119" s="288"/>
      <c r="K119" s="303"/>
      <c r="L119" s="303"/>
      <c r="M119" s="319"/>
      <c r="N119" s="322"/>
      <c r="O119" s="325"/>
      <c r="P119" s="328"/>
      <c r="R119" s="34"/>
      <c r="S119" s="34"/>
      <c r="T119" s="34"/>
      <c r="U119" s="34"/>
      <c r="V119" s="34"/>
    </row>
    <row r="120" spans="1:24" ht="19.5" customHeight="1" x14ac:dyDescent="0.25">
      <c r="A120" s="310"/>
      <c r="B120" s="313"/>
      <c r="C120" s="293"/>
      <c r="D120" s="295"/>
      <c r="E120" s="303"/>
      <c r="F120" s="303"/>
      <c r="G120" s="285"/>
      <c r="H120" s="285"/>
      <c r="I120" s="288"/>
      <c r="J120" s="288"/>
      <c r="K120" s="303"/>
      <c r="L120" s="303"/>
      <c r="M120" s="319"/>
      <c r="N120" s="322"/>
      <c r="O120" s="325"/>
      <c r="P120" s="328"/>
      <c r="R120" s="34"/>
      <c r="S120" s="34"/>
      <c r="T120" s="34"/>
      <c r="V120" s="34"/>
      <c r="W120" s="34"/>
    </row>
    <row r="121" spans="1:24" ht="19.5" customHeight="1" x14ac:dyDescent="0.25">
      <c r="A121" s="310"/>
      <c r="B121" s="313"/>
      <c r="C121" s="293"/>
      <c r="D121" s="295"/>
      <c r="E121" s="303"/>
      <c r="F121" s="303"/>
      <c r="G121" s="285"/>
      <c r="H121" s="285"/>
      <c r="I121" s="288"/>
      <c r="J121" s="288"/>
      <c r="K121" s="303"/>
      <c r="L121" s="303"/>
      <c r="M121" s="319"/>
      <c r="N121" s="322"/>
      <c r="O121" s="325"/>
      <c r="P121" s="328"/>
      <c r="R121" s="34"/>
      <c r="S121" s="34"/>
      <c r="T121" s="34"/>
      <c r="V121" s="34"/>
      <c r="W121" s="34"/>
    </row>
    <row r="122" spans="1:24" ht="19.5" customHeight="1" x14ac:dyDescent="0.3">
      <c r="A122" s="310"/>
      <c r="B122" s="313"/>
      <c r="C122" s="293"/>
      <c r="D122" s="295"/>
      <c r="E122" s="303"/>
      <c r="F122" s="303"/>
      <c r="G122" s="285"/>
      <c r="H122" s="285"/>
      <c r="I122" s="288"/>
      <c r="J122" s="288"/>
      <c r="K122" s="303"/>
      <c r="L122" s="303"/>
      <c r="M122" s="319"/>
      <c r="N122" s="322"/>
      <c r="O122" s="325"/>
      <c r="P122" s="328"/>
      <c r="R122" s="34"/>
      <c r="S122" s="169"/>
      <c r="T122" s="169"/>
      <c r="U122" s="171"/>
      <c r="V122" s="34"/>
      <c r="W122" s="34"/>
    </row>
    <row r="123" spans="1:24" ht="19.5" customHeight="1" x14ac:dyDescent="0.3">
      <c r="A123" s="310"/>
      <c r="B123" s="313"/>
      <c r="C123" s="293"/>
      <c r="D123" s="295"/>
      <c r="E123" s="303"/>
      <c r="F123" s="303"/>
      <c r="G123" s="285"/>
      <c r="H123" s="285"/>
      <c r="I123" s="288"/>
      <c r="J123" s="288"/>
      <c r="K123" s="303"/>
      <c r="L123" s="303"/>
      <c r="M123" s="319"/>
      <c r="N123" s="322"/>
      <c r="O123" s="325"/>
      <c r="P123" s="328"/>
      <c r="R123" s="34"/>
      <c r="S123" s="169"/>
      <c r="T123" s="169"/>
      <c r="U123" s="171"/>
      <c r="V123" s="34"/>
      <c r="W123" s="34"/>
    </row>
    <row r="124" spans="1:24" ht="19.5" customHeight="1" x14ac:dyDescent="0.25">
      <c r="A124" s="310"/>
      <c r="B124" s="313"/>
      <c r="C124" s="293"/>
      <c r="D124" s="295"/>
      <c r="E124" s="303"/>
      <c r="F124" s="303"/>
      <c r="G124" s="285"/>
      <c r="H124" s="285"/>
      <c r="I124" s="288"/>
      <c r="J124" s="288"/>
      <c r="K124" s="303"/>
      <c r="L124" s="303"/>
      <c r="M124" s="319"/>
      <c r="N124" s="322"/>
      <c r="O124" s="325"/>
      <c r="P124" s="328"/>
      <c r="R124" s="34"/>
      <c r="S124" s="169"/>
      <c r="T124" s="34"/>
      <c r="V124" s="34"/>
    </row>
    <row r="125" spans="1:24" ht="19.5" customHeight="1" x14ac:dyDescent="0.25">
      <c r="A125" s="310"/>
      <c r="B125" s="313"/>
      <c r="C125" s="293"/>
      <c r="D125" s="295"/>
      <c r="E125" s="303"/>
      <c r="F125" s="303"/>
      <c r="G125" s="285"/>
      <c r="H125" s="285"/>
      <c r="I125" s="288"/>
      <c r="J125" s="288"/>
      <c r="K125" s="303"/>
      <c r="L125" s="303"/>
      <c r="M125" s="319"/>
      <c r="N125" s="322"/>
      <c r="O125" s="325"/>
      <c r="P125" s="328"/>
      <c r="R125" s="34"/>
      <c r="S125" s="169"/>
      <c r="T125" s="34"/>
      <c r="V125" s="34"/>
    </row>
    <row r="126" spans="1:24" ht="19.5" customHeight="1" x14ac:dyDescent="0.25">
      <c r="A126" s="310"/>
      <c r="B126" s="313"/>
      <c r="C126" s="293"/>
      <c r="D126" s="295"/>
      <c r="E126" s="303"/>
      <c r="F126" s="303"/>
      <c r="G126" s="285"/>
      <c r="H126" s="285"/>
      <c r="I126" s="288"/>
      <c r="J126" s="288"/>
      <c r="K126" s="303"/>
      <c r="L126" s="303"/>
      <c r="M126" s="319"/>
      <c r="N126" s="322"/>
      <c r="O126" s="325"/>
      <c r="P126" s="328"/>
      <c r="R126" s="34"/>
      <c r="S126" s="169"/>
      <c r="T126" s="34"/>
      <c r="V126" s="34"/>
    </row>
    <row r="127" spans="1:24" ht="19.5" customHeight="1" x14ac:dyDescent="0.25">
      <c r="A127" s="310"/>
      <c r="B127" s="313"/>
      <c r="C127" s="293"/>
      <c r="D127" s="295"/>
      <c r="E127" s="303"/>
      <c r="F127" s="303"/>
      <c r="G127" s="285"/>
      <c r="H127" s="285"/>
      <c r="I127" s="288"/>
      <c r="J127" s="288"/>
      <c r="K127" s="303"/>
      <c r="L127" s="303"/>
      <c r="M127" s="319"/>
      <c r="N127" s="322"/>
      <c r="O127" s="325"/>
      <c r="P127" s="328"/>
      <c r="R127" s="34"/>
      <c r="S127" s="169"/>
      <c r="T127" s="34"/>
      <c r="V127" s="34"/>
    </row>
    <row r="128" spans="1:24" ht="19.5" customHeight="1" x14ac:dyDescent="0.25">
      <c r="A128" s="310"/>
      <c r="B128" s="313"/>
      <c r="C128" s="293"/>
      <c r="D128" s="295"/>
      <c r="E128" s="303"/>
      <c r="F128" s="303"/>
      <c r="G128" s="285"/>
      <c r="H128" s="285"/>
      <c r="I128" s="288"/>
      <c r="J128" s="288"/>
      <c r="K128" s="303"/>
      <c r="L128" s="303"/>
      <c r="M128" s="319"/>
      <c r="N128" s="322"/>
      <c r="O128" s="325"/>
      <c r="P128" s="328"/>
      <c r="R128" s="34"/>
      <c r="S128" s="169"/>
      <c r="T128" s="34"/>
      <c r="V128" s="34"/>
    </row>
    <row r="129" spans="1:23" ht="19.5" customHeight="1" x14ac:dyDescent="0.25">
      <c r="A129" s="310"/>
      <c r="B129" s="313"/>
      <c r="C129" s="293"/>
      <c r="D129" s="295"/>
      <c r="E129" s="303"/>
      <c r="F129" s="303"/>
      <c r="G129" s="285"/>
      <c r="H129" s="285"/>
      <c r="I129" s="288"/>
      <c r="J129" s="288"/>
      <c r="K129" s="303"/>
      <c r="L129" s="303"/>
      <c r="M129" s="319"/>
      <c r="N129" s="322"/>
      <c r="O129" s="325"/>
      <c r="P129" s="328"/>
      <c r="R129" s="34"/>
      <c r="S129" s="169"/>
      <c r="T129" s="34"/>
      <c r="V129" s="34"/>
    </row>
    <row r="130" spans="1:23" ht="19.5" customHeight="1" x14ac:dyDescent="0.25">
      <c r="A130" s="311"/>
      <c r="B130" s="314"/>
      <c r="C130" s="296"/>
      <c r="D130" s="298"/>
      <c r="E130" s="304"/>
      <c r="F130" s="304"/>
      <c r="G130" s="286"/>
      <c r="H130" s="286"/>
      <c r="I130" s="289"/>
      <c r="J130" s="289"/>
      <c r="K130" s="304"/>
      <c r="L130" s="304"/>
      <c r="M130" s="320"/>
      <c r="N130" s="323"/>
      <c r="O130" s="326"/>
      <c r="P130" s="329"/>
      <c r="Q130" s="62">
        <v>0.29166666666666669</v>
      </c>
      <c r="W130" s="34"/>
    </row>
    <row r="131" spans="1:23" ht="19.5" customHeight="1" x14ac:dyDescent="0.25">
      <c r="A131" s="35" t="s">
        <v>34</v>
      </c>
      <c r="B131" s="36">
        <f>SUM(B110+1)</f>
        <v>46046</v>
      </c>
      <c r="C131" s="290"/>
      <c r="D131" s="292"/>
      <c r="E131" s="302"/>
      <c r="F131" s="302"/>
      <c r="G131" s="302"/>
      <c r="H131" s="302"/>
      <c r="I131" s="302"/>
      <c r="J131" s="302"/>
      <c r="K131" s="302"/>
      <c r="L131" s="302"/>
      <c r="M131" s="318">
        <f>(F131-E131)+(L131-K131)</f>
        <v>0</v>
      </c>
      <c r="N131" s="318">
        <f>(H131-G131)+(J131-I131)</f>
        <v>0</v>
      </c>
      <c r="O131" s="318">
        <f>(H131-G131)+(J131-I131)</f>
        <v>0</v>
      </c>
      <c r="P131" s="318">
        <f>SUM(M131:O132)</f>
        <v>0</v>
      </c>
    </row>
    <row r="132" spans="1:23" ht="19.5" customHeight="1" x14ac:dyDescent="0.25">
      <c r="A132" s="37" t="s">
        <v>35</v>
      </c>
      <c r="B132" s="36">
        <f>SUM(B131+1)</f>
        <v>46047</v>
      </c>
      <c r="C132" s="296"/>
      <c r="D132" s="298"/>
      <c r="E132" s="304"/>
      <c r="F132" s="304"/>
      <c r="G132" s="304"/>
      <c r="H132" s="304"/>
      <c r="I132" s="304"/>
      <c r="J132" s="304"/>
      <c r="K132" s="304"/>
      <c r="L132" s="304"/>
      <c r="M132" s="320"/>
      <c r="N132" s="320"/>
      <c r="O132" s="320"/>
      <c r="P132" s="320"/>
    </row>
    <row r="133" spans="1:23" ht="30" customHeight="1" x14ac:dyDescent="0.25">
      <c r="A133" s="38"/>
      <c r="B133" s="38"/>
      <c r="C133" s="38"/>
      <c r="D133" s="38"/>
      <c r="E133" s="39"/>
      <c r="F133" s="40"/>
      <c r="G133" s="40"/>
      <c r="H133" s="38"/>
      <c r="I133" s="38"/>
      <c r="J133" s="38"/>
      <c r="K133" s="41"/>
      <c r="L133" s="41"/>
      <c r="M133" s="41"/>
      <c r="N133" s="38"/>
    </row>
    <row r="134" spans="1:23" ht="30.75" customHeight="1" x14ac:dyDescent="0.25">
      <c r="A134" s="38"/>
      <c r="B134" s="38"/>
      <c r="C134" s="38"/>
      <c r="D134" s="38"/>
      <c r="F134" s="38"/>
      <c r="G134" s="38"/>
      <c r="H134" s="38"/>
      <c r="I134" s="38"/>
      <c r="J134" s="330" t="s">
        <v>36</v>
      </c>
      <c r="K134" s="330"/>
      <c r="L134" s="330"/>
      <c r="M134" s="108">
        <f>SUM(M9+M40+M64+M86+M110+M131+M132)</f>
        <v>0</v>
      </c>
      <c r="N134" s="110">
        <f>SUM(N9+N40+N64+N86+N110+N131+N132)</f>
        <v>0.89861111111111125</v>
      </c>
      <c r="O134" s="109">
        <f>SUM(O9+O40+O64+O86+O110+O131+O132)</f>
        <v>0.77916666666666667</v>
      </c>
      <c r="P134" s="111">
        <f>SUM(P9+P40+P64+P86+P110+P131+P132)</f>
        <v>1.677777777777778</v>
      </c>
    </row>
    <row r="135" spans="1:23" ht="30.75" customHeight="1" x14ac:dyDescent="0.25">
      <c r="A135" s="38"/>
      <c r="B135" s="38"/>
      <c r="C135" s="38"/>
      <c r="D135" s="38"/>
      <c r="F135" s="38"/>
      <c r="G135" s="38"/>
      <c r="H135" s="38"/>
      <c r="I135" s="38"/>
      <c r="J135" s="330" t="s">
        <v>37</v>
      </c>
      <c r="K135" s="330"/>
      <c r="L135" s="331"/>
      <c r="M135" s="42"/>
      <c r="N135" s="51">
        <f>SUM(Q9:Q132)</f>
        <v>1.4583333333333335</v>
      </c>
      <c r="O135" s="43"/>
    </row>
    <row r="136" spans="1:23" ht="30.75" customHeight="1" x14ac:dyDescent="0.25">
      <c r="A136" s="38"/>
      <c r="B136" s="38"/>
      <c r="C136" s="38"/>
      <c r="D136" s="38"/>
      <c r="F136" s="38"/>
      <c r="G136" s="38"/>
      <c r="H136" s="38"/>
      <c r="I136" s="38"/>
      <c r="J136" s="330" t="s">
        <v>38</v>
      </c>
      <c r="K136" s="330"/>
      <c r="L136" s="331"/>
      <c r="M136" s="42"/>
      <c r="N136" s="51">
        <f>SUM(P134-N135)</f>
        <v>0.21944444444444455</v>
      </c>
      <c r="O136" s="43"/>
    </row>
    <row r="137" spans="1:23" ht="30.75" customHeight="1" x14ac:dyDescent="0.25">
      <c r="A137" s="38"/>
      <c r="B137" s="38"/>
      <c r="C137" s="38"/>
      <c r="D137" s="38"/>
      <c r="F137" s="38"/>
      <c r="G137" s="38"/>
      <c r="H137" s="38"/>
      <c r="I137" s="38"/>
      <c r="J137" s="330" t="s">
        <v>39</v>
      </c>
      <c r="K137" s="330"/>
      <c r="L137" s="331"/>
      <c r="M137" s="42"/>
      <c r="N137" s="51">
        <f>'SEM3'!N99</f>
        <v>0.60833333333333328</v>
      </c>
      <c r="O137" s="43"/>
    </row>
    <row r="138" spans="1:23" ht="30.75" customHeight="1" x14ac:dyDescent="0.25">
      <c r="H138" s="38"/>
      <c r="I138" s="38"/>
      <c r="J138" s="330" t="s">
        <v>40</v>
      </c>
      <c r="K138" s="330"/>
      <c r="L138" s="331"/>
      <c r="M138" s="44"/>
      <c r="N138" s="52">
        <f>N136+N137</f>
        <v>0.82777777777777783</v>
      </c>
      <c r="O138" s="45"/>
    </row>
    <row r="145" spans="5:9" x14ac:dyDescent="0.25">
      <c r="F145" s="38"/>
      <c r="G145" s="38"/>
      <c r="H145" s="38"/>
      <c r="I145" s="38"/>
    </row>
    <row r="146" spans="5:9" x14ac:dyDescent="0.25">
      <c r="F146" s="38"/>
      <c r="G146" s="38"/>
      <c r="H146" s="38"/>
      <c r="I146" s="38"/>
    </row>
    <row r="147" spans="5:9" x14ac:dyDescent="0.25">
      <c r="F147" s="38"/>
      <c r="G147" s="38"/>
      <c r="H147" s="38"/>
      <c r="I147" s="38"/>
    </row>
    <row r="148" spans="5:9" x14ac:dyDescent="0.25">
      <c r="F148" s="38"/>
      <c r="G148" s="38"/>
      <c r="H148" s="38"/>
      <c r="I148" s="38"/>
    </row>
    <row r="149" spans="5:9" x14ac:dyDescent="0.25">
      <c r="F149" s="38"/>
      <c r="G149" s="38"/>
      <c r="H149" s="38"/>
      <c r="I149" s="38"/>
    </row>
    <row r="150" spans="5:9" x14ac:dyDescent="0.25">
      <c r="F150" s="38"/>
      <c r="G150" s="38"/>
      <c r="H150" s="38"/>
      <c r="I150" s="38"/>
    </row>
    <row r="156" spans="5:9" x14ac:dyDescent="0.25">
      <c r="E156" s="15"/>
    </row>
  </sheetData>
  <mergeCells count="122">
    <mergeCell ref="U42:V42"/>
    <mergeCell ref="U57:V57"/>
    <mergeCell ref="U59:V59"/>
    <mergeCell ref="U61:V61"/>
    <mergeCell ref="P131:P132"/>
    <mergeCell ref="I131:I132"/>
    <mergeCell ref="J131:J132"/>
    <mergeCell ref="K131:K132"/>
    <mergeCell ref="L131:L132"/>
    <mergeCell ref="K40:K63"/>
    <mergeCell ref="M131:M132"/>
    <mergeCell ref="N131:N132"/>
    <mergeCell ref="O131:O132"/>
    <mergeCell ref="J40:J63"/>
    <mergeCell ref="U67:V67"/>
    <mergeCell ref="U69:V69"/>
    <mergeCell ref="U71:V71"/>
    <mergeCell ref="U82:V82"/>
    <mergeCell ref="U89:V89"/>
    <mergeCell ref="U93:V93"/>
    <mergeCell ref="U95:V95"/>
    <mergeCell ref="U97:V97"/>
    <mergeCell ref="O40:O63"/>
    <mergeCell ref="P40:P63"/>
    <mergeCell ref="A110:A130"/>
    <mergeCell ref="B86:B109"/>
    <mergeCell ref="B110:B130"/>
    <mergeCell ref="C131:D132"/>
    <mergeCell ref="E131:E132"/>
    <mergeCell ref="F131:F132"/>
    <mergeCell ref="G131:G132"/>
    <mergeCell ref="H131:H132"/>
    <mergeCell ref="K64:K85"/>
    <mergeCell ref="K86:K109"/>
    <mergeCell ref="K110:K130"/>
    <mergeCell ref="C110:D130"/>
    <mergeCell ref="E110:E130"/>
    <mergeCell ref="F110:F130"/>
    <mergeCell ref="H86:H109"/>
    <mergeCell ref="H110:H130"/>
    <mergeCell ref="G86:G109"/>
    <mergeCell ref="G110:G130"/>
    <mergeCell ref="J86:J109"/>
    <mergeCell ref="J110:J130"/>
    <mergeCell ref="J64:J85"/>
    <mergeCell ref="A64:A85"/>
    <mergeCell ref="B64:B85"/>
    <mergeCell ref="O110:O130"/>
    <mergeCell ref="P110:P130"/>
    <mergeCell ref="M86:M109"/>
    <mergeCell ref="N86:N109"/>
    <mergeCell ref="O86:O109"/>
    <mergeCell ref="P86:P109"/>
    <mergeCell ref="M64:M85"/>
    <mergeCell ref="O64:O85"/>
    <mergeCell ref="P64:P85"/>
    <mergeCell ref="N64:N85"/>
    <mergeCell ref="J138:L138"/>
    <mergeCell ref="J134:L134"/>
    <mergeCell ref="J135:L135"/>
    <mergeCell ref="J136:L136"/>
    <mergeCell ref="J137:L137"/>
    <mergeCell ref="N9:N39"/>
    <mergeCell ref="M110:M130"/>
    <mergeCell ref="N110:N130"/>
    <mergeCell ref="E40:E63"/>
    <mergeCell ref="E64:E85"/>
    <mergeCell ref="F64:F85"/>
    <mergeCell ref="F86:F109"/>
    <mergeCell ref="E86:E109"/>
    <mergeCell ref="I86:I109"/>
    <mergeCell ref="I110:I130"/>
    <mergeCell ref="L64:L85"/>
    <mergeCell ref="L86:L109"/>
    <mergeCell ref="L110:L130"/>
    <mergeCell ref="A40:A63"/>
    <mergeCell ref="A86:A109"/>
    <mergeCell ref="N40:N63"/>
    <mergeCell ref="C9:D39"/>
    <mergeCell ref="C40:D63"/>
    <mergeCell ref="C64:D85"/>
    <mergeCell ref="C86:D109"/>
    <mergeCell ref="K9:K39"/>
    <mergeCell ref="L9:L39"/>
    <mergeCell ref="L40:L63"/>
    <mergeCell ref="M40:M63"/>
    <mergeCell ref="H40:H63"/>
    <mergeCell ref="H64:H85"/>
    <mergeCell ref="G9:G39"/>
    <mergeCell ref="G40:G63"/>
    <mergeCell ref="G64:G85"/>
    <mergeCell ref="I9:I39"/>
    <mergeCell ref="I40:I63"/>
    <mergeCell ref="I64:I85"/>
    <mergeCell ref="E9:E39"/>
    <mergeCell ref="F9:F39"/>
    <mergeCell ref="F40:F63"/>
    <mergeCell ref="B9:B39"/>
    <mergeCell ref="B40:B63"/>
    <mergeCell ref="U12:V12"/>
    <mergeCell ref="U13:V13"/>
    <mergeCell ref="U14:V14"/>
    <mergeCell ref="U15:V15"/>
    <mergeCell ref="U25:V25"/>
    <mergeCell ref="U29:V29"/>
    <mergeCell ref="U27:V27"/>
    <mergeCell ref="A1:N1"/>
    <mergeCell ref="G6:H6"/>
    <mergeCell ref="I6:J6"/>
    <mergeCell ref="K6:L6"/>
    <mergeCell ref="M6:P6"/>
    <mergeCell ref="A9:A39"/>
    <mergeCell ref="T19:U19"/>
    <mergeCell ref="U35:V35"/>
    <mergeCell ref="U36:V36"/>
    <mergeCell ref="U37:V37"/>
    <mergeCell ref="M9:M39"/>
    <mergeCell ref="J9:J39"/>
    <mergeCell ref="H9:H39"/>
    <mergeCell ref="Q6:Q7"/>
    <mergeCell ref="O9:O39"/>
    <mergeCell ref="P9:P39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9">
    <pageSetUpPr fitToPage="1"/>
  </sheetPr>
  <dimension ref="A1:AC126"/>
  <sheetViews>
    <sheetView topLeftCell="I5" zoomScale="90" workbookViewId="0">
      <selection activeCell="R24" sqref="R24:V25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81640625" customWidth="1"/>
    <col min="20" max="20" width="19.453125" customWidth="1"/>
    <col min="21" max="22" width="13.26953125" customWidth="1"/>
    <col min="23" max="23" width="13.7265625" customWidth="1"/>
    <col min="24" max="24" width="13.453125" customWidth="1"/>
  </cols>
  <sheetData>
    <row r="1" spans="1:25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5" ht="60.65" hidden="1" customHeight="1" x14ac:dyDescent="0.25"/>
    <row r="3" spans="1:25" s="3" customFormat="1" ht="12.75" customHeight="1" x14ac:dyDescent="0.25">
      <c r="K3" s="4"/>
      <c r="L3" s="4"/>
      <c r="M3" s="4"/>
      <c r="O3" s="5"/>
      <c r="P3" s="5"/>
      <c r="Q3" s="60"/>
    </row>
    <row r="4" spans="1:25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35">
      <c r="A5" s="12" t="s">
        <v>49</v>
      </c>
      <c r="B5" s="13" t="s">
        <v>3</v>
      </c>
      <c r="C5" s="14">
        <f>SUM('SEM4'!B132+1)</f>
        <v>46048</v>
      </c>
      <c r="D5" s="15" t="s">
        <v>4</v>
      </c>
      <c r="E5" s="16">
        <f>SUM(B102)</f>
        <v>46054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5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5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5">
      <c r="A9" s="309" t="s">
        <v>20</v>
      </c>
      <c r="B9" s="312">
        <f>SUM(C5)</f>
        <v>46048</v>
      </c>
      <c r="C9" s="290" t="s">
        <v>845</v>
      </c>
      <c r="D9" s="292"/>
      <c r="E9" s="299"/>
      <c r="F9" s="299"/>
      <c r="G9" s="284">
        <v>0.3659722222222222</v>
      </c>
      <c r="H9" s="284">
        <v>0.52083333333333337</v>
      </c>
      <c r="I9" s="287">
        <v>0.5625</v>
      </c>
      <c r="J9" s="287">
        <v>0.75138888888888888</v>
      </c>
      <c r="K9" s="299"/>
      <c r="L9" s="299"/>
      <c r="M9" s="318">
        <f>(F29-E29)+(L29-K29)</f>
        <v>0</v>
      </c>
      <c r="N9" s="321">
        <f>(H9-G9)</f>
        <v>0.15486111111111117</v>
      </c>
      <c r="O9" s="324">
        <f>(J9-I9)</f>
        <v>0.18888888888888888</v>
      </c>
      <c r="P9" s="327">
        <f>SUM(M9:O29)</f>
        <v>0.34375000000000006</v>
      </c>
      <c r="R9" t="s">
        <v>146</v>
      </c>
      <c r="S9" s="34" t="s">
        <v>24</v>
      </c>
      <c r="U9" s="34"/>
      <c r="V9" s="169"/>
    </row>
    <row r="10" spans="1:25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232" t="s">
        <v>158</v>
      </c>
      <c r="U10" s="34"/>
    </row>
    <row r="11" spans="1:25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R11" s="34"/>
      <c r="S11" s="34" t="s">
        <v>832</v>
      </c>
      <c r="T11" s="34"/>
      <c r="V11" s="198" t="s">
        <v>153</v>
      </c>
    </row>
    <row r="12" spans="1:25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s="34"/>
      <c r="S12" s="34"/>
      <c r="T12" s="34" t="s">
        <v>833</v>
      </c>
      <c r="V12" s="1"/>
    </row>
    <row r="13" spans="1:25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R13" s="34"/>
      <c r="S13" s="169" t="s">
        <v>834</v>
      </c>
      <c r="T13" s="169"/>
      <c r="U13" s="171"/>
      <c r="V13" s="34"/>
      <c r="W13" s="198" t="s">
        <v>153</v>
      </c>
    </row>
    <row r="14" spans="1:25" ht="19.5" customHeight="1" x14ac:dyDescent="0.3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/>
      <c r="S14" s="169" t="s">
        <v>246</v>
      </c>
      <c r="T14" s="169"/>
      <c r="U14" s="171"/>
      <c r="V14" s="34"/>
      <c r="W14" s="34"/>
    </row>
    <row r="15" spans="1:25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34"/>
      <c r="S15" s="169"/>
      <c r="T15" s="169" t="s">
        <v>166</v>
      </c>
      <c r="U15" s="350" t="s">
        <v>842</v>
      </c>
      <c r="V15" s="350"/>
      <c r="W15" s="184" t="s">
        <v>151</v>
      </c>
      <c r="X15" s="216" t="s">
        <v>201</v>
      </c>
      <c r="Y15" s="194">
        <v>1026971</v>
      </c>
    </row>
    <row r="16" spans="1:25" ht="19.5" customHeight="1" x14ac:dyDescent="0.3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R16" s="34"/>
      <c r="S16" s="169"/>
      <c r="T16" s="169"/>
      <c r="U16" s="239" t="s">
        <v>843</v>
      </c>
      <c r="V16" s="34"/>
      <c r="W16" s="34"/>
    </row>
    <row r="17" spans="1:24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R17" s="34" t="s">
        <v>835</v>
      </c>
      <c r="S17" s="34" t="s">
        <v>28</v>
      </c>
      <c r="T17" s="34"/>
      <c r="V17" s="34"/>
      <c r="X17" s="34"/>
    </row>
    <row r="18" spans="1:24" ht="19.5" customHeight="1" x14ac:dyDescent="0.3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R18" s="34"/>
      <c r="S18" s="171" t="s">
        <v>836</v>
      </c>
      <c r="T18" s="34"/>
      <c r="V18" s="34"/>
      <c r="X18" s="34"/>
    </row>
    <row r="19" spans="1:24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/>
      <c r="S19" s="169" t="s">
        <v>837</v>
      </c>
      <c r="T19" s="34"/>
      <c r="V19" s="198" t="s">
        <v>153</v>
      </c>
    </row>
    <row r="20" spans="1:24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/>
      <c r="S20" s="169" t="s">
        <v>838</v>
      </c>
      <c r="T20" s="34"/>
      <c r="V20" s="198" t="s">
        <v>153</v>
      </c>
      <c r="X20" s="34"/>
    </row>
    <row r="21" spans="1:24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R21" s="34" t="s">
        <v>233</v>
      </c>
      <c r="S21" s="34" t="s">
        <v>24</v>
      </c>
      <c r="T21" s="34"/>
      <c r="V21" s="34"/>
    </row>
    <row r="22" spans="1:24" ht="19.5" customHeight="1" x14ac:dyDescent="0.3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s="34"/>
      <c r="S22" s="171" t="s">
        <v>234</v>
      </c>
      <c r="T22" s="34"/>
      <c r="V22" s="34"/>
    </row>
    <row r="23" spans="1:24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/>
      <c r="S23" s="169" t="s">
        <v>839</v>
      </c>
      <c r="T23" s="34"/>
      <c r="U23" s="34"/>
      <c r="X23" s="198" t="s">
        <v>153</v>
      </c>
    </row>
    <row r="24" spans="1:24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 t="s">
        <v>840</v>
      </c>
      <c r="S24" s="34" t="s">
        <v>24</v>
      </c>
      <c r="T24" s="34"/>
      <c r="U24" s="34"/>
      <c r="X24" s="34"/>
    </row>
    <row r="25" spans="1:24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R25" s="34"/>
      <c r="S25" s="169" t="s">
        <v>841</v>
      </c>
      <c r="T25" s="34"/>
      <c r="U25" s="34"/>
      <c r="V25" s="198" t="s">
        <v>153</v>
      </c>
      <c r="X25" s="34"/>
    </row>
    <row r="26" spans="1:24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R26" s="34" t="s">
        <v>844</v>
      </c>
      <c r="S26" s="34" t="s">
        <v>24</v>
      </c>
      <c r="T26" s="34"/>
      <c r="U26" s="34"/>
      <c r="X26" s="34"/>
    </row>
    <row r="27" spans="1:24" ht="19.5" customHeight="1" x14ac:dyDescent="0.3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/>
      <c r="S27" s="171" t="s">
        <v>308</v>
      </c>
      <c r="T27" s="34"/>
      <c r="U27" s="34"/>
      <c r="X27" s="34"/>
    </row>
    <row r="28" spans="1:24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R28" s="34"/>
      <c r="S28" s="169" t="s">
        <v>846</v>
      </c>
      <c r="T28" s="34"/>
      <c r="U28" s="34"/>
      <c r="V28" s="198" t="s">
        <v>153</v>
      </c>
      <c r="X28" s="34"/>
    </row>
    <row r="29" spans="1:24" ht="19.5" customHeight="1" x14ac:dyDescent="0.25">
      <c r="A29" s="311"/>
      <c r="B29" s="314"/>
      <c r="C29" s="296"/>
      <c r="D29" s="298"/>
      <c r="E29" s="301"/>
      <c r="F29" s="301"/>
      <c r="G29" s="286"/>
      <c r="H29" s="286"/>
      <c r="I29" s="289"/>
      <c r="J29" s="289"/>
      <c r="K29" s="301"/>
      <c r="L29" s="301"/>
      <c r="M29" s="320"/>
      <c r="N29" s="323"/>
      <c r="O29" s="326"/>
      <c r="P29" s="329"/>
      <c r="Q29" s="62">
        <v>0.29166666666666669</v>
      </c>
    </row>
    <row r="30" spans="1:24" ht="19.5" customHeight="1" x14ac:dyDescent="0.25">
      <c r="A30" s="309" t="s">
        <v>22</v>
      </c>
      <c r="B30" s="312">
        <f>SUM(B9+1)</f>
        <v>46049</v>
      </c>
      <c r="C30" s="290" t="s">
        <v>853</v>
      </c>
      <c r="D30" s="292"/>
      <c r="E30" s="299"/>
      <c r="F30" s="299"/>
      <c r="G30" s="284">
        <v>0.32777777777777778</v>
      </c>
      <c r="H30" s="284">
        <v>0.52083333333333337</v>
      </c>
      <c r="I30" s="287">
        <v>0.55208333333333337</v>
      </c>
      <c r="J30" s="287">
        <v>0.76597222222222228</v>
      </c>
      <c r="K30" s="299"/>
      <c r="L30" s="299"/>
      <c r="M30" s="318">
        <f>(F47-E47)+(L47-K47)</f>
        <v>0</v>
      </c>
      <c r="N30" s="321">
        <f>(H30-G30)</f>
        <v>0.19305555555555559</v>
      </c>
      <c r="O30" s="324">
        <f>(J30-I30)</f>
        <v>0.21388888888888891</v>
      </c>
      <c r="P30" s="327">
        <f>SUM(M30:O47)</f>
        <v>0.4069444444444445</v>
      </c>
      <c r="R30" s="34" t="s">
        <v>299</v>
      </c>
      <c r="S30" s="169" t="s">
        <v>24</v>
      </c>
      <c r="T30" s="34"/>
      <c r="V30" s="34"/>
    </row>
    <row r="31" spans="1:24" ht="19.5" customHeight="1" x14ac:dyDescent="0.3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s="34"/>
      <c r="S31" s="171" t="s">
        <v>300</v>
      </c>
      <c r="T31" s="34"/>
      <c r="V31" s="34"/>
    </row>
    <row r="32" spans="1:24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/>
      <c r="S32" s="169" t="s">
        <v>847</v>
      </c>
      <c r="T32" s="34"/>
      <c r="U32" s="34"/>
      <c r="X32" s="198" t="s">
        <v>153</v>
      </c>
    </row>
    <row r="33" spans="1:28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/>
      <c r="S33" s="169" t="s">
        <v>848</v>
      </c>
      <c r="T33" s="34"/>
      <c r="U33" s="198" t="s">
        <v>153</v>
      </c>
    </row>
    <row r="34" spans="1:28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 t="s">
        <v>233</v>
      </c>
      <c r="S34" s="34" t="s">
        <v>24</v>
      </c>
      <c r="T34" s="34"/>
      <c r="U34" s="34"/>
    </row>
    <row r="35" spans="1:28" ht="19.5" customHeight="1" x14ac:dyDescent="0.3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171" t="s">
        <v>234</v>
      </c>
      <c r="T35" s="34"/>
      <c r="U35" s="34"/>
    </row>
    <row r="36" spans="1:28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/>
      <c r="S36" s="169" t="s">
        <v>850</v>
      </c>
      <c r="T36" s="34"/>
      <c r="U36" s="34"/>
      <c r="Y36" s="198" t="s">
        <v>153</v>
      </c>
    </row>
    <row r="37" spans="1:28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s="34" t="s">
        <v>172</v>
      </c>
      <c r="S37" s="34" t="s">
        <v>29</v>
      </c>
      <c r="T37" s="34"/>
      <c r="U37" s="34"/>
    </row>
    <row r="38" spans="1:28" ht="19.5" customHeight="1" x14ac:dyDescent="0.3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171" t="s">
        <v>181</v>
      </c>
      <c r="T38" s="34"/>
      <c r="U38" s="34"/>
      <c r="V38" s="34"/>
    </row>
    <row r="39" spans="1:28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169" t="s">
        <v>849</v>
      </c>
    </row>
    <row r="40" spans="1:28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S40" s="34"/>
      <c r="T40" s="34" t="s">
        <v>202</v>
      </c>
      <c r="U40" s="280" t="s">
        <v>203</v>
      </c>
      <c r="V40" s="280"/>
      <c r="W40" s="198" t="s">
        <v>153</v>
      </c>
      <c r="X40" s="220" t="s">
        <v>201</v>
      </c>
      <c r="Y40" s="217">
        <v>1027128</v>
      </c>
      <c r="Z40" s="195" t="s">
        <v>257</v>
      </c>
      <c r="AA40" s="189"/>
      <c r="AB40" s="189"/>
    </row>
    <row r="41" spans="1:28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/>
      <c r="S41" s="34"/>
      <c r="T41" s="174">
        <v>24125</v>
      </c>
      <c r="U41" s="281" t="s">
        <v>218</v>
      </c>
      <c r="V41" s="281"/>
      <c r="W41" s="184" t="s">
        <v>151</v>
      </c>
      <c r="X41" s="216" t="s">
        <v>201</v>
      </c>
      <c r="Y41" s="194">
        <v>1025530</v>
      </c>
      <c r="Z41" s="203" t="s">
        <v>827</v>
      </c>
      <c r="AA41" s="188"/>
      <c r="AB41" s="188"/>
    </row>
    <row r="42" spans="1:28" ht="19.5" customHeight="1" x14ac:dyDescent="0.3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34"/>
      <c r="T42" s="174"/>
      <c r="U42" s="231" t="s">
        <v>797</v>
      </c>
      <c r="V42" s="1"/>
      <c r="X42" s="34"/>
      <c r="Z42" s="34"/>
    </row>
    <row r="43" spans="1:28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S43" s="34"/>
      <c r="T43" s="34" t="s">
        <v>227</v>
      </c>
      <c r="U43" s="281" t="s">
        <v>457</v>
      </c>
      <c r="V43" s="281"/>
      <c r="W43" s="198" t="s">
        <v>153</v>
      </c>
      <c r="X43" s="220" t="s">
        <v>201</v>
      </c>
      <c r="Y43" s="217">
        <v>1025530</v>
      </c>
      <c r="Z43" s="197" t="s">
        <v>852</v>
      </c>
      <c r="AA43" s="197"/>
      <c r="AB43" s="197"/>
    </row>
    <row r="44" spans="1:28" ht="19.5" customHeight="1" x14ac:dyDescent="0.3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S44" s="34"/>
      <c r="T44" s="34"/>
      <c r="U44" s="228" t="s">
        <v>795</v>
      </c>
      <c r="V44" s="34"/>
      <c r="X44" s="198" t="s">
        <v>153</v>
      </c>
      <c r="Z44" s="34"/>
    </row>
    <row r="45" spans="1:28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T45" s="34"/>
      <c r="U45" s="34" t="s">
        <v>851</v>
      </c>
      <c r="X45" s="198" t="s">
        <v>153</v>
      </c>
    </row>
    <row r="46" spans="1:28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R46" s="34"/>
      <c r="T46" s="34"/>
      <c r="U46" s="34"/>
      <c r="V46" s="34"/>
    </row>
    <row r="47" spans="1:28" ht="19.5" customHeight="1" x14ac:dyDescent="0.25">
      <c r="A47" s="311"/>
      <c r="B47" s="314"/>
      <c r="C47" s="296"/>
      <c r="D47" s="298"/>
      <c r="E47" s="301"/>
      <c r="F47" s="301"/>
      <c r="G47" s="286"/>
      <c r="H47" s="286"/>
      <c r="I47" s="289"/>
      <c r="J47" s="289"/>
      <c r="K47" s="301"/>
      <c r="L47" s="301"/>
      <c r="M47" s="320"/>
      <c r="N47" s="323"/>
      <c r="O47" s="326"/>
      <c r="P47" s="329"/>
      <c r="Q47" s="62">
        <v>0.29166666666666669</v>
      </c>
    </row>
    <row r="48" spans="1:28" ht="19.5" customHeight="1" x14ac:dyDescent="0.25">
      <c r="A48" s="309" t="s">
        <v>26</v>
      </c>
      <c r="B48" s="312">
        <f>SUM(B30+1)</f>
        <v>46050</v>
      </c>
      <c r="C48" s="290" t="s">
        <v>857</v>
      </c>
      <c r="D48" s="292"/>
      <c r="E48" s="299"/>
      <c r="F48" s="299"/>
      <c r="G48" s="284">
        <v>0.29305555555555557</v>
      </c>
      <c r="H48" s="284">
        <v>0.5</v>
      </c>
      <c r="I48" s="287">
        <v>0.58333333333333337</v>
      </c>
      <c r="J48" s="287">
        <v>0.75069444444444444</v>
      </c>
      <c r="K48" s="299"/>
      <c r="L48" s="299"/>
      <c r="M48" s="318">
        <f>(F63-E63)+(L63-K63)</f>
        <v>0</v>
      </c>
      <c r="N48" s="321">
        <f>(H48-G48)</f>
        <v>0.20694444444444443</v>
      </c>
      <c r="O48" s="324">
        <f>(J48-I48)</f>
        <v>0.16736111111111107</v>
      </c>
      <c r="P48" s="327">
        <f>SUM(M48:O63)</f>
        <v>0.3743055555555555</v>
      </c>
      <c r="R48" s="34" t="s">
        <v>172</v>
      </c>
      <c r="S48" s="34" t="s">
        <v>25</v>
      </c>
      <c r="T48" s="34"/>
      <c r="U48" s="34"/>
    </row>
    <row r="49" spans="1:28" ht="19.5" customHeight="1" x14ac:dyDescent="0.3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R49" s="34"/>
      <c r="S49" s="171" t="s">
        <v>181</v>
      </c>
      <c r="T49" s="34"/>
      <c r="U49" s="34"/>
      <c r="V49" s="34"/>
    </row>
    <row r="50" spans="1:28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169" t="s">
        <v>849</v>
      </c>
    </row>
    <row r="51" spans="1:28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/>
      <c r="T51" s="174">
        <v>24125</v>
      </c>
      <c r="U51" s="281" t="s">
        <v>218</v>
      </c>
      <c r="V51" s="281"/>
      <c r="W51" s="198" t="s">
        <v>153</v>
      </c>
      <c r="X51" s="220" t="s">
        <v>201</v>
      </c>
      <c r="Y51" s="217">
        <v>1025530</v>
      </c>
      <c r="Z51" s="195" t="s">
        <v>257</v>
      </c>
      <c r="AA51" s="189"/>
      <c r="AB51" s="189"/>
    </row>
    <row r="52" spans="1:28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s="34"/>
      <c r="T52" s="34"/>
      <c r="U52" s="231" t="s">
        <v>797</v>
      </c>
      <c r="Y52" s="34"/>
    </row>
    <row r="53" spans="1:28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R53" s="34" t="s">
        <v>146</v>
      </c>
      <c r="S53" s="34" t="s">
        <v>25</v>
      </c>
      <c r="T53" s="34"/>
      <c r="U53" s="34"/>
      <c r="Y53" s="34"/>
    </row>
    <row r="54" spans="1:28" ht="19.5" customHeight="1" x14ac:dyDescent="0.3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/>
      <c r="S54" s="232" t="s">
        <v>158</v>
      </c>
      <c r="T54" s="34"/>
      <c r="U54" s="34"/>
      <c r="Y54" s="34"/>
    </row>
    <row r="55" spans="1:28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169" t="s">
        <v>476</v>
      </c>
      <c r="U55" s="34"/>
      <c r="V55" s="34"/>
      <c r="W55" s="34"/>
    </row>
    <row r="56" spans="1:28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T56" s="34" t="s">
        <v>269</v>
      </c>
      <c r="U56" s="280" t="s">
        <v>854</v>
      </c>
      <c r="V56" s="280"/>
      <c r="W56" s="184" t="s">
        <v>151</v>
      </c>
    </row>
    <row r="57" spans="1:28" ht="19.5" customHeight="1" x14ac:dyDescent="0.3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/>
      <c r="S57" s="169" t="s">
        <v>246</v>
      </c>
      <c r="T57" s="169"/>
      <c r="U57" s="171"/>
      <c r="V57" s="34"/>
      <c r="W57" s="34"/>
    </row>
    <row r="58" spans="1:28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/>
      <c r="S58" s="169"/>
      <c r="T58" s="169" t="s">
        <v>171</v>
      </c>
      <c r="U58" s="350" t="s">
        <v>855</v>
      </c>
      <c r="V58" s="350"/>
      <c r="W58" s="198" t="s">
        <v>153</v>
      </c>
      <c r="X58" s="220" t="s">
        <v>201</v>
      </c>
      <c r="Y58" s="217">
        <v>1026971</v>
      </c>
      <c r="Z58" s="195" t="s">
        <v>257</v>
      </c>
      <c r="AA58" s="189"/>
      <c r="AB58" s="189"/>
    </row>
    <row r="59" spans="1:28" ht="19.5" customHeight="1" x14ac:dyDescent="0.3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R59" s="34"/>
      <c r="S59" s="169"/>
      <c r="T59" s="169"/>
      <c r="U59" s="239" t="s">
        <v>843</v>
      </c>
      <c r="V59" s="34"/>
      <c r="W59" s="34"/>
    </row>
    <row r="60" spans="1:28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R60" s="34" t="s">
        <v>299</v>
      </c>
      <c r="S60" s="34" t="s">
        <v>24</v>
      </c>
      <c r="T60" s="34"/>
      <c r="U60" s="34"/>
      <c r="V60" s="34"/>
      <c r="W60" s="34"/>
    </row>
    <row r="61" spans="1:28" ht="19.5" customHeight="1" x14ac:dyDescent="0.3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R61" s="34"/>
      <c r="S61" s="232" t="s">
        <v>300</v>
      </c>
      <c r="T61" s="34"/>
      <c r="U61" s="34"/>
      <c r="V61" s="34"/>
      <c r="W61" s="34"/>
    </row>
    <row r="62" spans="1:28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R62" s="34"/>
      <c r="S62" s="34" t="s">
        <v>856</v>
      </c>
      <c r="T62" s="34"/>
      <c r="U62" s="34"/>
      <c r="V62" s="34"/>
      <c r="W62" s="34"/>
      <c r="X62" s="198" t="s">
        <v>153</v>
      </c>
    </row>
    <row r="63" spans="1:28" ht="19.5" customHeight="1" x14ac:dyDescent="0.25">
      <c r="A63" s="311"/>
      <c r="B63" s="314"/>
      <c r="C63" s="296"/>
      <c r="D63" s="298"/>
      <c r="E63" s="301"/>
      <c r="F63" s="301"/>
      <c r="G63" s="286"/>
      <c r="H63" s="286"/>
      <c r="I63" s="289"/>
      <c r="J63" s="289"/>
      <c r="K63" s="301"/>
      <c r="L63" s="301"/>
      <c r="M63" s="320"/>
      <c r="N63" s="323"/>
      <c r="O63" s="326"/>
      <c r="P63" s="329"/>
      <c r="Q63" s="62">
        <v>0.29166666666666669</v>
      </c>
      <c r="V63" s="1"/>
    </row>
    <row r="64" spans="1:28" ht="19.5" customHeight="1" x14ac:dyDescent="0.25">
      <c r="A64" s="309" t="s">
        <v>30</v>
      </c>
      <c r="B64" s="312">
        <f>SUM(B48+1)</f>
        <v>46051</v>
      </c>
      <c r="C64" s="290" t="s">
        <v>858</v>
      </c>
      <c r="D64" s="292"/>
      <c r="E64" s="299"/>
      <c r="F64" s="299"/>
      <c r="G64" s="284">
        <v>0.36249999999999999</v>
      </c>
      <c r="H64" s="284">
        <v>0.52083333333333337</v>
      </c>
      <c r="I64" s="357">
        <v>0.56944444444444442</v>
      </c>
      <c r="J64" s="357">
        <v>0.75069444444444444</v>
      </c>
      <c r="K64" s="360"/>
      <c r="L64" s="360"/>
      <c r="M64" s="351">
        <f>(F77-E77)+(L77-K77)</f>
        <v>0</v>
      </c>
      <c r="N64" s="321">
        <f>(H64-G64)</f>
        <v>0.15833333333333338</v>
      </c>
      <c r="O64" s="354">
        <f>(J64-I64)</f>
        <v>0.18125000000000002</v>
      </c>
      <c r="P64" s="327">
        <f>SUM(M64:O77)</f>
        <v>0.3395833333333334</v>
      </c>
      <c r="R64" s="34" t="s">
        <v>858</v>
      </c>
      <c r="S64" s="34" t="s">
        <v>25</v>
      </c>
      <c r="T64" s="169"/>
      <c r="V64" s="237"/>
    </row>
    <row r="65" spans="1:28" ht="19.5" customHeight="1" x14ac:dyDescent="0.3">
      <c r="A65" s="310"/>
      <c r="B65" s="313"/>
      <c r="C65" s="293"/>
      <c r="D65" s="295"/>
      <c r="E65" s="300"/>
      <c r="F65" s="300"/>
      <c r="G65" s="285"/>
      <c r="H65" s="285"/>
      <c r="I65" s="358"/>
      <c r="J65" s="358"/>
      <c r="K65" s="361"/>
      <c r="L65" s="361"/>
      <c r="M65" s="352"/>
      <c r="N65" s="322"/>
      <c r="O65" s="355"/>
      <c r="P65" s="328"/>
      <c r="S65" s="232" t="s">
        <v>308</v>
      </c>
      <c r="T65" s="34"/>
      <c r="V65" s="237"/>
    </row>
    <row r="66" spans="1:28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358"/>
      <c r="J66" s="358"/>
      <c r="K66" s="361"/>
      <c r="L66" s="361"/>
      <c r="M66" s="352"/>
      <c r="N66" s="322"/>
      <c r="O66" s="355"/>
      <c r="P66" s="328"/>
      <c r="S66" s="34" t="s">
        <v>859</v>
      </c>
      <c r="T66" s="34"/>
      <c r="U66" s="198" t="s">
        <v>153</v>
      </c>
      <c r="V66" s="34"/>
    </row>
    <row r="67" spans="1:28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358"/>
      <c r="J67" s="358"/>
      <c r="K67" s="361"/>
      <c r="L67" s="361"/>
      <c r="M67" s="352"/>
      <c r="N67" s="322"/>
      <c r="O67" s="355"/>
      <c r="P67" s="328"/>
      <c r="R67" s="34"/>
      <c r="S67" s="34" t="s">
        <v>861</v>
      </c>
      <c r="T67" s="34"/>
      <c r="V67" s="237"/>
      <c r="X67" s="184" t="s">
        <v>151</v>
      </c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358"/>
      <c r="J68" s="358"/>
      <c r="K68" s="361"/>
      <c r="L68" s="361"/>
      <c r="M68" s="352"/>
      <c r="N68" s="322"/>
      <c r="O68" s="355"/>
      <c r="P68" s="328"/>
      <c r="R68" s="34"/>
      <c r="S68" s="34"/>
      <c r="T68" s="34" t="s">
        <v>862</v>
      </c>
      <c r="U68" s="280" t="s">
        <v>864</v>
      </c>
      <c r="V68" s="280"/>
      <c r="W68" s="280"/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358"/>
      <c r="J69" s="358"/>
      <c r="K69" s="361"/>
      <c r="L69" s="361"/>
      <c r="M69" s="352"/>
      <c r="N69" s="322"/>
      <c r="O69" s="355"/>
      <c r="P69" s="328"/>
      <c r="R69" s="34"/>
      <c r="S69" s="34"/>
      <c r="T69" s="34" t="s">
        <v>863</v>
      </c>
      <c r="U69" s="280" t="s">
        <v>865</v>
      </c>
      <c r="V69" s="281"/>
      <c r="W69" s="281"/>
    </row>
    <row r="70" spans="1:28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358"/>
      <c r="J70" s="358"/>
      <c r="K70" s="361"/>
      <c r="L70" s="361"/>
      <c r="M70" s="352"/>
      <c r="N70" s="322"/>
      <c r="O70" s="355"/>
      <c r="P70" s="328"/>
      <c r="R70" s="34"/>
      <c r="S70" s="34"/>
      <c r="T70" s="34"/>
      <c r="V70" s="237"/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358"/>
      <c r="J71" s="358"/>
      <c r="K71" s="361"/>
      <c r="L71" s="361"/>
      <c r="M71" s="352"/>
      <c r="N71" s="322"/>
      <c r="O71" s="355"/>
      <c r="P71" s="328"/>
      <c r="R71" s="34" t="s">
        <v>261</v>
      </c>
      <c r="S71" s="34" t="s">
        <v>24</v>
      </c>
      <c r="T71" s="34"/>
      <c r="V71" s="237"/>
    </row>
    <row r="72" spans="1:28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358"/>
      <c r="J72" s="358"/>
      <c r="K72" s="361"/>
      <c r="L72" s="361"/>
      <c r="M72" s="352"/>
      <c r="N72" s="322"/>
      <c r="O72" s="355"/>
      <c r="P72" s="328"/>
      <c r="S72" s="232" t="s">
        <v>262</v>
      </c>
      <c r="T72" s="34"/>
      <c r="V72" s="237"/>
      <c r="W72" s="34"/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358"/>
      <c r="J73" s="358"/>
      <c r="K73" s="361"/>
      <c r="L73" s="361"/>
      <c r="M73" s="352"/>
      <c r="N73" s="322"/>
      <c r="O73" s="355"/>
      <c r="P73" s="328"/>
      <c r="R73" s="34"/>
      <c r="S73" s="34" t="s">
        <v>225</v>
      </c>
      <c r="U73" s="1"/>
      <c r="V73" s="238"/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358"/>
      <c r="J74" s="358"/>
      <c r="K74" s="361"/>
      <c r="L74" s="361"/>
      <c r="M74" s="352"/>
      <c r="N74" s="322"/>
      <c r="O74" s="355"/>
      <c r="P74" s="328"/>
      <c r="S74" s="34"/>
      <c r="T74" t="s">
        <v>170</v>
      </c>
      <c r="U74" s="283">
        <v>241369205540</v>
      </c>
      <c r="V74" s="283"/>
      <c r="W74" s="198" t="s">
        <v>153</v>
      </c>
      <c r="X74" s="220" t="s">
        <v>201</v>
      </c>
      <c r="Y74" s="215">
        <v>1027301</v>
      </c>
      <c r="Z74" s="195" t="s">
        <v>257</v>
      </c>
      <c r="AA74" s="189"/>
      <c r="AB74" s="189"/>
    </row>
    <row r="75" spans="1:28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358"/>
      <c r="J75" s="358"/>
      <c r="K75" s="361"/>
      <c r="L75" s="361"/>
      <c r="M75" s="352"/>
      <c r="N75" s="322"/>
      <c r="O75" s="355"/>
      <c r="P75" s="328"/>
      <c r="S75" s="34"/>
      <c r="T75" t="s">
        <v>166</v>
      </c>
      <c r="U75" s="280" t="s">
        <v>320</v>
      </c>
      <c r="V75" s="281"/>
      <c r="W75" s="198" t="s">
        <v>153</v>
      </c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358"/>
      <c r="J76" s="358"/>
      <c r="K76" s="361"/>
      <c r="L76" s="361"/>
      <c r="M76" s="352"/>
      <c r="N76" s="322"/>
      <c r="O76" s="355"/>
      <c r="P76" s="328"/>
      <c r="R76" s="34"/>
      <c r="S76" s="34"/>
      <c r="T76" t="s">
        <v>231</v>
      </c>
      <c r="U76" s="281" t="s">
        <v>860</v>
      </c>
      <c r="V76" s="281"/>
      <c r="W76" s="198" t="s">
        <v>153</v>
      </c>
    </row>
    <row r="77" spans="1:28" ht="19.5" customHeight="1" x14ac:dyDescent="0.25">
      <c r="A77" s="311"/>
      <c r="B77" s="314"/>
      <c r="C77" s="296"/>
      <c r="D77" s="298"/>
      <c r="E77" s="301"/>
      <c r="F77" s="301"/>
      <c r="G77" s="286"/>
      <c r="H77" s="286"/>
      <c r="I77" s="359"/>
      <c r="J77" s="359"/>
      <c r="K77" s="362"/>
      <c r="L77" s="362"/>
      <c r="M77" s="353"/>
      <c r="N77" s="323"/>
      <c r="O77" s="356"/>
      <c r="P77" s="329"/>
      <c r="Q77" s="62">
        <v>0.29166666666666669</v>
      </c>
    </row>
    <row r="78" spans="1:28" ht="19.5" customHeight="1" x14ac:dyDescent="0.25">
      <c r="A78" s="309" t="s">
        <v>31</v>
      </c>
      <c r="B78" s="312">
        <f>SUM(B64+1)</f>
        <v>46052</v>
      </c>
      <c r="C78" s="290" t="s">
        <v>876</v>
      </c>
      <c r="D78" s="292"/>
      <c r="E78" s="299"/>
      <c r="F78" s="299"/>
      <c r="G78" s="284">
        <v>0.33333333333333331</v>
      </c>
      <c r="H78" s="284">
        <v>0.52083333333333337</v>
      </c>
      <c r="I78" s="287">
        <v>0.56944444444444442</v>
      </c>
      <c r="J78" s="287">
        <v>0.68819444444444444</v>
      </c>
      <c r="K78" s="299"/>
      <c r="L78" s="299"/>
      <c r="M78" s="318">
        <f>(F100-E100)+(L100-K100)</f>
        <v>0</v>
      </c>
      <c r="N78" s="321">
        <f>(H78-G78)</f>
        <v>0.18750000000000006</v>
      </c>
      <c r="O78" s="324">
        <f>(J78-I78)</f>
        <v>0.11875000000000002</v>
      </c>
      <c r="P78" s="327">
        <f>SUM(M78:O100)</f>
        <v>0.30625000000000008</v>
      </c>
      <c r="R78" s="34" t="s">
        <v>273</v>
      </c>
      <c r="S78" s="34" t="s">
        <v>23</v>
      </c>
      <c r="V78" s="237"/>
      <c r="W78" s="34"/>
    </row>
    <row r="79" spans="1:28" ht="19.5" customHeight="1" x14ac:dyDescent="0.3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232" t="s">
        <v>274</v>
      </c>
      <c r="V79" s="237"/>
      <c r="W79" s="34"/>
    </row>
    <row r="80" spans="1:28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S80" s="34" t="s">
        <v>866</v>
      </c>
      <c r="V80" s="184" t="s">
        <v>151</v>
      </c>
      <c r="W80" s="34"/>
      <c r="Y80" s="34"/>
    </row>
    <row r="81" spans="1:29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34"/>
      <c r="T81" s="34" t="s">
        <v>867</v>
      </c>
      <c r="U81" s="280" t="s">
        <v>869</v>
      </c>
      <c r="V81" s="281"/>
      <c r="W81" s="184" t="s">
        <v>151</v>
      </c>
      <c r="X81" s="216" t="s">
        <v>201</v>
      </c>
      <c r="Y81" s="242">
        <v>1027316</v>
      </c>
      <c r="Z81" s="203" t="s">
        <v>321</v>
      </c>
      <c r="AA81" s="188"/>
      <c r="AB81" s="188"/>
    </row>
    <row r="82" spans="1:29" ht="19.5" customHeight="1" x14ac:dyDescent="0.3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/>
      <c r="T82" s="34"/>
      <c r="U82" s="231" t="s">
        <v>870</v>
      </c>
      <c r="V82" s="1"/>
      <c r="W82" s="198" t="s">
        <v>153</v>
      </c>
      <c r="X82" s="220" t="s">
        <v>201</v>
      </c>
      <c r="Y82" s="217">
        <v>1027314</v>
      </c>
      <c r="Z82" s="217">
        <v>1027317</v>
      </c>
      <c r="AA82" s="195" t="s">
        <v>321</v>
      </c>
      <c r="AB82" s="189"/>
      <c r="AC82" s="189"/>
    </row>
    <row r="83" spans="1:29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/>
      <c r="T83" s="34" t="s">
        <v>868</v>
      </c>
      <c r="U83" s="280" t="s">
        <v>621</v>
      </c>
      <c r="V83" s="281"/>
      <c r="W83" s="184" t="s">
        <v>151</v>
      </c>
      <c r="X83" s="216" t="s">
        <v>201</v>
      </c>
      <c r="Y83" s="241">
        <v>1027315</v>
      </c>
    </row>
    <row r="84" spans="1:29" ht="19.5" customHeight="1" x14ac:dyDescent="0.3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/>
      <c r="T84" s="34"/>
      <c r="U84" s="231" t="s">
        <v>871</v>
      </c>
      <c r="V84" s="240"/>
      <c r="W84" s="199" t="s">
        <v>151</v>
      </c>
      <c r="X84" s="216" t="s">
        <v>201</v>
      </c>
      <c r="Y84" s="206">
        <v>1027339</v>
      </c>
      <c r="Z84" s="203" t="s">
        <v>321</v>
      </c>
      <c r="AA84" s="188"/>
      <c r="AB84" s="188"/>
    </row>
    <row r="85" spans="1:29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R85" s="34" t="s">
        <v>146</v>
      </c>
      <c r="S85" s="34" t="s">
        <v>24</v>
      </c>
      <c r="T85" s="34"/>
      <c r="V85" s="349"/>
      <c r="W85" s="349"/>
    </row>
    <row r="86" spans="1:29" ht="19.5" customHeight="1" x14ac:dyDescent="0.3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s="34"/>
      <c r="S86" s="232" t="s">
        <v>158</v>
      </c>
      <c r="T86" s="34"/>
      <c r="V86" s="201"/>
      <c r="W86" s="201"/>
    </row>
    <row r="87" spans="1:29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R87" s="34"/>
      <c r="S87" s="34" t="s">
        <v>872</v>
      </c>
      <c r="T87" s="34"/>
      <c r="U87" s="1"/>
      <c r="V87" s="201"/>
      <c r="W87" s="198" t="s">
        <v>153</v>
      </c>
      <c r="X87" s="34"/>
    </row>
    <row r="88" spans="1:29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34" t="s">
        <v>873</v>
      </c>
      <c r="T88" s="34"/>
      <c r="U88" s="1"/>
      <c r="V88" s="198" t="s">
        <v>153</v>
      </c>
      <c r="W88" s="201"/>
      <c r="X88" s="34"/>
    </row>
    <row r="89" spans="1:29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169" t="s">
        <v>476</v>
      </c>
      <c r="U89" s="34"/>
      <c r="V89" s="34"/>
      <c r="W89" s="34"/>
      <c r="X89" s="34"/>
    </row>
    <row r="90" spans="1:29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T90" s="34" t="s">
        <v>269</v>
      </c>
      <c r="U90" s="280" t="s">
        <v>854</v>
      </c>
      <c r="V90" s="280"/>
      <c r="W90" s="184" t="s">
        <v>151</v>
      </c>
      <c r="X90" s="34"/>
    </row>
    <row r="91" spans="1:29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 t="s">
        <v>299</v>
      </c>
      <c r="S91" s="34" t="s">
        <v>24</v>
      </c>
      <c r="T91" s="34"/>
      <c r="U91" s="1"/>
      <c r="V91" s="201"/>
      <c r="W91" s="201"/>
      <c r="X91" s="34"/>
    </row>
    <row r="92" spans="1:29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S92" s="232" t="s">
        <v>300</v>
      </c>
      <c r="T92" s="34"/>
      <c r="V92" s="280"/>
      <c r="W92" s="281"/>
      <c r="X92" s="173"/>
      <c r="Y92" s="173"/>
      <c r="Z92" s="173"/>
    </row>
    <row r="93" spans="1:29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34"/>
      <c r="S93" s="34" t="s">
        <v>874</v>
      </c>
      <c r="T93" s="34"/>
      <c r="V93" s="168"/>
      <c r="W93" s="1"/>
      <c r="X93" s="173"/>
      <c r="Y93" s="198" t="s">
        <v>153</v>
      </c>
      <c r="Z93" s="173"/>
    </row>
    <row r="94" spans="1:29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t="s">
        <v>825</v>
      </c>
      <c r="S94" s="34" t="s">
        <v>24</v>
      </c>
      <c r="T94" s="34"/>
      <c r="V94" s="168"/>
      <c r="W94" s="1"/>
      <c r="X94" s="173"/>
      <c r="Y94" s="173"/>
      <c r="Z94" s="173"/>
    </row>
    <row r="95" spans="1:29" ht="19.5" customHeight="1" x14ac:dyDescent="0.3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232" t="s">
        <v>288</v>
      </c>
      <c r="T95" s="34"/>
      <c r="U95" s="34"/>
      <c r="V95" s="168"/>
      <c r="W95" s="1"/>
      <c r="X95" s="173"/>
      <c r="Y95" s="173"/>
      <c r="Z95" s="173"/>
    </row>
    <row r="96" spans="1:29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34" t="s">
        <v>875</v>
      </c>
      <c r="T96" s="34"/>
      <c r="V96" s="198" t="s">
        <v>153</v>
      </c>
      <c r="W96" s="34"/>
      <c r="X96" s="34"/>
      <c r="Y96" s="173"/>
      <c r="Z96" s="173"/>
    </row>
    <row r="97" spans="1:26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s="34"/>
      <c r="S97" s="34"/>
      <c r="T97" s="34"/>
      <c r="V97" s="168"/>
      <c r="W97" s="168"/>
      <c r="X97" s="34"/>
      <c r="Y97" s="173"/>
      <c r="Z97" s="173"/>
    </row>
    <row r="98" spans="1:26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S98" s="34"/>
      <c r="T98" s="34"/>
      <c r="V98" s="168"/>
      <c r="W98" s="168"/>
      <c r="X98" s="34"/>
      <c r="Y98" s="173"/>
      <c r="Z98" s="173"/>
    </row>
    <row r="99" spans="1:26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S99" s="34"/>
      <c r="T99" s="34"/>
      <c r="V99" s="168"/>
      <c r="X99" s="34"/>
      <c r="Y99" s="173"/>
      <c r="Z99" s="173"/>
    </row>
    <row r="100" spans="1:26" ht="22.5" customHeight="1" x14ac:dyDescent="0.25">
      <c r="A100" s="311"/>
      <c r="B100" s="314"/>
      <c r="C100" s="296"/>
      <c r="D100" s="298"/>
      <c r="E100" s="301"/>
      <c r="F100" s="301"/>
      <c r="G100" s="286"/>
      <c r="H100" s="286"/>
      <c r="I100" s="289"/>
      <c r="J100" s="289"/>
      <c r="K100" s="301"/>
      <c r="L100" s="301"/>
      <c r="M100" s="320"/>
      <c r="N100" s="323"/>
      <c r="O100" s="326"/>
      <c r="P100" s="329"/>
      <c r="Q100" s="62">
        <v>0.29166666666666669</v>
      </c>
      <c r="W100" s="34"/>
    </row>
    <row r="101" spans="1:26" ht="19.5" customHeight="1" x14ac:dyDescent="0.25">
      <c r="A101" s="35" t="s">
        <v>34</v>
      </c>
      <c r="B101" s="36">
        <f>SUM(B78+1)</f>
        <v>46053</v>
      </c>
      <c r="C101" s="290"/>
      <c r="D101" s="292"/>
      <c r="E101" s="299"/>
      <c r="F101" s="299"/>
      <c r="G101" s="299"/>
      <c r="H101" s="299"/>
      <c r="I101" s="299"/>
      <c r="J101" s="299"/>
      <c r="K101" s="299"/>
      <c r="L101" s="299"/>
      <c r="M101" s="318">
        <f>(F101-E101)+(L101-K101)</f>
        <v>0</v>
      </c>
      <c r="N101" s="318">
        <f>(H101-G101)+(J101-I101)</f>
        <v>0</v>
      </c>
      <c r="O101" s="318">
        <f>(H101-G101)+(J101-I101)</f>
        <v>0</v>
      </c>
      <c r="P101" s="318">
        <f>SUM(M101:O102)</f>
        <v>0</v>
      </c>
    </row>
    <row r="102" spans="1:26" ht="19.5" customHeight="1" x14ac:dyDescent="0.25">
      <c r="A102" s="37" t="s">
        <v>35</v>
      </c>
      <c r="B102" s="36">
        <f>SUM(B101+1)</f>
        <v>46054</v>
      </c>
      <c r="C102" s="296"/>
      <c r="D102" s="298"/>
      <c r="E102" s="301"/>
      <c r="F102" s="301"/>
      <c r="G102" s="301"/>
      <c r="H102" s="301"/>
      <c r="I102" s="301"/>
      <c r="J102" s="301"/>
      <c r="K102" s="301"/>
      <c r="L102" s="301"/>
      <c r="M102" s="320"/>
      <c r="N102" s="320"/>
      <c r="O102" s="320"/>
      <c r="P102" s="320"/>
    </row>
    <row r="103" spans="1:26" ht="30" customHeight="1" x14ac:dyDescent="0.25">
      <c r="A103" s="38"/>
      <c r="B103" s="38"/>
      <c r="C103" s="38"/>
      <c r="D103" s="38"/>
      <c r="E103" s="39"/>
      <c r="F103" s="40"/>
      <c r="G103" s="40"/>
      <c r="H103" s="38"/>
      <c r="I103" s="38"/>
      <c r="J103" s="38"/>
      <c r="K103" s="41"/>
      <c r="L103" s="41"/>
      <c r="M103" s="41"/>
      <c r="N103" s="38"/>
    </row>
    <row r="104" spans="1:26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36</v>
      </c>
      <c r="K104" s="330"/>
      <c r="L104" s="330"/>
      <c r="M104" s="108">
        <f>SUM(M9+M30+M48+M64+M78+M101+M102)</f>
        <v>0</v>
      </c>
      <c r="N104" s="110">
        <f>SUM(N9+N30+N48+N64+N78+N101+N102)</f>
        <v>0.90069444444444469</v>
      </c>
      <c r="O104" s="109">
        <f>SUM(O9+O30+O48+O64+O78+O101+O102)</f>
        <v>0.87013888888888891</v>
      </c>
      <c r="P104" s="111">
        <f>SUM(P9+P30+P48+P64+P78+P101+P102)</f>
        <v>1.7708333333333335</v>
      </c>
    </row>
    <row r="105" spans="1:26" ht="30.75" customHeight="1" x14ac:dyDescent="0.25">
      <c r="A105" s="38"/>
      <c r="B105" s="38"/>
      <c r="C105" s="38"/>
      <c r="D105" s="38"/>
      <c r="F105" s="38"/>
      <c r="G105" s="38"/>
      <c r="H105" s="38"/>
      <c r="I105" s="38"/>
      <c r="J105" s="330" t="s">
        <v>37</v>
      </c>
      <c r="K105" s="330"/>
      <c r="L105" s="331"/>
      <c r="M105" s="42"/>
      <c r="N105" s="51">
        <f>SUM(Q9:Q102)</f>
        <v>1.4583333333333335</v>
      </c>
      <c r="O105" s="43"/>
    </row>
    <row r="106" spans="1:26" ht="30.75" customHeight="1" x14ac:dyDescent="0.25">
      <c r="A106" s="38"/>
      <c r="B106" s="38"/>
      <c r="C106" s="38"/>
      <c r="D106" s="38"/>
      <c r="F106" s="38"/>
      <c r="G106" s="38"/>
      <c r="H106" s="38"/>
      <c r="I106" s="38"/>
      <c r="J106" s="330" t="s">
        <v>38</v>
      </c>
      <c r="K106" s="330"/>
      <c r="L106" s="331"/>
      <c r="M106" s="42"/>
      <c r="N106" s="51">
        <f>SUM(P104-N105)</f>
        <v>0.3125</v>
      </c>
      <c r="O106" s="43"/>
    </row>
    <row r="107" spans="1:26" ht="30.75" customHeight="1" x14ac:dyDescent="0.25">
      <c r="A107" s="38"/>
      <c r="B107" s="38"/>
      <c r="C107" s="38"/>
      <c r="D107" s="38"/>
      <c r="F107" s="38"/>
      <c r="G107" s="38"/>
      <c r="H107" s="38"/>
      <c r="I107" s="38"/>
      <c r="J107" s="330" t="s">
        <v>39</v>
      </c>
      <c r="K107" s="330"/>
      <c r="L107" s="331"/>
      <c r="M107" s="42"/>
      <c r="N107" s="51">
        <f>'SEM4'!N138</f>
        <v>0.82777777777777783</v>
      </c>
      <c r="O107" s="43"/>
    </row>
    <row r="108" spans="1:26" ht="30.75" customHeight="1" x14ac:dyDescent="0.25">
      <c r="H108" s="38"/>
      <c r="I108" s="38"/>
      <c r="J108" s="330" t="s">
        <v>40</v>
      </c>
      <c r="K108" s="330"/>
      <c r="L108" s="331"/>
      <c r="M108" s="44"/>
      <c r="N108" s="52">
        <f>N106+N107</f>
        <v>1.1402777777777779</v>
      </c>
      <c r="O108" s="45"/>
    </row>
    <row r="115" spans="5:9" x14ac:dyDescent="0.25">
      <c r="F115" s="38"/>
      <c r="G115" s="38"/>
      <c r="H115" s="38"/>
      <c r="I115" s="38"/>
    </row>
    <row r="116" spans="5:9" x14ac:dyDescent="0.25">
      <c r="F116" s="38"/>
      <c r="G116" s="38"/>
      <c r="H116" s="38"/>
      <c r="I116" s="38"/>
    </row>
    <row r="117" spans="5:9" x14ac:dyDescent="0.25">
      <c r="F117" s="38"/>
      <c r="G117" s="38"/>
      <c r="H117" s="38"/>
      <c r="I117" s="38"/>
    </row>
    <row r="118" spans="5:9" x14ac:dyDescent="0.25">
      <c r="F118" s="38"/>
      <c r="G118" s="38"/>
      <c r="H118" s="38"/>
      <c r="I118" s="38"/>
    </row>
    <row r="119" spans="5:9" x14ac:dyDescent="0.25">
      <c r="F119" s="38"/>
      <c r="G119" s="38"/>
      <c r="H119" s="38"/>
      <c r="I119" s="38"/>
    </row>
    <row r="120" spans="5:9" x14ac:dyDescent="0.25">
      <c r="F120" s="38"/>
      <c r="G120" s="38"/>
      <c r="H120" s="38"/>
      <c r="I120" s="38"/>
    </row>
    <row r="126" spans="5:9" x14ac:dyDescent="0.25">
      <c r="E126" s="15"/>
    </row>
  </sheetData>
  <mergeCells count="116">
    <mergeCell ref="U15:V15"/>
    <mergeCell ref="C101:D102"/>
    <mergeCell ref="E101:E102"/>
    <mergeCell ref="F101:F102"/>
    <mergeCell ref="G101:G102"/>
    <mergeCell ref="H101:H102"/>
    <mergeCell ref="H78:H100"/>
    <mergeCell ref="I9:I29"/>
    <mergeCell ref="I30:I47"/>
    <mergeCell ref="I78:I100"/>
    <mergeCell ref="G78:G100"/>
    <mergeCell ref="H9:H29"/>
    <mergeCell ref="H30:H47"/>
    <mergeCell ref="C78:D100"/>
    <mergeCell ref="I101:I102"/>
    <mergeCell ref="E9:E29"/>
    <mergeCell ref="F9:F29"/>
    <mergeCell ref="F30:F47"/>
    <mergeCell ref="G9:G29"/>
    <mergeCell ref="G30:G47"/>
    <mergeCell ref="G48:G63"/>
    <mergeCell ref="G64:G77"/>
    <mergeCell ref="M101:M102"/>
    <mergeCell ref="N101:N102"/>
    <mergeCell ref="J108:L108"/>
    <mergeCell ref="J104:L104"/>
    <mergeCell ref="J105:L105"/>
    <mergeCell ref="J106:L106"/>
    <mergeCell ref="J107:L107"/>
    <mergeCell ref="L30:L47"/>
    <mergeCell ref="K30:K47"/>
    <mergeCell ref="K48:K63"/>
    <mergeCell ref="L48:L63"/>
    <mergeCell ref="L64:L77"/>
    <mergeCell ref="K64:K77"/>
    <mergeCell ref="K78:K100"/>
    <mergeCell ref="L78:L100"/>
    <mergeCell ref="K101:K102"/>
    <mergeCell ref="L101:L102"/>
    <mergeCell ref="J30:J47"/>
    <mergeCell ref="J48:J63"/>
    <mergeCell ref="J101:J102"/>
    <mergeCell ref="J78:J100"/>
    <mergeCell ref="Q6:Q7"/>
    <mergeCell ref="A1:N1"/>
    <mergeCell ref="G6:H6"/>
    <mergeCell ref="I6:J6"/>
    <mergeCell ref="K6:L6"/>
    <mergeCell ref="M6:P6"/>
    <mergeCell ref="A78:A100"/>
    <mergeCell ref="B9:B29"/>
    <mergeCell ref="B30:B47"/>
    <mergeCell ref="B48:B63"/>
    <mergeCell ref="B64:B77"/>
    <mergeCell ref="B78:B100"/>
    <mergeCell ref="A9:A29"/>
    <mergeCell ref="A30:A47"/>
    <mergeCell ref="E30:E47"/>
    <mergeCell ref="E78:E100"/>
    <mergeCell ref="F78:F100"/>
    <mergeCell ref="K9:K29"/>
    <mergeCell ref="P9:P29"/>
    <mergeCell ref="M30:M47"/>
    <mergeCell ref="N30:N47"/>
    <mergeCell ref="O30:O47"/>
    <mergeCell ref="P30:P47"/>
    <mergeCell ref="A48:A63"/>
    <mergeCell ref="A64:A77"/>
    <mergeCell ref="M9:M29"/>
    <mergeCell ref="N9:N29"/>
    <mergeCell ref="O9:O29"/>
    <mergeCell ref="M48:M63"/>
    <mergeCell ref="N48:N63"/>
    <mergeCell ref="O48:O63"/>
    <mergeCell ref="C64:D77"/>
    <mergeCell ref="E48:E63"/>
    <mergeCell ref="F48:F63"/>
    <mergeCell ref="C9:D29"/>
    <mergeCell ref="C30:D47"/>
    <mergeCell ref="C48:D63"/>
    <mergeCell ref="F64:F77"/>
    <mergeCell ref="E64:E77"/>
    <mergeCell ref="I48:I63"/>
    <mergeCell ref="I64:I77"/>
    <mergeCell ref="L9:L29"/>
    <mergeCell ref="J64:J77"/>
    <mergeCell ref="H48:H63"/>
    <mergeCell ref="J9:J29"/>
    <mergeCell ref="O101:O102"/>
    <mergeCell ref="P101:P102"/>
    <mergeCell ref="M78:M100"/>
    <mergeCell ref="N78:N100"/>
    <mergeCell ref="O78:O100"/>
    <mergeCell ref="P78:P100"/>
    <mergeCell ref="P48:P63"/>
    <mergeCell ref="M64:M77"/>
    <mergeCell ref="N64:N77"/>
    <mergeCell ref="O64:O77"/>
    <mergeCell ref="P64:P77"/>
    <mergeCell ref="U40:V40"/>
    <mergeCell ref="U41:V41"/>
    <mergeCell ref="U43:V43"/>
    <mergeCell ref="H64:H77"/>
    <mergeCell ref="V85:W85"/>
    <mergeCell ref="V92:W92"/>
    <mergeCell ref="U51:V51"/>
    <mergeCell ref="U56:V56"/>
    <mergeCell ref="U58:V58"/>
    <mergeCell ref="U74:V74"/>
    <mergeCell ref="U75:V75"/>
    <mergeCell ref="U76:V76"/>
    <mergeCell ref="U68:W68"/>
    <mergeCell ref="U69:W69"/>
    <mergeCell ref="U81:V81"/>
    <mergeCell ref="U83:V83"/>
    <mergeCell ref="U90:V9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8">
    <pageSetUpPr fitToPage="1"/>
  </sheetPr>
  <dimension ref="A1:AB133"/>
  <sheetViews>
    <sheetView topLeftCell="A3" zoomScale="90" workbookViewId="0">
      <selection activeCell="R70" sqref="R70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22" customWidth="1"/>
    <col min="20" max="20" width="20.7265625" customWidth="1"/>
    <col min="21" max="21" width="22.1796875" customWidth="1"/>
    <col min="22" max="22" width="13.453125" customWidth="1"/>
    <col min="23" max="23" width="16.54296875" customWidth="1"/>
    <col min="25" max="25" width="13.453125" customWidth="1"/>
  </cols>
  <sheetData>
    <row r="1" spans="1:26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6" ht="60.65" hidden="1" customHeight="1" x14ac:dyDescent="0.25"/>
    <row r="3" spans="1:26" s="3" customFormat="1" ht="12.75" customHeight="1" x14ac:dyDescent="0.25">
      <c r="C3" s="5"/>
      <c r="K3" s="4"/>
      <c r="L3" s="4"/>
      <c r="M3" s="4"/>
      <c r="O3" s="5"/>
      <c r="P3" s="5"/>
      <c r="Q3" s="60"/>
    </row>
    <row r="4" spans="1:26" ht="30" customHeight="1" x14ac:dyDescent="0.35">
      <c r="A4" s="6" t="s">
        <v>0</v>
      </c>
      <c r="B4" s="7" t="s">
        <v>1</v>
      </c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35">
      <c r="A5" s="12" t="s">
        <v>50</v>
      </c>
      <c r="B5" s="13" t="s">
        <v>3</v>
      </c>
      <c r="C5" s="14">
        <f>SUM('SEM5'!B102+1)</f>
        <v>46055</v>
      </c>
      <c r="D5" s="15" t="s">
        <v>4</v>
      </c>
      <c r="E5" s="16">
        <f>SUM(B109)</f>
        <v>46061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6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6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5">
      <c r="A9" s="309" t="s">
        <v>20</v>
      </c>
      <c r="B9" s="312">
        <f>SUM(C5)</f>
        <v>46055</v>
      </c>
      <c r="C9" s="290" t="s">
        <v>878</v>
      </c>
      <c r="D9" s="292"/>
      <c r="E9" s="302"/>
      <c r="F9" s="302"/>
      <c r="G9" s="284">
        <v>0.34305555555555556</v>
      </c>
      <c r="H9" s="284">
        <v>0.52083333333333337</v>
      </c>
      <c r="I9" s="287">
        <v>0.5625</v>
      </c>
      <c r="J9" s="287">
        <v>0.65972222222222221</v>
      </c>
      <c r="K9" s="302"/>
      <c r="L9" s="302"/>
      <c r="M9" s="318">
        <f>(F9-E9)+(L9-K9)</f>
        <v>0</v>
      </c>
      <c r="N9" s="321">
        <f>(H9-G9)</f>
        <v>0.17777777777777781</v>
      </c>
      <c r="O9" s="324">
        <f>(J9-I9)</f>
        <v>9.722222222222221E-2</v>
      </c>
      <c r="P9" s="327">
        <f>SUM(M9:O21)</f>
        <v>0.27500000000000002</v>
      </c>
      <c r="R9" s="34" t="s">
        <v>261</v>
      </c>
      <c r="S9" s="34" t="s">
        <v>24</v>
      </c>
    </row>
    <row r="10" spans="1:26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262</v>
      </c>
    </row>
    <row r="11" spans="1:26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877</v>
      </c>
      <c r="V11" s="198" t="s">
        <v>153</v>
      </c>
    </row>
    <row r="12" spans="1:26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 t="s">
        <v>146</v>
      </c>
      <c r="S12" s="34" t="s">
        <v>28</v>
      </c>
      <c r="U12" s="34"/>
    </row>
    <row r="13" spans="1:26" ht="19.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/>
      <c r="S13" s="232" t="s">
        <v>158</v>
      </c>
    </row>
    <row r="14" spans="1:26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169" t="s">
        <v>476</v>
      </c>
      <c r="U14" s="34"/>
      <c r="V14" s="34"/>
      <c r="W14" s="34"/>
    </row>
    <row r="15" spans="1:26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T15" s="34" t="s">
        <v>269</v>
      </c>
      <c r="U15" s="280" t="s">
        <v>854</v>
      </c>
      <c r="V15" s="280"/>
      <c r="W15" s="198" t="s">
        <v>153</v>
      </c>
      <c r="X15" s="203" t="s">
        <v>382</v>
      </c>
      <c r="Y15" s="188"/>
      <c r="Z15" s="188"/>
    </row>
    <row r="16" spans="1:26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T16" s="34"/>
      <c r="U16" s="231" t="s">
        <v>886</v>
      </c>
      <c r="V16" s="168"/>
      <c r="W16" s="34"/>
    </row>
    <row r="17" spans="1:27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t="s">
        <v>844</v>
      </c>
      <c r="S17" s="34" t="s">
        <v>33</v>
      </c>
    </row>
    <row r="18" spans="1:27" ht="19.5" customHeight="1" x14ac:dyDescent="0.3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232" t="s">
        <v>879</v>
      </c>
    </row>
    <row r="19" spans="1:27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T19" s="34" t="s">
        <v>880</v>
      </c>
      <c r="U19" s="198" t="s">
        <v>153</v>
      </c>
    </row>
    <row r="20" spans="1:27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34"/>
      <c r="T20" s="34"/>
      <c r="U20" s="1"/>
      <c r="V20" s="240"/>
      <c r="W20" s="240"/>
      <c r="X20" s="34"/>
    </row>
    <row r="21" spans="1:27" ht="19.5" customHeight="1" x14ac:dyDescent="0.25">
      <c r="A21" s="311"/>
      <c r="B21" s="314"/>
      <c r="C21" s="296"/>
      <c r="D21" s="298"/>
      <c r="E21" s="304"/>
      <c r="F21" s="304"/>
      <c r="G21" s="286"/>
      <c r="H21" s="286"/>
      <c r="I21" s="289"/>
      <c r="J21" s="289"/>
      <c r="K21" s="304"/>
      <c r="L21" s="304"/>
      <c r="M21" s="320"/>
      <c r="N21" s="323"/>
      <c r="O21" s="326"/>
      <c r="P21" s="329"/>
      <c r="Q21" s="62">
        <v>0.16666666666666666</v>
      </c>
    </row>
    <row r="22" spans="1:27" ht="19.5" customHeight="1" x14ac:dyDescent="0.25">
      <c r="A22" s="309" t="s">
        <v>22</v>
      </c>
      <c r="B22" s="312">
        <f>SUM(B9+1)</f>
        <v>46056</v>
      </c>
      <c r="C22" s="290" t="s">
        <v>884</v>
      </c>
      <c r="D22" s="292"/>
      <c r="E22" s="302"/>
      <c r="F22" s="302"/>
      <c r="G22" s="284">
        <v>0.34166666666666667</v>
      </c>
      <c r="H22" s="284">
        <v>0.52083333333333337</v>
      </c>
      <c r="I22" s="287">
        <v>0.55208333333333337</v>
      </c>
      <c r="J22" s="287">
        <v>0.72638888888888886</v>
      </c>
      <c r="K22" s="302"/>
      <c r="L22" s="302"/>
      <c r="M22" s="318">
        <f>(F22-E22)+(L22-K22)</f>
        <v>0</v>
      </c>
      <c r="N22" s="321">
        <f>(H22-G22)</f>
        <v>0.1791666666666667</v>
      </c>
      <c r="O22" s="324">
        <f>(J22-I22)</f>
        <v>0.17430555555555549</v>
      </c>
      <c r="P22" s="327">
        <f>SUM(M22:O36)</f>
        <v>0.35347222222222219</v>
      </c>
      <c r="R22" t="s">
        <v>155</v>
      </c>
      <c r="S22" s="34" t="s">
        <v>24</v>
      </c>
      <c r="T22" s="34"/>
    </row>
    <row r="23" spans="1:27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232" t="s">
        <v>156</v>
      </c>
      <c r="T23" s="34"/>
      <c r="V23" s="34"/>
    </row>
    <row r="24" spans="1:27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 t="s">
        <v>881</v>
      </c>
    </row>
    <row r="25" spans="1:27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/>
      <c r="T25" s="193">
        <v>2413617219001</v>
      </c>
      <c r="V25" s="198" t="s">
        <v>153</v>
      </c>
      <c r="W25" s="216" t="s">
        <v>201</v>
      </c>
      <c r="X25" s="206">
        <v>1027354</v>
      </c>
      <c r="Y25" s="203" t="s">
        <v>285</v>
      </c>
      <c r="Z25" s="188"/>
      <c r="AA25" s="188"/>
    </row>
    <row r="26" spans="1:27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t="s">
        <v>172</v>
      </c>
      <c r="S26" s="34" t="s">
        <v>28</v>
      </c>
      <c r="W26" s="34"/>
    </row>
    <row r="27" spans="1:27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232" t="s">
        <v>270</v>
      </c>
    </row>
    <row r="28" spans="1:27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34" t="s">
        <v>882</v>
      </c>
      <c r="V28" s="34"/>
    </row>
    <row r="29" spans="1:27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34"/>
      <c r="T29" s="34" t="s">
        <v>162</v>
      </c>
      <c r="U29" s="34" t="s">
        <v>207</v>
      </c>
      <c r="V29" s="198" t="s">
        <v>153</v>
      </c>
      <c r="W29" s="216" t="s">
        <v>201</v>
      </c>
      <c r="X29" s="206">
        <v>1027379</v>
      </c>
      <c r="Y29" s="203" t="s">
        <v>264</v>
      </c>
      <c r="Z29" s="188"/>
      <c r="AA29" s="188"/>
    </row>
    <row r="30" spans="1:27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 t="s">
        <v>146</v>
      </c>
      <c r="S30" s="34" t="s">
        <v>24</v>
      </c>
    </row>
    <row r="31" spans="1:27" ht="19.5" customHeight="1" x14ac:dyDescent="0.3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232" t="s">
        <v>158</v>
      </c>
    </row>
    <row r="32" spans="1:27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34" t="s">
        <v>885</v>
      </c>
      <c r="V32" s="198" t="s">
        <v>153</v>
      </c>
      <c r="W32" s="34"/>
    </row>
    <row r="33" spans="1:28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t="s">
        <v>825</v>
      </c>
      <c r="S33" s="34" t="s">
        <v>24</v>
      </c>
    </row>
    <row r="34" spans="1:28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232" t="s">
        <v>288</v>
      </c>
      <c r="W34" s="34"/>
    </row>
    <row r="35" spans="1:28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 t="s">
        <v>883</v>
      </c>
      <c r="V35" s="198" t="s">
        <v>153</v>
      </c>
      <c r="W35" s="34"/>
    </row>
    <row r="36" spans="1:28" ht="19.5" customHeight="1" x14ac:dyDescent="0.25">
      <c r="A36" s="311"/>
      <c r="B36" s="314"/>
      <c r="C36" s="296"/>
      <c r="D36" s="298"/>
      <c r="E36" s="304"/>
      <c r="F36" s="304"/>
      <c r="G36" s="286"/>
      <c r="H36" s="286"/>
      <c r="I36" s="289"/>
      <c r="J36" s="289"/>
      <c r="K36" s="304"/>
      <c r="L36" s="304"/>
      <c r="M36" s="320"/>
      <c r="N36" s="323"/>
      <c r="O36" s="326"/>
      <c r="P36" s="329"/>
      <c r="Q36" s="62">
        <v>0.29166666666666669</v>
      </c>
    </row>
    <row r="37" spans="1:28" ht="19.5" customHeight="1" x14ac:dyDescent="0.25">
      <c r="A37" s="309" t="s">
        <v>26</v>
      </c>
      <c r="B37" s="312">
        <f>SUM(B22+1)</f>
        <v>46057</v>
      </c>
      <c r="C37" s="290" t="s">
        <v>895</v>
      </c>
      <c r="D37" s="292"/>
      <c r="E37" s="302"/>
      <c r="F37" s="302"/>
      <c r="G37" s="284">
        <v>0.32847222222222222</v>
      </c>
      <c r="H37" s="284">
        <v>0.51041666666666663</v>
      </c>
      <c r="I37" s="287">
        <v>0.56944444444444442</v>
      </c>
      <c r="J37" s="287">
        <v>0.74930555555555556</v>
      </c>
      <c r="K37" s="302"/>
      <c r="L37" s="302"/>
      <c r="M37" s="318">
        <f>(F37-E37)+(L37-K37)</f>
        <v>0</v>
      </c>
      <c r="N37" s="321">
        <f>(H37-G37)</f>
        <v>0.18194444444444441</v>
      </c>
      <c r="O37" s="324">
        <f>(J37-I37)</f>
        <v>0.17986111111111114</v>
      </c>
      <c r="P37" s="327">
        <f>SUM(M37:O68)</f>
        <v>0.36180555555555555</v>
      </c>
      <c r="R37" t="s">
        <v>268</v>
      </c>
      <c r="S37" s="34" t="s">
        <v>24</v>
      </c>
    </row>
    <row r="38" spans="1:28" ht="19.5" customHeight="1" x14ac:dyDescent="0.3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232" t="s">
        <v>887</v>
      </c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R39" s="34"/>
      <c r="S39" t="s">
        <v>421</v>
      </c>
      <c r="W39" s="34"/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34"/>
      <c r="T40" t="s">
        <v>888</v>
      </c>
      <c r="V40" s="184" t="s">
        <v>151</v>
      </c>
      <c r="W40" t="s">
        <v>372</v>
      </c>
      <c r="X40" s="216" t="s">
        <v>201</v>
      </c>
      <c r="Y40" s="206">
        <v>1027413</v>
      </c>
      <c r="Z40" s="203" t="s">
        <v>260</v>
      </c>
      <c r="AA40" s="188"/>
      <c r="AB40" s="188"/>
    </row>
    <row r="41" spans="1:28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34"/>
      <c r="T41" s="228" t="s">
        <v>906</v>
      </c>
      <c r="V41" s="34"/>
      <c r="Y41" s="34"/>
      <c r="Z41" s="34"/>
    </row>
    <row r="42" spans="1:28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R42" t="s">
        <v>145</v>
      </c>
      <c r="S42" s="34" t="s">
        <v>24</v>
      </c>
    </row>
    <row r="43" spans="1:28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232" t="s">
        <v>889</v>
      </c>
    </row>
    <row r="44" spans="1:28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 t="s">
        <v>890</v>
      </c>
      <c r="V44" s="198" t="s">
        <v>153</v>
      </c>
    </row>
    <row r="45" spans="1:28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T45" t="s">
        <v>289</v>
      </c>
      <c r="U45" s="34" t="s">
        <v>228</v>
      </c>
      <c r="V45" s="203" t="s">
        <v>900</v>
      </c>
      <c r="W45" s="188"/>
      <c r="X45" s="188"/>
      <c r="Y45" s="188"/>
      <c r="Z45" s="188"/>
    </row>
    <row r="46" spans="1:28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34"/>
      <c r="T46" s="34" t="s">
        <v>217</v>
      </c>
      <c r="U46" s="34" t="s">
        <v>891</v>
      </c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T47" s="34" t="s">
        <v>894</v>
      </c>
      <c r="U47" s="34" t="s">
        <v>224</v>
      </c>
    </row>
    <row r="48" spans="1:28" ht="19.5" customHeight="1" x14ac:dyDescent="0.3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T48" t="s">
        <v>227</v>
      </c>
      <c r="U48" s="244" t="s">
        <v>177</v>
      </c>
    </row>
    <row r="49" spans="1:28" ht="19.5" customHeight="1" x14ac:dyDescent="0.3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T49" s="34" t="s">
        <v>178</v>
      </c>
      <c r="U49" s="244" t="s">
        <v>173</v>
      </c>
      <c r="V49" s="34"/>
    </row>
    <row r="50" spans="1:28" ht="19.5" customHeight="1" x14ac:dyDescent="0.3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T50" s="34" t="s">
        <v>892</v>
      </c>
      <c r="U50" s="244" t="s">
        <v>893</v>
      </c>
      <c r="V50" s="34"/>
    </row>
    <row r="51" spans="1:28" ht="19.5" customHeight="1" x14ac:dyDescent="0.3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T51" s="34" t="s">
        <v>160</v>
      </c>
      <c r="U51" s="244" t="s">
        <v>229</v>
      </c>
      <c r="V51" s="34"/>
    </row>
    <row r="52" spans="1:28" ht="19.5" customHeight="1" x14ac:dyDescent="0.3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T52" s="174" t="s">
        <v>897</v>
      </c>
      <c r="U52" s="244"/>
      <c r="V52" s="34"/>
    </row>
    <row r="53" spans="1:28" ht="19.5" customHeight="1" x14ac:dyDescent="0.3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s="34" t="s">
        <v>835</v>
      </c>
      <c r="S53" s="34" t="s">
        <v>24</v>
      </c>
      <c r="U53" s="244"/>
      <c r="V53" s="34"/>
    </row>
    <row r="54" spans="1:28" ht="19.5" customHeight="1" x14ac:dyDescent="0.3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232" t="s">
        <v>898</v>
      </c>
      <c r="T54" s="174"/>
      <c r="U54" s="244"/>
      <c r="V54" s="34"/>
    </row>
    <row r="55" spans="1:28" ht="19.5" customHeight="1" x14ac:dyDescent="0.3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t="s">
        <v>899</v>
      </c>
      <c r="T55" s="174"/>
      <c r="U55" s="244"/>
      <c r="V55" s="34"/>
      <c r="X55" s="198" t="s">
        <v>153</v>
      </c>
    </row>
    <row r="56" spans="1:28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 t="s">
        <v>844</v>
      </c>
      <c r="S56" s="34" t="s">
        <v>25</v>
      </c>
      <c r="U56" s="193"/>
      <c r="V56" s="34"/>
    </row>
    <row r="57" spans="1:28" ht="19.5" customHeight="1" x14ac:dyDescent="0.3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S57" s="232" t="s">
        <v>879</v>
      </c>
      <c r="U57" s="193"/>
      <c r="V57" s="34"/>
    </row>
    <row r="58" spans="1:28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34" t="s">
        <v>896</v>
      </c>
      <c r="T58" s="34"/>
      <c r="U58" s="193"/>
      <c r="V58" s="34"/>
      <c r="Y58" s="198" t="s">
        <v>153</v>
      </c>
    </row>
    <row r="59" spans="1:28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 t="s">
        <v>220</v>
      </c>
      <c r="S59" s="34" t="s">
        <v>24</v>
      </c>
      <c r="T59" s="34"/>
      <c r="U59" s="193"/>
      <c r="V59" s="34"/>
    </row>
    <row r="60" spans="1:28" ht="19.5" customHeight="1" x14ac:dyDescent="0.3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232" t="s">
        <v>221</v>
      </c>
      <c r="T60" s="34"/>
      <c r="U60" s="193"/>
      <c r="V60" s="34"/>
    </row>
    <row r="61" spans="1:28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 t="s">
        <v>901</v>
      </c>
      <c r="T61" s="34"/>
      <c r="U61" s="193"/>
      <c r="V61" s="34"/>
    </row>
    <row r="62" spans="1:28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/>
      <c r="T62" s="34" t="s">
        <v>178</v>
      </c>
      <c r="U62" s="193" t="s">
        <v>242</v>
      </c>
      <c r="V62" s="34" t="s">
        <v>374</v>
      </c>
      <c r="W62" s="198" t="s">
        <v>153</v>
      </c>
      <c r="X62" s="220" t="s">
        <v>201</v>
      </c>
      <c r="Y62" s="215">
        <v>1025913</v>
      </c>
      <c r="Z62" s="195" t="s">
        <v>257</v>
      </c>
      <c r="AA62" s="189"/>
      <c r="AB62" s="189"/>
    </row>
    <row r="63" spans="1:28" ht="19.5" customHeight="1" x14ac:dyDescent="0.3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S63" s="34"/>
      <c r="T63" s="34" t="s">
        <v>160</v>
      </c>
      <c r="U63" s="193" t="s">
        <v>252</v>
      </c>
      <c r="V63" s="34" t="s">
        <v>235</v>
      </c>
      <c r="Y63" s="228" t="s">
        <v>904</v>
      </c>
    </row>
    <row r="64" spans="1:28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S64" s="34"/>
      <c r="T64" s="34" t="s">
        <v>163</v>
      </c>
      <c r="U64" s="193" t="s">
        <v>314</v>
      </c>
      <c r="V64" s="34" t="s">
        <v>235</v>
      </c>
    </row>
    <row r="65" spans="1:27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34"/>
      <c r="T65" s="34" t="s">
        <v>161</v>
      </c>
      <c r="U65" s="193" t="s">
        <v>313</v>
      </c>
      <c r="V65" s="34" t="s">
        <v>235</v>
      </c>
    </row>
    <row r="66" spans="1:27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34"/>
      <c r="T66" s="34" t="s">
        <v>888</v>
      </c>
      <c r="U66" s="193" t="s">
        <v>902</v>
      </c>
      <c r="V66" s="34" t="s">
        <v>237</v>
      </c>
    </row>
    <row r="67" spans="1:27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V67" s="34"/>
    </row>
    <row r="68" spans="1:27" ht="19.5" customHeight="1" x14ac:dyDescent="0.25">
      <c r="A68" s="311"/>
      <c r="B68" s="314"/>
      <c r="C68" s="296"/>
      <c r="D68" s="298"/>
      <c r="E68" s="304"/>
      <c r="F68" s="304"/>
      <c r="G68" s="286"/>
      <c r="H68" s="286"/>
      <c r="I68" s="289"/>
      <c r="J68" s="289"/>
      <c r="K68" s="304"/>
      <c r="L68" s="304"/>
      <c r="M68" s="320"/>
      <c r="N68" s="323"/>
      <c r="O68" s="326"/>
      <c r="P68" s="329"/>
      <c r="Q68" s="62">
        <v>0.29166666666666669</v>
      </c>
    </row>
    <row r="69" spans="1:27" ht="19.5" customHeight="1" x14ac:dyDescent="0.25">
      <c r="A69" s="309" t="s">
        <v>30</v>
      </c>
      <c r="B69" s="312">
        <f>SUM(B37+1)</f>
        <v>46058</v>
      </c>
      <c r="C69" s="290" t="s">
        <v>908</v>
      </c>
      <c r="D69" s="292"/>
      <c r="E69" s="302"/>
      <c r="F69" s="302"/>
      <c r="G69" s="284">
        <v>0.32430555555555557</v>
      </c>
      <c r="H69" s="284">
        <v>0.52083333333333337</v>
      </c>
      <c r="I69" s="287">
        <v>0.56944444444444442</v>
      </c>
      <c r="J69" s="287">
        <v>0.75069444444444444</v>
      </c>
      <c r="K69" s="302"/>
      <c r="L69" s="302"/>
      <c r="M69" s="318">
        <f>(F69-E69)+(L69-K69)</f>
        <v>0</v>
      </c>
      <c r="N69" s="321">
        <f>(H69-G69)</f>
        <v>0.1965277777777778</v>
      </c>
      <c r="O69" s="324">
        <f>(J69-I69)</f>
        <v>0.18125000000000002</v>
      </c>
      <c r="P69" s="327">
        <f>SUM(M69:O84)</f>
        <v>0.37777777777777782</v>
      </c>
      <c r="R69" s="34" t="s">
        <v>145</v>
      </c>
      <c r="S69" s="34" t="s">
        <v>24</v>
      </c>
      <c r="W69" s="34"/>
    </row>
    <row r="70" spans="1:27" ht="19.5" customHeight="1" x14ac:dyDescent="0.3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232" t="s">
        <v>889</v>
      </c>
      <c r="W70" s="34"/>
    </row>
    <row r="71" spans="1:27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 t="s">
        <v>903</v>
      </c>
      <c r="U71" s="198" t="s">
        <v>153</v>
      </c>
    </row>
    <row r="72" spans="1:27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 t="s">
        <v>172</v>
      </c>
      <c r="S72" s="34" t="s">
        <v>24</v>
      </c>
      <c r="V72" s="34"/>
    </row>
    <row r="73" spans="1:27" ht="19.5" customHeight="1" x14ac:dyDescent="0.3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232" t="s">
        <v>191</v>
      </c>
      <c r="V73" s="34"/>
    </row>
    <row r="74" spans="1:27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 t="s">
        <v>183</v>
      </c>
      <c r="W74" s="34"/>
    </row>
    <row r="75" spans="1:27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S75" s="34"/>
      <c r="T75" t="s">
        <v>187</v>
      </c>
      <c r="U75" t="s">
        <v>198</v>
      </c>
      <c r="V75" s="184" t="s">
        <v>151</v>
      </c>
      <c r="W75" s="34"/>
    </row>
    <row r="76" spans="1:27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S76" s="34"/>
      <c r="T76" s="34" t="s">
        <v>162</v>
      </c>
      <c r="U76" s="34" t="s">
        <v>207</v>
      </c>
      <c r="V76" s="198" t="s">
        <v>153</v>
      </c>
      <c r="W76" s="220" t="s">
        <v>201</v>
      </c>
      <c r="X76" s="215">
        <v>1027379</v>
      </c>
      <c r="Y76" s="195" t="s">
        <v>905</v>
      </c>
      <c r="Z76" s="189"/>
      <c r="AA76" s="189"/>
    </row>
    <row r="77" spans="1:27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R77" s="34" t="s">
        <v>907</v>
      </c>
      <c r="S77" s="34" t="s">
        <v>33</v>
      </c>
    </row>
    <row r="78" spans="1:27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s="34" t="s">
        <v>909</v>
      </c>
      <c r="V78" s="198" t="s">
        <v>153</v>
      </c>
    </row>
    <row r="79" spans="1:27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R79" s="34" t="s">
        <v>146</v>
      </c>
      <c r="S79" s="34" t="s">
        <v>28</v>
      </c>
      <c r="W79" s="34"/>
    </row>
    <row r="80" spans="1:27" ht="19.5" customHeight="1" x14ac:dyDescent="0.3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/>
      <c r="S80" s="232" t="s">
        <v>158</v>
      </c>
      <c r="W80" s="34"/>
    </row>
    <row r="81" spans="1:28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S81" s="34" t="s">
        <v>910</v>
      </c>
      <c r="U81" s="34" t="s">
        <v>854</v>
      </c>
      <c r="V81" s="198" t="s">
        <v>153</v>
      </c>
      <c r="W81" s="203" t="s">
        <v>382</v>
      </c>
      <c r="X81" s="188"/>
      <c r="Y81" s="188"/>
    </row>
    <row r="82" spans="1:28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S82" s="34" t="s">
        <v>911</v>
      </c>
    </row>
    <row r="83" spans="1:28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</row>
    <row r="84" spans="1:28" ht="19.5" customHeight="1" x14ac:dyDescent="0.25">
      <c r="A84" s="311"/>
      <c r="B84" s="314"/>
      <c r="C84" s="296"/>
      <c r="D84" s="298"/>
      <c r="E84" s="304"/>
      <c r="F84" s="304"/>
      <c r="G84" s="286"/>
      <c r="H84" s="286"/>
      <c r="I84" s="289"/>
      <c r="J84" s="289"/>
      <c r="K84" s="304"/>
      <c r="L84" s="304"/>
      <c r="M84" s="320"/>
      <c r="N84" s="323"/>
      <c r="O84" s="326"/>
      <c r="P84" s="329"/>
      <c r="Q84" s="62">
        <v>0.29166666666666669</v>
      </c>
    </row>
    <row r="85" spans="1:28" ht="19.5" customHeight="1" x14ac:dyDescent="0.25">
      <c r="A85" s="309" t="s">
        <v>31</v>
      </c>
      <c r="B85" s="312">
        <f>SUM(B69+1)</f>
        <v>46059</v>
      </c>
      <c r="C85" s="290" t="s">
        <v>926</v>
      </c>
      <c r="D85" s="292"/>
      <c r="E85" s="302"/>
      <c r="F85" s="302"/>
      <c r="G85" s="284">
        <v>0.36527777777777776</v>
      </c>
      <c r="H85" s="284">
        <v>0.5</v>
      </c>
      <c r="I85" s="287">
        <v>0.56944444444444442</v>
      </c>
      <c r="J85" s="287">
        <v>0.69166666666666665</v>
      </c>
      <c r="K85" s="299"/>
      <c r="L85" s="299"/>
      <c r="M85" s="318">
        <f>(F85-E85)+(L85-K85)</f>
        <v>0</v>
      </c>
      <c r="N85" s="321">
        <f>(H85-G85)</f>
        <v>0.13472222222222224</v>
      </c>
      <c r="O85" s="324">
        <f>(J85-I85)</f>
        <v>0.12222222222222223</v>
      </c>
      <c r="P85" s="327">
        <f>SUM(M85:O107)</f>
        <v>0.25694444444444448</v>
      </c>
      <c r="R85" s="245" t="s">
        <v>912</v>
      </c>
      <c r="S85" s="246" t="s">
        <v>23</v>
      </c>
    </row>
    <row r="86" spans="1:28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s="243"/>
      <c r="S86" s="247" t="s">
        <v>913</v>
      </c>
      <c r="T86" s="238"/>
      <c r="U86" s="198" t="s">
        <v>153</v>
      </c>
    </row>
    <row r="87" spans="1:28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R87" t="s">
        <v>146</v>
      </c>
      <c r="S87" s="34" t="s">
        <v>24</v>
      </c>
      <c r="U87" s="34"/>
    </row>
    <row r="88" spans="1:28" ht="19.5" customHeight="1" x14ac:dyDescent="0.3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232" t="s">
        <v>158</v>
      </c>
      <c r="T88" s="34"/>
      <c r="U88" s="193"/>
      <c r="V88" s="34"/>
      <c r="W88" s="34"/>
      <c r="X88" s="34"/>
    </row>
    <row r="89" spans="1:28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34" t="s">
        <v>914</v>
      </c>
      <c r="T89" s="34"/>
      <c r="U89" s="193"/>
      <c r="V89" s="34"/>
      <c r="W89" s="34"/>
      <c r="X89" s="34"/>
    </row>
    <row r="90" spans="1:28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S90" s="34"/>
      <c r="T90" s="34" t="s">
        <v>240</v>
      </c>
      <c r="U90" s="34" t="s">
        <v>854</v>
      </c>
      <c r="V90" s="198" t="s">
        <v>153</v>
      </c>
      <c r="W90" s="220" t="s">
        <v>201</v>
      </c>
      <c r="X90" s="215">
        <v>1027476</v>
      </c>
      <c r="Y90" s="195" t="s">
        <v>905</v>
      </c>
      <c r="Z90" s="189"/>
      <c r="AA90" s="189"/>
      <c r="AB90" s="189"/>
    </row>
    <row r="91" spans="1:28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 t="s">
        <v>172</v>
      </c>
      <c r="S91" s="34" t="s">
        <v>24</v>
      </c>
      <c r="T91" s="34"/>
      <c r="U91" s="193"/>
      <c r="V91" s="34"/>
      <c r="W91" s="34"/>
    </row>
    <row r="92" spans="1:28" ht="19.5" customHeight="1" x14ac:dyDescent="0.3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S92" s="232" t="s">
        <v>191</v>
      </c>
      <c r="T92" s="34"/>
      <c r="U92" s="193"/>
      <c r="V92" s="34"/>
      <c r="W92" s="34"/>
    </row>
    <row r="93" spans="1:28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183</v>
      </c>
      <c r="W93" s="280"/>
      <c r="X93" s="280"/>
    </row>
    <row r="94" spans="1:28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/>
      <c r="T94" t="s">
        <v>187</v>
      </c>
      <c r="U94" t="s">
        <v>198</v>
      </c>
      <c r="V94" s="184" t="s">
        <v>151</v>
      </c>
      <c r="W94" s="168"/>
      <c r="X94" s="168"/>
    </row>
    <row r="95" spans="1:28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34" t="s">
        <v>835</v>
      </c>
      <c r="S95" s="34" t="s">
        <v>32</v>
      </c>
      <c r="W95" s="34"/>
    </row>
    <row r="96" spans="1:28" ht="19.5" customHeight="1" x14ac:dyDescent="0.3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232" t="s">
        <v>915</v>
      </c>
      <c r="W96" s="34"/>
    </row>
    <row r="97" spans="1:26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S97" s="34" t="s">
        <v>916</v>
      </c>
      <c r="U97" s="34"/>
      <c r="V97" s="198" t="s">
        <v>153</v>
      </c>
      <c r="W97" s="34"/>
    </row>
    <row r="98" spans="1:26" ht="19.5" customHeight="1" x14ac:dyDescent="0.25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T98" s="34" t="s">
        <v>917</v>
      </c>
      <c r="U98" s="34" t="s">
        <v>921</v>
      </c>
      <c r="V98" s="34"/>
      <c r="W98" s="282"/>
      <c r="X98" s="282"/>
      <c r="Y98" s="282"/>
      <c r="Z98" s="282"/>
    </row>
    <row r="99" spans="1:26" ht="19.5" customHeight="1" x14ac:dyDescent="0.25">
      <c r="A99" s="310"/>
      <c r="B99" s="313"/>
      <c r="C99" s="293"/>
      <c r="D99" s="295"/>
      <c r="E99" s="303"/>
      <c r="F99" s="303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T99" s="34" t="s">
        <v>918</v>
      </c>
      <c r="U99" s="34" t="s">
        <v>922</v>
      </c>
      <c r="V99" s="34"/>
      <c r="W99" s="173"/>
      <c r="X99" s="173"/>
      <c r="Y99" s="173"/>
      <c r="Z99" s="173"/>
    </row>
    <row r="100" spans="1:26" ht="19.5" customHeight="1" x14ac:dyDescent="0.25">
      <c r="A100" s="310"/>
      <c r="B100" s="313"/>
      <c r="C100" s="293"/>
      <c r="D100" s="295"/>
      <c r="E100" s="303"/>
      <c r="F100" s="303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/>
      <c r="T100" s="34" t="s">
        <v>919</v>
      </c>
      <c r="U100" s="34" t="s">
        <v>923</v>
      </c>
      <c r="W100" s="34"/>
    </row>
    <row r="101" spans="1:26" ht="19.5" customHeight="1" x14ac:dyDescent="0.25">
      <c r="A101" s="310"/>
      <c r="B101" s="313"/>
      <c r="C101" s="293"/>
      <c r="D101" s="295"/>
      <c r="E101" s="303"/>
      <c r="F101" s="303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/>
      <c r="T101" s="34" t="s">
        <v>920</v>
      </c>
      <c r="U101" s="34" t="s">
        <v>924</v>
      </c>
      <c r="V101" s="34"/>
      <c r="W101" s="280"/>
      <c r="X101" s="280"/>
      <c r="Y101" s="280"/>
    </row>
    <row r="102" spans="1:26" ht="19.5" customHeight="1" x14ac:dyDescent="0.25">
      <c r="A102" s="310"/>
      <c r="B102" s="313"/>
      <c r="C102" s="293"/>
      <c r="D102" s="295"/>
      <c r="E102" s="303"/>
      <c r="F102" s="303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R102" s="34" t="s">
        <v>220</v>
      </c>
      <c r="S102" s="34" t="s">
        <v>32</v>
      </c>
      <c r="T102" s="34"/>
      <c r="U102" s="34"/>
      <c r="V102" s="34"/>
      <c r="W102" s="168"/>
      <c r="X102" s="168"/>
      <c r="Y102" s="168"/>
    </row>
    <row r="103" spans="1:26" ht="19.5" customHeight="1" x14ac:dyDescent="0.3">
      <c r="A103" s="310"/>
      <c r="B103" s="313"/>
      <c r="C103" s="293"/>
      <c r="D103" s="295"/>
      <c r="E103" s="303"/>
      <c r="F103" s="303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S103" s="232" t="s">
        <v>296</v>
      </c>
      <c r="T103" s="34"/>
      <c r="U103" s="34"/>
      <c r="V103" s="34"/>
      <c r="W103" s="168"/>
      <c r="X103" s="168"/>
      <c r="Y103" s="168"/>
    </row>
    <row r="104" spans="1:26" ht="19.5" customHeight="1" x14ac:dyDescent="0.25">
      <c r="A104" s="310"/>
      <c r="B104" s="313"/>
      <c r="C104" s="293"/>
      <c r="D104" s="295"/>
      <c r="E104" s="303"/>
      <c r="F104" s="303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S104" s="34" t="s">
        <v>925</v>
      </c>
      <c r="V104" s="198" t="s">
        <v>153</v>
      </c>
      <c r="W104" s="34"/>
    </row>
    <row r="105" spans="1:26" ht="19.5" customHeight="1" x14ac:dyDescent="0.25">
      <c r="A105" s="310"/>
      <c r="B105" s="313"/>
      <c r="C105" s="293"/>
      <c r="D105" s="295"/>
      <c r="E105" s="303"/>
      <c r="F105" s="303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R105" t="s">
        <v>927</v>
      </c>
      <c r="S105" s="34" t="s">
        <v>24</v>
      </c>
      <c r="W105" s="34"/>
    </row>
    <row r="106" spans="1:26" ht="19.5" customHeight="1" x14ac:dyDescent="0.25">
      <c r="A106" s="310"/>
      <c r="B106" s="313"/>
      <c r="C106" s="293"/>
      <c r="D106" s="295"/>
      <c r="E106" s="303"/>
      <c r="F106" s="303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S106" s="34" t="s">
        <v>928</v>
      </c>
      <c r="V106" s="198" t="s">
        <v>153</v>
      </c>
      <c r="W106" s="34"/>
    </row>
    <row r="107" spans="1:26" ht="19.5" customHeight="1" x14ac:dyDescent="0.25">
      <c r="A107" s="311"/>
      <c r="B107" s="314"/>
      <c r="C107" s="296"/>
      <c r="D107" s="298"/>
      <c r="E107" s="304"/>
      <c r="F107" s="304"/>
      <c r="G107" s="286"/>
      <c r="H107" s="286"/>
      <c r="I107" s="289"/>
      <c r="J107" s="289"/>
      <c r="K107" s="301"/>
      <c r="L107" s="301"/>
      <c r="M107" s="320"/>
      <c r="N107" s="323"/>
      <c r="O107" s="326"/>
      <c r="P107" s="329"/>
      <c r="Q107" s="62">
        <v>0.29166666666666669</v>
      </c>
      <c r="W107" s="34"/>
    </row>
    <row r="108" spans="1:26" ht="19.5" customHeight="1" x14ac:dyDescent="0.25">
      <c r="A108" s="35" t="s">
        <v>34</v>
      </c>
      <c r="B108" s="36">
        <f>SUM(B85+1)</f>
        <v>46060</v>
      </c>
      <c r="C108" s="290"/>
      <c r="D108" s="292"/>
      <c r="E108" s="302"/>
      <c r="F108" s="302"/>
      <c r="G108" s="302"/>
      <c r="H108" s="302"/>
      <c r="I108" s="302"/>
      <c r="J108" s="302"/>
      <c r="K108" s="302"/>
      <c r="L108" s="302"/>
      <c r="M108" s="318">
        <f>(F108-E108)+(L108-K108)</f>
        <v>0</v>
      </c>
      <c r="N108" s="318">
        <f>(H108-G108)+(J108-I108)</f>
        <v>0</v>
      </c>
      <c r="O108" s="318">
        <f>(H108-G108)+(J108-I108)</f>
        <v>0</v>
      </c>
      <c r="P108" s="318">
        <f>SUM(M108:O109)</f>
        <v>0</v>
      </c>
    </row>
    <row r="109" spans="1:26" ht="19.5" customHeight="1" x14ac:dyDescent="0.25">
      <c r="A109" s="37" t="s">
        <v>35</v>
      </c>
      <c r="B109" s="36">
        <f>SUM(B108+1)</f>
        <v>46061</v>
      </c>
      <c r="C109" s="296"/>
      <c r="D109" s="298"/>
      <c r="E109" s="304"/>
      <c r="F109" s="304"/>
      <c r="G109" s="304"/>
      <c r="H109" s="304"/>
      <c r="I109" s="304"/>
      <c r="J109" s="304"/>
      <c r="K109" s="304"/>
      <c r="L109" s="304"/>
      <c r="M109" s="320"/>
      <c r="N109" s="320"/>
      <c r="O109" s="320"/>
      <c r="P109" s="320"/>
    </row>
    <row r="110" spans="1:26" ht="30" customHeight="1" x14ac:dyDescent="0.25">
      <c r="A110" s="38"/>
      <c r="B110" s="38"/>
      <c r="C110" s="38"/>
      <c r="D110" s="38"/>
      <c r="E110" s="39"/>
      <c r="F110" s="40"/>
      <c r="G110" s="40"/>
      <c r="H110" s="38"/>
      <c r="I110" s="38"/>
      <c r="J110" s="38"/>
      <c r="K110" s="41"/>
      <c r="L110" s="41"/>
      <c r="M110" s="41"/>
      <c r="N110" s="38"/>
    </row>
    <row r="111" spans="1:26" ht="30.75" customHeight="1" x14ac:dyDescent="0.25">
      <c r="A111" s="38"/>
      <c r="B111" s="38"/>
      <c r="C111" s="38"/>
      <c r="D111" s="38"/>
      <c r="F111" s="38"/>
      <c r="G111" s="38"/>
      <c r="H111" s="38"/>
      <c r="I111" s="38"/>
      <c r="J111" s="330" t="s">
        <v>36</v>
      </c>
      <c r="K111" s="330"/>
      <c r="L111" s="330"/>
      <c r="M111" s="108">
        <f>SUM(M9+M22+M37+M69+M85+M108+M109)</f>
        <v>0</v>
      </c>
      <c r="N111" s="110">
        <f>SUM(N9+N22+N37+N69+N85+N108+N109)</f>
        <v>0.87013888888888902</v>
      </c>
      <c r="O111" s="109">
        <f>SUM(O9+O22+O37+O69+O85+O108+O109)</f>
        <v>0.75486111111111109</v>
      </c>
      <c r="P111" s="111">
        <f>SUM(P9+P22+P37+P69+P85+P108+P109)</f>
        <v>1.625</v>
      </c>
    </row>
    <row r="112" spans="1:26" ht="30.75" customHeight="1" x14ac:dyDescent="0.25">
      <c r="A112" s="38"/>
      <c r="B112" s="38"/>
      <c r="C112" s="38"/>
      <c r="D112" s="38"/>
      <c r="F112" s="38"/>
      <c r="G112" s="38"/>
      <c r="H112" s="38"/>
      <c r="I112" s="38"/>
      <c r="J112" s="330" t="s">
        <v>37</v>
      </c>
      <c r="K112" s="330"/>
      <c r="L112" s="331"/>
      <c r="M112" s="42"/>
      <c r="N112" s="51">
        <f>SUM(Q9:Q109)</f>
        <v>1.3333333333333335</v>
      </c>
      <c r="O112" s="43"/>
    </row>
    <row r="113" spans="1:20" ht="30.75" customHeight="1" x14ac:dyDescent="0.25">
      <c r="A113" s="38"/>
      <c r="B113" s="38"/>
      <c r="C113" s="38"/>
      <c r="D113" s="38"/>
      <c r="F113" s="38"/>
      <c r="G113" s="38"/>
      <c r="H113" s="38"/>
      <c r="I113" s="38"/>
      <c r="J113" s="330" t="s">
        <v>38</v>
      </c>
      <c r="K113" s="330"/>
      <c r="L113" s="331"/>
      <c r="M113" s="42"/>
      <c r="N113" s="51">
        <f>SUM(P111-N112)</f>
        <v>0.29166666666666652</v>
      </c>
      <c r="O113" s="43"/>
      <c r="T113" s="34" t="s">
        <v>189</v>
      </c>
    </row>
    <row r="114" spans="1:20" ht="30.75" customHeight="1" x14ac:dyDescent="0.25">
      <c r="A114" s="38"/>
      <c r="B114" s="38"/>
      <c r="C114" s="38"/>
      <c r="D114" s="38"/>
      <c r="F114" s="38"/>
      <c r="G114" s="38"/>
      <c r="H114" s="38"/>
      <c r="I114" s="38"/>
      <c r="J114" s="330" t="s">
        <v>39</v>
      </c>
      <c r="K114" s="330"/>
      <c r="L114" s="331"/>
      <c r="M114" s="42"/>
      <c r="N114" s="51">
        <f>'SEM5'!N108</f>
        <v>1.1402777777777779</v>
      </c>
      <c r="O114" s="43"/>
      <c r="T114" s="34" t="s">
        <v>188</v>
      </c>
    </row>
    <row r="115" spans="1:20" ht="30.75" customHeight="1" x14ac:dyDescent="0.25">
      <c r="H115" s="38"/>
      <c r="I115" s="38"/>
      <c r="J115" s="330" t="s">
        <v>40</v>
      </c>
      <c r="K115" s="330"/>
      <c r="L115" s="331"/>
      <c r="M115" s="44"/>
      <c r="N115" s="52">
        <f>N113+N114</f>
        <v>1.4319444444444445</v>
      </c>
      <c r="O115" s="45"/>
      <c r="T115" s="34" t="s">
        <v>190</v>
      </c>
    </row>
    <row r="122" spans="1:20" x14ac:dyDescent="0.25">
      <c r="F122" s="38"/>
      <c r="G122" s="38"/>
      <c r="H122" s="38"/>
      <c r="I122" s="38"/>
    </row>
    <row r="123" spans="1:20" x14ac:dyDescent="0.25">
      <c r="F123" s="38"/>
      <c r="G123" s="38"/>
      <c r="H123" s="38"/>
      <c r="I123" s="38"/>
    </row>
    <row r="124" spans="1:20" x14ac:dyDescent="0.25">
      <c r="F124" s="38"/>
      <c r="G124" s="38"/>
      <c r="H124" s="38"/>
      <c r="I124" s="38"/>
    </row>
    <row r="125" spans="1:20" x14ac:dyDescent="0.25">
      <c r="F125" s="38"/>
      <c r="G125" s="38"/>
      <c r="H125" s="38"/>
      <c r="I125" s="38"/>
    </row>
    <row r="126" spans="1:20" x14ac:dyDescent="0.25">
      <c r="F126" s="38"/>
      <c r="G126" s="38"/>
      <c r="H126" s="38"/>
      <c r="I126" s="38"/>
    </row>
    <row r="127" spans="1:20" x14ac:dyDescent="0.25">
      <c r="F127" s="38"/>
      <c r="G127" s="38"/>
      <c r="H127" s="38"/>
      <c r="I127" s="38"/>
    </row>
    <row r="133" spans="5:5" x14ac:dyDescent="0.25">
      <c r="E133" s="15"/>
    </row>
  </sheetData>
  <mergeCells count="103">
    <mergeCell ref="L108:L109"/>
    <mergeCell ref="C108:D109"/>
    <mergeCell ref="E108:E109"/>
    <mergeCell ref="F108:F109"/>
    <mergeCell ref="G108:G109"/>
    <mergeCell ref="H108:H109"/>
    <mergeCell ref="J115:L115"/>
    <mergeCell ref="J111:L111"/>
    <mergeCell ref="J112:L112"/>
    <mergeCell ref="J113:L113"/>
    <mergeCell ref="J114:L114"/>
    <mergeCell ref="I108:I109"/>
    <mergeCell ref="J108:J109"/>
    <mergeCell ref="K108:K109"/>
    <mergeCell ref="A85:A107"/>
    <mergeCell ref="B69:B84"/>
    <mergeCell ref="B85:B107"/>
    <mergeCell ref="Q6:Q7"/>
    <mergeCell ref="M85:M107"/>
    <mergeCell ref="N85:N107"/>
    <mergeCell ref="O85:O107"/>
    <mergeCell ref="P85:P107"/>
    <mergeCell ref="M69:M84"/>
    <mergeCell ref="N69:N84"/>
    <mergeCell ref="O69:O84"/>
    <mergeCell ref="P69:P84"/>
    <mergeCell ref="M37:M68"/>
    <mergeCell ref="O37:O68"/>
    <mergeCell ref="P37:P68"/>
    <mergeCell ref="M22:M36"/>
    <mergeCell ref="C85:D107"/>
    <mergeCell ref="E9:E21"/>
    <mergeCell ref="F9:F21"/>
    <mergeCell ref="E22:E36"/>
    <mergeCell ref="F22:F36"/>
    <mergeCell ref="E37:E68"/>
    <mergeCell ref="F37:F68"/>
    <mergeCell ref="E69:E84"/>
    <mergeCell ref="M108:M109"/>
    <mergeCell ref="N108:N109"/>
    <mergeCell ref="O108:O109"/>
    <mergeCell ref="P108:P109"/>
    <mergeCell ref="A1:N1"/>
    <mergeCell ref="G6:H6"/>
    <mergeCell ref="I6:J6"/>
    <mergeCell ref="K6:L6"/>
    <mergeCell ref="M6:P6"/>
    <mergeCell ref="A9:A21"/>
    <mergeCell ref="A37:A68"/>
    <mergeCell ref="B9:B21"/>
    <mergeCell ref="B22:B36"/>
    <mergeCell ref="B37:B68"/>
    <mergeCell ref="N37:N68"/>
    <mergeCell ref="M9:M21"/>
    <mergeCell ref="N9:N21"/>
    <mergeCell ref="O9:O21"/>
    <mergeCell ref="P9:P21"/>
    <mergeCell ref="A22:A36"/>
    <mergeCell ref="A69:A84"/>
    <mergeCell ref="N22:N36"/>
    <mergeCell ref="O22:O36"/>
    <mergeCell ref="P22:P36"/>
    <mergeCell ref="E85:E107"/>
    <mergeCell ref="F85:F107"/>
    <mergeCell ref="C9:D21"/>
    <mergeCell ref="C22:D36"/>
    <mergeCell ref="C37:D68"/>
    <mergeCell ref="C69:D84"/>
    <mergeCell ref="G9:G21"/>
    <mergeCell ref="G22:G36"/>
    <mergeCell ref="G37:G68"/>
    <mergeCell ref="G69:G84"/>
    <mergeCell ref="G85:G107"/>
    <mergeCell ref="F69:F84"/>
    <mergeCell ref="I9:I21"/>
    <mergeCell ref="I22:I36"/>
    <mergeCell ref="I37:I68"/>
    <mergeCell ref="I69:I84"/>
    <mergeCell ref="I85:I107"/>
    <mergeCell ref="H9:H21"/>
    <mergeCell ref="H22:H36"/>
    <mergeCell ref="H37:H68"/>
    <mergeCell ref="H69:H84"/>
    <mergeCell ref="H85:H107"/>
    <mergeCell ref="K22:K36"/>
    <mergeCell ref="L22:L36"/>
    <mergeCell ref="W93:X93"/>
    <mergeCell ref="W101:Y101"/>
    <mergeCell ref="W98:Z98"/>
    <mergeCell ref="U15:V15"/>
    <mergeCell ref="J9:J21"/>
    <mergeCell ref="J22:J36"/>
    <mergeCell ref="J37:J68"/>
    <mergeCell ref="J69:J84"/>
    <mergeCell ref="J85:J107"/>
    <mergeCell ref="K37:K68"/>
    <mergeCell ref="L37:L68"/>
    <mergeCell ref="K69:K84"/>
    <mergeCell ref="L69:L84"/>
    <mergeCell ref="K85:K107"/>
    <mergeCell ref="L85:L107"/>
    <mergeCell ref="K9:K21"/>
    <mergeCell ref="L9:L2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7">
    <pageSetUpPr fitToPage="1"/>
  </sheetPr>
  <dimension ref="A1:AD103"/>
  <sheetViews>
    <sheetView topLeftCell="A5" zoomScale="85" zoomScaleNormal="85" workbookViewId="0">
      <selection activeCell="V30" sqref="V30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20" max="20" width="15" customWidth="1"/>
    <col min="21" max="21" width="21.81640625" customWidth="1"/>
    <col min="22" max="23" width="13.1796875" customWidth="1"/>
    <col min="25" max="25" width="19.269531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52</v>
      </c>
      <c r="B5" s="13" t="s">
        <v>3</v>
      </c>
      <c r="C5" s="14">
        <f>SUM('SEM6'!B109+1)</f>
        <v>46062</v>
      </c>
      <c r="D5" s="15" t="s">
        <v>4</v>
      </c>
      <c r="E5" s="16">
        <f>SUM(B79)</f>
        <v>46068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46062</v>
      </c>
      <c r="C9" s="290" t="s">
        <v>932</v>
      </c>
      <c r="D9" s="292"/>
      <c r="E9" s="302"/>
      <c r="F9" s="302"/>
      <c r="G9" s="284">
        <v>0.32916666666666666</v>
      </c>
      <c r="H9" s="284">
        <v>0.52083333333333337</v>
      </c>
      <c r="I9" s="287">
        <v>0.56597222222222221</v>
      </c>
      <c r="J9" s="287">
        <v>0.7368055555555556</v>
      </c>
      <c r="K9" s="299"/>
      <c r="L9" s="299"/>
      <c r="M9" s="318">
        <f>(F9-E9)</f>
        <v>0</v>
      </c>
      <c r="N9" s="321">
        <f>(H9-G9)</f>
        <v>0.19166666666666671</v>
      </c>
      <c r="O9" s="324">
        <f>(J9-I9)</f>
        <v>0.17083333333333339</v>
      </c>
      <c r="P9" s="327">
        <f>SUM(M9:O31)</f>
        <v>0.3625000000000001</v>
      </c>
      <c r="R9" s="34" t="s">
        <v>172</v>
      </c>
      <c r="S9" s="34" t="s">
        <v>23</v>
      </c>
      <c r="T9" s="34"/>
      <c r="U9" s="193"/>
      <c r="V9" s="34"/>
    </row>
    <row r="10" spans="1:29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232" t="s">
        <v>191</v>
      </c>
      <c r="T10" s="34"/>
      <c r="U10" s="193"/>
      <c r="V10" s="34"/>
    </row>
    <row r="11" spans="1:29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34" t="s">
        <v>183</v>
      </c>
    </row>
    <row r="12" spans="1:29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S12" s="34"/>
      <c r="T12" t="s">
        <v>187</v>
      </c>
      <c r="U12" t="s">
        <v>198</v>
      </c>
      <c r="V12" s="198" t="s">
        <v>153</v>
      </c>
      <c r="W12" s="216" t="s">
        <v>201</v>
      </c>
      <c r="X12" s="206">
        <v>1027491</v>
      </c>
      <c r="Y12" s="203" t="s">
        <v>935</v>
      </c>
      <c r="Z12" s="188"/>
      <c r="AA12" s="188"/>
      <c r="AB12" s="188"/>
    </row>
    <row r="13" spans="1:29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34"/>
      <c r="U13" t="s">
        <v>934</v>
      </c>
      <c r="X13" s="34"/>
      <c r="Z13" s="34"/>
    </row>
    <row r="14" spans="1:29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t="s">
        <v>146</v>
      </c>
      <c r="S14" s="34" t="s">
        <v>28</v>
      </c>
      <c r="U14" s="34"/>
    </row>
    <row r="15" spans="1:29" ht="19.5" customHeight="1" x14ac:dyDescent="0.3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S15" s="232" t="s">
        <v>158</v>
      </c>
      <c r="U15" s="34"/>
    </row>
    <row r="16" spans="1:29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S16" s="34" t="s">
        <v>225</v>
      </c>
      <c r="U16" s="34"/>
      <c r="W16" s="198" t="s">
        <v>153</v>
      </c>
      <c r="X16" s="220" t="s">
        <v>201</v>
      </c>
      <c r="Y16" s="215">
        <v>1022242</v>
      </c>
      <c r="Z16" s="195" t="s">
        <v>905</v>
      </c>
      <c r="AA16" s="189"/>
      <c r="AB16" s="189"/>
      <c r="AC16" s="189"/>
    </row>
    <row r="17" spans="1:25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S17" s="232"/>
      <c r="T17" s="34" t="s">
        <v>178</v>
      </c>
      <c r="U17" s="168" t="s">
        <v>930</v>
      </c>
      <c r="V17" s="198" t="s">
        <v>196</v>
      </c>
    </row>
    <row r="18" spans="1:25" ht="19.5" customHeight="1" x14ac:dyDescent="0.3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S18" s="232"/>
      <c r="T18" s="34" t="s">
        <v>161</v>
      </c>
      <c r="U18" s="205">
        <v>2403012174001</v>
      </c>
      <c r="V18" s="198" t="s">
        <v>164</v>
      </c>
    </row>
    <row r="19" spans="1:25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S19" s="232"/>
      <c r="T19" s="34" t="s">
        <v>163</v>
      </c>
      <c r="U19" s="205">
        <v>2403012174002</v>
      </c>
      <c r="V19" s="198" t="s">
        <v>196</v>
      </c>
    </row>
    <row r="20" spans="1:25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S20" s="34"/>
      <c r="T20" s="34" t="s">
        <v>929</v>
      </c>
      <c r="U20" s="205">
        <v>2403112174002</v>
      </c>
      <c r="V20" s="198" t="s">
        <v>290</v>
      </c>
    </row>
    <row r="21" spans="1:25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S21" s="34"/>
      <c r="T21" s="34" t="s">
        <v>217</v>
      </c>
      <c r="U21" s="205">
        <v>2403112174003</v>
      </c>
      <c r="V21" s="190" t="s">
        <v>164</v>
      </c>
      <c r="W21" s="198" t="s">
        <v>196</v>
      </c>
      <c r="X21" s="195" t="s">
        <v>931</v>
      </c>
      <c r="Y21" s="189"/>
    </row>
    <row r="22" spans="1:25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S22" s="34"/>
      <c r="T22" s="34" t="s">
        <v>160</v>
      </c>
      <c r="U22" s="205">
        <v>2413412174001</v>
      </c>
      <c r="V22" s="198" t="s">
        <v>372</v>
      </c>
    </row>
    <row r="23" spans="1:25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 t="s">
        <v>136</v>
      </c>
      <c r="S23" s="34" t="s">
        <v>24</v>
      </c>
      <c r="T23" s="34"/>
      <c r="U23" s="205"/>
      <c r="V23" s="34"/>
    </row>
    <row r="24" spans="1:25" ht="19.5" customHeight="1" x14ac:dyDescent="0.3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S24" s="232" t="s">
        <v>81</v>
      </c>
      <c r="T24" s="34"/>
      <c r="U24" s="205"/>
      <c r="V24" s="34"/>
    </row>
    <row r="25" spans="1:25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S25" s="34" t="s">
        <v>939</v>
      </c>
      <c r="T25" s="34"/>
      <c r="U25" s="205"/>
      <c r="V25" s="34"/>
    </row>
    <row r="26" spans="1:25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 t="s">
        <v>933</v>
      </c>
      <c r="T26" s="34"/>
      <c r="U26" s="205"/>
      <c r="V26" s="34"/>
      <c r="Y26" s="198" t="s">
        <v>153</v>
      </c>
    </row>
    <row r="27" spans="1:25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t="s">
        <v>825</v>
      </c>
      <c r="S27" s="34" t="s">
        <v>24</v>
      </c>
      <c r="T27" s="34"/>
      <c r="U27" s="205"/>
      <c r="V27" s="34"/>
      <c r="Y27" s="34"/>
    </row>
    <row r="28" spans="1:25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232" t="s">
        <v>234</v>
      </c>
      <c r="T28" s="34"/>
      <c r="U28" s="205"/>
      <c r="V28" s="34"/>
      <c r="Y28" s="34"/>
    </row>
    <row r="29" spans="1:25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S29" s="34" t="s">
        <v>185</v>
      </c>
      <c r="T29" s="34"/>
      <c r="U29" s="205"/>
      <c r="V29" s="34"/>
      <c r="Y29" s="34"/>
    </row>
    <row r="30" spans="1:25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/>
      <c r="T30" s="34" t="s">
        <v>936</v>
      </c>
      <c r="U30" s="205" t="s">
        <v>937</v>
      </c>
      <c r="V30" s="184" t="s">
        <v>151</v>
      </c>
      <c r="W30" s="203" t="s">
        <v>938</v>
      </c>
      <c r="X30" s="188"/>
      <c r="Y30" s="188"/>
    </row>
    <row r="31" spans="1:25" ht="19.5" customHeight="1" x14ac:dyDescent="0.25">
      <c r="A31" s="311"/>
      <c r="B31" s="314"/>
      <c r="C31" s="296"/>
      <c r="D31" s="298"/>
      <c r="E31" s="304"/>
      <c r="F31" s="304"/>
      <c r="G31" s="286"/>
      <c r="H31" s="286"/>
      <c r="I31" s="289"/>
      <c r="J31" s="289"/>
      <c r="K31" s="301"/>
      <c r="L31" s="301"/>
      <c r="M31" s="320"/>
      <c r="N31" s="323"/>
      <c r="O31" s="326"/>
      <c r="P31" s="329"/>
      <c r="Q31" s="62">
        <v>0.29166666666666669</v>
      </c>
    </row>
    <row r="32" spans="1:25" ht="19.5" customHeight="1" x14ac:dyDescent="0.25">
      <c r="A32" s="309" t="s">
        <v>22</v>
      </c>
      <c r="B32" s="312">
        <f>SUM(B9+1)</f>
        <v>46063</v>
      </c>
      <c r="C32" s="363" t="s">
        <v>942</v>
      </c>
      <c r="D32" s="364"/>
      <c r="E32" s="299"/>
      <c r="F32" s="299"/>
      <c r="G32" s="284">
        <v>0.34652777777777777</v>
      </c>
      <c r="H32" s="284">
        <v>0.52083333333333337</v>
      </c>
      <c r="I32" s="287">
        <v>0.5625</v>
      </c>
      <c r="J32" s="287">
        <v>0.77430555555555558</v>
      </c>
      <c r="K32" s="299"/>
      <c r="L32" s="299"/>
      <c r="M32" s="318">
        <f>(F49-E49)+(L49-K49)</f>
        <v>0</v>
      </c>
      <c r="N32" s="321">
        <f>(H32-G32)</f>
        <v>0.1743055555555556</v>
      </c>
      <c r="O32" s="324">
        <f>(J32-I32)</f>
        <v>0.21180555555555558</v>
      </c>
      <c r="P32" s="327">
        <f>SUM(M32:O49)</f>
        <v>0.38611111111111118</v>
      </c>
      <c r="R32" s="34" t="s">
        <v>233</v>
      </c>
      <c r="S32" s="34" t="s">
        <v>23</v>
      </c>
      <c r="W32" s="34"/>
    </row>
    <row r="33" spans="1:24" ht="19.5" customHeight="1" x14ac:dyDescent="0.3">
      <c r="A33" s="310"/>
      <c r="B33" s="313"/>
      <c r="C33" s="365"/>
      <c r="D33" s="366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S33" s="232" t="s">
        <v>234</v>
      </c>
      <c r="X33" s="34"/>
    </row>
    <row r="34" spans="1:24" ht="19.5" customHeight="1" x14ac:dyDescent="0.25">
      <c r="A34" s="310"/>
      <c r="B34" s="313"/>
      <c r="C34" s="365"/>
      <c r="D34" s="366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s="34" t="s">
        <v>185</v>
      </c>
      <c r="V34" s="34"/>
    </row>
    <row r="35" spans="1:24" ht="19.5" customHeight="1" x14ac:dyDescent="0.25">
      <c r="A35" s="310"/>
      <c r="B35" s="313"/>
      <c r="C35" s="365"/>
      <c r="D35" s="366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34"/>
      <c r="T35" t="s">
        <v>178</v>
      </c>
      <c r="U35" t="s">
        <v>250</v>
      </c>
      <c r="V35" s="184" t="s">
        <v>151</v>
      </c>
      <c r="W35" s="216" t="s">
        <v>201</v>
      </c>
      <c r="X35" s="206">
        <v>1027541</v>
      </c>
    </row>
    <row r="36" spans="1:24" ht="19.5" customHeight="1" x14ac:dyDescent="0.25">
      <c r="A36" s="310"/>
      <c r="B36" s="313"/>
      <c r="C36" s="365"/>
      <c r="D36" s="366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 t="s">
        <v>778</v>
      </c>
      <c r="S36" s="34" t="s">
        <v>23</v>
      </c>
    </row>
    <row r="37" spans="1:24" ht="19.5" customHeight="1" x14ac:dyDescent="0.3">
      <c r="A37" s="310"/>
      <c r="B37" s="313"/>
      <c r="C37" s="365"/>
      <c r="D37" s="366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s="232" t="s">
        <v>779</v>
      </c>
    </row>
    <row r="38" spans="1:24" ht="19.5" customHeight="1" x14ac:dyDescent="0.25">
      <c r="A38" s="310"/>
      <c r="B38" s="313"/>
      <c r="C38" s="365"/>
      <c r="D38" s="366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34" t="s">
        <v>940</v>
      </c>
      <c r="V38" s="198" t="s">
        <v>153</v>
      </c>
      <c r="X38" s="34"/>
    </row>
    <row r="39" spans="1:24" ht="19.5" customHeight="1" x14ac:dyDescent="0.25">
      <c r="A39" s="310"/>
      <c r="B39" s="313"/>
      <c r="C39" s="365"/>
      <c r="D39" s="366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34" t="s">
        <v>941</v>
      </c>
      <c r="V39" s="198" t="s">
        <v>153</v>
      </c>
      <c r="X39" s="34"/>
    </row>
    <row r="40" spans="1:24" ht="19.5" customHeight="1" x14ac:dyDescent="0.25">
      <c r="A40" s="310"/>
      <c r="B40" s="313"/>
      <c r="C40" s="365"/>
      <c r="D40" s="366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S40" s="34" t="s">
        <v>949</v>
      </c>
      <c r="V40" s="184" t="s">
        <v>151</v>
      </c>
      <c r="X40" s="34"/>
    </row>
    <row r="41" spans="1:24" ht="19.5" customHeight="1" x14ac:dyDescent="0.25">
      <c r="A41" s="310"/>
      <c r="B41" s="313"/>
      <c r="C41" s="365"/>
      <c r="D41" s="366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 t="s">
        <v>273</v>
      </c>
      <c r="S41" s="34" t="s">
        <v>24</v>
      </c>
      <c r="X41" s="34"/>
    </row>
    <row r="42" spans="1:24" ht="19.5" customHeight="1" x14ac:dyDescent="0.3">
      <c r="A42" s="310"/>
      <c r="B42" s="313"/>
      <c r="C42" s="365"/>
      <c r="D42" s="366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S42" s="232" t="s">
        <v>274</v>
      </c>
      <c r="X42" s="34"/>
    </row>
    <row r="43" spans="1:24" ht="19.5" customHeight="1" x14ac:dyDescent="0.25">
      <c r="A43" s="310"/>
      <c r="B43" s="313"/>
      <c r="C43" s="365"/>
      <c r="D43" s="366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S43" s="34" t="s">
        <v>943</v>
      </c>
      <c r="X43" s="34"/>
    </row>
    <row r="44" spans="1:24" ht="19.5" customHeight="1" x14ac:dyDescent="0.25">
      <c r="A44" s="310"/>
      <c r="B44" s="313"/>
      <c r="C44" s="365"/>
      <c r="D44" s="366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s="34"/>
      <c r="T44" s="229">
        <v>1027314</v>
      </c>
      <c r="V44" s="198" t="s">
        <v>944</v>
      </c>
      <c r="X44" s="34"/>
    </row>
    <row r="45" spans="1:24" ht="19.5" customHeight="1" x14ac:dyDescent="0.25">
      <c r="A45" s="310"/>
      <c r="B45" s="313"/>
      <c r="C45" s="365"/>
      <c r="D45" s="366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S45" s="34"/>
      <c r="T45" s="248">
        <v>1027315</v>
      </c>
      <c r="V45" s="199" t="s">
        <v>948</v>
      </c>
      <c r="W45" s="174" t="s">
        <v>947</v>
      </c>
      <c r="X45" s="34"/>
    </row>
    <row r="46" spans="1:24" ht="19.5" customHeight="1" x14ac:dyDescent="0.25">
      <c r="A46" s="310"/>
      <c r="B46" s="313"/>
      <c r="C46" s="365"/>
      <c r="D46" s="366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/>
      <c r="T46" s="229">
        <v>1027316</v>
      </c>
      <c r="V46" s="198" t="s">
        <v>944</v>
      </c>
      <c r="W46" s="174" t="s">
        <v>946</v>
      </c>
      <c r="X46" s="34"/>
    </row>
    <row r="47" spans="1:24" ht="19.5" customHeight="1" x14ac:dyDescent="0.25">
      <c r="A47" s="310"/>
      <c r="B47" s="313"/>
      <c r="C47" s="365"/>
      <c r="D47" s="366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s="34"/>
      <c r="T47" s="229">
        <v>1027317</v>
      </c>
      <c r="V47" s="198" t="s">
        <v>944</v>
      </c>
      <c r="X47" s="34"/>
    </row>
    <row r="48" spans="1:24" ht="19.5" customHeight="1" x14ac:dyDescent="0.25">
      <c r="A48" s="310"/>
      <c r="B48" s="313"/>
      <c r="C48" s="365"/>
      <c r="D48" s="366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34"/>
      <c r="T48" s="229">
        <v>1027339</v>
      </c>
      <c r="V48" s="198" t="s">
        <v>944</v>
      </c>
      <c r="W48" s="174" t="s">
        <v>945</v>
      </c>
      <c r="X48" s="34"/>
    </row>
    <row r="49" spans="1:30" ht="19.5" customHeight="1" x14ac:dyDescent="0.25">
      <c r="A49" s="311"/>
      <c r="B49" s="314"/>
      <c r="C49" s="367"/>
      <c r="D49" s="368"/>
      <c r="E49" s="301"/>
      <c r="F49" s="301"/>
      <c r="G49" s="286"/>
      <c r="H49" s="286"/>
      <c r="I49" s="289"/>
      <c r="J49" s="289"/>
      <c r="K49" s="301"/>
      <c r="L49" s="301"/>
      <c r="M49" s="320"/>
      <c r="N49" s="323"/>
      <c r="O49" s="326"/>
      <c r="P49" s="329"/>
      <c r="Q49" s="62">
        <v>0.29166666666666669</v>
      </c>
    </row>
    <row r="50" spans="1:30" ht="19.5" customHeight="1" x14ac:dyDescent="0.25">
      <c r="A50" s="369" t="s">
        <v>26</v>
      </c>
      <c r="B50" s="312">
        <f>SUM(B32+1)</f>
        <v>46064</v>
      </c>
      <c r="C50" s="290" t="s">
        <v>258</v>
      </c>
      <c r="D50" s="292"/>
      <c r="E50" s="299"/>
      <c r="F50" s="299"/>
      <c r="G50" s="284">
        <v>0.32083333333333336</v>
      </c>
      <c r="H50" s="284">
        <v>0.52777777777777779</v>
      </c>
      <c r="I50" s="287">
        <v>0.5625</v>
      </c>
      <c r="J50" s="287">
        <v>0.76041666666666663</v>
      </c>
      <c r="K50" s="302"/>
      <c r="L50" s="302"/>
      <c r="M50" s="318">
        <f>(L50-K50)</f>
        <v>0</v>
      </c>
      <c r="N50" s="321">
        <f>(H50-G50)</f>
        <v>0.20694444444444443</v>
      </c>
      <c r="O50" s="324">
        <f>(J50-I50)</f>
        <v>0.19791666666666663</v>
      </c>
      <c r="P50" s="327">
        <f>SUM(M50:O57)</f>
        <v>0.40486111111111106</v>
      </c>
      <c r="R50" s="34" t="s">
        <v>233</v>
      </c>
      <c r="S50" s="34" t="s">
        <v>42</v>
      </c>
      <c r="W50" s="34"/>
    </row>
    <row r="51" spans="1:30" ht="19.5" customHeight="1" x14ac:dyDescent="0.3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232" t="s">
        <v>234</v>
      </c>
      <c r="X51" s="34"/>
    </row>
    <row r="52" spans="1:30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34" t="s">
        <v>185</v>
      </c>
      <c r="V52" s="34"/>
    </row>
    <row r="53" spans="1:30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/>
      <c r="T53" t="s">
        <v>178</v>
      </c>
      <c r="U53" t="s">
        <v>250</v>
      </c>
      <c r="V53" s="184" t="s">
        <v>151</v>
      </c>
      <c r="W53" s="216" t="s">
        <v>201</v>
      </c>
      <c r="X53" s="206">
        <v>1027541</v>
      </c>
    </row>
    <row r="54" spans="1:30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34"/>
      <c r="T54" s="34" t="s">
        <v>936</v>
      </c>
      <c r="U54" s="205" t="s">
        <v>937</v>
      </c>
      <c r="V54" s="198" t="s">
        <v>153</v>
      </c>
      <c r="W54" s="216" t="s">
        <v>201</v>
      </c>
      <c r="X54" s="206">
        <v>1027576</v>
      </c>
      <c r="Y54" s="195" t="s">
        <v>938</v>
      </c>
      <c r="Z54" s="189"/>
      <c r="AA54" s="189"/>
    </row>
    <row r="55" spans="1:30" ht="19.5" customHeight="1" x14ac:dyDescent="0.3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/>
      <c r="T55" s="34"/>
      <c r="U55" s="228" t="s">
        <v>950</v>
      </c>
      <c r="X55" s="34"/>
      <c r="Y55" s="195" t="s">
        <v>951</v>
      </c>
      <c r="Z55" s="189"/>
      <c r="AA55" s="189"/>
    </row>
    <row r="56" spans="1:30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34"/>
      <c r="T56" s="34"/>
      <c r="X56" s="34"/>
      <c r="Y56" s="203" t="s">
        <v>952</v>
      </c>
      <c r="Z56" s="188"/>
      <c r="AA56" s="188"/>
      <c r="AB56" s="188"/>
    </row>
    <row r="57" spans="1:30" ht="19.5" customHeight="1" x14ac:dyDescent="0.25">
      <c r="A57" s="311"/>
      <c r="B57" s="314"/>
      <c r="C57" s="296"/>
      <c r="D57" s="298"/>
      <c r="E57" s="301"/>
      <c r="F57" s="301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</row>
    <row r="58" spans="1:30" ht="19.5" customHeight="1" x14ac:dyDescent="0.25">
      <c r="A58" s="309" t="s">
        <v>30</v>
      </c>
      <c r="B58" s="312">
        <f>SUM(B50+1)</f>
        <v>46065</v>
      </c>
      <c r="C58" s="290" t="s">
        <v>777</v>
      </c>
      <c r="D58" s="292"/>
      <c r="E58" s="299"/>
      <c r="F58" s="299"/>
      <c r="G58" s="284">
        <v>0.33750000000000002</v>
      </c>
      <c r="H58" s="284">
        <v>0.52083333333333337</v>
      </c>
      <c r="I58" s="287">
        <v>0.54166666666666663</v>
      </c>
      <c r="J58" s="287">
        <v>0.7319444444444444</v>
      </c>
      <c r="K58" s="299"/>
      <c r="L58" s="299"/>
      <c r="M58" s="318">
        <f>(F66-E66)+(L66-K66)</f>
        <v>0</v>
      </c>
      <c r="N58" s="321">
        <f>(H58-G58)</f>
        <v>0.18333333333333335</v>
      </c>
      <c r="O58" s="324">
        <f>(J58-I58)</f>
        <v>0.19027777777777777</v>
      </c>
      <c r="P58" s="327">
        <f>SUM(M58:O66)</f>
        <v>0.37361111111111112</v>
      </c>
      <c r="R58" s="34" t="s">
        <v>233</v>
      </c>
      <c r="S58" s="34" t="s">
        <v>29</v>
      </c>
      <c r="W58" s="34"/>
    </row>
    <row r="59" spans="1:30" ht="19.5" customHeight="1" x14ac:dyDescent="0.3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232" t="s">
        <v>234</v>
      </c>
      <c r="X59" s="34"/>
    </row>
    <row r="60" spans="1:30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s="34" t="s">
        <v>185</v>
      </c>
      <c r="V60" s="34"/>
    </row>
    <row r="61" spans="1:30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34"/>
      <c r="T61" t="s">
        <v>178</v>
      </c>
      <c r="U61" t="s">
        <v>250</v>
      </c>
      <c r="V61" s="198" t="s">
        <v>153</v>
      </c>
      <c r="W61" s="216" t="s">
        <v>201</v>
      </c>
      <c r="X61" s="206">
        <v>1027541</v>
      </c>
      <c r="Y61" s="195" t="s">
        <v>955</v>
      </c>
      <c r="Z61" s="189"/>
      <c r="AA61" s="189"/>
      <c r="AB61" s="203" t="s">
        <v>952</v>
      </c>
      <c r="AC61" s="188"/>
      <c r="AD61" s="188"/>
    </row>
    <row r="62" spans="1:30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34"/>
      <c r="T62" t="s">
        <v>209</v>
      </c>
      <c r="U62" t="s">
        <v>954</v>
      </c>
      <c r="V62" s="198" t="s">
        <v>153</v>
      </c>
      <c r="W62" s="216" t="s">
        <v>201</v>
      </c>
      <c r="X62" s="206">
        <v>1027541</v>
      </c>
      <c r="Y62" s="195" t="s">
        <v>956</v>
      </c>
      <c r="Z62" s="189"/>
      <c r="AA62" s="189"/>
    </row>
    <row r="63" spans="1:30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R63" t="s">
        <v>778</v>
      </c>
      <c r="S63" s="34" t="s">
        <v>28</v>
      </c>
    </row>
    <row r="64" spans="1:30" ht="19.5" customHeight="1" x14ac:dyDescent="0.3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R64" s="34"/>
      <c r="S64" s="232" t="s">
        <v>779</v>
      </c>
      <c r="U64" s="34"/>
    </row>
    <row r="65" spans="1:27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R65" s="34"/>
      <c r="S65" s="34" t="s">
        <v>953</v>
      </c>
      <c r="V65" s="198" t="s">
        <v>153</v>
      </c>
    </row>
    <row r="66" spans="1:27" ht="19.5" customHeight="1" x14ac:dyDescent="0.25">
      <c r="A66" s="311"/>
      <c r="B66" s="314"/>
      <c r="C66" s="296"/>
      <c r="D66" s="298"/>
      <c r="E66" s="301"/>
      <c r="F66" s="301"/>
      <c r="G66" s="286"/>
      <c r="H66" s="286"/>
      <c r="I66" s="289"/>
      <c r="J66" s="289"/>
      <c r="K66" s="301"/>
      <c r="L66" s="301"/>
      <c r="M66" s="320"/>
      <c r="N66" s="323"/>
      <c r="O66" s="326"/>
      <c r="P66" s="329"/>
      <c r="Q66" s="62">
        <v>0.29166666666666669</v>
      </c>
    </row>
    <row r="67" spans="1:27" ht="19.5" customHeight="1" x14ac:dyDescent="0.25">
      <c r="A67" s="309" t="s">
        <v>31</v>
      </c>
      <c r="B67" s="312">
        <f>SUM(B58+1)</f>
        <v>46066</v>
      </c>
      <c r="C67" s="290" t="s">
        <v>960</v>
      </c>
      <c r="D67" s="292"/>
      <c r="E67" s="299"/>
      <c r="F67" s="299"/>
      <c r="G67" s="284">
        <v>0.34166666666666667</v>
      </c>
      <c r="H67" s="284">
        <v>0.51736111111111105</v>
      </c>
      <c r="I67" s="287">
        <v>0.54166666666666663</v>
      </c>
      <c r="J67" s="287">
        <v>0.65347222222222223</v>
      </c>
      <c r="K67" s="299"/>
      <c r="L67" s="299"/>
      <c r="M67" s="318">
        <f>(F77-E77)+(L77-K77)</f>
        <v>0</v>
      </c>
      <c r="N67" s="321">
        <f>(H67-G67)</f>
        <v>0.17569444444444438</v>
      </c>
      <c r="O67" s="324">
        <f>(J67-I67)</f>
        <v>0.1118055555555556</v>
      </c>
      <c r="P67" s="327">
        <f>SUM(M67:O77)</f>
        <v>0.28749999999999998</v>
      </c>
      <c r="R67" s="34" t="s">
        <v>233</v>
      </c>
      <c r="S67" s="34" t="s">
        <v>45</v>
      </c>
      <c r="T67" s="34"/>
      <c r="W67" s="34"/>
    </row>
    <row r="68" spans="1:27" ht="19.5" customHeight="1" x14ac:dyDescent="0.3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232" t="s">
        <v>149</v>
      </c>
      <c r="W68" s="34"/>
    </row>
    <row r="69" spans="1:27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34" t="s">
        <v>185</v>
      </c>
      <c r="W69" s="34"/>
    </row>
    <row r="70" spans="1:27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/>
      <c r="T70" s="34" t="s">
        <v>178</v>
      </c>
      <c r="U70" s="34" t="s">
        <v>173</v>
      </c>
      <c r="V70" s="34" t="s">
        <v>196</v>
      </c>
      <c r="W70" s="198" t="s">
        <v>153</v>
      </c>
      <c r="X70" s="216" t="s">
        <v>201</v>
      </c>
      <c r="Y70" s="206">
        <v>1027638</v>
      </c>
    </row>
    <row r="71" spans="1:27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S71" s="34"/>
      <c r="T71" s="34" t="s">
        <v>227</v>
      </c>
      <c r="U71" s="34" t="s">
        <v>177</v>
      </c>
      <c r="V71" s="34" t="s">
        <v>370</v>
      </c>
      <c r="W71" s="184" t="s">
        <v>151</v>
      </c>
      <c r="X71" s="216" t="s">
        <v>201</v>
      </c>
      <c r="Y71" s="206">
        <v>1027638</v>
      </c>
    </row>
    <row r="72" spans="1:27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R72" s="34" t="s">
        <v>958</v>
      </c>
      <c r="S72" t="s">
        <v>24</v>
      </c>
      <c r="W72" s="34"/>
    </row>
    <row r="73" spans="1:27" ht="19.5" customHeight="1" x14ac:dyDescent="0.3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R73" s="34"/>
      <c r="S73" s="232" t="s">
        <v>143</v>
      </c>
      <c r="W73" s="34"/>
    </row>
    <row r="74" spans="1:27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/>
      <c r="S74" s="34" t="s">
        <v>964</v>
      </c>
      <c r="T74" s="34"/>
      <c r="U74" s="168" t="s">
        <v>959</v>
      </c>
      <c r="V74" s="198" t="s">
        <v>153</v>
      </c>
      <c r="W74" s="220" t="s">
        <v>201</v>
      </c>
      <c r="X74" s="215">
        <v>1027629</v>
      </c>
      <c r="Y74" s="249" t="s">
        <v>963</v>
      </c>
      <c r="Z74" s="189"/>
      <c r="AA74" s="189"/>
    </row>
    <row r="75" spans="1:27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R75" s="34"/>
      <c r="S75" s="34" t="s">
        <v>961</v>
      </c>
      <c r="T75" s="34"/>
      <c r="U75" s="168" t="s">
        <v>962</v>
      </c>
      <c r="V75" s="198" t="s">
        <v>153</v>
      </c>
      <c r="W75" s="220" t="s">
        <v>201</v>
      </c>
      <c r="X75" s="215">
        <v>1027635</v>
      </c>
      <c r="Y75" s="249" t="s">
        <v>963</v>
      </c>
      <c r="Z75" s="189"/>
      <c r="AA75" s="189"/>
    </row>
    <row r="76" spans="1:27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R76" s="34"/>
      <c r="S76" s="34" t="s">
        <v>965</v>
      </c>
      <c r="T76" s="34"/>
      <c r="U76" s="168" t="s">
        <v>966</v>
      </c>
      <c r="V76" s="198" t="s">
        <v>153</v>
      </c>
      <c r="W76" s="220" t="s">
        <v>201</v>
      </c>
      <c r="X76" s="215">
        <v>1027636</v>
      </c>
      <c r="Y76" s="249" t="s">
        <v>963</v>
      </c>
      <c r="Z76" s="189"/>
      <c r="AA76" s="189"/>
    </row>
    <row r="77" spans="1:27" ht="19.5" customHeight="1" x14ac:dyDescent="0.25">
      <c r="A77" s="311"/>
      <c r="B77" s="314"/>
      <c r="C77" s="296"/>
      <c r="D77" s="298"/>
      <c r="E77" s="301"/>
      <c r="F77" s="301"/>
      <c r="G77" s="286"/>
      <c r="H77" s="286"/>
      <c r="I77" s="289"/>
      <c r="J77" s="289"/>
      <c r="K77" s="301"/>
      <c r="L77" s="301"/>
      <c r="M77" s="320"/>
      <c r="N77" s="323"/>
      <c r="O77" s="326"/>
      <c r="P77" s="329"/>
      <c r="Q77" s="62">
        <v>0.29166666666666669</v>
      </c>
      <c r="R77" s="34"/>
      <c r="S77" s="34"/>
    </row>
    <row r="78" spans="1:27" ht="19.5" customHeight="1" x14ac:dyDescent="0.25">
      <c r="A78" s="35" t="s">
        <v>34</v>
      </c>
      <c r="B78" s="36">
        <f>SUM(B67+1)</f>
        <v>46067</v>
      </c>
      <c r="C78" s="290"/>
      <c r="D78" s="292"/>
      <c r="E78" s="299"/>
      <c r="F78" s="299"/>
      <c r="G78" s="299"/>
      <c r="H78" s="299"/>
      <c r="I78" s="299"/>
      <c r="J78" s="299"/>
      <c r="K78" s="299"/>
      <c r="L78" s="299"/>
      <c r="M78" s="318">
        <f>(F78-E78)+(L78-K78)</f>
        <v>0</v>
      </c>
      <c r="N78" s="318">
        <f>(H78-G78)+(J78-I78)</f>
        <v>0</v>
      </c>
      <c r="O78" s="318">
        <f>(H78-G78)+(J78-I78)</f>
        <v>0</v>
      </c>
      <c r="P78" s="318">
        <f>SUM(M78:O79)</f>
        <v>0</v>
      </c>
    </row>
    <row r="79" spans="1:27" ht="19.5" customHeight="1" x14ac:dyDescent="0.25">
      <c r="A79" s="37" t="s">
        <v>35</v>
      </c>
      <c r="B79" s="36">
        <f>SUM(B78+1)</f>
        <v>46068</v>
      </c>
      <c r="C79" s="296"/>
      <c r="D79" s="298"/>
      <c r="E79" s="301"/>
      <c r="F79" s="301"/>
      <c r="G79" s="301"/>
      <c r="H79" s="301"/>
      <c r="I79" s="301"/>
      <c r="J79" s="301"/>
      <c r="K79" s="301"/>
      <c r="L79" s="301"/>
      <c r="M79" s="320"/>
      <c r="N79" s="320"/>
      <c r="O79" s="320"/>
      <c r="P79" s="320"/>
    </row>
    <row r="80" spans="1:27" ht="30" customHeight="1" x14ac:dyDescent="0.25">
      <c r="A80" s="38"/>
      <c r="B80" s="38"/>
      <c r="C80" s="38"/>
      <c r="D80" s="38"/>
      <c r="E80" s="39"/>
      <c r="F80" s="40"/>
      <c r="G80" s="40"/>
      <c r="H80" s="38"/>
      <c r="I80" s="38"/>
      <c r="J80" s="38"/>
      <c r="K80" s="41"/>
      <c r="L80" s="41"/>
      <c r="M80" s="41"/>
      <c r="N80" s="38"/>
    </row>
    <row r="81" spans="1:20" ht="30.75" customHeight="1" x14ac:dyDescent="0.25">
      <c r="A81" s="38"/>
      <c r="B81" s="38"/>
      <c r="C81" s="38"/>
      <c r="D81" s="38"/>
      <c r="F81" s="38"/>
      <c r="G81" s="38"/>
      <c r="H81" s="38"/>
      <c r="I81" s="38"/>
      <c r="J81" s="330" t="s">
        <v>36</v>
      </c>
      <c r="K81" s="330"/>
      <c r="L81" s="330"/>
      <c r="M81" s="108">
        <f>SUM(M9+M32+M50+M58+M67+M78+M79)</f>
        <v>0</v>
      </c>
      <c r="N81" s="110">
        <f>SUM(N9+N32+N50+N58+N67+N78+N79)</f>
        <v>0.93194444444444446</v>
      </c>
      <c r="O81" s="109">
        <f>SUM(O9+O32+O50+O58+O67+O78+O79)</f>
        <v>0.88263888888888897</v>
      </c>
      <c r="P81" s="111">
        <f>SUM(P9+P32+P50+P58+P67+P78+P79)</f>
        <v>1.8145833333333337</v>
      </c>
    </row>
    <row r="82" spans="1:20" ht="30.75" customHeight="1" x14ac:dyDescent="0.25">
      <c r="A82" s="38"/>
      <c r="B82" s="38"/>
      <c r="C82" s="38"/>
      <c r="D82" s="38"/>
      <c r="F82" s="38"/>
      <c r="G82" s="38"/>
      <c r="H82" s="38"/>
      <c r="I82" s="38"/>
      <c r="J82" s="330" t="s">
        <v>37</v>
      </c>
      <c r="K82" s="330"/>
      <c r="L82" s="331"/>
      <c r="M82" s="42"/>
      <c r="N82" s="51">
        <f>SUM(Q9:Q79)</f>
        <v>1.4583333333333335</v>
      </c>
      <c r="O82" s="43"/>
    </row>
    <row r="83" spans="1:20" ht="30.75" customHeight="1" x14ac:dyDescent="0.25">
      <c r="A83" s="38"/>
      <c r="B83" s="38"/>
      <c r="C83" s="38"/>
      <c r="D83" s="38"/>
      <c r="F83" s="38"/>
      <c r="G83" s="38"/>
      <c r="H83" s="38"/>
      <c r="I83" s="38"/>
      <c r="J83" s="330" t="s">
        <v>38</v>
      </c>
      <c r="K83" s="330"/>
      <c r="L83" s="331"/>
      <c r="M83" s="42"/>
      <c r="N83" s="51">
        <f>SUM(P81-N82)</f>
        <v>0.35625000000000018</v>
      </c>
      <c r="O83" s="43"/>
      <c r="T83" s="34" t="s">
        <v>189</v>
      </c>
    </row>
    <row r="84" spans="1:20" ht="30.75" customHeight="1" x14ac:dyDescent="0.25">
      <c r="A84" s="38"/>
      <c r="B84" s="38"/>
      <c r="C84" s="38"/>
      <c r="D84" s="38"/>
      <c r="F84" s="38"/>
      <c r="G84" s="38"/>
      <c r="H84" s="38"/>
      <c r="I84" s="38"/>
      <c r="J84" s="330" t="s">
        <v>39</v>
      </c>
      <c r="K84" s="330"/>
      <c r="L84" s="331"/>
      <c r="M84" s="42"/>
      <c r="N84" s="51">
        <f>'SEM6'!N115</f>
        <v>1.4319444444444445</v>
      </c>
      <c r="O84" s="43"/>
      <c r="T84" s="34" t="s">
        <v>188</v>
      </c>
    </row>
    <row r="85" spans="1:20" ht="30.75" customHeight="1" x14ac:dyDescent="0.25">
      <c r="H85" s="38"/>
      <c r="I85" s="38"/>
      <c r="J85" s="330" t="s">
        <v>40</v>
      </c>
      <c r="K85" s="330"/>
      <c r="L85" s="331"/>
      <c r="M85" s="44"/>
      <c r="N85" s="52">
        <f>N83+N84</f>
        <v>1.7881944444444446</v>
      </c>
      <c r="O85" s="45"/>
      <c r="T85" s="34" t="s">
        <v>190</v>
      </c>
    </row>
    <row r="92" spans="1:20" x14ac:dyDescent="0.25">
      <c r="F92" s="38"/>
      <c r="G92" s="38"/>
      <c r="H92" s="38"/>
      <c r="I92" s="38"/>
    </row>
    <row r="93" spans="1:20" x14ac:dyDescent="0.25">
      <c r="F93" s="38"/>
      <c r="G93" s="38"/>
      <c r="H93" s="38"/>
      <c r="I93" s="38"/>
    </row>
    <row r="94" spans="1:20" x14ac:dyDescent="0.25">
      <c r="F94" s="38"/>
      <c r="G94" s="38"/>
      <c r="H94" s="38"/>
      <c r="I94" s="38"/>
    </row>
    <row r="95" spans="1:20" x14ac:dyDescent="0.25">
      <c r="F95" s="38"/>
      <c r="G95" s="38"/>
      <c r="H95" s="38"/>
      <c r="I95" s="38"/>
    </row>
    <row r="96" spans="1:20" x14ac:dyDescent="0.25">
      <c r="F96" s="38"/>
      <c r="G96" s="38"/>
      <c r="H96" s="38"/>
      <c r="I96" s="38"/>
    </row>
    <row r="97" spans="5:9" x14ac:dyDescent="0.25">
      <c r="F97" s="38"/>
      <c r="G97" s="38"/>
      <c r="H97" s="38"/>
      <c r="I97" s="38"/>
    </row>
    <row r="103" spans="5:9" x14ac:dyDescent="0.25">
      <c r="E103" s="15"/>
    </row>
  </sheetData>
  <mergeCells count="99">
    <mergeCell ref="I78:I79"/>
    <mergeCell ref="J78:J79"/>
    <mergeCell ref="K78:K79"/>
    <mergeCell ref="L78:L79"/>
    <mergeCell ref="C78:D79"/>
    <mergeCell ref="E78:E79"/>
    <mergeCell ref="F78:F79"/>
    <mergeCell ref="G78:G79"/>
    <mergeCell ref="H78:H79"/>
    <mergeCell ref="Q6:Q7"/>
    <mergeCell ref="A1:N1"/>
    <mergeCell ref="G6:H6"/>
    <mergeCell ref="I6:J6"/>
    <mergeCell ref="K6:L6"/>
    <mergeCell ref="M6:P6"/>
    <mergeCell ref="J85:L85"/>
    <mergeCell ref="J81:L81"/>
    <mergeCell ref="J82:L82"/>
    <mergeCell ref="J83:L83"/>
    <mergeCell ref="J84:L84"/>
    <mergeCell ref="A67:A77"/>
    <mergeCell ref="B9:B31"/>
    <mergeCell ref="B32:B49"/>
    <mergeCell ref="B50:B57"/>
    <mergeCell ref="B58:B66"/>
    <mergeCell ref="B67:B77"/>
    <mergeCell ref="A9:A31"/>
    <mergeCell ref="A32:A49"/>
    <mergeCell ref="A50:A57"/>
    <mergeCell ref="A58:A66"/>
    <mergeCell ref="M9:M31"/>
    <mergeCell ref="N9:N31"/>
    <mergeCell ref="O9:O31"/>
    <mergeCell ref="P9:P31"/>
    <mergeCell ref="M32:M49"/>
    <mergeCell ref="N32:N49"/>
    <mergeCell ref="O32:O49"/>
    <mergeCell ref="P32:P49"/>
    <mergeCell ref="M50:M57"/>
    <mergeCell ref="N50:N57"/>
    <mergeCell ref="O50:O57"/>
    <mergeCell ref="P50:P57"/>
    <mergeCell ref="M58:M66"/>
    <mergeCell ref="N58:N66"/>
    <mergeCell ref="O58:O66"/>
    <mergeCell ref="P58:P66"/>
    <mergeCell ref="M67:M77"/>
    <mergeCell ref="N67:N77"/>
    <mergeCell ref="O67:O77"/>
    <mergeCell ref="P67:P77"/>
    <mergeCell ref="M78:M79"/>
    <mergeCell ref="N78:N79"/>
    <mergeCell ref="O78:O79"/>
    <mergeCell ref="P78:P79"/>
    <mergeCell ref="C9:D31"/>
    <mergeCell ref="C32:D49"/>
    <mergeCell ref="C50:D57"/>
    <mergeCell ref="C58:D66"/>
    <mergeCell ref="C67:D77"/>
    <mergeCell ref="E9:E31"/>
    <mergeCell ref="F9:F31"/>
    <mergeCell ref="K9:K31"/>
    <mergeCell ref="L9:L31"/>
    <mergeCell ref="E32:E49"/>
    <mergeCell ref="K32:K49"/>
    <mergeCell ref="G9:G31"/>
    <mergeCell ref="G32:G49"/>
    <mergeCell ref="I9:I31"/>
    <mergeCell ref="I32:I49"/>
    <mergeCell ref="E50:E57"/>
    <mergeCell ref="E58:E66"/>
    <mergeCell ref="E67:E77"/>
    <mergeCell ref="F32:F49"/>
    <mergeCell ref="F50:F57"/>
    <mergeCell ref="F58:F66"/>
    <mergeCell ref="F67:F77"/>
    <mergeCell ref="K50:K57"/>
    <mergeCell ref="K58:K66"/>
    <mergeCell ref="K67:K77"/>
    <mergeCell ref="L32:L49"/>
    <mergeCell ref="L50:L57"/>
    <mergeCell ref="L58:L66"/>
    <mergeCell ref="L67:L77"/>
    <mergeCell ref="G50:G57"/>
    <mergeCell ref="G58:G66"/>
    <mergeCell ref="G67:G77"/>
    <mergeCell ref="H9:H31"/>
    <mergeCell ref="H32:H49"/>
    <mergeCell ref="H50:H57"/>
    <mergeCell ref="H58:H66"/>
    <mergeCell ref="H67:H77"/>
    <mergeCell ref="I50:I57"/>
    <mergeCell ref="I58:I66"/>
    <mergeCell ref="I67:I77"/>
    <mergeCell ref="J9:J31"/>
    <mergeCell ref="J32:J49"/>
    <mergeCell ref="J50:J57"/>
    <mergeCell ref="J58:J66"/>
    <mergeCell ref="J67:J7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3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6">
    <pageSetUpPr fitToPage="1"/>
  </sheetPr>
  <dimension ref="A1:AD70"/>
  <sheetViews>
    <sheetView topLeftCell="A12" zoomScale="85" zoomScaleNormal="85" workbookViewId="0">
      <selection activeCell="Z38" sqref="Z38:Z39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4" width="13.7265625" customWidth="1"/>
    <col min="15" max="16" width="10.54296875" customWidth="1"/>
    <col min="17" max="17" width="4.54296875" style="59" customWidth="1"/>
    <col min="18" max="18" width="12.453125" customWidth="1"/>
    <col min="20" max="20" width="13.7265625" customWidth="1"/>
    <col min="21" max="21" width="19.26953125" customWidth="1"/>
    <col min="22" max="22" width="14.54296875" customWidth="1"/>
    <col min="23" max="23" width="12.1796875" customWidth="1"/>
    <col min="25" max="25" width="11.7265625" customWidth="1"/>
    <col min="26" max="26" width="22.816406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53</v>
      </c>
      <c r="B5" s="13" t="s">
        <v>3</v>
      </c>
      <c r="C5" s="14">
        <f>SUM('SEM7'!B79+1)</f>
        <v>46069</v>
      </c>
      <c r="D5" s="15" t="s">
        <v>4</v>
      </c>
      <c r="E5" s="16">
        <f>SUM(B46)</f>
        <v>46075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46069</v>
      </c>
      <c r="C9" s="336" t="s">
        <v>51</v>
      </c>
      <c r="D9" s="337"/>
      <c r="E9" s="345"/>
      <c r="F9" s="345"/>
      <c r="G9" s="345">
        <v>0</v>
      </c>
      <c r="H9" s="345">
        <v>0</v>
      </c>
      <c r="I9" s="345">
        <v>0</v>
      </c>
      <c r="J9" s="345">
        <v>0</v>
      </c>
      <c r="K9" s="345"/>
      <c r="L9" s="345"/>
      <c r="M9" s="333">
        <f>(F9-E9)</f>
        <v>0</v>
      </c>
      <c r="N9" s="333">
        <f>(H9-G9)</f>
        <v>0</v>
      </c>
      <c r="O9" s="333">
        <f>(J9-I9)</f>
        <v>0</v>
      </c>
      <c r="P9" s="333">
        <f>SUM(M9:O12)</f>
        <v>0</v>
      </c>
      <c r="R9" s="34"/>
      <c r="S9" s="34"/>
      <c r="T9" s="34"/>
      <c r="X9" s="34"/>
    </row>
    <row r="10" spans="1:29" ht="19.5" customHeight="1" x14ac:dyDescent="0.25">
      <c r="A10" s="310"/>
      <c r="B10" s="313"/>
      <c r="C10" s="338"/>
      <c r="D10" s="339"/>
      <c r="E10" s="346"/>
      <c r="F10" s="346"/>
      <c r="G10" s="346"/>
      <c r="H10" s="346"/>
      <c r="I10" s="346"/>
      <c r="J10" s="346"/>
      <c r="K10" s="346"/>
      <c r="L10" s="346"/>
      <c r="M10" s="334"/>
      <c r="N10" s="334"/>
      <c r="O10" s="334"/>
      <c r="P10" s="334"/>
      <c r="S10" s="34"/>
      <c r="T10" s="34"/>
      <c r="U10" s="34"/>
      <c r="V10" s="34"/>
      <c r="X10" s="34"/>
      <c r="Y10" s="165"/>
      <c r="Z10" s="165"/>
      <c r="AB10" s="165"/>
      <c r="AC10" s="165"/>
    </row>
    <row r="11" spans="1:29" ht="19.5" customHeight="1" x14ac:dyDescent="0.25">
      <c r="A11" s="310"/>
      <c r="B11" s="313"/>
      <c r="C11" s="338"/>
      <c r="D11" s="339"/>
      <c r="E11" s="346"/>
      <c r="F11" s="346"/>
      <c r="G11" s="346"/>
      <c r="H11" s="346"/>
      <c r="I11" s="346"/>
      <c r="J11" s="346"/>
      <c r="K11" s="346"/>
      <c r="L11" s="346"/>
      <c r="M11" s="334"/>
      <c r="N11" s="334"/>
      <c r="O11" s="334"/>
      <c r="P11" s="334"/>
      <c r="S11" s="34"/>
      <c r="T11" s="34"/>
      <c r="U11" s="34"/>
      <c r="V11" s="34"/>
      <c r="W11" s="34"/>
      <c r="Y11" s="165"/>
      <c r="Z11" s="165"/>
      <c r="AB11" s="165"/>
      <c r="AC11" s="165"/>
    </row>
    <row r="12" spans="1:29" ht="19.5" customHeight="1" x14ac:dyDescent="0.25">
      <c r="A12" s="311"/>
      <c r="B12" s="314"/>
      <c r="C12" s="340"/>
      <c r="D12" s="341"/>
      <c r="E12" s="347"/>
      <c r="F12" s="347"/>
      <c r="G12" s="347"/>
      <c r="H12" s="347"/>
      <c r="I12" s="347"/>
      <c r="J12" s="347"/>
      <c r="K12" s="347"/>
      <c r="L12" s="347"/>
      <c r="M12" s="335"/>
      <c r="N12" s="335"/>
      <c r="O12" s="335"/>
      <c r="P12" s="335"/>
      <c r="Q12" s="62">
        <v>0</v>
      </c>
      <c r="S12" s="34"/>
    </row>
    <row r="13" spans="1:29" ht="19.5" customHeight="1" x14ac:dyDescent="0.25">
      <c r="A13" s="309" t="s">
        <v>22</v>
      </c>
      <c r="B13" s="312">
        <f>SUM(B9+1)</f>
        <v>46070</v>
      </c>
      <c r="C13" s="336" t="s">
        <v>51</v>
      </c>
      <c r="D13" s="337"/>
      <c r="E13" s="373"/>
      <c r="F13" s="373"/>
      <c r="G13" s="370">
        <v>0</v>
      </c>
      <c r="H13" s="370">
        <v>0</v>
      </c>
      <c r="I13" s="370">
        <v>0</v>
      </c>
      <c r="J13" s="370">
        <v>0</v>
      </c>
      <c r="K13" s="370"/>
      <c r="L13" s="370"/>
      <c r="M13" s="376">
        <f>(F13-E13)</f>
        <v>0</v>
      </c>
      <c r="N13" s="376">
        <f>(H13-G13)</f>
        <v>0</v>
      </c>
      <c r="O13" s="376">
        <f>(J13-I13)</f>
        <v>0</v>
      </c>
      <c r="P13" s="376">
        <f>SUM(M13:O16)</f>
        <v>0</v>
      </c>
      <c r="R13" s="34"/>
      <c r="S13" s="34"/>
    </row>
    <row r="14" spans="1:29" ht="19.5" customHeight="1" x14ac:dyDescent="0.3">
      <c r="A14" s="310"/>
      <c r="B14" s="313"/>
      <c r="C14" s="338"/>
      <c r="D14" s="339"/>
      <c r="E14" s="374"/>
      <c r="F14" s="374"/>
      <c r="G14" s="371"/>
      <c r="H14" s="371"/>
      <c r="I14" s="371"/>
      <c r="J14" s="371"/>
      <c r="K14" s="371"/>
      <c r="L14" s="371"/>
      <c r="M14" s="377"/>
      <c r="N14" s="377"/>
      <c r="O14" s="377"/>
      <c r="P14" s="377"/>
      <c r="R14" s="34"/>
      <c r="S14" s="34"/>
      <c r="V14" s="34"/>
      <c r="Y14" s="34"/>
      <c r="Z14" s="204"/>
      <c r="AA14" s="204"/>
      <c r="AB14" s="204"/>
      <c r="AC14" s="204"/>
    </row>
    <row r="15" spans="1:29" ht="19.5" customHeight="1" x14ac:dyDescent="0.3">
      <c r="A15" s="310"/>
      <c r="B15" s="313"/>
      <c r="C15" s="338"/>
      <c r="D15" s="339"/>
      <c r="E15" s="374"/>
      <c r="F15" s="374"/>
      <c r="G15" s="371"/>
      <c r="H15" s="371"/>
      <c r="I15" s="371"/>
      <c r="J15" s="371"/>
      <c r="K15" s="371"/>
      <c r="L15" s="371"/>
      <c r="M15" s="377"/>
      <c r="N15" s="377"/>
      <c r="O15" s="377"/>
      <c r="P15" s="377"/>
      <c r="R15" s="34"/>
      <c r="S15" s="34"/>
      <c r="U15" s="193"/>
      <c r="V15" s="168"/>
      <c r="W15" s="34"/>
      <c r="Y15" s="34"/>
      <c r="Z15" s="204"/>
      <c r="AA15" s="204"/>
      <c r="AB15" s="204"/>
      <c r="AC15" s="204"/>
    </row>
    <row r="16" spans="1:29" ht="19.5" customHeight="1" x14ac:dyDescent="0.25">
      <c r="A16" s="311"/>
      <c r="B16" s="314"/>
      <c r="C16" s="340"/>
      <c r="D16" s="341"/>
      <c r="E16" s="375"/>
      <c r="F16" s="375"/>
      <c r="G16" s="372"/>
      <c r="H16" s="372"/>
      <c r="I16" s="372"/>
      <c r="J16" s="372"/>
      <c r="K16" s="372"/>
      <c r="L16" s="372"/>
      <c r="M16" s="378"/>
      <c r="N16" s="378"/>
      <c r="O16" s="378"/>
      <c r="P16" s="378"/>
      <c r="Q16" s="62">
        <v>0</v>
      </c>
      <c r="S16" s="34"/>
      <c r="Y16" s="34"/>
    </row>
    <row r="17" spans="1:27" ht="19.5" customHeight="1" x14ac:dyDescent="0.25">
      <c r="A17" s="309" t="s">
        <v>26</v>
      </c>
      <c r="B17" s="312">
        <f>SUM(B13+1)</f>
        <v>46071</v>
      </c>
      <c r="C17" s="336" t="s">
        <v>51</v>
      </c>
      <c r="D17" s="337"/>
      <c r="E17" s="373"/>
      <c r="F17" s="373"/>
      <c r="G17" s="370">
        <v>0</v>
      </c>
      <c r="H17" s="370">
        <v>0</v>
      </c>
      <c r="I17" s="370">
        <v>0</v>
      </c>
      <c r="J17" s="370">
        <v>0</v>
      </c>
      <c r="K17" s="370"/>
      <c r="L17" s="370"/>
      <c r="M17" s="376">
        <f>(F17-E17)</f>
        <v>0</v>
      </c>
      <c r="N17" s="376">
        <f>(H17-G17)</f>
        <v>0</v>
      </c>
      <c r="O17" s="376">
        <f>(J17-I17)</f>
        <v>0</v>
      </c>
      <c r="P17" s="376">
        <f>SUM(M17:O20)</f>
        <v>0</v>
      </c>
      <c r="R17" s="34"/>
      <c r="S17" s="34"/>
      <c r="T17" s="34"/>
      <c r="V17" s="34"/>
    </row>
    <row r="18" spans="1:27" ht="19.5" customHeight="1" x14ac:dyDescent="0.25">
      <c r="A18" s="310"/>
      <c r="B18" s="313"/>
      <c r="C18" s="338"/>
      <c r="D18" s="339"/>
      <c r="E18" s="374"/>
      <c r="F18" s="374"/>
      <c r="G18" s="371"/>
      <c r="H18" s="371"/>
      <c r="I18" s="371"/>
      <c r="J18" s="371"/>
      <c r="K18" s="371"/>
      <c r="L18" s="371"/>
      <c r="M18" s="377"/>
      <c r="N18" s="377"/>
      <c r="O18" s="377"/>
      <c r="P18" s="377"/>
      <c r="R18" s="34"/>
      <c r="S18" s="34"/>
      <c r="T18" s="34"/>
      <c r="V18" s="34"/>
      <c r="Y18" s="34"/>
    </row>
    <row r="19" spans="1:27" ht="19.5" customHeight="1" x14ac:dyDescent="0.25">
      <c r="A19" s="310"/>
      <c r="B19" s="313"/>
      <c r="C19" s="338"/>
      <c r="D19" s="339"/>
      <c r="E19" s="374"/>
      <c r="F19" s="374"/>
      <c r="G19" s="371"/>
      <c r="H19" s="371"/>
      <c r="I19" s="371"/>
      <c r="J19" s="371"/>
      <c r="K19" s="371"/>
      <c r="L19" s="371"/>
      <c r="M19" s="377"/>
      <c r="N19" s="377"/>
      <c r="O19" s="377"/>
      <c r="P19" s="377"/>
      <c r="R19" s="34"/>
      <c r="S19" s="34"/>
      <c r="T19" s="34"/>
      <c r="V19" s="34"/>
    </row>
    <row r="20" spans="1:27" ht="19.5" customHeight="1" x14ac:dyDescent="0.25">
      <c r="A20" s="311"/>
      <c r="B20" s="314"/>
      <c r="C20" s="340"/>
      <c r="D20" s="341"/>
      <c r="E20" s="375"/>
      <c r="F20" s="375"/>
      <c r="G20" s="372"/>
      <c r="H20" s="372"/>
      <c r="I20" s="372"/>
      <c r="J20" s="372"/>
      <c r="K20" s="372"/>
      <c r="L20" s="372"/>
      <c r="M20" s="378"/>
      <c r="N20" s="378"/>
      <c r="O20" s="378"/>
      <c r="P20" s="378"/>
      <c r="Q20" s="62">
        <v>0</v>
      </c>
    </row>
    <row r="21" spans="1:27" ht="19.5" customHeight="1" x14ac:dyDescent="0.25">
      <c r="A21" s="309" t="s">
        <v>30</v>
      </c>
      <c r="B21" s="312">
        <f>SUM(B17+1)</f>
        <v>46072</v>
      </c>
      <c r="C21" s="290" t="s">
        <v>968</v>
      </c>
      <c r="D21" s="292"/>
      <c r="E21" s="302"/>
      <c r="F21" s="302"/>
      <c r="G21" s="284">
        <v>0.33750000000000002</v>
      </c>
      <c r="H21" s="284">
        <v>0.52083333333333337</v>
      </c>
      <c r="I21" s="287">
        <v>0.57291666666666663</v>
      </c>
      <c r="J21" s="287">
        <v>0.75347222222222221</v>
      </c>
      <c r="K21" s="302"/>
      <c r="L21" s="302"/>
      <c r="M21" s="318">
        <f>(F21-E21)</f>
        <v>0</v>
      </c>
      <c r="N21" s="321">
        <f>(H21-G21)</f>
        <v>0.18333333333333335</v>
      </c>
      <c r="O21" s="324">
        <f>(J21-I21)</f>
        <v>0.18055555555555558</v>
      </c>
      <c r="P21" s="327">
        <f>SUM(M21:O34)</f>
        <v>0.36388888888888893</v>
      </c>
      <c r="R21" t="s">
        <v>778</v>
      </c>
      <c r="S21" s="34" t="s">
        <v>24</v>
      </c>
    </row>
    <row r="22" spans="1:27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S22" s="232" t="s">
        <v>779</v>
      </c>
    </row>
    <row r="23" spans="1:27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 t="s">
        <v>967</v>
      </c>
      <c r="V23" s="198" t="s">
        <v>153</v>
      </c>
    </row>
    <row r="24" spans="1:27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 t="s">
        <v>969</v>
      </c>
      <c r="S24" s="34" t="s">
        <v>24</v>
      </c>
    </row>
    <row r="25" spans="1:27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232" t="s">
        <v>81</v>
      </c>
    </row>
    <row r="26" spans="1:27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 t="s">
        <v>970</v>
      </c>
      <c r="W26" s="198" t="s">
        <v>153</v>
      </c>
      <c r="X26" s="216" t="s">
        <v>201</v>
      </c>
      <c r="Y26" s="206">
        <v>1027736</v>
      </c>
    </row>
    <row r="27" spans="1:27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t="s">
        <v>145</v>
      </c>
      <c r="S27" s="34" t="s">
        <v>29</v>
      </c>
      <c r="W27" s="34"/>
      <c r="Y27" s="34"/>
    </row>
    <row r="28" spans="1:27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34" t="s">
        <v>149</v>
      </c>
      <c r="W28" s="34"/>
      <c r="Y28" s="34"/>
    </row>
    <row r="29" spans="1:27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 t="s">
        <v>185</v>
      </c>
      <c r="U29" s="34"/>
      <c r="V29" s="34"/>
      <c r="X29" s="34"/>
      <c r="Y29" s="34"/>
      <c r="Z29" s="34"/>
      <c r="AA29" s="34"/>
    </row>
    <row r="30" spans="1:27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34" t="s">
        <v>178</v>
      </c>
      <c r="U30" s="34" t="s">
        <v>173</v>
      </c>
      <c r="V30" s="34" t="s">
        <v>196</v>
      </c>
      <c r="W30" s="198" t="s">
        <v>153</v>
      </c>
      <c r="X30" s="216" t="s">
        <v>201</v>
      </c>
      <c r="Y30" s="206">
        <v>1027638</v>
      </c>
      <c r="Z30" s="203" t="s">
        <v>971</v>
      </c>
      <c r="AA30" s="34"/>
    </row>
    <row r="31" spans="1:27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/>
      <c r="T31" s="34" t="s">
        <v>227</v>
      </c>
      <c r="U31" s="34" t="s">
        <v>177</v>
      </c>
      <c r="V31" s="34" t="s">
        <v>370</v>
      </c>
      <c r="W31" s="198" t="s">
        <v>153</v>
      </c>
      <c r="X31" s="216" t="s">
        <v>201</v>
      </c>
      <c r="Y31" s="206">
        <v>1027638</v>
      </c>
      <c r="Z31" s="203" t="s">
        <v>971</v>
      </c>
      <c r="AA31" s="34"/>
    </row>
    <row r="32" spans="1:27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34"/>
      <c r="T32" s="34" t="s">
        <v>217</v>
      </c>
      <c r="U32" s="34" t="s">
        <v>891</v>
      </c>
      <c r="V32" s="34"/>
      <c r="W32" s="198" t="s">
        <v>153</v>
      </c>
      <c r="Y32" s="34"/>
      <c r="Z32" s="195" t="s">
        <v>972</v>
      </c>
      <c r="AA32" s="34"/>
    </row>
    <row r="33" spans="1:30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34"/>
      <c r="T33" s="34" t="s">
        <v>223</v>
      </c>
      <c r="U33" s="34" t="s">
        <v>224</v>
      </c>
      <c r="V33" s="34" t="s">
        <v>290</v>
      </c>
      <c r="W33" s="198" t="s">
        <v>153</v>
      </c>
      <c r="X33" s="216" t="s">
        <v>201</v>
      </c>
      <c r="Y33" s="206">
        <v>1027638</v>
      </c>
      <c r="Z33" s="203" t="s">
        <v>973</v>
      </c>
      <c r="AA33" s="34"/>
    </row>
    <row r="34" spans="1:30" ht="19.5" customHeight="1" x14ac:dyDescent="0.25">
      <c r="A34" s="311"/>
      <c r="B34" s="314"/>
      <c r="C34" s="296"/>
      <c r="D34" s="298"/>
      <c r="E34" s="304"/>
      <c r="F34" s="304"/>
      <c r="G34" s="286"/>
      <c r="H34" s="286"/>
      <c r="I34" s="289"/>
      <c r="J34" s="289"/>
      <c r="K34" s="304"/>
      <c r="L34" s="304"/>
      <c r="M34" s="320"/>
      <c r="N34" s="323"/>
      <c r="O34" s="326"/>
      <c r="P34" s="329"/>
      <c r="Q34" s="62">
        <v>0.29166666666666669</v>
      </c>
      <c r="U34" s="34"/>
      <c r="X34" s="34"/>
    </row>
    <row r="35" spans="1:30" ht="19.5" customHeight="1" x14ac:dyDescent="0.25">
      <c r="A35" s="369" t="s">
        <v>957</v>
      </c>
      <c r="B35" s="312">
        <f>SUM(B21+1)</f>
        <v>46073</v>
      </c>
      <c r="C35" s="290" t="s">
        <v>974</v>
      </c>
      <c r="D35" s="292"/>
      <c r="E35" s="302"/>
      <c r="F35" s="302"/>
      <c r="G35" s="284">
        <v>0.33402777777777776</v>
      </c>
      <c r="H35" s="284">
        <v>0.5</v>
      </c>
      <c r="I35" s="287">
        <v>0.55208333333333337</v>
      </c>
      <c r="J35" s="287">
        <v>0.65555555555555556</v>
      </c>
      <c r="K35" s="302"/>
      <c r="L35" s="302"/>
      <c r="M35" s="318">
        <f>(F35-E35)</f>
        <v>0</v>
      </c>
      <c r="N35" s="321">
        <f>(H35-G35)</f>
        <v>0.16597222222222224</v>
      </c>
      <c r="O35" s="324">
        <f>(J35-I35)</f>
        <v>0.10347222222222219</v>
      </c>
      <c r="P35" s="327">
        <f>SUM(M35:O44)</f>
        <v>0.26944444444444443</v>
      </c>
      <c r="R35" t="s">
        <v>145</v>
      </c>
      <c r="S35" s="34" t="s">
        <v>42</v>
      </c>
      <c r="W35" s="34"/>
      <c r="Y35" s="34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 t="s">
        <v>149</v>
      </c>
      <c r="W36" s="34"/>
      <c r="Y36" s="34"/>
    </row>
    <row r="37" spans="1:30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R37" s="34"/>
      <c r="S37" s="34" t="s">
        <v>185</v>
      </c>
      <c r="U37" s="34"/>
      <c r="V37" s="34"/>
      <c r="X37" s="34"/>
      <c r="Y37" s="34"/>
      <c r="Z37" s="34"/>
    </row>
    <row r="38" spans="1:30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R38" s="34"/>
      <c r="S38" s="34"/>
      <c r="T38" s="34" t="s">
        <v>178</v>
      </c>
      <c r="U38" s="34" t="s">
        <v>173</v>
      </c>
      <c r="V38" s="34" t="s">
        <v>196</v>
      </c>
      <c r="W38" s="198" t="s">
        <v>153</v>
      </c>
      <c r="X38" s="216" t="s">
        <v>201</v>
      </c>
      <c r="Y38" s="206">
        <v>1027638</v>
      </c>
      <c r="Z38" s="195" t="s">
        <v>971</v>
      </c>
      <c r="AA38" s="188" t="s">
        <v>975</v>
      </c>
      <c r="AB38" s="188"/>
      <c r="AC38" s="188"/>
      <c r="AD38" s="188"/>
    </row>
    <row r="39" spans="1:30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R39" s="34"/>
      <c r="S39" s="34"/>
      <c r="T39" s="34" t="s">
        <v>227</v>
      </c>
      <c r="U39" s="34" t="s">
        <v>177</v>
      </c>
      <c r="V39" s="34" t="s">
        <v>370</v>
      </c>
      <c r="W39" s="198" t="s">
        <v>153</v>
      </c>
      <c r="X39" s="216" t="s">
        <v>201</v>
      </c>
      <c r="Y39" s="206">
        <v>1027638</v>
      </c>
      <c r="Z39" s="195" t="s">
        <v>971</v>
      </c>
      <c r="AA39" s="188" t="s">
        <v>975</v>
      </c>
      <c r="AB39" s="188"/>
      <c r="AC39" s="188"/>
      <c r="AD39" s="188"/>
    </row>
    <row r="40" spans="1:30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R40" s="34"/>
      <c r="S40" s="34"/>
      <c r="T40" s="34" t="s">
        <v>217</v>
      </c>
      <c r="U40" s="34" t="s">
        <v>891</v>
      </c>
      <c r="V40" s="34"/>
      <c r="W40" s="198" t="s">
        <v>153</v>
      </c>
      <c r="Y40" s="34"/>
      <c r="Z40" s="195" t="s">
        <v>972</v>
      </c>
    </row>
    <row r="41" spans="1:30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R41" s="34"/>
      <c r="S41" s="34"/>
      <c r="T41" s="34" t="s">
        <v>223</v>
      </c>
      <c r="U41" s="34" t="s">
        <v>224</v>
      </c>
      <c r="V41" s="34" t="s">
        <v>290</v>
      </c>
      <c r="W41" s="198" t="s">
        <v>153</v>
      </c>
      <c r="X41" s="216" t="s">
        <v>201</v>
      </c>
      <c r="Y41" s="206">
        <v>1027638</v>
      </c>
      <c r="Z41" s="195" t="s">
        <v>973</v>
      </c>
      <c r="AA41" s="188" t="s">
        <v>975</v>
      </c>
      <c r="AB41" s="188"/>
      <c r="AC41" s="188"/>
      <c r="AD41" s="188"/>
    </row>
    <row r="42" spans="1:30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R42" s="34"/>
      <c r="S42" s="34"/>
      <c r="T42" s="34" t="s">
        <v>892</v>
      </c>
      <c r="U42" s="34" t="s">
        <v>893</v>
      </c>
      <c r="V42" s="34" t="s">
        <v>311</v>
      </c>
      <c r="W42" s="198" t="s">
        <v>153</v>
      </c>
      <c r="X42" s="216" t="s">
        <v>201</v>
      </c>
      <c r="Y42" s="206">
        <v>1027638</v>
      </c>
      <c r="Z42" s="195" t="s">
        <v>973</v>
      </c>
      <c r="AA42" s="188" t="s">
        <v>975</v>
      </c>
      <c r="AB42" s="188"/>
      <c r="AC42" s="188"/>
      <c r="AD42" s="188"/>
    </row>
    <row r="43" spans="1:30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R43" s="34"/>
      <c r="S43" s="34"/>
      <c r="T43" s="34" t="s">
        <v>289</v>
      </c>
      <c r="U43" s="34" t="s">
        <v>228</v>
      </c>
      <c r="V43" s="34" t="s">
        <v>311</v>
      </c>
      <c r="W43" s="198" t="s">
        <v>153</v>
      </c>
      <c r="Y43" s="34"/>
      <c r="Z43" s="195" t="s">
        <v>972</v>
      </c>
    </row>
    <row r="44" spans="1:30" ht="19.5" customHeight="1" x14ac:dyDescent="0.25">
      <c r="A44" s="311"/>
      <c r="B44" s="314"/>
      <c r="C44" s="296"/>
      <c r="D44" s="298"/>
      <c r="E44" s="304"/>
      <c r="F44" s="304"/>
      <c r="G44" s="286"/>
      <c r="H44" s="286"/>
      <c r="I44" s="289"/>
      <c r="J44" s="289"/>
      <c r="K44" s="304"/>
      <c r="L44" s="304"/>
      <c r="M44" s="320"/>
      <c r="N44" s="323"/>
      <c r="O44" s="326"/>
      <c r="P44" s="329"/>
      <c r="Q44" s="62">
        <v>0.29166666666666669</v>
      </c>
      <c r="R44" s="34"/>
      <c r="S44" s="34"/>
    </row>
    <row r="45" spans="1:30" ht="19.5" customHeight="1" x14ac:dyDescent="0.25">
      <c r="A45" s="35" t="s">
        <v>34</v>
      </c>
      <c r="B45" s="36">
        <f>SUM(B35+1)</f>
        <v>46074</v>
      </c>
      <c r="C45" s="290"/>
      <c r="D45" s="292"/>
      <c r="E45" s="302"/>
      <c r="F45" s="302"/>
      <c r="G45" s="302"/>
      <c r="H45" s="302"/>
      <c r="I45" s="302"/>
      <c r="J45" s="302"/>
      <c r="K45" s="302"/>
      <c r="L45" s="302"/>
      <c r="M45" s="318">
        <f>(F45-E45)+(L45-K45)</f>
        <v>0</v>
      </c>
      <c r="N45" s="318">
        <f>(H45-G45)+(J45-I45)</f>
        <v>0</v>
      </c>
      <c r="O45" s="318">
        <f>(H45-G45)+(J45-I45)</f>
        <v>0</v>
      </c>
      <c r="P45" s="318">
        <f>SUM(M45:O46)</f>
        <v>0</v>
      </c>
    </row>
    <row r="46" spans="1:30" ht="19.5" customHeight="1" x14ac:dyDescent="0.25">
      <c r="A46" s="37" t="s">
        <v>35</v>
      </c>
      <c r="B46" s="36">
        <f>SUM(B45+1)</f>
        <v>46075</v>
      </c>
      <c r="C46" s="296"/>
      <c r="D46" s="298"/>
      <c r="E46" s="304"/>
      <c r="F46" s="304"/>
      <c r="G46" s="304"/>
      <c r="H46" s="304"/>
      <c r="I46" s="304"/>
      <c r="J46" s="304"/>
      <c r="K46" s="304"/>
      <c r="L46" s="304"/>
      <c r="M46" s="320"/>
      <c r="N46" s="320"/>
      <c r="O46" s="320"/>
      <c r="P46" s="320"/>
    </row>
    <row r="47" spans="1:30" ht="30" customHeight="1" x14ac:dyDescent="0.25">
      <c r="A47" s="38"/>
      <c r="B47" s="38"/>
      <c r="C47" s="38"/>
      <c r="D47" s="38"/>
      <c r="E47" s="39"/>
      <c r="F47" s="40"/>
      <c r="G47" s="40"/>
      <c r="H47" s="38"/>
      <c r="I47" s="38"/>
      <c r="J47" s="38"/>
      <c r="K47" s="41"/>
      <c r="L47" s="41"/>
      <c r="M47" s="41"/>
      <c r="N47" s="38"/>
    </row>
    <row r="48" spans="1:30" ht="30.75" customHeight="1" x14ac:dyDescent="0.25">
      <c r="A48" s="38"/>
      <c r="B48" s="38"/>
      <c r="C48" s="38"/>
      <c r="D48" s="38"/>
      <c r="F48" s="38"/>
      <c r="G48" s="38"/>
      <c r="H48" s="38"/>
      <c r="I48" s="38"/>
      <c r="J48" s="330" t="s">
        <v>36</v>
      </c>
      <c r="K48" s="330"/>
      <c r="L48" s="330"/>
      <c r="M48" s="108">
        <f>SUM(M9+M13+M17+M21+M35+M45+M46)</f>
        <v>0</v>
      </c>
      <c r="N48" s="110">
        <f>SUM(N9+N13+N17+N21+N35+N45+N46)</f>
        <v>0.34930555555555559</v>
      </c>
      <c r="O48" s="109">
        <f>SUM(O9+O13+O17+O21+O35+O45+O46)</f>
        <v>0.28402777777777777</v>
      </c>
      <c r="P48" s="111">
        <f>SUM(P9+P13+P17+P21+P35+P45+P46)</f>
        <v>0.6333333333333333</v>
      </c>
    </row>
    <row r="49" spans="1:15" ht="30.75" customHeight="1" x14ac:dyDescent="0.25">
      <c r="A49" s="38"/>
      <c r="B49" s="38"/>
      <c r="C49" s="38"/>
      <c r="D49" s="38"/>
      <c r="F49" s="38"/>
      <c r="G49" s="38"/>
      <c r="H49" s="38"/>
      <c r="I49" s="38"/>
      <c r="J49" s="330" t="s">
        <v>37</v>
      </c>
      <c r="K49" s="330"/>
      <c r="L49" s="331"/>
      <c r="M49" s="42"/>
      <c r="N49" s="51">
        <f>SUM(Q9:Q46)</f>
        <v>0.58333333333333337</v>
      </c>
      <c r="O49" s="43"/>
    </row>
    <row r="50" spans="1:15" ht="30.75" customHeight="1" x14ac:dyDescent="0.25">
      <c r="A50" s="38"/>
      <c r="B50" s="38"/>
      <c r="C50" s="38"/>
      <c r="D50" s="38"/>
      <c r="F50" s="38"/>
      <c r="G50" s="38"/>
      <c r="H50" s="38"/>
      <c r="I50" s="38"/>
      <c r="J50" s="330" t="s">
        <v>38</v>
      </c>
      <c r="K50" s="330"/>
      <c r="L50" s="331"/>
      <c r="M50" s="42"/>
      <c r="N50" s="51">
        <f>SUM(P48-N49)</f>
        <v>4.9999999999999933E-2</v>
      </c>
      <c r="O50" s="43"/>
    </row>
    <row r="51" spans="1:15" ht="30.75" customHeight="1" x14ac:dyDescent="0.25">
      <c r="A51" s="38"/>
      <c r="B51" s="38"/>
      <c r="C51" s="38"/>
      <c r="D51" s="38"/>
      <c r="F51" s="38"/>
      <c r="G51" s="38"/>
      <c r="H51" s="38"/>
      <c r="I51" s="38"/>
      <c r="J51" s="330" t="s">
        <v>39</v>
      </c>
      <c r="K51" s="330"/>
      <c r="L51" s="331"/>
      <c r="M51" s="42"/>
      <c r="N51" s="51">
        <f>'SEM7'!N85</f>
        <v>1.7881944444444446</v>
      </c>
      <c r="O51" s="43"/>
    </row>
    <row r="52" spans="1:15" ht="30.75" customHeight="1" x14ac:dyDescent="0.25">
      <c r="H52" s="38"/>
      <c r="I52" s="38"/>
      <c r="J52" s="330" t="s">
        <v>40</v>
      </c>
      <c r="K52" s="330"/>
      <c r="L52" s="331"/>
      <c r="M52" s="44"/>
      <c r="N52" s="52">
        <f>N50+N51</f>
        <v>1.8381944444444445</v>
      </c>
      <c r="O52" s="45"/>
    </row>
    <row r="59" spans="1:15" x14ac:dyDescent="0.25">
      <c r="F59" s="38"/>
      <c r="G59" s="38"/>
      <c r="H59" s="38"/>
      <c r="I59" s="38"/>
    </row>
    <row r="60" spans="1:15" x14ac:dyDescent="0.25">
      <c r="F60" s="38"/>
      <c r="G60" s="38"/>
      <c r="H60" s="38"/>
      <c r="I60" s="38"/>
    </row>
    <row r="61" spans="1:15" x14ac:dyDescent="0.25">
      <c r="F61" s="38"/>
      <c r="G61" s="38"/>
      <c r="H61" s="38"/>
      <c r="I61" s="38"/>
    </row>
    <row r="62" spans="1:15" x14ac:dyDescent="0.25">
      <c r="F62" s="38"/>
      <c r="G62" s="38"/>
      <c r="H62" s="38"/>
      <c r="I62" s="38"/>
    </row>
    <row r="63" spans="1:15" x14ac:dyDescent="0.25">
      <c r="F63" s="38"/>
      <c r="G63" s="38"/>
      <c r="H63" s="38"/>
      <c r="I63" s="38"/>
    </row>
    <row r="64" spans="1:15" x14ac:dyDescent="0.25">
      <c r="F64" s="38"/>
      <c r="G64" s="38"/>
      <c r="H64" s="38"/>
      <c r="I64" s="38"/>
    </row>
    <row r="70" spans="5:5" x14ac:dyDescent="0.25">
      <c r="E70" s="15"/>
    </row>
  </sheetData>
  <mergeCells count="99">
    <mergeCell ref="Q6:Q7"/>
    <mergeCell ref="M35:M44"/>
    <mergeCell ref="N35:N44"/>
    <mergeCell ref="O35:O44"/>
    <mergeCell ref="P35:P44"/>
    <mergeCell ref="M21:M34"/>
    <mergeCell ref="N21:N34"/>
    <mergeCell ref="O21:O34"/>
    <mergeCell ref="P21:P34"/>
    <mergeCell ref="M17:M20"/>
    <mergeCell ref="N17:N20"/>
    <mergeCell ref="O17:O20"/>
    <mergeCell ref="N13:N16"/>
    <mergeCell ref="O13:O16"/>
    <mergeCell ref="P13:P16"/>
    <mergeCell ref="M45:M46"/>
    <mergeCell ref="N45:N46"/>
    <mergeCell ref="O45:O46"/>
    <mergeCell ref="P45:P46"/>
    <mergeCell ref="M9:M12"/>
    <mergeCell ref="N9:N12"/>
    <mergeCell ref="O9:O12"/>
    <mergeCell ref="P9:P12"/>
    <mergeCell ref="P17:P20"/>
    <mergeCell ref="M13:M16"/>
    <mergeCell ref="J52:L52"/>
    <mergeCell ref="J48:L48"/>
    <mergeCell ref="J49:L49"/>
    <mergeCell ref="J50:L50"/>
    <mergeCell ref="J51:L51"/>
    <mergeCell ref="A35:A44"/>
    <mergeCell ref="B9:B12"/>
    <mergeCell ref="B13:B16"/>
    <mergeCell ref="B17:B20"/>
    <mergeCell ref="B21:B34"/>
    <mergeCell ref="B35:B44"/>
    <mergeCell ref="A9:A12"/>
    <mergeCell ref="A13:A16"/>
    <mergeCell ref="A17:A20"/>
    <mergeCell ref="A21:A34"/>
    <mergeCell ref="I45:I46"/>
    <mergeCell ref="J45:J46"/>
    <mergeCell ref="K45:K46"/>
    <mergeCell ref="L45:L46"/>
    <mergeCell ref="C45:D46"/>
    <mergeCell ref="E45:E46"/>
    <mergeCell ref="F45:F46"/>
    <mergeCell ref="G45:G46"/>
    <mergeCell ref="H45:H46"/>
    <mergeCell ref="K9:K12"/>
    <mergeCell ref="A1:N1"/>
    <mergeCell ref="G6:H6"/>
    <mergeCell ref="I6:J6"/>
    <mergeCell ref="K6:L6"/>
    <mergeCell ref="M6:P6"/>
    <mergeCell ref="L9:L12"/>
    <mergeCell ref="G9:G12"/>
    <mergeCell ref="I9:I12"/>
    <mergeCell ref="C9:D12"/>
    <mergeCell ref="I17:I20"/>
    <mergeCell ref="J9:J12"/>
    <mergeCell ref="J13:J16"/>
    <mergeCell ref="J17:J20"/>
    <mergeCell ref="E9:E12"/>
    <mergeCell ref="F9:F12"/>
    <mergeCell ref="F13:F16"/>
    <mergeCell ref="G13:G16"/>
    <mergeCell ref="I13:I16"/>
    <mergeCell ref="H9:H12"/>
    <mergeCell ref="H13:H16"/>
    <mergeCell ref="H17:H20"/>
    <mergeCell ref="C13:D16"/>
    <mergeCell ref="C17:D20"/>
    <mergeCell ref="C21:D34"/>
    <mergeCell ref="C35:D44"/>
    <mergeCell ref="E35:E44"/>
    <mergeCell ref="E21:E34"/>
    <mergeCell ref="E13:E16"/>
    <mergeCell ref="E17:E20"/>
    <mergeCell ref="H21:H34"/>
    <mergeCell ref="H35:H44"/>
    <mergeCell ref="F17:F20"/>
    <mergeCell ref="F21:F34"/>
    <mergeCell ref="F35:F44"/>
    <mergeCell ref="G17:G20"/>
    <mergeCell ref="G21:G34"/>
    <mergeCell ref="G35:G44"/>
    <mergeCell ref="L17:L20"/>
    <mergeCell ref="L21:L34"/>
    <mergeCell ref="L35:L44"/>
    <mergeCell ref="K13:K16"/>
    <mergeCell ref="K35:K44"/>
    <mergeCell ref="K17:K20"/>
    <mergeCell ref="L13:L16"/>
    <mergeCell ref="I21:I34"/>
    <mergeCell ref="I35:I44"/>
    <mergeCell ref="K21:K34"/>
    <mergeCell ref="J21:J34"/>
    <mergeCell ref="J35:J4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5">
    <pageSetUpPr fitToPage="1"/>
  </sheetPr>
  <dimension ref="A1:AD147"/>
  <sheetViews>
    <sheetView topLeftCell="A28" zoomScale="85" zoomScaleNormal="85" workbookViewId="0">
      <selection activeCell="V111" sqref="V111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1796875" customWidth="1"/>
    <col min="20" max="20" width="13.54296875" customWidth="1"/>
    <col min="24" max="24" width="14.7265625" customWidth="1"/>
    <col min="26" max="26" width="23.54296875" customWidth="1"/>
  </cols>
  <sheetData>
    <row r="1" spans="1:25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5" ht="60.65" hidden="1" customHeight="1" x14ac:dyDescent="0.25"/>
    <row r="3" spans="1:25" s="3" customFormat="1" ht="12.75" customHeight="1" x14ac:dyDescent="0.25">
      <c r="K3" s="4"/>
      <c r="L3" s="4"/>
      <c r="M3" s="4"/>
      <c r="O3" s="5"/>
      <c r="P3" s="5"/>
      <c r="Q3" s="60"/>
    </row>
    <row r="4" spans="1:25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35">
      <c r="A5" s="12" t="s">
        <v>55</v>
      </c>
      <c r="B5" s="13" t="s">
        <v>3</v>
      </c>
      <c r="C5" s="14">
        <f>SUM('SEM8'!B46+1)</f>
        <v>46076</v>
      </c>
      <c r="D5" s="15" t="s">
        <v>4</v>
      </c>
      <c r="E5" s="16">
        <f>SUM(B123)</f>
        <v>46082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5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5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5">
      <c r="A9" s="309" t="s">
        <v>20</v>
      </c>
      <c r="B9" s="312">
        <f>SUM(C5)</f>
        <v>46076</v>
      </c>
      <c r="C9" s="290" t="s">
        <v>993</v>
      </c>
      <c r="D9" s="292"/>
      <c r="E9" s="299"/>
      <c r="F9" s="299"/>
      <c r="G9" s="284">
        <v>0.33819444444444446</v>
      </c>
      <c r="H9" s="284">
        <v>0.52083333333333337</v>
      </c>
      <c r="I9" s="287">
        <v>0.54166666666666663</v>
      </c>
      <c r="J9" s="287">
        <v>0.70833333333333337</v>
      </c>
      <c r="K9" s="299"/>
      <c r="L9" s="299"/>
      <c r="M9" s="318">
        <f>(F35-E35)+(L35-K35)</f>
        <v>0</v>
      </c>
      <c r="N9" s="321">
        <f>(H9-G9)</f>
        <v>0.18263888888888891</v>
      </c>
      <c r="O9" s="324">
        <f>(J9-I9)</f>
        <v>0.16666666666666674</v>
      </c>
      <c r="P9" s="327">
        <f>SUM(M9:O35)</f>
        <v>0.34930555555555565</v>
      </c>
      <c r="R9" s="34" t="s">
        <v>778</v>
      </c>
      <c r="S9" s="34" t="s">
        <v>23</v>
      </c>
    </row>
    <row r="10" spans="1:25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232" t="s">
        <v>779</v>
      </c>
      <c r="W10" s="34"/>
    </row>
    <row r="11" spans="1:25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34" t="s">
        <v>976</v>
      </c>
      <c r="X11" s="198" t="s">
        <v>153</v>
      </c>
    </row>
    <row r="12" spans="1:25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s="34"/>
      <c r="S12" s="34" t="s">
        <v>977</v>
      </c>
      <c r="X12" s="198" t="s">
        <v>153</v>
      </c>
      <c r="Y12" s="34"/>
    </row>
    <row r="13" spans="1:25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R13" s="34"/>
      <c r="S13" s="34" t="s">
        <v>995</v>
      </c>
      <c r="W13" s="184" t="s">
        <v>151</v>
      </c>
    </row>
    <row r="14" spans="1:25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 t="s">
        <v>299</v>
      </c>
      <c r="S14" s="34" t="s">
        <v>24</v>
      </c>
      <c r="W14" s="34"/>
    </row>
    <row r="15" spans="1:25" ht="19.5" customHeight="1" x14ac:dyDescent="0.3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S15" s="232" t="s">
        <v>300</v>
      </c>
      <c r="W15" s="34"/>
    </row>
    <row r="16" spans="1:25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S16" s="34" t="s">
        <v>978</v>
      </c>
      <c r="X16" s="34"/>
    </row>
    <row r="17" spans="1:24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S17" s="34" t="s">
        <v>239</v>
      </c>
      <c r="X17" s="34"/>
    </row>
    <row r="18" spans="1:24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S18" s="34"/>
      <c r="T18" s="34" t="s">
        <v>170</v>
      </c>
      <c r="U18" s="280" t="s">
        <v>580</v>
      </c>
      <c r="V18" s="281"/>
      <c r="W18" s="198" t="s">
        <v>153</v>
      </c>
      <c r="X18" s="34"/>
    </row>
    <row r="19" spans="1:24" ht="19.5" customHeight="1" x14ac:dyDescent="0.3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S19" s="34"/>
      <c r="T19" s="231" t="s">
        <v>979</v>
      </c>
      <c r="V19" s="1"/>
      <c r="X19" s="34"/>
    </row>
    <row r="20" spans="1:24" ht="19.5" customHeight="1" x14ac:dyDescent="0.3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 t="s">
        <v>835</v>
      </c>
      <c r="S20" s="34" t="s">
        <v>24</v>
      </c>
      <c r="T20" s="231"/>
      <c r="V20" s="1"/>
      <c r="X20" s="34"/>
    </row>
    <row r="21" spans="1:24" ht="19.5" customHeight="1" x14ac:dyDescent="0.3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R21" s="34"/>
      <c r="S21" s="232" t="s">
        <v>836</v>
      </c>
      <c r="T21" s="231"/>
      <c r="V21" s="1"/>
      <c r="X21" s="34"/>
    </row>
    <row r="22" spans="1:24" ht="19.5" customHeight="1" x14ac:dyDescent="0.3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s="34"/>
      <c r="S22" s="34" t="s">
        <v>980</v>
      </c>
      <c r="T22" s="231"/>
      <c r="V22" s="1"/>
      <c r="X22" s="198" t="s">
        <v>153</v>
      </c>
    </row>
    <row r="23" spans="1:24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T23" s="174" t="s">
        <v>981</v>
      </c>
      <c r="V23" s="1"/>
      <c r="W23" s="280" t="s">
        <v>986</v>
      </c>
      <c r="X23" s="281"/>
    </row>
    <row r="24" spans="1:24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T24" s="174" t="s">
        <v>991</v>
      </c>
      <c r="V24" s="1"/>
      <c r="W24" s="281" t="s">
        <v>992</v>
      </c>
      <c r="X24" s="281"/>
    </row>
    <row r="25" spans="1:24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T25" s="174" t="s">
        <v>982</v>
      </c>
      <c r="V25" s="1"/>
      <c r="W25" s="280" t="s">
        <v>987</v>
      </c>
      <c r="X25" s="281"/>
    </row>
    <row r="26" spans="1:24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/>
      <c r="T26" s="174" t="s">
        <v>983</v>
      </c>
      <c r="V26" s="1"/>
      <c r="W26" s="281" t="s">
        <v>988</v>
      </c>
      <c r="X26" s="281"/>
    </row>
    <row r="27" spans="1:24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S27" s="34"/>
      <c r="T27" s="174" t="s">
        <v>984</v>
      </c>
      <c r="V27" s="1"/>
      <c r="W27" s="281" t="s">
        <v>989</v>
      </c>
      <c r="X27" s="281"/>
    </row>
    <row r="28" spans="1:24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/>
      <c r="T28" s="174" t="s">
        <v>985</v>
      </c>
      <c r="V28" s="1"/>
      <c r="W28" s="281" t="s">
        <v>990</v>
      </c>
      <c r="X28" s="281"/>
    </row>
    <row r="29" spans="1:24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34" t="s">
        <v>840</v>
      </c>
      <c r="S29" s="34" t="s">
        <v>33</v>
      </c>
      <c r="T29" s="34"/>
      <c r="U29" s="34"/>
      <c r="W29" s="1"/>
      <c r="X29" s="1"/>
    </row>
    <row r="30" spans="1:24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R30" s="34"/>
      <c r="S30" s="169" t="s">
        <v>841</v>
      </c>
      <c r="T30" s="34"/>
      <c r="U30" s="34"/>
      <c r="V30" s="198" t="s">
        <v>153</v>
      </c>
      <c r="W30" s="1"/>
      <c r="X30" s="1"/>
    </row>
    <row r="31" spans="1:24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t="s">
        <v>136</v>
      </c>
      <c r="S31" s="34" t="s">
        <v>24</v>
      </c>
      <c r="T31" s="174"/>
      <c r="V31" s="1"/>
      <c r="W31" s="1"/>
      <c r="X31" s="1"/>
    </row>
    <row r="32" spans="1:24" ht="19.5" customHeight="1" x14ac:dyDescent="0.3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S32" s="232" t="s">
        <v>81</v>
      </c>
      <c r="T32" s="174"/>
      <c r="V32" s="1"/>
      <c r="W32" s="1"/>
      <c r="X32" s="1"/>
    </row>
    <row r="33" spans="1:30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S33" s="34" t="s">
        <v>183</v>
      </c>
      <c r="T33" s="174"/>
      <c r="V33" s="1"/>
      <c r="W33" s="1"/>
      <c r="X33" s="1"/>
    </row>
    <row r="34" spans="1:30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s="34"/>
      <c r="T34" s="174" t="s">
        <v>163</v>
      </c>
      <c r="U34" s="283">
        <v>24030101533022</v>
      </c>
      <c r="V34" s="283"/>
      <c r="W34" s="168" t="s">
        <v>372</v>
      </c>
      <c r="X34" s="198" t="s">
        <v>153</v>
      </c>
      <c r="Y34" s="220" t="s">
        <v>201</v>
      </c>
      <c r="Z34" s="215">
        <v>1027736</v>
      </c>
      <c r="AA34" s="195" t="s">
        <v>994</v>
      </c>
      <c r="AB34" s="189"/>
      <c r="AC34" s="189"/>
      <c r="AD34" s="189"/>
    </row>
    <row r="35" spans="1:30" ht="19.5" customHeight="1" x14ac:dyDescent="0.25">
      <c r="A35" s="311"/>
      <c r="B35" s="314"/>
      <c r="C35" s="296"/>
      <c r="D35" s="298"/>
      <c r="E35" s="301"/>
      <c r="F35" s="301"/>
      <c r="G35" s="286"/>
      <c r="H35" s="286"/>
      <c r="I35" s="289"/>
      <c r="J35" s="289"/>
      <c r="K35" s="301"/>
      <c r="L35" s="301"/>
      <c r="M35" s="320"/>
      <c r="N35" s="323"/>
      <c r="O35" s="326"/>
      <c r="P35" s="329"/>
      <c r="Q35" s="62">
        <v>0.29166666666666669</v>
      </c>
    </row>
    <row r="36" spans="1:30" ht="19.5" customHeight="1" x14ac:dyDescent="0.25">
      <c r="A36" s="309" t="s">
        <v>22</v>
      </c>
      <c r="B36" s="312">
        <f>SUM(B9+1)</f>
        <v>46077</v>
      </c>
      <c r="C36" s="290" t="s">
        <v>1007</v>
      </c>
      <c r="D36" s="292"/>
      <c r="E36" s="299"/>
      <c r="F36" s="299"/>
      <c r="G36" s="284">
        <v>0.34791666666666665</v>
      </c>
      <c r="H36" s="284">
        <v>0.48958333333333331</v>
      </c>
      <c r="I36" s="287">
        <v>0.5625</v>
      </c>
      <c r="J36" s="287">
        <v>0.75</v>
      </c>
      <c r="K36" s="299"/>
      <c r="L36" s="299"/>
      <c r="M36" s="318">
        <f>(F70-E70)+(L70-K70)</f>
        <v>0</v>
      </c>
      <c r="N36" s="321">
        <f>(H36-G36)</f>
        <v>0.14166666666666666</v>
      </c>
      <c r="O36" s="324">
        <f>(J36-I36)</f>
        <v>0.1875</v>
      </c>
      <c r="P36" s="327">
        <f>SUM(M36:O70)</f>
        <v>0.32916666666666666</v>
      </c>
      <c r="R36" s="34" t="s">
        <v>835</v>
      </c>
      <c r="S36" s="34" t="s">
        <v>24</v>
      </c>
      <c r="W36" s="34"/>
    </row>
    <row r="37" spans="1:30" ht="19.5" customHeight="1" x14ac:dyDescent="0.3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s="232" t="s">
        <v>836</v>
      </c>
      <c r="W37" s="34"/>
    </row>
    <row r="38" spans="1:30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34" t="s">
        <v>996</v>
      </c>
      <c r="W38" s="198" t="s">
        <v>153</v>
      </c>
    </row>
    <row r="39" spans="1:30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R39" s="34"/>
      <c r="T39" s="174" t="s">
        <v>981</v>
      </c>
      <c r="V39" s="1"/>
      <c r="W39" s="280" t="s">
        <v>986</v>
      </c>
      <c r="X39" s="281"/>
      <c r="Y39" s="34" t="s">
        <v>997</v>
      </c>
      <c r="AA39" s="250">
        <v>46080</v>
      </c>
    </row>
    <row r="40" spans="1:30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R40" s="34"/>
      <c r="T40" s="174" t="s">
        <v>991</v>
      </c>
      <c r="V40" s="1"/>
      <c r="W40" s="281" t="s">
        <v>992</v>
      </c>
      <c r="X40" s="281"/>
      <c r="Y40" s="34" t="s">
        <v>998</v>
      </c>
      <c r="AA40" s="252">
        <v>46127</v>
      </c>
    </row>
    <row r="41" spans="1:30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/>
      <c r="T41" s="174" t="s">
        <v>982</v>
      </c>
      <c r="V41" s="1"/>
      <c r="W41" s="280" t="s">
        <v>987</v>
      </c>
      <c r="X41" s="281"/>
      <c r="Y41" s="34" t="s">
        <v>998</v>
      </c>
      <c r="AA41" s="251">
        <v>46149</v>
      </c>
    </row>
    <row r="42" spans="1:30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T42" s="174" t="s">
        <v>983</v>
      </c>
      <c r="V42" s="1"/>
      <c r="W42" s="281" t="s">
        <v>988</v>
      </c>
      <c r="X42" s="281"/>
      <c r="Y42" s="34" t="s">
        <v>998</v>
      </c>
      <c r="AA42" s="251">
        <v>46149</v>
      </c>
    </row>
    <row r="43" spans="1:30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T43" s="174" t="s">
        <v>984</v>
      </c>
      <c r="V43" s="1"/>
      <c r="W43" s="281" t="s">
        <v>989</v>
      </c>
      <c r="X43" s="281"/>
      <c r="Y43" s="34" t="s">
        <v>998</v>
      </c>
      <c r="AA43" s="251">
        <v>46149</v>
      </c>
    </row>
    <row r="44" spans="1:30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T44" s="174" t="s">
        <v>985</v>
      </c>
      <c r="V44" s="1"/>
      <c r="W44" s="281" t="s">
        <v>990</v>
      </c>
      <c r="X44" s="281"/>
      <c r="Y44" s="34" t="s">
        <v>998</v>
      </c>
      <c r="AA44" s="251">
        <v>46149</v>
      </c>
    </row>
    <row r="45" spans="1:30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 t="s">
        <v>299</v>
      </c>
      <c r="S45" s="34" t="s">
        <v>24</v>
      </c>
      <c r="W45" s="34"/>
      <c r="AA45" s="165"/>
      <c r="AB45" s="165"/>
    </row>
    <row r="46" spans="1:30" ht="19.5" customHeight="1" x14ac:dyDescent="0.3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232" t="s">
        <v>300</v>
      </c>
      <c r="W46" s="34"/>
      <c r="AA46" s="165"/>
      <c r="AB46" s="165"/>
    </row>
    <row r="47" spans="1:30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s="34" t="s">
        <v>239</v>
      </c>
      <c r="W47" s="34"/>
      <c r="AA47" s="165"/>
      <c r="AB47" s="165"/>
    </row>
    <row r="48" spans="1:30" ht="19.5" customHeight="1" x14ac:dyDescent="0.3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232"/>
      <c r="T48" s="34" t="s">
        <v>170</v>
      </c>
      <c r="U48" s="280" t="s">
        <v>580</v>
      </c>
      <c r="V48" s="281"/>
      <c r="W48" s="198" t="s">
        <v>153</v>
      </c>
      <c r="AA48" s="165"/>
      <c r="AB48" s="165"/>
    </row>
    <row r="49" spans="1:30" ht="19.5" customHeight="1" x14ac:dyDescent="0.3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232"/>
      <c r="T49" s="231" t="s">
        <v>979</v>
      </c>
      <c r="V49" s="1"/>
      <c r="AA49" s="165"/>
      <c r="AB49" s="165"/>
    </row>
    <row r="50" spans="1:30" ht="19.5" customHeight="1" x14ac:dyDescent="0.3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 t="s">
        <v>999</v>
      </c>
      <c r="T50" s="231"/>
      <c r="V50" s="198" t="s">
        <v>153</v>
      </c>
      <c r="W50" s="216" t="s">
        <v>201</v>
      </c>
      <c r="X50" s="207">
        <v>1027867</v>
      </c>
      <c r="Y50" s="203" t="s">
        <v>1001</v>
      </c>
      <c r="Z50" s="188"/>
      <c r="AA50" s="188"/>
    </row>
    <row r="51" spans="1:30" ht="19.5" customHeight="1" x14ac:dyDescent="0.3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S51" s="34" t="s">
        <v>1000</v>
      </c>
      <c r="T51" s="231"/>
      <c r="V51" s="198" t="s">
        <v>153</v>
      </c>
      <c r="X51" s="34"/>
      <c r="AA51" s="165"/>
      <c r="AB51" s="165"/>
    </row>
    <row r="52" spans="1:30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s="34" t="s">
        <v>1002</v>
      </c>
      <c r="S52" s="34" t="s">
        <v>24</v>
      </c>
      <c r="T52" s="231"/>
      <c r="X52" s="34"/>
      <c r="AA52" s="165"/>
      <c r="AB52" s="165"/>
    </row>
    <row r="53" spans="1:30" ht="19.5" customHeight="1" x14ac:dyDescent="0.3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1003</v>
      </c>
      <c r="T53" s="231"/>
      <c r="V53" s="198" t="s">
        <v>153</v>
      </c>
      <c r="X53" s="34"/>
      <c r="AA53" s="165"/>
      <c r="AB53" s="165"/>
    </row>
    <row r="54" spans="1:30" ht="19.5" customHeight="1" x14ac:dyDescent="0.3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 t="s">
        <v>273</v>
      </c>
      <c r="S54" s="34" t="s">
        <v>1005</v>
      </c>
      <c r="T54" s="231"/>
      <c r="V54" s="34"/>
      <c r="X54" s="34"/>
      <c r="AA54" s="165"/>
      <c r="AB54" s="165"/>
    </row>
    <row r="55" spans="1:30" ht="19.5" customHeight="1" x14ac:dyDescent="0.3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232" t="s">
        <v>274</v>
      </c>
      <c r="T55" s="231"/>
      <c r="V55" s="34"/>
      <c r="X55" s="34"/>
      <c r="AA55" s="165"/>
      <c r="AB55" s="165"/>
    </row>
    <row r="56" spans="1:30" ht="19.5" customHeight="1" x14ac:dyDescent="0.3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 t="s">
        <v>1004</v>
      </c>
      <c r="T56" s="231"/>
      <c r="V56" s="198" t="s">
        <v>153</v>
      </c>
      <c r="X56" s="34"/>
      <c r="AA56" s="165"/>
      <c r="AB56" s="165"/>
    </row>
    <row r="57" spans="1:30" ht="19.5" customHeight="1" x14ac:dyDescent="0.3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 t="s">
        <v>145</v>
      </c>
      <c r="S57" s="34" t="s">
        <v>33</v>
      </c>
      <c r="T57" s="231"/>
      <c r="V57" s="34"/>
      <c r="X57" s="34"/>
      <c r="AA57" s="165"/>
      <c r="AB57" s="165"/>
    </row>
    <row r="58" spans="1:30" ht="19.5" customHeight="1" x14ac:dyDescent="0.3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S58" s="232" t="s">
        <v>149</v>
      </c>
      <c r="T58" s="231"/>
      <c r="V58" s="34"/>
      <c r="X58" s="34"/>
      <c r="AA58" s="165"/>
      <c r="AB58" s="165"/>
    </row>
    <row r="59" spans="1:30" ht="19.5" customHeight="1" x14ac:dyDescent="0.3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 t="s">
        <v>1006</v>
      </c>
      <c r="T59" s="231"/>
      <c r="V59" s="34"/>
      <c r="X59" s="34"/>
      <c r="AA59" s="165"/>
      <c r="AB59" s="165"/>
    </row>
    <row r="60" spans="1:30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s="34"/>
      <c r="T60" s="34" t="s">
        <v>178</v>
      </c>
      <c r="U60" s="34" t="s">
        <v>173</v>
      </c>
      <c r="V60" s="34" t="s">
        <v>196</v>
      </c>
      <c r="W60" s="198" t="s">
        <v>153</v>
      </c>
      <c r="X60" s="216" t="s">
        <v>201</v>
      </c>
      <c r="Y60" s="206">
        <v>1027638</v>
      </c>
      <c r="Z60" s="198" t="s">
        <v>971</v>
      </c>
      <c r="AA60" s="188" t="s">
        <v>975</v>
      </c>
      <c r="AB60" s="188"/>
      <c r="AC60" s="188"/>
      <c r="AD60" s="188"/>
    </row>
    <row r="61" spans="1:30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34"/>
      <c r="T61" s="34" t="s">
        <v>227</v>
      </c>
      <c r="U61" s="34" t="s">
        <v>177</v>
      </c>
      <c r="V61" s="34" t="s">
        <v>370</v>
      </c>
      <c r="W61" s="198" t="s">
        <v>153</v>
      </c>
      <c r="X61" s="216" t="s">
        <v>201</v>
      </c>
      <c r="Y61" s="206">
        <v>1027638</v>
      </c>
      <c r="Z61" s="198" t="s">
        <v>971</v>
      </c>
      <c r="AA61" s="188" t="s">
        <v>975</v>
      </c>
      <c r="AB61" s="188"/>
      <c r="AC61" s="188"/>
      <c r="AD61" s="188"/>
    </row>
    <row r="62" spans="1:30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34"/>
      <c r="T62" s="34" t="s">
        <v>223</v>
      </c>
      <c r="U62" s="34" t="s">
        <v>224</v>
      </c>
      <c r="V62" s="34" t="s">
        <v>290</v>
      </c>
      <c r="W62" s="198" t="s">
        <v>153</v>
      </c>
      <c r="X62" s="216" t="s">
        <v>201</v>
      </c>
      <c r="Y62" s="206">
        <v>1027638</v>
      </c>
      <c r="Z62" s="198" t="s">
        <v>971</v>
      </c>
      <c r="AA62" s="188" t="s">
        <v>975</v>
      </c>
      <c r="AB62" s="188"/>
      <c r="AC62" s="188"/>
      <c r="AD62" s="188"/>
    </row>
    <row r="63" spans="1:30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34"/>
      <c r="T63" s="34" t="s">
        <v>892</v>
      </c>
      <c r="U63" s="34" t="s">
        <v>893</v>
      </c>
      <c r="V63" s="34" t="s">
        <v>311</v>
      </c>
      <c r="W63" s="198" t="s">
        <v>153</v>
      </c>
      <c r="X63" s="216" t="s">
        <v>201</v>
      </c>
      <c r="Y63" s="206">
        <v>1027638</v>
      </c>
      <c r="Z63" s="198" t="s">
        <v>971</v>
      </c>
      <c r="AA63" s="188" t="s">
        <v>975</v>
      </c>
      <c r="AB63" s="188"/>
      <c r="AC63" s="188"/>
      <c r="AD63" s="188"/>
    </row>
    <row r="64" spans="1:30" ht="19.5" customHeight="1" x14ac:dyDescent="0.3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R64" t="s">
        <v>233</v>
      </c>
      <c r="S64" s="34" t="s">
        <v>33</v>
      </c>
      <c r="T64" s="231"/>
      <c r="V64" s="34"/>
      <c r="X64" s="34"/>
      <c r="AA64" s="165"/>
      <c r="AB64" s="165"/>
    </row>
    <row r="65" spans="1:30" ht="19.5" customHeight="1" x14ac:dyDescent="0.3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232" t="s">
        <v>234</v>
      </c>
      <c r="T65" s="231"/>
      <c r="V65" s="34"/>
      <c r="X65" s="34"/>
      <c r="AA65" s="165"/>
      <c r="AB65" s="165"/>
    </row>
    <row r="66" spans="1:30" ht="19.5" customHeight="1" x14ac:dyDescent="0.3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s="34" t="s">
        <v>214</v>
      </c>
      <c r="T66" s="231"/>
      <c r="V66" s="34"/>
      <c r="X66" s="34"/>
      <c r="AA66" s="165"/>
      <c r="AB66" s="165"/>
    </row>
    <row r="67" spans="1:30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34"/>
      <c r="T67" s="174" t="s">
        <v>230</v>
      </c>
      <c r="V67" s="280" t="s">
        <v>276</v>
      </c>
      <c r="W67" s="280"/>
      <c r="X67" s="184" t="s">
        <v>151</v>
      </c>
      <c r="AA67" s="165"/>
      <c r="AB67" s="165"/>
    </row>
    <row r="68" spans="1:30" ht="19.5" customHeight="1" x14ac:dyDescent="0.3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232"/>
      <c r="T68" s="231"/>
      <c r="U68" s="228" t="s">
        <v>1008</v>
      </c>
      <c r="V68" s="34"/>
      <c r="X68" s="34"/>
      <c r="Y68" s="198" t="s">
        <v>153</v>
      </c>
      <c r="AA68" s="165"/>
      <c r="AB68" s="165"/>
    </row>
    <row r="69" spans="1:30" ht="19.5" customHeight="1" x14ac:dyDescent="0.3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232"/>
      <c r="T69" s="231"/>
      <c r="U69" s="228" t="s">
        <v>1009</v>
      </c>
      <c r="V69" s="34"/>
      <c r="X69" s="34"/>
      <c r="Y69" s="184" t="s">
        <v>151</v>
      </c>
      <c r="AA69" s="165"/>
      <c r="AB69" s="165"/>
    </row>
    <row r="70" spans="1:30" ht="19.5" customHeight="1" x14ac:dyDescent="0.25">
      <c r="A70" s="311"/>
      <c r="B70" s="314"/>
      <c r="C70" s="296"/>
      <c r="D70" s="298"/>
      <c r="E70" s="301"/>
      <c r="F70" s="301"/>
      <c r="G70" s="286"/>
      <c r="H70" s="286"/>
      <c r="I70" s="289"/>
      <c r="J70" s="289"/>
      <c r="K70" s="301"/>
      <c r="L70" s="301"/>
      <c r="M70" s="320"/>
      <c r="N70" s="323"/>
      <c r="O70" s="326"/>
      <c r="P70" s="329"/>
      <c r="Q70" s="62">
        <v>0.29166666666666669</v>
      </c>
    </row>
    <row r="71" spans="1:30" ht="19.5" customHeight="1" x14ac:dyDescent="0.3">
      <c r="A71" s="309" t="s">
        <v>26</v>
      </c>
      <c r="B71" s="312">
        <f>SUM(B36+1)</f>
        <v>46078</v>
      </c>
      <c r="C71" s="290" t="s">
        <v>1012</v>
      </c>
      <c r="D71" s="292"/>
      <c r="E71" s="299"/>
      <c r="F71" s="299"/>
      <c r="G71" s="284">
        <v>0.31388888888888888</v>
      </c>
      <c r="H71" s="284">
        <v>0.52083333333333337</v>
      </c>
      <c r="I71" s="287">
        <v>0.5625</v>
      </c>
      <c r="J71" s="287">
        <v>0.75</v>
      </c>
      <c r="K71" s="299"/>
      <c r="L71" s="299"/>
      <c r="M71" s="318">
        <f>(F90-E90)+(L90-K90)</f>
        <v>0</v>
      </c>
      <c r="N71" s="321">
        <f>(H71-G71)</f>
        <v>0.20694444444444449</v>
      </c>
      <c r="O71" s="324">
        <f>(J71-I71)</f>
        <v>0.1875</v>
      </c>
      <c r="P71" s="327">
        <f>SUM(M71:O90)</f>
        <v>0.39444444444444449</v>
      </c>
      <c r="R71" t="s">
        <v>233</v>
      </c>
      <c r="S71" s="34" t="s">
        <v>29</v>
      </c>
      <c r="T71" s="231"/>
      <c r="V71" s="34"/>
      <c r="X71" s="34"/>
    </row>
    <row r="72" spans="1:30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232" t="s">
        <v>234</v>
      </c>
      <c r="T72" s="231"/>
      <c r="V72" s="34"/>
      <c r="X72" s="34"/>
    </row>
    <row r="73" spans="1:30" ht="19.5" customHeight="1" x14ac:dyDescent="0.3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 t="s">
        <v>214</v>
      </c>
      <c r="T73" s="231"/>
      <c r="V73" s="34"/>
      <c r="X73" s="34"/>
    </row>
    <row r="74" spans="1:30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S74" s="34"/>
      <c r="T74" s="174" t="s">
        <v>230</v>
      </c>
      <c r="V74" s="280" t="s">
        <v>276</v>
      </c>
      <c r="W74" s="280"/>
      <c r="X74" s="198" t="s">
        <v>153</v>
      </c>
      <c r="Y74" s="220" t="s">
        <v>201</v>
      </c>
      <c r="Z74" s="253">
        <v>1027924</v>
      </c>
      <c r="AA74" s="230" t="s">
        <v>994</v>
      </c>
      <c r="AB74" s="189"/>
      <c r="AC74" s="189"/>
      <c r="AD74" s="189"/>
    </row>
    <row r="75" spans="1:30" ht="19.5" customHeight="1" x14ac:dyDescent="0.3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232"/>
      <c r="T75" s="231"/>
      <c r="U75" s="228" t="s">
        <v>1008</v>
      </c>
      <c r="V75" s="34"/>
      <c r="X75" s="34"/>
      <c r="Y75" s="198" t="s">
        <v>153</v>
      </c>
    </row>
    <row r="76" spans="1:30" ht="19.5" customHeight="1" x14ac:dyDescent="0.3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232"/>
      <c r="T76" s="231"/>
      <c r="U76" s="228" t="s">
        <v>1009</v>
      </c>
      <c r="V76" s="34"/>
      <c r="X76" s="34"/>
      <c r="Y76" s="198" t="s">
        <v>153</v>
      </c>
    </row>
    <row r="77" spans="1:30" ht="19.5" customHeight="1" x14ac:dyDescent="0.3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R77" s="34" t="s">
        <v>145</v>
      </c>
      <c r="S77" s="34" t="s">
        <v>33</v>
      </c>
      <c r="T77" s="231"/>
      <c r="V77" s="34"/>
      <c r="X77" s="34"/>
      <c r="AA77" s="165"/>
      <c r="AB77" s="165"/>
    </row>
    <row r="78" spans="1:30" ht="19.5" customHeight="1" x14ac:dyDescent="0.3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S78" s="232" t="s">
        <v>149</v>
      </c>
      <c r="T78" s="231"/>
      <c r="V78" s="34"/>
      <c r="X78" s="34"/>
      <c r="AA78" s="165"/>
      <c r="AB78" s="165"/>
    </row>
    <row r="79" spans="1:30" ht="19.5" customHeight="1" x14ac:dyDescent="0.3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34" t="s">
        <v>1006</v>
      </c>
      <c r="T79" s="231"/>
      <c r="V79" s="34"/>
      <c r="X79" s="34"/>
      <c r="AA79" s="165"/>
      <c r="AB79" s="165"/>
    </row>
    <row r="80" spans="1:30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S80" s="34"/>
      <c r="T80" s="34" t="s">
        <v>178</v>
      </c>
      <c r="U80" s="34" t="s">
        <v>173</v>
      </c>
      <c r="V80" s="34" t="s">
        <v>196</v>
      </c>
      <c r="W80" s="198" t="s">
        <v>153</v>
      </c>
      <c r="X80" s="220" t="s">
        <v>201</v>
      </c>
      <c r="Y80" s="215">
        <v>1027638</v>
      </c>
      <c r="Z80" s="198" t="s">
        <v>971</v>
      </c>
      <c r="AA80" s="189" t="s">
        <v>975</v>
      </c>
      <c r="AB80" s="189"/>
      <c r="AC80" s="189"/>
      <c r="AD80" s="189"/>
    </row>
    <row r="81" spans="1:30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34"/>
      <c r="T81" s="34" t="s">
        <v>227</v>
      </c>
      <c r="U81" s="34" t="s">
        <v>177</v>
      </c>
      <c r="V81" s="34" t="s">
        <v>370</v>
      </c>
      <c r="W81" s="198" t="s">
        <v>153</v>
      </c>
      <c r="X81" s="220" t="s">
        <v>201</v>
      </c>
      <c r="Y81" s="215">
        <v>1027638</v>
      </c>
      <c r="Z81" s="198" t="s">
        <v>971</v>
      </c>
      <c r="AA81" s="189" t="s">
        <v>975</v>
      </c>
      <c r="AB81" s="189"/>
      <c r="AC81" s="189"/>
      <c r="AD81" s="189"/>
    </row>
    <row r="82" spans="1:30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/>
      <c r="T82" s="34" t="s">
        <v>223</v>
      </c>
      <c r="U82" s="34" t="s">
        <v>224</v>
      </c>
      <c r="V82" s="34" t="s">
        <v>290</v>
      </c>
      <c r="W82" s="198" t="s">
        <v>153</v>
      </c>
      <c r="X82" s="220" t="s">
        <v>201</v>
      </c>
      <c r="Y82" s="215">
        <v>1027638</v>
      </c>
      <c r="Z82" s="198" t="s">
        <v>971</v>
      </c>
      <c r="AA82" s="189" t="s">
        <v>975</v>
      </c>
      <c r="AB82" s="189"/>
      <c r="AC82" s="189"/>
      <c r="AD82" s="189"/>
    </row>
    <row r="83" spans="1:30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/>
      <c r="T83" s="34" t="s">
        <v>892</v>
      </c>
      <c r="U83" s="34" t="s">
        <v>893</v>
      </c>
      <c r="V83" s="34" t="s">
        <v>311</v>
      </c>
      <c r="W83" s="198" t="s">
        <v>153</v>
      </c>
      <c r="X83" s="220" t="s">
        <v>201</v>
      </c>
      <c r="Y83" s="215">
        <v>1027638</v>
      </c>
      <c r="Z83" s="198" t="s">
        <v>971</v>
      </c>
      <c r="AA83" s="189" t="s">
        <v>975</v>
      </c>
      <c r="AB83" s="189"/>
      <c r="AC83" s="189"/>
      <c r="AD83" s="189"/>
    </row>
    <row r="84" spans="1:30" ht="19.5" customHeight="1" x14ac:dyDescent="0.3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/>
      <c r="T84" s="228" t="s">
        <v>1010</v>
      </c>
      <c r="V84" s="34"/>
    </row>
    <row r="85" spans="1:30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R85" s="34" t="s">
        <v>835</v>
      </c>
      <c r="S85" s="34" t="s">
        <v>33</v>
      </c>
      <c r="V85" s="34"/>
    </row>
    <row r="86" spans="1:30" ht="19.5" customHeight="1" x14ac:dyDescent="0.3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S86" s="232" t="s">
        <v>836</v>
      </c>
      <c r="V86" s="34"/>
    </row>
    <row r="87" spans="1:30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34" t="s">
        <v>232</v>
      </c>
      <c r="V87" s="34"/>
    </row>
    <row r="88" spans="1:30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34"/>
      <c r="T88" s="34" t="s">
        <v>1011</v>
      </c>
      <c r="U88" s="280" t="s">
        <v>986</v>
      </c>
      <c r="V88" s="281"/>
      <c r="W88" s="184" t="s">
        <v>151</v>
      </c>
    </row>
    <row r="89" spans="1:30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34"/>
      <c r="V89" s="34"/>
    </row>
    <row r="90" spans="1:30" ht="19.5" customHeight="1" x14ac:dyDescent="0.25">
      <c r="A90" s="311"/>
      <c r="B90" s="314"/>
      <c r="C90" s="296"/>
      <c r="D90" s="298"/>
      <c r="E90" s="301"/>
      <c r="F90" s="301"/>
      <c r="G90" s="286"/>
      <c r="H90" s="286"/>
      <c r="I90" s="289"/>
      <c r="J90" s="289"/>
      <c r="K90" s="301"/>
      <c r="L90" s="301"/>
      <c r="M90" s="320"/>
      <c r="N90" s="323"/>
      <c r="O90" s="326"/>
      <c r="P90" s="329"/>
      <c r="Q90" s="62">
        <v>0.29166666666666669</v>
      </c>
    </row>
    <row r="91" spans="1:30" ht="19.5" customHeight="1" x14ac:dyDescent="0.25">
      <c r="A91" s="309" t="s">
        <v>30</v>
      </c>
      <c r="B91" s="312">
        <f>SUM(B71+1)</f>
        <v>46079</v>
      </c>
      <c r="C91" s="290" t="s">
        <v>1024</v>
      </c>
      <c r="D91" s="292"/>
      <c r="E91" s="299"/>
      <c r="F91" s="299"/>
      <c r="G91" s="284">
        <v>0.36875000000000002</v>
      </c>
      <c r="H91" s="284">
        <v>0.52083333333333337</v>
      </c>
      <c r="I91" s="287">
        <v>0.5625</v>
      </c>
      <c r="J91" s="287">
        <v>0.73402777777777772</v>
      </c>
      <c r="K91" s="299"/>
      <c r="L91" s="299"/>
      <c r="M91" s="318">
        <f>(F108-E108)+(L108-K108)</f>
        <v>0</v>
      </c>
      <c r="N91" s="321">
        <f>(H91-G91)</f>
        <v>0.15208333333333335</v>
      </c>
      <c r="O91" s="324">
        <f>(J91-I91)</f>
        <v>0.17152777777777772</v>
      </c>
      <c r="P91" s="327">
        <f>SUM(M91:O108)</f>
        <v>0.32361111111111107</v>
      </c>
      <c r="R91" s="34" t="s">
        <v>835</v>
      </c>
      <c r="S91" s="34" t="s">
        <v>45</v>
      </c>
      <c r="V91" s="34"/>
    </row>
    <row r="92" spans="1:30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S92" s="232" t="s">
        <v>836</v>
      </c>
      <c r="V92" s="34"/>
    </row>
    <row r="93" spans="1:30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232</v>
      </c>
      <c r="V93" s="34"/>
    </row>
    <row r="94" spans="1:30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/>
      <c r="T94" s="34" t="s">
        <v>1011</v>
      </c>
      <c r="U94" s="280" t="s">
        <v>986</v>
      </c>
      <c r="V94" s="281"/>
      <c r="W94" s="198" t="s">
        <v>153</v>
      </c>
      <c r="X94" s="220" t="s">
        <v>201</v>
      </c>
      <c r="Y94" s="215">
        <v>1027944</v>
      </c>
      <c r="Z94" s="198" t="s">
        <v>1013</v>
      </c>
      <c r="AA94" s="189" t="s">
        <v>975</v>
      </c>
      <c r="AB94" s="189"/>
      <c r="AC94" s="189"/>
      <c r="AD94" s="189"/>
    </row>
    <row r="95" spans="1:30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34" t="s">
        <v>1014</v>
      </c>
      <c r="T95" s="34"/>
      <c r="U95" s="168"/>
    </row>
    <row r="96" spans="1:30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34"/>
      <c r="T96" s="34" t="s">
        <v>1015</v>
      </c>
      <c r="U96" s="280" t="s">
        <v>1016</v>
      </c>
      <c r="V96" s="280"/>
      <c r="W96" s="198" t="s">
        <v>153</v>
      </c>
      <c r="X96" s="220" t="s">
        <v>201</v>
      </c>
      <c r="Y96" s="215">
        <v>1027950</v>
      </c>
      <c r="Z96" s="198" t="s">
        <v>1013</v>
      </c>
      <c r="AA96" s="195" t="s">
        <v>260</v>
      </c>
      <c r="AB96" s="189"/>
      <c r="AC96" s="189"/>
    </row>
    <row r="97" spans="1:29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S97" s="34"/>
      <c r="T97" s="34" t="s">
        <v>238</v>
      </c>
      <c r="U97" s="280" t="s">
        <v>1017</v>
      </c>
      <c r="V97" s="280"/>
      <c r="W97" s="198" t="s">
        <v>153</v>
      </c>
      <c r="X97" s="220" t="s">
        <v>201</v>
      </c>
      <c r="Y97" s="215">
        <v>1027952</v>
      </c>
      <c r="Z97" s="198" t="s">
        <v>1013</v>
      </c>
      <c r="AA97" s="195" t="s">
        <v>260</v>
      </c>
      <c r="AB97" s="189"/>
      <c r="AC97" s="189"/>
    </row>
    <row r="98" spans="1:29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S98" s="34"/>
      <c r="T98" s="34" t="s">
        <v>282</v>
      </c>
      <c r="U98" s="280" t="s">
        <v>1018</v>
      </c>
      <c r="V98" s="280"/>
      <c r="W98" s="198" t="s">
        <v>153</v>
      </c>
      <c r="X98" s="220" t="s">
        <v>201</v>
      </c>
      <c r="Y98" s="215">
        <v>1027952</v>
      </c>
      <c r="Z98" s="198" t="s">
        <v>1013</v>
      </c>
      <c r="AA98" s="195" t="s">
        <v>260</v>
      </c>
      <c r="AB98" s="189"/>
      <c r="AC98" s="189"/>
    </row>
    <row r="99" spans="1:29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S99" s="34"/>
      <c r="T99" s="34" t="s">
        <v>160</v>
      </c>
      <c r="U99" s="280" t="s">
        <v>1019</v>
      </c>
      <c r="V99" s="280"/>
      <c r="W99" s="198" t="s">
        <v>153</v>
      </c>
      <c r="X99" s="220" t="s">
        <v>201</v>
      </c>
      <c r="Y99" s="215">
        <v>1027952</v>
      </c>
      <c r="Z99" s="198" t="s">
        <v>1013</v>
      </c>
      <c r="AA99" s="195" t="s">
        <v>260</v>
      </c>
      <c r="AB99" s="189"/>
      <c r="AC99" s="189"/>
    </row>
    <row r="100" spans="1:29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/>
      <c r="T100" s="34" t="s">
        <v>1021</v>
      </c>
      <c r="U100" s="280" t="s">
        <v>1020</v>
      </c>
      <c r="V100" s="280"/>
      <c r="W100" s="198" t="s">
        <v>153</v>
      </c>
      <c r="X100" s="220" t="s">
        <v>201</v>
      </c>
      <c r="Y100" s="215">
        <v>1027952</v>
      </c>
      <c r="Z100" s="198" t="s">
        <v>1013</v>
      </c>
      <c r="AA100" s="195" t="s">
        <v>260</v>
      </c>
      <c r="AB100" s="189"/>
      <c r="AC100" s="189"/>
    </row>
    <row r="101" spans="1:29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/>
      <c r="T101" s="34"/>
      <c r="U101" s="174" t="s">
        <v>1029</v>
      </c>
      <c r="V101" s="168"/>
      <c r="W101" s="184" t="s">
        <v>151</v>
      </c>
      <c r="X101" s="216" t="s">
        <v>201</v>
      </c>
      <c r="Y101" s="206">
        <v>1027973</v>
      </c>
      <c r="Z101" s="199" t="s">
        <v>1013</v>
      </c>
      <c r="AA101" s="203" t="s">
        <v>1028</v>
      </c>
      <c r="AB101" s="188"/>
      <c r="AC101" s="188"/>
    </row>
    <row r="102" spans="1:29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34"/>
      <c r="T102" s="34" t="s">
        <v>1023</v>
      </c>
      <c r="U102" s="280" t="s">
        <v>1022</v>
      </c>
      <c r="V102" s="280"/>
      <c r="W102" s="198" t="s">
        <v>153</v>
      </c>
      <c r="X102" s="220" t="s">
        <v>201</v>
      </c>
      <c r="Y102" s="215">
        <v>1027952</v>
      </c>
      <c r="Z102" s="198" t="s">
        <v>1013</v>
      </c>
      <c r="AA102" s="195" t="s">
        <v>260</v>
      </c>
      <c r="AB102" s="189"/>
      <c r="AC102" s="189"/>
    </row>
    <row r="103" spans="1:29" ht="19.5" customHeight="1" x14ac:dyDescent="0.3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S103" s="34"/>
      <c r="T103" s="34"/>
      <c r="U103" s="231" t="s">
        <v>1027</v>
      </c>
      <c r="V103" s="168"/>
      <c r="W103" s="184" t="s">
        <v>151</v>
      </c>
      <c r="X103" s="216" t="s">
        <v>201</v>
      </c>
      <c r="Y103" s="206">
        <v>1027970</v>
      </c>
      <c r="Z103" s="199" t="s">
        <v>1013</v>
      </c>
      <c r="AA103" s="203" t="s">
        <v>1028</v>
      </c>
      <c r="AB103" s="188"/>
      <c r="AC103" s="188"/>
    </row>
    <row r="104" spans="1:29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R104" s="34" t="s">
        <v>778</v>
      </c>
      <c r="S104" s="34" t="s">
        <v>28</v>
      </c>
      <c r="T104" s="34"/>
      <c r="U104" s="168"/>
      <c r="V104" s="168"/>
      <c r="Y104" s="34"/>
    </row>
    <row r="105" spans="1:29" ht="19.5" customHeight="1" x14ac:dyDescent="0.3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S105" s="232" t="s">
        <v>779</v>
      </c>
      <c r="T105" s="34"/>
      <c r="U105" s="168"/>
      <c r="V105" s="168"/>
      <c r="Y105" s="34"/>
    </row>
    <row r="106" spans="1:29" ht="19.5" customHeight="1" x14ac:dyDescent="0.25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S106" s="34" t="s">
        <v>1025</v>
      </c>
      <c r="T106" s="34"/>
      <c r="U106" s="168"/>
      <c r="W106" s="198" t="s">
        <v>153</v>
      </c>
      <c r="Y106" s="34"/>
    </row>
    <row r="107" spans="1:29" ht="19.5" customHeight="1" x14ac:dyDescent="0.25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S107" s="34" t="s">
        <v>1026</v>
      </c>
      <c r="T107" s="34"/>
      <c r="U107" s="168"/>
      <c r="W107" s="198" t="s">
        <v>153</v>
      </c>
      <c r="Y107" s="34"/>
    </row>
    <row r="108" spans="1:29" ht="19.5" customHeight="1" x14ac:dyDescent="0.25">
      <c r="A108" s="311"/>
      <c r="B108" s="314"/>
      <c r="C108" s="296"/>
      <c r="D108" s="298"/>
      <c r="E108" s="301"/>
      <c r="F108" s="301"/>
      <c r="G108" s="286"/>
      <c r="H108" s="286"/>
      <c r="I108" s="289"/>
      <c r="J108" s="289"/>
      <c r="K108" s="301"/>
      <c r="L108" s="301"/>
      <c r="M108" s="320"/>
      <c r="N108" s="323"/>
      <c r="O108" s="326"/>
      <c r="P108" s="329"/>
      <c r="Q108" s="62">
        <v>0.29166666666666669</v>
      </c>
    </row>
    <row r="109" spans="1:29" ht="19.5" customHeight="1" x14ac:dyDescent="0.25">
      <c r="A109" s="309" t="s">
        <v>31</v>
      </c>
      <c r="B109" s="312">
        <f>SUM(B91+1)</f>
        <v>46080</v>
      </c>
      <c r="C109" s="290" t="s">
        <v>1024</v>
      </c>
      <c r="D109" s="292"/>
      <c r="E109" s="299"/>
      <c r="F109" s="299"/>
      <c r="G109" s="284">
        <v>0.32847222222222222</v>
      </c>
      <c r="H109" s="284">
        <v>0.52083333333333337</v>
      </c>
      <c r="I109" s="287">
        <v>0.54166666666666663</v>
      </c>
      <c r="J109" s="287">
        <v>0.66805555555555551</v>
      </c>
      <c r="K109" s="299"/>
      <c r="L109" s="299"/>
      <c r="M109" s="318">
        <f>(F121-E121)+(L121-K121)</f>
        <v>0</v>
      </c>
      <c r="N109" s="321">
        <f>(H109-G109)</f>
        <v>0.19236111111111115</v>
      </c>
      <c r="O109" s="324">
        <f>(J109-I109)</f>
        <v>0.12638888888888888</v>
      </c>
      <c r="P109" s="327">
        <f>SUM(M109:O121)</f>
        <v>0.31875000000000003</v>
      </c>
      <c r="R109" s="34" t="s">
        <v>778</v>
      </c>
      <c r="S109" s="34" t="s">
        <v>24</v>
      </c>
      <c r="W109" s="34"/>
    </row>
    <row r="110" spans="1:29" ht="19.5" customHeight="1" x14ac:dyDescent="0.3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  <c r="S110" s="232" t="s">
        <v>779</v>
      </c>
      <c r="W110" s="34"/>
    </row>
    <row r="111" spans="1:29" ht="19.5" customHeight="1" x14ac:dyDescent="0.25">
      <c r="A111" s="310"/>
      <c r="B111" s="313"/>
      <c r="C111" s="293"/>
      <c r="D111" s="295"/>
      <c r="E111" s="300"/>
      <c r="F111" s="300"/>
      <c r="G111" s="285"/>
      <c r="H111" s="285"/>
      <c r="I111" s="288"/>
      <c r="J111" s="288"/>
      <c r="K111" s="300"/>
      <c r="L111" s="300"/>
      <c r="M111" s="319"/>
      <c r="N111" s="322"/>
      <c r="O111" s="325"/>
      <c r="P111" s="328"/>
      <c r="S111" s="34" t="s">
        <v>1030</v>
      </c>
      <c r="V111" s="184" t="s">
        <v>151</v>
      </c>
      <c r="W111" s="34"/>
    </row>
    <row r="112" spans="1:29" ht="19.5" customHeight="1" x14ac:dyDescent="0.25">
      <c r="A112" s="310"/>
      <c r="B112" s="313"/>
      <c r="C112" s="293"/>
      <c r="D112" s="295"/>
      <c r="E112" s="300"/>
      <c r="F112" s="300"/>
      <c r="G112" s="285"/>
      <c r="H112" s="285"/>
      <c r="I112" s="288"/>
      <c r="J112" s="288"/>
      <c r="K112" s="300"/>
      <c r="L112" s="300"/>
      <c r="M112" s="319"/>
      <c r="N112" s="322"/>
      <c r="O112" s="325"/>
      <c r="P112" s="328"/>
      <c r="R112" s="34" t="s">
        <v>835</v>
      </c>
      <c r="S112" s="34" t="s">
        <v>45</v>
      </c>
      <c r="W112" s="34"/>
    </row>
    <row r="113" spans="1:29" ht="19.5" customHeight="1" x14ac:dyDescent="0.3">
      <c r="A113" s="310"/>
      <c r="B113" s="313"/>
      <c r="C113" s="293"/>
      <c r="D113" s="295"/>
      <c r="E113" s="300"/>
      <c r="F113" s="300"/>
      <c r="G113" s="285"/>
      <c r="H113" s="285"/>
      <c r="I113" s="288"/>
      <c r="J113" s="288"/>
      <c r="K113" s="300"/>
      <c r="L113" s="300"/>
      <c r="M113" s="319"/>
      <c r="N113" s="322"/>
      <c r="O113" s="325"/>
      <c r="P113" s="328"/>
      <c r="S113" s="232" t="s">
        <v>836</v>
      </c>
      <c r="W113" s="34"/>
    </row>
    <row r="114" spans="1:29" ht="19.5" customHeight="1" x14ac:dyDescent="0.25">
      <c r="A114" s="310"/>
      <c r="B114" s="313"/>
      <c r="C114" s="293"/>
      <c r="D114" s="295"/>
      <c r="E114" s="300"/>
      <c r="F114" s="300"/>
      <c r="G114" s="285"/>
      <c r="H114" s="285"/>
      <c r="I114" s="288"/>
      <c r="J114" s="288"/>
      <c r="K114" s="300"/>
      <c r="L114" s="300"/>
      <c r="M114" s="319"/>
      <c r="N114" s="322"/>
      <c r="O114" s="325"/>
      <c r="P114" s="328"/>
      <c r="S114" s="34" t="s">
        <v>1014</v>
      </c>
      <c r="T114" s="34"/>
      <c r="U114" s="168"/>
      <c r="W114" s="34"/>
    </row>
    <row r="115" spans="1:29" ht="19.5" customHeight="1" x14ac:dyDescent="0.25">
      <c r="A115" s="310"/>
      <c r="B115" s="313"/>
      <c r="C115" s="293"/>
      <c r="D115" s="295"/>
      <c r="E115" s="300"/>
      <c r="F115" s="300"/>
      <c r="G115" s="285"/>
      <c r="H115" s="285"/>
      <c r="I115" s="288"/>
      <c r="J115" s="288"/>
      <c r="K115" s="300"/>
      <c r="L115" s="300"/>
      <c r="M115" s="319"/>
      <c r="N115" s="322"/>
      <c r="O115" s="325"/>
      <c r="P115" s="328"/>
      <c r="S115" s="34"/>
      <c r="T115" s="34" t="s">
        <v>1023</v>
      </c>
      <c r="U115" s="280" t="s">
        <v>1022</v>
      </c>
      <c r="V115" s="280"/>
      <c r="W115" s="198" t="s">
        <v>153</v>
      </c>
      <c r="X115" s="220" t="s">
        <v>201</v>
      </c>
      <c r="Y115" s="215">
        <v>1027970</v>
      </c>
      <c r="Z115" s="198" t="s">
        <v>1013</v>
      </c>
      <c r="AA115" s="195" t="s">
        <v>1028</v>
      </c>
      <c r="AB115" s="189"/>
      <c r="AC115" s="189"/>
    </row>
    <row r="116" spans="1:29" ht="19.5" customHeight="1" x14ac:dyDescent="0.3">
      <c r="A116" s="310"/>
      <c r="B116" s="313"/>
      <c r="C116" s="293"/>
      <c r="D116" s="295"/>
      <c r="E116" s="300"/>
      <c r="F116" s="300"/>
      <c r="G116" s="285"/>
      <c r="H116" s="285"/>
      <c r="I116" s="288"/>
      <c r="J116" s="288"/>
      <c r="K116" s="300"/>
      <c r="L116" s="300"/>
      <c r="M116" s="319"/>
      <c r="N116" s="322"/>
      <c r="O116" s="325"/>
      <c r="P116" s="328"/>
      <c r="S116" s="34"/>
      <c r="U116" s="231" t="s">
        <v>1027</v>
      </c>
      <c r="W116" s="34"/>
    </row>
    <row r="117" spans="1:29" ht="19.5" customHeight="1" x14ac:dyDescent="0.25">
      <c r="A117" s="310"/>
      <c r="B117" s="313"/>
      <c r="C117" s="293"/>
      <c r="D117" s="295"/>
      <c r="E117" s="300"/>
      <c r="F117" s="300"/>
      <c r="G117" s="285"/>
      <c r="H117" s="285"/>
      <c r="I117" s="288"/>
      <c r="J117" s="288"/>
      <c r="K117" s="300"/>
      <c r="L117" s="300"/>
      <c r="M117" s="319"/>
      <c r="N117" s="322"/>
      <c r="O117" s="325"/>
      <c r="P117" s="328"/>
      <c r="S117" s="34"/>
      <c r="T117" s="34" t="s">
        <v>1021</v>
      </c>
      <c r="U117" s="280" t="s">
        <v>1020</v>
      </c>
      <c r="V117" s="280"/>
      <c r="W117" s="34"/>
    </row>
    <row r="118" spans="1:29" ht="19.5" customHeight="1" x14ac:dyDescent="0.25">
      <c r="A118" s="310"/>
      <c r="B118" s="313"/>
      <c r="C118" s="293"/>
      <c r="D118" s="295"/>
      <c r="E118" s="300"/>
      <c r="F118" s="300"/>
      <c r="G118" s="285"/>
      <c r="H118" s="285"/>
      <c r="I118" s="288"/>
      <c r="J118" s="288"/>
      <c r="K118" s="300"/>
      <c r="L118" s="300"/>
      <c r="M118" s="319"/>
      <c r="N118" s="322"/>
      <c r="O118" s="325"/>
      <c r="P118" s="328"/>
      <c r="S118" s="34"/>
      <c r="U118" s="174" t="s">
        <v>1029</v>
      </c>
      <c r="W118" s="198" t="s">
        <v>153</v>
      </c>
      <c r="X118" s="220" t="s">
        <v>201</v>
      </c>
      <c r="Y118" s="215">
        <v>1027973</v>
      </c>
      <c r="Z118" s="198" t="s">
        <v>1013</v>
      </c>
      <c r="AA118" s="195" t="s">
        <v>1028</v>
      </c>
      <c r="AB118" s="189"/>
      <c r="AC118" s="189"/>
    </row>
    <row r="119" spans="1:29" ht="19.5" customHeight="1" x14ac:dyDescent="0.25">
      <c r="A119" s="310"/>
      <c r="B119" s="313"/>
      <c r="C119" s="293"/>
      <c r="D119" s="295"/>
      <c r="E119" s="300"/>
      <c r="F119" s="300"/>
      <c r="G119" s="285"/>
      <c r="H119" s="285"/>
      <c r="I119" s="288"/>
      <c r="J119" s="288"/>
      <c r="K119" s="300"/>
      <c r="L119" s="300"/>
      <c r="M119" s="319"/>
      <c r="N119" s="322"/>
      <c r="O119" s="325"/>
      <c r="P119" s="328"/>
      <c r="S119" s="34"/>
      <c r="T119" s="34" t="s">
        <v>215</v>
      </c>
      <c r="U119" s="281"/>
      <c r="V119" s="281"/>
      <c r="W119" s="184" t="s">
        <v>151</v>
      </c>
      <c r="X119" s="216" t="s">
        <v>201</v>
      </c>
      <c r="Y119" s="206">
        <v>1027979</v>
      </c>
      <c r="Z119" s="199" t="s">
        <v>1013</v>
      </c>
      <c r="AA119" s="203" t="s">
        <v>1028</v>
      </c>
      <c r="AB119" s="188"/>
      <c r="AC119" s="188"/>
    </row>
    <row r="120" spans="1:29" ht="19.5" customHeight="1" x14ac:dyDescent="0.25">
      <c r="A120" s="310"/>
      <c r="B120" s="313"/>
      <c r="C120" s="293"/>
      <c r="D120" s="295"/>
      <c r="E120" s="300"/>
      <c r="F120" s="300"/>
      <c r="G120" s="285"/>
      <c r="H120" s="285"/>
      <c r="I120" s="288"/>
      <c r="J120" s="288"/>
      <c r="K120" s="300"/>
      <c r="L120" s="300"/>
      <c r="M120" s="319"/>
      <c r="N120" s="322"/>
      <c r="O120" s="325"/>
      <c r="P120" s="328"/>
      <c r="S120" s="34"/>
      <c r="T120" s="34" t="s">
        <v>282</v>
      </c>
      <c r="U120" s="281"/>
      <c r="V120" s="281"/>
      <c r="W120" s="184" t="s">
        <v>151</v>
      </c>
      <c r="X120" s="216" t="s">
        <v>201</v>
      </c>
      <c r="Y120" s="206">
        <v>1027979</v>
      </c>
      <c r="Z120" s="199" t="s">
        <v>1013</v>
      </c>
      <c r="AA120" s="203" t="s">
        <v>1028</v>
      </c>
      <c r="AB120" s="188"/>
      <c r="AC120" s="188"/>
    </row>
    <row r="121" spans="1:29" ht="19.5" customHeight="1" x14ac:dyDescent="0.25">
      <c r="A121" s="311"/>
      <c r="B121" s="314"/>
      <c r="C121" s="296"/>
      <c r="D121" s="298"/>
      <c r="E121" s="301"/>
      <c r="F121" s="301"/>
      <c r="G121" s="286"/>
      <c r="H121" s="286"/>
      <c r="I121" s="289"/>
      <c r="J121" s="289"/>
      <c r="K121" s="301"/>
      <c r="L121" s="301"/>
      <c r="M121" s="320"/>
      <c r="N121" s="323"/>
      <c r="O121" s="326"/>
      <c r="P121" s="329"/>
      <c r="Q121" s="62">
        <v>0.29166666666666669</v>
      </c>
      <c r="W121" s="34"/>
    </row>
    <row r="122" spans="1:29" ht="19.5" customHeight="1" x14ac:dyDescent="0.25">
      <c r="A122" s="35" t="s">
        <v>34</v>
      </c>
      <c r="B122" s="36">
        <f>SUM(B109+1)</f>
        <v>46081</v>
      </c>
      <c r="C122" s="290"/>
      <c r="D122" s="292"/>
      <c r="E122" s="299"/>
      <c r="F122" s="299"/>
      <c r="G122" s="299"/>
      <c r="H122" s="299"/>
      <c r="I122" s="299"/>
      <c r="J122" s="299"/>
      <c r="K122" s="299"/>
      <c r="L122" s="299"/>
      <c r="M122" s="318">
        <f>(F122-E122)+(L122-K122)</f>
        <v>0</v>
      </c>
      <c r="N122" s="318">
        <f>(H122-G122)+(J122-I122)</f>
        <v>0</v>
      </c>
      <c r="O122" s="318">
        <f>(H122-G122)+(J122-I122)</f>
        <v>0</v>
      </c>
      <c r="P122" s="318">
        <f>SUM(M122:O123)</f>
        <v>0</v>
      </c>
    </row>
    <row r="123" spans="1:29" ht="19.5" customHeight="1" x14ac:dyDescent="0.25">
      <c r="A123" s="37" t="s">
        <v>35</v>
      </c>
      <c r="B123" s="36">
        <f>SUM(B122+1)</f>
        <v>46082</v>
      </c>
      <c r="C123" s="296"/>
      <c r="D123" s="298"/>
      <c r="E123" s="301"/>
      <c r="F123" s="301"/>
      <c r="G123" s="301"/>
      <c r="H123" s="301"/>
      <c r="I123" s="301"/>
      <c r="J123" s="301"/>
      <c r="K123" s="301"/>
      <c r="L123" s="301"/>
      <c r="M123" s="320"/>
      <c r="N123" s="320"/>
      <c r="O123" s="320"/>
      <c r="P123" s="320"/>
    </row>
    <row r="124" spans="1:29" ht="30" customHeight="1" x14ac:dyDescent="0.25">
      <c r="A124" s="38"/>
      <c r="B124" s="38"/>
      <c r="C124" s="38"/>
      <c r="D124" s="38"/>
      <c r="E124" s="39"/>
      <c r="F124" s="40"/>
      <c r="G124" s="40"/>
      <c r="H124" s="38"/>
      <c r="I124" s="38"/>
      <c r="J124" s="38"/>
      <c r="K124" s="41"/>
      <c r="L124" s="41"/>
      <c r="M124" s="41"/>
      <c r="N124" s="38"/>
    </row>
    <row r="125" spans="1:29" ht="30.75" customHeight="1" x14ac:dyDescent="0.25">
      <c r="A125" s="38"/>
      <c r="B125" s="38"/>
      <c r="C125" s="38"/>
      <c r="D125" s="38"/>
      <c r="F125" s="38"/>
      <c r="G125" s="38"/>
      <c r="H125" s="38"/>
      <c r="I125" s="38"/>
      <c r="J125" s="330" t="s">
        <v>36</v>
      </c>
      <c r="K125" s="330"/>
      <c r="L125" s="330"/>
      <c r="M125" s="108">
        <f>SUM(M9+M36+M71+M91+M109+M122+M123)</f>
        <v>0</v>
      </c>
      <c r="N125" s="110">
        <f>SUM(N9+N36+N71+N91+N109+N122+N123)</f>
        <v>0.87569444444444455</v>
      </c>
      <c r="O125" s="109">
        <f>SUM(O9+O36+O71+O91+O109+O122+O123)</f>
        <v>0.83958333333333335</v>
      </c>
      <c r="P125" s="111">
        <f>SUM(P9+P36+P71+P91+P109+P122+P123)</f>
        <v>1.7152777777777781</v>
      </c>
    </row>
    <row r="126" spans="1:29" ht="30.75" customHeight="1" x14ac:dyDescent="0.25">
      <c r="A126" s="38"/>
      <c r="B126" s="38"/>
      <c r="C126" s="38"/>
      <c r="D126" s="38"/>
      <c r="F126" s="38"/>
      <c r="G126" s="38"/>
      <c r="H126" s="38"/>
      <c r="I126" s="38"/>
      <c r="J126" s="330" t="s">
        <v>37</v>
      </c>
      <c r="K126" s="330"/>
      <c r="L126" s="331"/>
      <c r="M126" s="42"/>
      <c r="N126" s="51">
        <f>SUM(Q9:Q123)</f>
        <v>1.4583333333333335</v>
      </c>
      <c r="O126" s="43"/>
    </row>
    <row r="127" spans="1:29" ht="30.75" customHeight="1" x14ac:dyDescent="0.25">
      <c r="A127" s="38"/>
      <c r="B127" s="38"/>
      <c r="C127" s="38"/>
      <c r="D127" s="38"/>
      <c r="F127" s="38"/>
      <c r="G127" s="38"/>
      <c r="H127" s="38"/>
      <c r="I127" s="38"/>
      <c r="J127" s="330" t="s">
        <v>38</v>
      </c>
      <c r="K127" s="330"/>
      <c r="L127" s="331"/>
      <c r="M127" s="42"/>
      <c r="N127" s="51">
        <f>SUM(P125-N126)</f>
        <v>0.25694444444444464</v>
      </c>
      <c r="O127" s="43"/>
    </row>
    <row r="128" spans="1:29" ht="30.75" customHeight="1" x14ac:dyDescent="0.25">
      <c r="A128" s="38"/>
      <c r="B128" s="38"/>
      <c r="C128" s="38"/>
      <c r="D128" s="38"/>
      <c r="F128" s="38"/>
      <c r="G128" s="38"/>
      <c r="H128" s="38"/>
      <c r="I128" s="38"/>
      <c r="J128" s="330" t="s">
        <v>39</v>
      </c>
      <c r="K128" s="330"/>
      <c r="L128" s="331"/>
      <c r="M128" s="42"/>
      <c r="N128" s="51">
        <f>'SEM8'!N52</f>
        <v>1.8381944444444445</v>
      </c>
      <c r="O128" s="43"/>
    </row>
    <row r="129" spans="6:15" ht="30.75" customHeight="1" x14ac:dyDescent="0.25">
      <c r="H129" s="38"/>
      <c r="I129" s="38"/>
      <c r="J129" s="330" t="s">
        <v>40</v>
      </c>
      <c r="K129" s="330"/>
      <c r="L129" s="331"/>
      <c r="M129" s="44"/>
      <c r="N129" s="52">
        <f>N127+N128</f>
        <v>2.0951388888888891</v>
      </c>
      <c r="O129" s="45"/>
    </row>
    <row r="136" spans="6:15" x14ac:dyDescent="0.25">
      <c r="F136" s="38"/>
      <c r="G136" s="38"/>
      <c r="H136" s="38"/>
      <c r="I136" s="38"/>
    </row>
    <row r="137" spans="6:15" x14ac:dyDescent="0.25">
      <c r="F137" s="38"/>
      <c r="G137" s="38"/>
      <c r="H137" s="38"/>
      <c r="I137" s="38"/>
    </row>
    <row r="138" spans="6:15" x14ac:dyDescent="0.25">
      <c r="F138" s="38"/>
      <c r="G138" s="38"/>
      <c r="H138" s="38"/>
      <c r="I138" s="38"/>
    </row>
    <row r="139" spans="6:15" x14ac:dyDescent="0.25">
      <c r="F139" s="38"/>
      <c r="G139" s="38"/>
      <c r="H139" s="38"/>
      <c r="I139" s="38"/>
    </row>
    <row r="140" spans="6:15" x14ac:dyDescent="0.25">
      <c r="F140" s="38"/>
      <c r="G140" s="38"/>
      <c r="H140" s="38"/>
      <c r="I140" s="38"/>
    </row>
    <row r="141" spans="6:15" x14ac:dyDescent="0.25">
      <c r="F141" s="38"/>
      <c r="G141" s="38"/>
      <c r="H141" s="38"/>
      <c r="I141" s="38"/>
    </row>
    <row r="147" spans="5:5" x14ac:dyDescent="0.25">
      <c r="E147" s="15"/>
    </row>
  </sheetData>
  <mergeCells count="128">
    <mergeCell ref="P71:P90"/>
    <mergeCell ref="M91:M108"/>
    <mergeCell ref="N91:N108"/>
    <mergeCell ref="O91:O108"/>
    <mergeCell ref="P91:P108"/>
    <mergeCell ref="K9:K35"/>
    <mergeCell ref="P9:P35"/>
    <mergeCell ref="M36:M70"/>
    <mergeCell ref="N36:N70"/>
    <mergeCell ref="O36:O70"/>
    <mergeCell ref="P36:P70"/>
    <mergeCell ref="N122:N123"/>
    <mergeCell ref="I122:I123"/>
    <mergeCell ref="J122:J123"/>
    <mergeCell ref="F109:F121"/>
    <mergeCell ref="O122:O123"/>
    <mergeCell ref="P122:P123"/>
    <mergeCell ref="M109:M121"/>
    <mergeCell ref="N109:N121"/>
    <mergeCell ref="O109:O121"/>
    <mergeCell ref="P109:P121"/>
    <mergeCell ref="I109:I121"/>
    <mergeCell ref="C122:D123"/>
    <mergeCell ref="E122:E123"/>
    <mergeCell ref="F122:F123"/>
    <mergeCell ref="G122:G123"/>
    <mergeCell ref="H122:H123"/>
    <mergeCell ref="J91:J108"/>
    <mergeCell ref="J109:J121"/>
    <mergeCell ref="M122:M123"/>
    <mergeCell ref="A109:A121"/>
    <mergeCell ref="I91:I108"/>
    <mergeCell ref="G109:G121"/>
    <mergeCell ref="H36:H70"/>
    <mergeCell ref="H71:H90"/>
    <mergeCell ref="H91:H108"/>
    <mergeCell ref="H109:H121"/>
    <mergeCell ref="B71:B90"/>
    <mergeCell ref="B91:B108"/>
    <mergeCell ref="B109:B121"/>
    <mergeCell ref="B36:B70"/>
    <mergeCell ref="A36:A70"/>
    <mergeCell ref="E36:E70"/>
    <mergeCell ref="E109:E121"/>
    <mergeCell ref="A71:A90"/>
    <mergeCell ref="C109:D121"/>
    <mergeCell ref="F36:F70"/>
    <mergeCell ref="G36:G70"/>
    <mergeCell ref="G71:G90"/>
    <mergeCell ref="G91:G108"/>
    <mergeCell ref="J129:L129"/>
    <mergeCell ref="J125:L125"/>
    <mergeCell ref="J126:L126"/>
    <mergeCell ref="J127:L127"/>
    <mergeCell ref="J128:L128"/>
    <mergeCell ref="L36:L70"/>
    <mergeCell ref="K36:K70"/>
    <mergeCell ref="K71:K90"/>
    <mergeCell ref="L71:L90"/>
    <mergeCell ref="L91:L108"/>
    <mergeCell ref="K91:K108"/>
    <mergeCell ref="K109:K121"/>
    <mergeCell ref="L109:L121"/>
    <mergeCell ref="K122:K123"/>
    <mergeCell ref="L122:L123"/>
    <mergeCell ref="J71:J90"/>
    <mergeCell ref="H9:H35"/>
    <mergeCell ref="I9:I35"/>
    <mergeCell ref="Q6:Q7"/>
    <mergeCell ref="A1:N1"/>
    <mergeCell ref="G6:H6"/>
    <mergeCell ref="I6:J6"/>
    <mergeCell ref="K6:L6"/>
    <mergeCell ref="M6:P6"/>
    <mergeCell ref="B9:B35"/>
    <mergeCell ref="L9:L35"/>
    <mergeCell ref="E9:E35"/>
    <mergeCell ref="A9:A35"/>
    <mergeCell ref="F9:F35"/>
    <mergeCell ref="G9:G35"/>
    <mergeCell ref="I36:I70"/>
    <mergeCell ref="J9:J35"/>
    <mergeCell ref="J36:J70"/>
    <mergeCell ref="W44:X44"/>
    <mergeCell ref="U48:V48"/>
    <mergeCell ref="U94:V94"/>
    <mergeCell ref="U96:V96"/>
    <mergeCell ref="U97:V97"/>
    <mergeCell ref="A91:A108"/>
    <mergeCell ref="M9:M35"/>
    <mergeCell ref="N9:N35"/>
    <mergeCell ref="O9:O35"/>
    <mergeCell ref="M71:M90"/>
    <mergeCell ref="N71:N90"/>
    <mergeCell ref="O71:O90"/>
    <mergeCell ref="C91:D108"/>
    <mergeCell ref="E71:E90"/>
    <mergeCell ref="F71:F90"/>
    <mergeCell ref="C9:D35"/>
    <mergeCell ref="C36:D70"/>
    <mergeCell ref="C71:D90"/>
    <mergeCell ref="F91:F108"/>
    <mergeCell ref="E91:E108"/>
    <mergeCell ref="I71:I90"/>
    <mergeCell ref="U119:V119"/>
    <mergeCell ref="U120:V120"/>
    <mergeCell ref="U18:V18"/>
    <mergeCell ref="W23:X23"/>
    <mergeCell ref="W25:X25"/>
    <mergeCell ref="W26:X26"/>
    <mergeCell ref="W27:X27"/>
    <mergeCell ref="W28:X28"/>
    <mergeCell ref="W24:X24"/>
    <mergeCell ref="U34:V34"/>
    <mergeCell ref="W39:X39"/>
    <mergeCell ref="U98:V98"/>
    <mergeCell ref="U99:V99"/>
    <mergeCell ref="U100:V100"/>
    <mergeCell ref="U102:V102"/>
    <mergeCell ref="W40:X40"/>
    <mergeCell ref="W41:X41"/>
    <mergeCell ref="V67:W67"/>
    <mergeCell ref="U115:V115"/>
    <mergeCell ref="U117:V117"/>
    <mergeCell ref="V74:W74"/>
    <mergeCell ref="U88:V88"/>
    <mergeCell ref="W42:X42"/>
    <mergeCell ref="W43:X4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64">
    <pageSetUpPr fitToPage="1"/>
  </sheetPr>
  <dimension ref="A1:AH133"/>
  <sheetViews>
    <sheetView topLeftCell="A3" zoomScale="90" workbookViewId="0">
      <selection activeCell="X94" sqref="X94:Y9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81640625" customWidth="1"/>
    <col min="20" max="20" width="14" customWidth="1"/>
    <col min="21" max="21" width="13.1796875" customWidth="1"/>
    <col min="23" max="23" width="15.26953125" customWidth="1"/>
    <col min="24" max="24" width="14.453125" customWidth="1"/>
    <col min="26" max="26" width="25.5429687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57</v>
      </c>
      <c r="B5" s="13" t="s">
        <v>3</v>
      </c>
      <c r="C5" s="14">
        <f>SUM('SEM9'!B123+1)</f>
        <v>46083</v>
      </c>
      <c r="D5" s="15" t="s">
        <v>4</v>
      </c>
      <c r="E5" s="16">
        <f>SUM(B109)</f>
        <v>46089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46083</v>
      </c>
      <c r="C9" s="290" t="s">
        <v>1041</v>
      </c>
      <c r="D9" s="292"/>
      <c r="E9" s="302">
        <v>0</v>
      </c>
      <c r="F9" s="302">
        <v>0</v>
      </c>
      <c r="G9" s="284">
        <v>0.33958333333333335</v>
      </c>
      <c r="H9" s="284">
        <v>0.52083333333333337</v>
      </c>
      <c r="I9" s="287">
        <v>0.54166666666666663</v>
      </c>
      <c r="J9" s="287">
        <v>0.72916666666666663</v>
      </c>
      <c r="K9" s="302">
        <v>0</v>
      </c>
      <c r="L9" s="302">
        <v>0</v>
      </c>
      <c r="M9" s="318">
        <f>(F9-E9)+(L9-K9)</f>
        <v>0</v>
      </c>
      <c r="N9" s="321">
        <f>(H9-G9)</f>
        <v>0.18125000000000002</v>
      </c>
      <c r="O9" s="324">
        <f>(J9-I9)</f>
        <v>0.1875</v>
      </c>
      <c r="P9" s="327">
        <f>SUM(M9:O27)</f>
        <v>0.36875000000000002</v>
      </c>
      <c r="R9" s="34" t="s">
        <v>835</v>
      </c>
      <c r="S9" s="34" t="s">
        <v>45</v>
      </c>
    </row>
    <row r="10" spans="1:29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836</v>
      </c>
      <c r="X10" s="34"/>
    </row>
    <row r="11" spans="1:29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1014</v>
      </c>
      <c r="T11" s="34"/>
      <c r="U11" s="168"/>
      <c r="X11" s="34"/>
      <c r="Y11" s="281"/>
      <c r="Z11" s="281"/>
    </row>
    <row r="12" spans="1:29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/>
      <c r="T12" s="34" t="s">
        <v>1031</v>
      </c>
      <c r="U12" s="280" t="s">
        <v>1032</v>
      </c>
      <c r="V12" s="281"/>
      <c r="W12" s="198" t="s">
        <v>153</v>
      </c>
      <c r="X12" s="220" t="s">
        <v>201</v>
      </c>
      <c r="Y12" s="215">
        <v>1028024</v>
      </c>
      <c r="Z12" s="198" t="s">
        <v>1013</v>
      </c>
      <c r="AA12" s="195" t="s">
        <v>260</v>
      </c>
      <c r="AB12" s="189"/>
      <c r="AC12" s="189"/>
    </row>
    <row r="13" spans="1:29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 t="s">
        <v>1036</v>
      </c>
      <c r="T13" s="34"/>
      <c r="U13" s="280" t="s">
        <v>1037</v>
      </c>
      <c r="V13" s="280"/>
      <c r="W13" s="198" t="s">
        <v>153</v>
      </c>
      <c r="X13" s="220" t="s">
        <v>201</v>
      </c>
      <c r="Y13" s="215">
        <v>1028068</v>
      </c>
      <c r="Z13" s="198" t="s">
        <v>1013</v>
      </c>
      <c r="AA13" s="195" t="s">
        <v>324</v>
      </c>
      <c r="AB13" s="189"/>
      <c r="AC13" s="189"/>
    </row>
    <row r="14" spans="1:29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T14" s="34" t="s">
        <v>1038</v>
      </c>
      <c r="U14" s="280" t="s">
        <v>1019</v>
      </c>
      <c r="V14" s="280"/>
      <c r="W14" s="198" t="s">
        <v>153</v>
      </c>
      <c r="X14" s="220" t="s">
        <v>201</v>
      </c>
      <c r="Y14" s="215">
        <v>1027979</v>
      </c>
      <c r="Z14" s="198" t="s">
        <v>1013</v>
      </c>
      <c r="AA14" s="195" t="s">
        <v>1028</v>
      </c>
      <c r="AB14" s="189"/>
      <c r="AC14" s="189"/>
    </row>
    <row r="15" spans="1:29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T15" s="34" t="s">
        <v>215</v>
      </c>
      <c r="U15" s="280" t="s">
        <v>1017</v>
      </c>
      <c r="V15" s="281"/>
      <c r="W15" s="198" t="s">
        <v>153</v>
      </c>
      <c r="X15" s="220" t="s">
        <v>201</v>
      </c>
      <c r="Y15" s="215">
        <v>1027979</v>
      </c>
      <c r="Z15" s="198" t="s">
        <v>1013</v>
      </c>
      <c r="AA15" s="195" t="s">
        <v>1028</v>
      </c>
      <c r="AB15" s="189"/>
      <c r="AC15" s="189"/>
    </row>
    <row r="16" spans="1:29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T16" s="34" t="s">
        <v>282</v>
      </c>
      <c r="U16" s="280" t="s">
        <v>1018</v>
      </c>
      <c r="V16" s="281"/>
      <c r="W16" s="198" t="s">
        <v>153</v>
      </c>
      <c r="X16" s="220" t="s">
        <v>201</v>
      </c>
      <c r="Y16" s="215">
        <v>1027979</v>
      </c>
      <c r="Z16" s="198" t="s">
        <v>1013</v>
      </c>
      <c r="AA16" s="195" t="s">
        <v>1028</v>
      </c>
      <c r="AB16" s="189"/>
      <c r="AC16" s="189"/>
    </row>
    <row r="17" spans="1:29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T17" s="34" t="s">
        <v>1039</v>
      </c>
      <c r="U17" s="280" t="s">
        <v>1040</v>
      </c>
      <c r="V17" s="281"/>
      <c r="W17" s="198" t="s">
        <v>153</v>
      </c>
      <c r="X17" s="216" t="s">
        <v>201</v>
      </c>
      <c r="Y17" s="206">
        <v>1028069</v>
      </c>
      <c r="Z17" s="199" t="s">
        <v>1013</v>
      </c>
      <c r="AA17" s="203" t="s">
        <v>260</v>
      </c>
      <c r="AB17" s="188"/>
      <c r="AC17" s="188"/>
    </row>
    <row r="18" spans="1:29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/>
    </row>
    <row r="19" spans="1:29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 t="s">
        <v>1033</v>
      </c>
      <c r="S19" s="34" t="s">
        <v>24</v>
      </c>
    </row>
    <row r="20" spans="1:29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232" t="s">
        <v>1034</v>
      </c>
      <c r="X20" s="34"/>
    </row>
    <row r="21" spans="1:29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S21" s="34" t="s">
        <v>1035</v>
      </c>
      <c r="V21" s="34"/>
      <c r="W21" s="34"/>
      <c r="X21" s="198" t="s">
        <v>153</v>
      </c>
    </row>
    <row r="22" spans="1:29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</row>
    <row r="23" spans="1:29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/>
    </row>
    <row r="24" spans="1:29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/>
    </row>
    <row r="25" spans="1:29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/>
      <c r="T25" s="34"/>
    </row>
    <row r="26" spans="1:29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/>
      <c r="T26" s="34"/>
    </row>
    <row r="27" spans="1:29" ht="19.5" customHeight="1" x14ac:dyDescent="0.25">
      <c r="A27" s="311"/>
      <c r="B27" s="314"/>
      <c r="C27" s="296"/>
      <c r="D27" s="298"/>
      <c r="E27" s="304"/>
      <c r="F27" s="304"/>
      <c r="G27" s="286"/>
      <c r="H27" s="286"/>
      <c r="I27" s="289"/>
      <c r="J27" s="289"/>
      <c r="K27" s="304"/>
      <c r="L27" s="304"/>
      <c r="M27" s="320"/>
      <c r="N27" s="323"/>
      <c r="O27" s="326"/>
      <c r="P27" s="329"/>
      <c r="Q27" s="62">
        <v>0.29166666666666669</v>
      </c>
    </row>
    <row r="28" spans="1:29" ht="19.5" customHeight="1" x14ac:dyDescent="0.25">
      <c r="A28" s="309" t="s">
        <v>22</v>
      </c>
      <c r="B28" s="312">
        <f>SUM(B9+1)</f>
        <v>46084</v>
      </c>
      <c r="C28" s="290" t="s">
        <v>1045</v>
      </c>
      <c r="D28" s="292"/>
      <c r="E28" s="302">
        <v>0</v>
      </c>
      <c r="F28" s="302">
        <v>0</v>
      </c>
      <c r="G28" s="284">
        <v>0.36458333333333331</v>
      </c>
      <c r="H28" s="284">
        <v>0.52083333333333337</v>
      </c>
      <c r="I28" s="287">
        <v>0.55208333333333337</v>
      </c>
      <c r="J28" s="287">
        <v>0.74791666666666667</v>
      </c>
      <c r="K28" s="302">
        <v>0</v>
      </c>
      <c r="L28" s="302">
        <v>0</v>
      </c>
      <c r="M28" s="318">
        <f>(F28-E28)+(L28-K28)</f>
        <v>0</v>
      </c>
      <c r="N28" s="321">
        <f>(H28-G28)</f>
        <v>0.15625000000000006</v>
      </c>
      <c r="O28" s="324">
        <f>(J28-I28)</f>
        <v>0.1958333333333333</v>
      </c>
      <c r="P28" s="327">
        <f>SUM(M28:O41)</f>
        <v>0.35208333333333336</v>
      </c>
      <c r="R28" t="s">
        <v>825</v>
      </c>
      <c r="S28" s="34" t="s">
        <v>29</v>
      </c>
      <c r="U28" s="1"/>
    </row>
    <row r="29" spans="1:29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232" t="s">
        <v>288</v>
      </c>
    </row>
    <row r="30" spans="1:29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34" t="s">
        <v>165</v>
      </c>
      <c r="U30" s="198" t="s">
        <v>153</v>
      </c>
    </row>
    <row r="31" spans="1:29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 t="s">
        <v>232</v>
      </c>
    </row>
    <row r="32" spans="1:29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34"/>
      <c r="T32" t="s">
        <v>1011</v>
      </c>
      <c r="U32" s="281" t="s">
        <v>1042</v>
      </c>
      <c r="V32" s="281"/>
      <c r="W32" s="198" t="s">
        <v>153</v>
      </c>
    </row>
    <row r="33" spans="1:30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t="s">
        <v>233</v>
      </c>
      <c r="S33" s="34" t="s">
        <v>24</v>
      </c>
    </row>
    <row r="34" spans="1:30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232" t="s">
        <v>234</v>
      </c>
    </row>
    <row r="35" spans="1:30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t="s">
        <v>1043</v>
      </c>
      <c r="V35" s="198" t="s">
        <v>153</v>
      </c>
      <c r="Y35" s="34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t="s">
        <v>835</v>
      </c>
      <c r="S36" s="34" t="s">
        <v>24</v>
      </c>
      <c r="T36" s="281"/>
      <c r="U36" s="281"/>
      <c r="V36" s="281"/>
      <c r="W36" s="281"/>
      <c r="X36" s="281"/>
    </row>
    <row r="37" spans="1:30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232" t="s">
        <v>836</v>
      </c>
    </row>
    <row r="38" spans="1:30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t="s">
        <v>1044</v>
      </c>
      <c r="W38" s="198" t="s">
        <v>153</v>
      </c>
    </row>
    <row r="39" spans="1:30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U39" s="34"/>
    </row>
    <row r="40" spans="1:30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Y40" s="281"/>
      <c r="Z40" s="281"/>
      <c r="AB40" s="1"/>
    </row>
    <row r="41" spans="1:30" ht="19.5" customHeight="1" x14ac:dyDescent="0.25">
      <c r="A41" s="311"/>
      <c r="B41" s="314"/>
      <c r="C41" s="296"/>
      <c r="D41" s="298"/>
      <c r="E41" s="304"/>
      <c r="F41" s="304"/>
      <c r="G41" s="286"/>
      <c r="H41" s="286"/>
      <c r="I41" s="289"/>
      <c r="J41" s="289"/>
      <c r="K41" s="304"/>
      <c r="L41" s="304"/>
      <c r="M41" s="320"/>
      <c r="N41" s="323"/>
      <c r="O41" s="326"/>
      <c r="P41" s="329"/>
      <c r="Q41" s="62">
        <v>0.29166666666666669</v>
      </c>
    </row>
    <row r="42" spans="1:30" ht="19.5" customHeight="1" x14ac:dyDescent="0.25">
      <c r="A42" s="309" t="s">
        <v>26</v>
      </c>
      <c r="B42" s="312">
        <f>SUM(B28+1)</f>
        <v>46085</v>
      </c>
      <c r="C42" s="290" t="s">
        <v>1059</v>
      </c>
      <c r="D42" s="292"/>
      <c r="E42" s="302">
        <v>0</v>
      </c>
      <c r="F42" s="302">
        <v>0</v>
      </c>
      <c r="G42" s="284">
        <v>0.31527777777777777</v>
      </c>
      <c r="H42" s="284">
        <v>0.52083333333333337</v>
      </c>
      <c r="I42" s="287">
        <v>0.5625</v>
      </c>
      <c r="J42" s="287">
        <v>0.73750000000000004</v>
      </c>
      <c r="K42" s="302">
        <v>0</v>
      </c>
      <c r="L42" s="302">
        <v>0</v>
      </c>
      <c r="M42" s="318">
        <f>(F42-E42)+(L42-K42)</f>
        <v>0</v>
      </c>
      <c r="N42" s="321">
        <f>(H42-G42)</f>
        <v>0.2055555555555556</v>
      </c>
      <c r="O42" s="324">
        <f>(J42-I42)</f>
        <v>0.17500000000000004</v>
      </c>
      <c r="P42" s="327">
        <f>SUM(M42:O75)</f>
        <v>0.38055555555555565</v>
      </c>
      <c r="R42" t="s">
        <v>825</v>
      </c>
      <c r="S42" s="34" t="s">
        <v>23</v>
      </c>
      <c r="U42" s="1"/>
    </row>
    <row r="43" spans="1:30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232" t="s">
        <v>288</v>
      </c>
    </row>
    <row r="44" spans="1:30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 t="s">
        <v>232</v>
      </c>
      <c r="U44" s="34"/>
      <c r="Y44" s="281"/>
      <c r="Z44" s="281"/>
      <c r="AB44" s="1"/>
      <c r="AC44" s="34"/>
    </row>
    <row r="45" spans="1:30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/>
      <c r="T45" t="s">
        <v>1011</v>
      </c>
      <c r="U45" s="281" t="s">
        <v>1047</v>
      </c>
      <c r="V45" s="281"/>
      <c r="W45" s="198" t="s">
        <v>153</v>
      </c>
      <c r="X45" s="220" t="s">
        <v>201</v>
      </c>
      <c r="Y45" s="215">
        <v>1028106</v>
      </c>
      <c r="Z45" s="195" t="s">
        <v>1013</v>
      </c>
      <c r="AA45" s="379" t="s">
        <v>952</v>
      </c>
      <c r="AB45" s="379"/>
      <c r="AC45" s="379"/>
      <c r="AD45" s="379"/>
    </row>
    <row r="46" spans="1:30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R46" s="34"/>
      <c r="U46" s="281" t="s">
        <v>1048</v>
      </c>
      <c r="V46" s="281"/>
      <c r="W46" s="198" t="s">
        <v>153</v>
      </c>
      <c r="X46" s="220" t="s">
        <v>201</v>
      </c>
      <c r="Y46" s="215">
        <v>1028106</v>
      </c>
      <c r="Z46" s="195" t="s">
        <v>1013</v>
      </c>
      <c r="AA46" s="34"/>
    </row>
    <row r="47" spans="1:30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 t="s">
        <v>1046</v>
      </c>
      <c r="V47" s="198" t="s">
        <v>153</v>
      </c>
    </row>
    <row r="48" spans="1:30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t="s">
        <v>835</v>
      </c>
      <c r="S48" s="34" t="s">
        <v>28</v>
      </c>
      <c r="U48" s="34"/>
    </row>
    <row r="49" spans="1:30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836</v>
      </c>
      <c r="Y49" s="34"/>
    </row>
    <row r="50" spans="1:30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t="s">
        <v>1044</v>
      </c>
      <c r="W50" s="198" t="s">
        <v>153</v>
      </c>
      <c r="X50" s="220" t="s">
        <v>201</v>
      </c>
      <c r="Y50" s="215">
        <v>1028097</v>
      </c>
      <c r="AA50" s="379" t="s">
        <v>1058</v>
      </c>
      <c r="AB50" s="379"/>
      <c r="AC50" s="379"/>
      <c r="AD50" s="379"/>
    </row>
    <row r="51" spans="1:30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t="s">
        <v>1049</v>
      </c>
      <c r="T51" s="281"/>
      <c r="U51" s="281"/>
      <c r="V51" s="281"/>
      <c r="W51" s="281"/>
      <c r="X51" s="281"/>
      <c r="Y51" s="34"/>
    </row>
    <row r="52" spans="1:30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U52" s="281" t="s">
        <v>1050</v>
      </c>
      <c r="V52" s="281"/>
      <c r="W52" s="198" t="s">
        <v>153</v>
      </c>
      <c r="Y52" s="34"/>
      <c r="Z52" s="195" t="s">
        <v>1013</v>
      </c>
    </row>
    <row r="53" spans="1:30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/>
      <c r="U53" s="281" t="s">
        <v>1051</v>
      </c>
      <c r="V53" s="281"/>
      <c r="W53" s="198" t="s">
        <v>153</v>
      </c>
      <c r="Z53" s="195" t="s">
        <v>1013</v>
      </c>
    </row>
    <row r="54" spans="1:30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U54" s="281" t="s">
        <v>1052</v>
      </c>
      <c r="V54" s="281"/>
      <c r="W54" s="198" t="s">
        <v>153</v>
      </c>
      <c r="Y54" s="34"/>
      <c r="Z54" s="195" t="s">
        <v>1013</v>
      </c>
    </row>
    <row r="55" spans="1:30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/>
      <c r="U55" s="281" t="s">
        <v>1053</v>
      </c>
      <c r="V55" s="281"/>
      <c r="W55" s="198" t="s">
        <v>153</v>
      </c>
      <c r="Y55" s="34"/>
      <c r="Z55" s="195" t="s">
        <v>1013</v>
      </c>
    </row>
    <row r="56" spans="1:30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/>
      <c r="S56" s="34"/>
      <c r="U56" s="281" t="s">
        <v>1054</v>
      </c>
      <c r="V56" s="281"/>
      <c r="W56" s="198" t="s">
        <v>153</v>
      </c>
      <c r="Z56" s="195" t="s">
        <v>1013</v>
      </c>
    </row>
    <row r="57" spans="1:30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R57" t="s">
        <v>261</v>
      </c>
      <c r="S57" s="34" t="s">
        <v>28</v>
      </c>
    </row>
    <row r="58" spans="1:30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232" t="s">
        <v>262</v>
      </c>
    </row>
    <row r="59" spans="1:30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34" t="s">
        <v>1055</v>
      </c>
      <c r="T59" s="34"/>
      <c r="U59" s="34"/>
      <c r="V59" s="34"/>
      <c r="W59" s="168"/>
      <c r="X59" s="34"/>
    </row>
    <row r="60" spans="1:30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34"/>
      <c r="T60" s="34" t="s">
        <v>204</v>
      </c>
      <c r="U60" s="280" t="s">
        <v>1056</v>
      </c>
      <c r="V60" s="280"/>
      <c r="W60" s="198" t="s">
        <v>153</v>
      </c>
      <c r="X60" s="220" t="s">
        <v>201</v>
      </c>
      <c r="Y60" s="215">
        <v>1028119</v>
      </c>
      <c r="Z60" s="195" t="s">
        <v>1013</v>
      </c>
      <c r="AA60" s="379" t="s">
        <v>1028</v>
      </c>
      <c r="AB60" s="379"/>
      <c r="AC60" s="379"/>
      <c r="AD60" s="379"/>
    </row>
    <row r="61" spans="1:30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/>
      <c r="T61" s="34" t="s">
        <v>217</v>
      </c>
      <c r="U61" s="168"/>
      <c r="V61" s="168"/>
      <c r="W61" s="190" t="s">
        <v>1057</v>
      </c>
      <c r="X61" s="186"/>
      <c r="Y61" s="34"/>
      <c r="Z61" s="34"/>
      <c r="AA61" s="168"/>
      <c r="AB61" s="168"/>
      <c r="AC61" s="168"/>
      <c r="AD61" s="168"/>
    </row>
    <row r="62" spans="1:30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 t="s">
        <v>214</v>
      </c>
      <c r="T62" s="34"/>
      <c r="U62" s="168"/>
      <c r="V62" s="168"/>
      <c r="W62" s="34"/>
      <c r="Y62" s="34"/>
      <c r="Z62" s="34"/>
      <c r="AA62" s="168"/>
      <c r="AB62" s="168"/>
      <c r="AC62" s="168"/>
      <c r="AD62" s="168"/>
    </row>
    <row r="63" spans="1:30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S63" s="34"/>
      <c r="T63" s="34" t="s">
        <v>209</v>
      </c>
      <c r="U63" s="280" t="s">
        <v>301</v>
      </c>
      <c r="V63" s="280"/>
      <c r="W63" s="198" t="s">
        <v>153</v>
      </c>
      <c r="X63" s="216" t="s">
        <v>201</v>
      </c>
      <c r="Y63" s="206">
        <v>1028122</v>
      </c>
      <c r="Z63" s="197" t="s">
        <v>1061</v>
      </c>
      <c r="AA63" s="168"/>
      <c r="AB63" s="168"/>
      <c r="AC63" s="168"/>
      <c r="AD63" s="168"/>
    </row>
    <row r="64" spans="1:30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t="s">
        <v>778</v>
      </c>
      <c r="S64" s="34" t="s">
        <v>32</v>
      </c>
      <c r="T64" s="34"/>
      <c r="U64" s="168"/>
      <c r="V64" s="168"/>
      <c r="Y64" s="34"/>
      <c r="Z64" s="34"/>
      <c r="AA64" s="168"/>
      <c r="AB64" s="168"/>
      <c r="AC64" s="168"/>
      <c r="AD64" s="168"/>
    </row>
    <row r="65" spans="1:30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232" t="s">
        <v>779</v>
      </c>
      <c r="T65" s="34"/>
      <c r="U65" s="168"/>
      <c r="V65" s="168"/>
      <c r="Y65" s="34"/>
      <c r="Z65" s="34"/>
      <c r="AA65" s="168"/>
      <c r="AB65" s="168"/>
      <c r="AC65" s="168"/>
      <c r="AD65" s="168"/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34" t="s">
        <v>1060</v>
      </c>
      <c r="T66" s="34"/>
      <c r="U66" s="168"/>
      <c r="V66" s="168"/>
      <c r="W66" s="198" t="s">
        <v>153</v>
      </c>
      <c r="Y66" s="34"/>
      <c r="Z66" s="34"/>
      <c r="AA66" s="168"/>
      <c r="AB66" s="168"/>
      <c r="AC66" s="168"/>
      <c r="AD66" s="168"/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s="34"/>
      <c r="U67" s="168"/>
      <c r="V67" s="168"/>
      <c r="Y67" s="34"/>
      <c r="Z67" s="34"/>
      <c r="AA67" s="168"/>
      <c r="AB67" s="168"/>
      <c r="AC67" s="168"/>
      <c r="AD67" s="168"/>
    </row>
    <row r="68" spans="1:30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t="s">
        <v>315</v>
      </c>
      <c r="S68" s="34" t="s">
        <v>32</v>
      </c>
      <c r="T68" s="34"/>
      <c r="U68" s="168"/>
      <c r="V68" s="168"/>
      <c r="Y68" s="34"/>
      <c r="Z68" s="34"/>
      <c r="AA68" s="168"/>
      <c r="AB68" s="168"/>
      <c r="AC68" s="168"/>
      <c r="AD68" s="168"/>
    </row>
    <row r="69" spans="1:30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232" t="s">
        <v>156</v>
      </c>
      <c r="T69" s="34"/>
      <c r="U69" s="168"/>
      <c r="V69" s="168"/>
      <c r="Y69" s="34"/>
      <c r="Z69" s="34"/>
      <c r="AA69" s="168"/>
      <c r="AB69" s="168"/>
      <c r="AC69" s="168"/>
      <c r="AD69" s="168"/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 t="s">
        <v>183</v>
      </c>
      <c r="T70" s="34"/>
      <c r="U70" s="168"/>
      <c r="V70" s="168"/>
      <c r="Y70" s="34"/>
    </row>
    <row r="71" spans="1:30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/>
      <c r="T71" s="34" t="s">
        <v>170</v>
      </c>
      <c r="U71" s="348">
        <v>2413617219001</v>
      </c>
      <c r="V71" s="348"/>
      <c r="W71" s="198" t="s">
        <v>153</v>
      </c>
      <c r="X71" s="216" t="s">
        <v>201</v>
      </c>
      <c r="Y71" s="206">
        <v>1028133</v>
      </c>
      <c r="Z71" s="199" t="s">
        <v>1013</v>
      </c>
      <c r="AA71" s="380" t="s">
        <v>285</v>
      </c>
      <c r="AB71" s="380"/>
      <c r="AC71" s="380"/>
      <c r="AD71" s="380"/>
    </row>
    <row r="72" spans="1:30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/>
      <c r="T72" s="34"/>
      <c r="U72" s="205" t="s">
        <v>1063</v>
      </c>
      <c r="V72" s="205"/>
      <c r="Y72" s="34"/>
      <c r="Z72" s="34"/>
      <c r="AA72" s="168"/>
      <c r="AB72" s="168"/>
      <c r="AC72" s="168"/>
      <c r="AD72" s="168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34"/>
      <c r="T73" s="34" t="s">
        <v>1062</v>
      </c>
      <c r="U73" s="348">
        <v>2412517219001</v>
      </c>
      <c r="V73" s="348"/>
      <c r="W73" s="198" t="s">
        <v>153</v>
      </c>
      <c r="X73" s="216" t="s">
        <v>201</v>
      </c>
      <c r="Y73" s="206">
        <v>1027354</v>
      </c>
      <c r="Z73" s="199" t="s">
        <v>1013</v>
      </c>
      <c r="AA73" s="380" t="s">
        <v>905</v>
      </c>
      <c r="AB73" s="380"/>
      <c r="AC73" s="380"/>
      <c r="AD73" s="380"/>
    </row>
    <row r="74" spans="1:30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/>
      <c r="T74" s="34"/>
      <c r="U74" s="205" t="s">
        <v>1064</v>
      </c>
      <c r="V74" s="205"/>
      <c r="Y74" s="34"/>
      <c r="Z74" s="34"/>
      <c r="AA74" s="168"/>
      <c r="AB74" s="168"/>
      <c r="AC74" s="168"/>
      <c r="AD74" s="168"/>
    </row>
    <row r="75" spans="1:30" ht="19.5" customHeight="1" x14ac:dyDescent="0.25">
      <c r="A75" s="311"/>
      <c r="B75" s="314"/>
      <c r="C75" s="296"/>
      <c r="D75" s="298"/>
      <c r="E75" s="304"/>
      <c r="F75" s="304"/>
      <c r="G75" s="286"/>
      <c r="H75" s="286"/>
      <c r="I75" s="289"/>
      <c r="J75" s="289"/>
      <c r="K75" s="304"/>
      <c r="L75" s="304"/>
      <c r="M75" s="320"/>
      <c r="N75" s="323"/>
      <c r="O75" s="326"/>
      <c r="P75" s="329"/>
      <c r="Q75" s="62">
        <v>0.29166666666666669</v>
      </c>
    </row>
    <row r="76" spans="1:30" ht="19.5" customHeight="1" x14ac:dyDescent="0.25">
      <c r="A76" s="309" t="s">
        <v>30</v>
      </c>
      <c r="B76" s="312">
        <f>SUM(B42+1)</f>
        <v>46086</v>
      </c>
      <c r="C76" s="290" t="s">
        <v>1076</v>
      </c>
      <c r="D76" s="292"/>
      <c r="E76" s="302">
        <v>0</v>
      </c>
      <c r="F76" s="302">
        <v>0</v>
      </c>
      <c r="G76" s="284">
        <v>0.32708333333333334</v>
      </c>
      <c r="H76" s="284">
        <v>0.52083333333333337</v>
      </c>
      <c r="I76" s="287">
        <v>0.54166666666666663</v>
      </c>
      <c r="J76" s="287">
        <v>0.70486111111111116</v>
      </c>
      <c r="K76" s="302">
        <v>0</v>
      </c>
      <c r="L76" s="302">
        <v>0</v>
      </c>
      <c r="M76" s="318">
        <f>(F76-E76)+(L76-K76)</f>
        <v>0</v>
      </c>
      <c r="N76" s="321">
        <f>(H76-G76)</f>
        <v>0.19375000000000003</v>
      </c>
      <c r="O76" s="324">
        <f>(J76-I76)</f>
        <v>0.16319444444444453</v>
      </c>
      <c r="P76" s="327">
        <f>SUM(M76:O98)</f>
        <v>0.35694444444444456</v>
      </c>
      <c r="Q76" s="62"/>
      <c r="R76" t="s">
        <v>778</v>
      </c>
      <c r="S76" s="34" t="s">
        <v>24</v>
      </c>
      <c r="T76" s="34"/>
      <c r="U76" s="168"/>
      <c r="V76" s="168"/>
    </row>
    <row r="77" spans="1:30" ht="19.5" customHeight="1" x14ac:dyDescent="0.3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Q77" s="62"/>
      <c r="S77" s="232" t="s">
        <v>779</v>
      </c>
      <c r="T77" s="34"/>
      <c r="U77" s="168"/>
      <c r="V77" s="168"/>
      <c r="Y77" s="34"/>
    </row>
    <row r="78" spans="1:30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Q78" s="62"/>
      <c r="S78" s="34" t="s">
        <v>1065</v>
      </c>
      <c r="T78" s="34"/>
      <c r="U78" s="168"/>
      <c r="V78" s="168"/>
      <c r="W78" s="184" t="s">
        <v>151</v>
      </c>
      <c r="X78" s="197" t="s">
        <v>1077</v>
      </c>
      <c r="Y78" s="197"/>
      <c r="Z78" s="197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Q79" s="62"/>
      <c r="S79" s="34" t="s">
        <v>1066</v>
      </c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Q80" s="62"/>
      <c r="T80" s="34" t="s">
        <v>1067</v>
      </c>
      <c r="U80" s="184" t="s">
        <v>151</v>
      </c>
    </row>
    <row r="81" spans="1:34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Q81" s="62"/>
      <c r="T81" s="34" t="s">
        <v>1068</v>
      </c>
      <c r="U81" s="184" t="s">
        <v>151</v>
      </c>
    </row>
    <row r="82" spans="1:34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Q82" s="62"/>
      <c r="T82" s="34" t="s">
        <v>1069</v>
      </c>
      <c r="U82" s="184" t="s">
        <v>151</v>
      </c>
      <c r="Y82" s="34"/>
      <c r="Z82" s="280"/>
      <c r="AA82" s="280"/>
    </row>
    <row r="83" spans="1:34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Q83" s="62"/>
      <c r="R83" s="34" t="s">
        <v>825</v>
      </c>
      <c r="S83" s="34" t="s">
        <v>25</v>
      </c>
      <c r="U83" s="34"/>
      <c r="V83" s="1"/>
      <c r="W83" s="1"/>
      <c r="X83" s="1"/>
      <c r="Y83" s="34"/>
      <c r="Z83" s="168"/>
      <c r="AA83" s="168"/>
    </row>
    <row r="84" spans="1:34" ht="19.5" customHeight="1" x14ac:dyDescent="0.3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Q84" s="62"/>
      <c r="R84" s="34"/>
      <c r="S84" s="232" t="s">
        <v>288</v>
      </c>
      <c r="U84" s="34"/>
      <c r="V84" s="1"/>
      <c r="W84" s="1"/>
      <c r="X84" s="1"/>
      <c r="Y84" s="34"/>
      <c r="Z84" s="168"/>
      <c r="AA84" s="168"/>
    </row>
    <row r="85" spans="1:34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Q85" s="62"/>
      <c r="S85" s="34" t="s">
        <v>180</v>
      </c>
    </row>
    <row r="86" spans="1:34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Q86" s="62"/>
      <c r="T86" s="34" t="s">
        <v>1070</v>
      </c>
      <c r="U86" s="280" t="s">
        <v>1072</v>
      </c>
      <c r="V86" s="281"/>
      <c r="W86" s="184" t="s">
        <v>151</v>
      </c>
      <c r="X86" s="1"/>
    </row>
    <row r="87" spans="1:34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Q87" s="62"/>
      <c r="S87" s="34"/>
      <c r="T87" s="34" t="s">
        <v>1071</v>
      </c>
      <c r="U87" s="280" t="s">
        <v>1073</v>
      </c>
      <c r="V87" s="281"/>
      <c r="W87" s="184" t="s">
        <v>151</v>
      </c>
      <c r="Y87" s="34"/>
    </row>
    <row r="88" spans="1:34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Q88" s="62"/>
      <c r="R88" s="34" t="s">
        <v>1075</v>
      </c>
      <c r="S88" s="34" t="s">
        <v>24</v>
      </c>
    </row>
    <row r="89" spans="1:34" ht="19.5" customHeight="1" x14ac:dyDescent="0.3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Q89" s="62"/>
      <c r="S89" s="232" t="s">
        <v>152</v>
      </c>
    </row>
    <row r="90" spans="1:34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Q90" s="62"/>
      <c r="S90" s="34" t="s">
        <v>1074</v>
      </c>
      <c r="X90" s="198" t="s">
        <v>153</v>
      </c>
    </row>
    <row r="91" spans="1:34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Q91" s="62"/>
      <c r="R91" t="s">
        <v>315</v>
      </c>
      <c r="S91" s="34" t="s">
        <v>24</v>
      </c>
      <c r="X91" s="34"/>
    </row>
    <row r="92" spans="1:34" ht="19.5" customHeight="1" x14ac:dyDescent="0.3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Q92" s="62"/>
      <c r="S92" s="232" t="s">
        <v>156</v>
      </c>
      <c r="X92" s="34"/>
    </row>
    <row r="93" spans="1:34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Q93" s="62"/>
      <c r="S93" s="34" t="s">
        <v>183</v>
      </c>
      <c r="T93" s="34"/>
      <c r="U93" s="168"/>
      <c r="V93" s="168"/>
      <c r="Y93" s="34"/>
    </row>
    <row r="94" spans="1:34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Q94" s="62"/>
      <c r="S94" s="34"/>
      <c r="T94" s="34" t="s">
        <v>170</v>
      </c>
      <c r="U94" s="348">
        <v>2413617219001</v>
      </c>
      <c r="V94" s="348"/>
      <c r="W94" s="198" t="s">
        <v>153</v>
      </c>
      <c r="X94" s="220" t="s">
        <v>201</v>
      </c>
      <c r="Y94" s="215">
        <v>1028133</v>
      </c>
      <c r="Z94" s="199" t="s">
        <v>1013</v>
      </c>
      <c r="AA94" s="379" t="s">
        <v>285</v>
      </c>
      <c r="AB94" s="379"/>
      <c r="AC94" s="379"/>
      <c r="AD94" s="379"/>
      <c r="AE94" s="379" t="s">
        <v>905</v>
      </c>
      <c r="AF94" s="379"/>
      <c r="AG94" s="379"/>
      <c r="AH94" s="379"/>
    </row>
    <row r="95" spans="1:34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Q95" s="62"/>
      <c r="S95" s="34"/>
      <c r="T95" s="34"/>
      <c r="U95" s="205" t="s">
        <v>1063</v>
      </c>
      <c r="V95" s="205"/>
      <c r="Y95" s="34"/>
      <c r="Z95" s="34"/>
      <c r="AA95" s="168"/>
      <c r="AB95" s="168"/>
      <c r="AC95" s="168"/>
      <c r="AD95" s="168"/>
    </row>
    <row r="96" spans="1:34" ht="19.5" customHeight="1" x14ac:dyDescent="0.25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Q96" s="62"/>
      <c r="S96" s="34"/>
      <c r="T96" s="34" t="s">
        <v>1062</v>
      </c>
      <c r="U96" s="348">
        <v>2412517219001</v>
      </c>
      <c r="V96" s="348"/>
      <c r="W96" s="198" t="s">
        <v>153</v>
      </c>
      <c r="X96" s="220" t="s">
        <v>201</v>
      </c>
      <c r="Y96" s="215">
        <v>1027354</v>
      </c>
      <c r="Z96" s="199" t="s">
        <v>1013</v>
      </c>
      <c r="AA96" s="379" t="s">
        <v>905</v>
      </c>
      <c r="AB96" s="379"/>
      <c r="AC96" s="379"/>
      <c r="AD96" s="379"/>
    </row>
    <row r="97" spans="1:30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Q97" s="62"/>
      <c r="S97" s="34"/>
      <c r="T97" s="34"/>
      <c r="U97" s="205" t="s">
        <v>1064</v>
      </c>
      <c r="V97" s="205"/>
      <c r="Y97" s="34"/>
      <c r="Z97" s="34"/>
      <c r="AA97" s="168"/>
      <c r="AB97" s="168"/>
      <c r="AC97" s="168"/>
      <c r="AD97" s="168"/>
    </row>
    <row r="98" spans="1:30" ht="19.5" customHeight="1" x14ac:dyDescent="0.25">
      <c r="A98" s="311"/>
      <c r="B98" s="314"/>
      <c r="C98" s="296"/>
      <c r="D98" s="298"/>
      <c r="E98" s="304"/>
      <c r="F98" s="304"/>
      <c r="G98" s="286"/>
      <c r="H98" s="286"/>
      <c r="I98" s="289"/>
      <c r="J98" s="289"/>
      <c r="K98" s="304"/>
      <c r="L98" s="304"/>
      <c r="M98" s="320"/>
      <c r="N98" s="323"/>
      <c r="O98" s="326"/>
      <c r="P98" s="329"/>
      <c r="Q98" s="62">
        <v>0.29166666666666669</v>
      </c>
    </row>
    <row r="99" spans="1:30" ht="19.5" customHeight="1" x14ac:dyDescent="0.25">
      <c r="A99" s="309" t="s">
        <v>31</v>
      </c>
      <c r="B99" s="312">
        <f>SUM(B76+1)</f>
        <v>46087</v>
      </c>
      <c r="C99" s="290" t="s">
        <v>825</v>
      </c>
      <c r="D99" s="292"/>
      <c r="E99" s="302">
        <v>0</v>
      </c>
      <c r="F99" s="302">
        <v>0</v>
      </c>
      <c r="G99" s="284">
        <v>0.36666666666666664</v>
      </c>
      <c r="H99" s="284">
        <v>0.52083333333333337</v>
      </c>
      <c r="I99" s="287">
        <v>0.54166666666666663</v>
      </c>
      <c r="J99" s="287">
        <v>0.65833333333333333</v>
      </c>
      <c r="K99" s="302">
        <v>0</v>
      </c>
      <c r="L99" s="302">
        <v>0</v>
      </c>
      <c r="M99" s="318">
        <f>(F99-E99)+(L99-K99)</f>
        <v>0</v>
      </c>
      <c r="N99" s="321">
        <f>(H99-G99)</f>
        <v>0.15416666666666673</v>
      </c>
      <c r="O99" s="324">
        <f>(J99-I99)</f>
        <v>0.1166666666666667</v>
      </c>
      <c r="P99" s="327">
        <f>SUM(M99:O107)</f>
        <v>0.27083333333333343</v>
      </c>
      <c r="R99" s="34" t="s">
        <v>825</v>
      </c>
      <c r="S99" s="34" t="s">
        <v>42</v>
      </c>
      <c r="U99" s="34"/>
      <c r="V99" s="1"/>
      <c r="W99" s="1"/>
      <c r="X99" s="1"/>
    </row>
    <row r="100" spans="1:30" ht="19.5" customHeight="1" x14ac:dyDescent="0.3">
      <c r="A100" s="310"/>
      <c r="B100" s="313"/>
      <c r="C100" s="293"/>
      <c r="D100" s="295"/>
      <c r="E100" s="303"/>
      <c r="F100" s="303"/>
      <c r="G100" s="285"/>
      <c r="H100" s="285"/>
      <c r="I100" s="288"/>
      <c r="J100" s="288"/>
      <c r="K100" s="303"/>
      <c r="L100" s="303"/>
      <c r="M100" s="319"/>
      <c r="N100" s="322"/>
      <c r="O100" s="325"/>
      <c r="P100" s="328"/>
      <c r="R100" s="34"/>
      <c r="S100" s="232" t="s">
        <v>288</v>
      </c>
      <c r="U100" s="34"/>
      <c r="V100" s="1"/>
      <c r="W100" s="1"/>
      <c r="X100" s="1"/>
    </row>
    <row r="101" spans="1:30" ht="19.5" customHeight="1" x14ac:dyDescent="0.25">
      <c r="A101" s="310"/>
      <c r="B101" s="313"/>
      <c r="C101" s="293"/>
      <c r="D101" s="295"/>
      <c r="E101" s="303"/>
      <c r="F101" s="303"/>
      <c r="G101" s="285"/>
      <c r="H101" s="285"/>
      <c r="I101" s="288"/>
      <c r="J101" s="288"/>
      <c r="K101" s="303"/>
      <c r="L101" s="303"/>
      <c r="M101" s="319"/>
      <c r="N101" s="322"/>
      <c r="O101" s="325"/>
      <c r="P101" s="328"/>
      <c r="S101" s="34" t="s">
        <v>180</v>
      </c>
      <c r="V101" s="281"/>
      <c r="W101" s="281"/>
      <c r="X101" s="281"/>
    </row>
    <row r="102" spans="1:30" ht="19.5" customHeight="1" x14ac:dyDescent="0.25">
      <c r="A102" s="310"/>
      <c r="B102" s="313"/>
      <c r="C102" s="293"/>
      <c r="D102" s="295"/>
      <c r="E102" s="303"/>
      <c r="F102" s="303"/>
      <c r="G102" s="285"/>
      <c r="H102" s="285"/>
      <c r="I102" s="288"/>
      <c r="J102" s="288"/>
      <c r="K102" s="303"/>
      <c r="L102" s="303"/>
      <c r="M102" s="319"/>
      <c r="N102" s="322"/>
      <c r="O102" s="325"/>
      <c r="P102" s="328"/>
      <c r="T102" s="34" t="s">
        <v>1070</v>
      </c>
      <c r="U102" s="280" t="s">
        <v>1072</v>
      </c>
      <c r="V102" s="281"/>
      <c r="W102" s="184" t="s">
        <v>151</v>
      </c>
      <c r="X102" s="1"/>
      <c r="Z102" s="280"/>
      <c r="AA102" s="280"/>
    </row>
    <row r="103" spans="1:30" ht="19.5" customHeight="1" x14ac:dyDescent="0.25">
      <c r="A103" s="310"/>
      <c r="B103" s="313"/>
      <c r="C103" s="293"/>
      <c r="D103" s="295"/>
      <c r="E103" s="303"/>
      <c r="F103" s="303"/>
      <c r="G103" s="285"/>
      <c r="H103" s="285"/>
      <c r="I103" s="288"/>
      <c r="J103" s="288"/>
      <c r="K103" s="303"/>
      <c r="L103" s="303"/>
      <c r="M103" s="319"/>
      <c r="N103" s="322"/>
      <c r="O103" s="325"/>
      <c r="P103" s="328"/>
      <c r="S103" s="34"/>
      <c r="T103" s="34" t="s">
        <v>1071</v>
      </c>
      <c r="U103" s="280" t="s">
        <v>1073</v>
      </c>
      <c r="V103" s="281"/>
      <c r="W103" s="184" t="s">
        <v>151</v>
      </c>
      <c r="Z103" s="280"/>
      <c r="AA103" s="280"/>
      <c r="AB103" s="280"/>
    </row>
    <row r="104" spans="1:30" ht="19.5" customHeight="1" x14ac:dyDescent="0.25">
      <c r="A104" s="310"/>
      <c r="B104" s="313"/>
      <c r="C104" s="293"/>
      <c r="D104" s="295"/>
      <c r="E104" s="303"/>
      <c r="F104" s="303"/>
      <c r="G104" s="285"/>
      <c r="H104" s="285"/>
      <c r="I104" s="288"/>
      <c r="J104" s="288"/>
      <c r="K104" s="303"/>
      <c r="L104" s="303"/>
      <c r="M104" s="319"/>
      <c r="N104" s="322"/>
      <c r="O104" s="325"/>
      <c r="P104" s="328"/>
      <c r="U104" s="34"/>
      <c r="V104" s="280"/>
      <c r="W104" s="280"/>
      <c r="X104" s="281"/>
      <c r="Y104" s="34"/>
      <c r="Z104" s="280"/>
      <c r="AA104" s="280"/>
      <c r="AB104" s="280"/>
    </row>
    <row r="105" spans="1:30" ht="19.5" customHeight="1" x14ac:dyDescent="0.25">
      <c r="A105" s="310"/>
      <c r="B105" s="313"/>
      <c r="C105" s="293"/>
      <c r="D105" s="295"/>
      <c r="E105" s="303"/>
      <c r="F105" s="303"/>
      <c r="G105" s="285"/>
      <c r="H105" s="285"/>
      <c r="I105" s="288"/>
      <c r="J105" s="288"/>
      <c r="K105" s="303"/>
      <c r="L105" s="303"/>
      <c r="M105" s="319"/>
      <c r="N105" s="322"/>
      <c r="O105" s="325"/>
      <c r="P105" s="328"/>
      <c r="S105" s="34"/>
      <c r="T105" s="34"/>
      <c r="U105" s="34"/>
      <c r="V105" s="1"/>
      <c r="W105" s="1"/>
      <c r="X105" s="1"/>
      <c r="Z105" s="168"/>
      <c r="AA105" s="168"/>
    </row>
    <row r="106" spans="1:30" ht="19.5" customHeight="1" x14ac:dyDescent="0.25">
      <c r="A106" s="310"/>
      <c r="B106" s="313"/>
      <c r="C106" s="293"/>
      <c r="D106" s="295"/>
      <c r="E106" s="303"/>
      <c r="F106" s="303"/>
      <c r="G106" s="285"/>
      <c r="H106" s="285"/>
      <c r="I106" s="288"/>
      <c r="J106" s="288"/>
      <c r="K106" s="303"/>
      <c r="L106" s="303"/>
      <c r="M106" s="319"/>
      <c r="N106" s="322"/>
      <c r="O106" s="325"/>
      <c r="P106" s="328"/>
      <c r="S106" s="34"/>
      <c r="T106" s="34"/>
      <c r="U106" s="34"/>
      <c r="V106" s="1"/>
      <c r="W106" s="1"/>
      <c r="X106" s="34"/>
      <c r="Z106" s="168"/>
      <c r="AA106" s="168"/>
    </row>
    <row r="107" spans="1:30" ht="19.5" customHeight="1" x14ac:dyDescent="0.25">
      <c r="A107" s="311"/>
      <c r="B107" s="314"/>
      <c r="C107" s="296"/>
      <c r="D107" s="298"/>
      <c r="E107" s="304"/>
      <c r="F107" s="304"/>
      <c r="G107" s="286"/>
      <c r="H107" s="286"/>
      <c r="I107" s="289"/>
      <c r="J107" s="289"/>
      <c r="K107" s="304"/>
      <c r="L107" s="304"/>
      <c r="M107" s="320"/>
      <c r="N107" s="323"/>
      <c r="O107" s="326"/>
      <c r="P107" s="329"/>
      <c r="Q107" s="62">
        <v>0.29166666666666669</v>
      </c>
    </row>
    <row r="108" spans="1:30" ht="19.5" customHeight="1" x14ac:dyDescent="0.25">
      <c r="A108" s="35" t="s">
        <v>34</v>
      </c>
      <c r="B108" s="36">
        <f>SUM(B99+1)</f>
        <v>46088</v>
      </c>
      <c r="C108" s="290"/>
      <c r="D108" s="292"/>
      <c r="E108" s="299"/>
      <c r="F108" s="299"/>
      <c r="G108" s="299"/>
      <c r="H108" s="299"/>
      <c r="I108" s="299"/>
      <c r="J108" s="299"/>
      <c r="K108" s="299"/>
      <c r="L108" s="299"/>
      <c r="M108" s="318">
        <f>(F108-E108)+(L108-K108)</f>
        <v>0</v>
      </c>
      <c r="N108" s="318">
        <f>(H108-G108)+(J108-I108)</f>
        <v>0</v>
      </c>
      <c r="O108" s="318">
        <f>(H108-G108)+(J108-I108)</f>
        <v>0</v>
      </c>
      <c r="P108" s="318">
        <f>SUM(M108:O109)</f>
        <v>0</v>
      </c>
    </row>
    <row r="109" spans="1:30" ht="19.5" customHeight="1" x14ac:dyDescent="0.25">
      <c r="A109" s="37" t="s">
        <v>35</v>
      </c>
      <c r="B109" s="36">
        <f>SUM(B108+1)</f>
        <v>46089</v>
      </c>
      <c r="C109" s="296"/>
      <c r="D109" s="298"/>
      <c r="E109" s="301"/>
      <c r="F109" s="301"/>
      <c r="G109" s="301"/>
      <c r="H109" s="301"/>
      <c r="I109" s="301"/>
      <c r="J109" s="301"/>
      <c r="K109" s="301"/>
      <c r="L109" s="301"/>
      <c r="M109" s="320"/>
      <c r="N109" s="320"/>
      <c r="O109" s="320"/>
      <c r="P109" s="320"/>
    </row>
    <row r="110" spans="1:30" ht="30" customHeight="1" x14ac:dyDescent="0.25">
      <c r="A110" s="38"/>
      <c r="B110" s="38"/>
      <c r="C110" s="38"/>
      <c r="D110" s="38"/>
      <c r="E110" s="39"/>
      <c r="F110" s="40"/>
      <c r="G110" s="40"/>
      <c r="H110" s="38"/>
      <c r="I110" s="38"/>
      <c r="J110" s="38"/>
      <c r="K110" s="41"/>
      <c r="L110" s="41"/>
      <c r="M110" s="41"/>
      <c r="N110" s="38"/>
    </row>
    <row r="111" spans="1:30" ht="30.75" customHeight="1" x14ac:dyDescent="0.25">
      <c r="A111" s="38"/>
      <c r="B111" s="38"/>
      <c r="C111" s="38"/>
      <c r="D111" s="38"/>
      <c r="F111" s="38"/>
      <c r="G111" s="38"/>
      <c r="H111" s="38"/>
      <c r="I111" s="38"/>
      <c r="J111" s="330" t="s">
        <v>36</v>
      </c>
      <c r="K111" s="330"/>
      <c r="L111" s="330"/>
      <c r="M111" s="108">
        <f>SUM(M9+M28+M42+M76+M99+M108+M109)</f>
        <v>0</v>
      </c>
      <c r="N111" s="110">
        <f>SUM(N9+N28+N42+N76+N99+N108+N109)</f>
        <v>0.8909722222222225</v>
      </c>
      <c r="O111" s="109">
        <f>SUM(O9+O28+O42+O76+O99+O108+O109)</f>
        <v>0.83819444444444458</v>
      </c>
      <c r="P111" s="111">
        <f>SUM(P9+P28+P42+P76+P99+P108+P109)</f>
        <v>1.7291666666666672</v>
      </c>
    </row>
    <row r="112" spans="1:30" ht="30.75" customHeight="1" x14ac:dyDescent="0.25">
      <c r="A112" s="38"/>
      <c r="B112" s="38"/>
      <c r="C112" s="38"/>
      <c r="D112" s="38"/>
      <c r="F112" s="38"/>
      <c r="G112" s="38"/>
      <c r="H112" s="38"/>
      <c r="I112" s="38"/>
      <c r="J112" s="330" t="s">
        <v>37</v>
      </c>
      <c r="K112" s="330"/>
      <c r="L112" s="331"/>
      <c r="M112" s="42"/>
      <c r="N112" s="51">
        <f>SUM(Q9:Q109)</f>
        <v>1.4583333333333335</v>
      </c>
      <c r="O112" s="43"/>
    </row>
    <row r="113" spans="1:15" ht="30.75" customHeight="1" x14ac:dyDescent="0.25">
      <c r="A113" s="38"/>
      <c r="B113" s="38"/>
      <c r="C113" s="38"/>
      <c r="D113" s="38"/>
      <c r="F113" s="38"/>
      <c r="G113" s="38"/>
      <c r="H113" s="38"/>
      <c r="I113" s="38"/>
      <c r="J113" s="330" t="s">
        <v>38</v>
      </c>
      <c r="K113" s="330"/>
      <c r="L113" s="331"/>
      <c r="M113" s="42"/>
      <c r="N113" s="51">
        <f>SUM(P111-N112)</f>
        <v>0.2708333333333337</v>
      </c>
      <c r="O113" s="43"/>
    </row>
    <row r="114" spans="1:15" ht="30.75" customHeight="1" x14ac:dyDescent="0.25">
      <c r="A114" s="38"/>
      <c r="B114" s="38"/>
      <c r="C114" s="38"/>
      <c r="D114" s="38"/>
      <c r="F114" s="38"/>
      <c r="G114" s="38"/>
      <c r="H114" s="38"/>
      <c r="I114" s="38"/>
      <c r="J114" s="330" t="s">
        <v>39</v>
      </c>
      <c r="K114" s="330"/>
      <c r="L114" s="331"/>
      <c r="M114" s="42"/>
      <c r="N114" s="51">
        <f>'SEM9'!N129</f>
        <v>2.0951388888888891</v>
      </c>
      <c r="O114" s="43"/>
    </row>
    <row r="115" spans="1:15" ht="30.75" customHeight="1" x14ac:dyDescent="0.25">
      <c r="H115" s="38"/>
      <c r="I115" s="38"/>
      <c r="J115" s="330" t="s">
        <v>40</v>
      </c>
      <c r="K115" s="330"/>
      <c r="L115" s="331"/>
      <c r="M115" s="44"/>
      <c r="N115" s="52">
        <f>N113+N114</f>
        <v>2.365972222222223</v>
      </c>
      <c r="O115" s="45"/>
    </row>
    <row r="122" spans="1:15" x14ac:dyDescent="0.25">
      <c r="F122" s="38"/>
      <c r="G122" s="38"/>
      <c r="H122" s="38"/>
      <c r="I122" s="38"/>
    </row>
    <row r="123" spans="1:15" x14ac:dyDescent="0.25">
      <c r="F123" s="38"/>
      <c r="G123" s="38"/>
      <c r="H123" s="38"/>
      <c r="I123" s="38"/>
    </row>
    <row r="124" spans="1:15" x14ac:dyDescent="0.25">
      <c r="F124" s="38"/>
      <c r="G124" s="38"/>
      <c r="H124" s="38"/>
      <c r="I124" s="38"/>
    </row>
    <row r="125" spans="1:15" x14ac:dyDescent="0.25">
      <c r="F125" s="38"/>
      <c r="G125" s="38"/>
      <c r="H125" s="38"/>
      <c r="I125" s="38"/>
    </row>
    <row r="126" spans="1:15" x14ac:dyDescent="0.25">
      <c r="F126" s="38"/>
      <c r="G126" s="38"/>
      <c r="H126" s="38"/>
      <c r="I126" s="38"/>
    </row>
    <row r="127" spans="1:15" x14ac:dyDescent="0.25">
      <c r="F127" s="38"/>
      <c r="G127" s="38"/>
      <c r="H127" s="38"/>
      <c r="I127" s="38"/>
    </row>
    <row r="133" spans="5:5" x14ac:dyDescent="0.25">
      <c r="E133" s="15"/>
    </row>
  </sheetData>
  <mergeCells count="144">
    <mergeCell ref="AA50:AD50"/>
    <mergeCell ref="U71:V71"/>
    <mergeCell ref="U73:V73"/>
    <mergeCell ref="AA71:AD71"/>
    <mergeCell ref="AA73:AD73"/>
    <mergeCell ref="U45:V45"/>
    <mergeCell ref="U46:V46"/>
    <mergeCell ref="U52:V52"/>
    <mergeCell ref="U53:V53"/>
    <mergeCell ref="U54:V54"/>
    <mergeCell ref="U55:V55"/>
    <mergeCell ref="U56:V56"/>
    <mergeCell ref="AA45:AD45"/>
    <mergeCell ref="U60:V60"/>
    <mergeCell ref="AA60:AD60"/>
    <mergeCell ref="U63:V63"/>
    <mergeCell ref="Z82:AA82"/>
    <mergeCell ref="Z102:AA102"/>
    <mergeCell ref="M108:M109"/>
    <mergeCell ref="N108:N109"/>
    <mergeCell ref="O108:O109"/>
    <mergeCell ref="Z103:AB103"/>
    <mergeCell ref="Z104:AB104"/>
    <mergeCell ref="AA94:AD94"/>
    <mergeCell ref="U96:V96"/>
    <mergeCell ref="AA96:AD96"/>
    <mergeCell ref="U94:V94"/>
    <mergeCell ref="U87:V87"/>
    <mergeCell ref="V101:X101"/>
    <mergeCell ref="U102:V102"/>
    <mergeCell ref="U103:V103"/>
    <mergeCell ref="C108:D109"/>
    <mergeCell ref="E108:E109"/>
    <mergeCell ref="F108:F109"/>
    <mergeCell ref="G108:G109"/>
    <mergeCell ref="H108:H109"/>
    <mergeCell ref="H28:H41"/>
    <mergeCell ref="I108:I109"/>
    <mergeCell ref="E99:E107"/>
    <mergeCell ref="F99:F107"/>
    <mergeCell ref="H42:H75"/>
    <mergeCell ref="H76:H98"/>
    <mergeCell ref="H99:H107"/>
    <mergeCell ref="I76:I98"/>
    <mergeCell ref="I99:I107"/>
    <mergeCell ref="Q6:Q7"/>
    <mergeCell ref="M99:M107"/>
    <mergeCell ref="N99:N107"/>
    <mergeCell ref="O99:O107"/>
    <mergeCell ref="P99:P107"/>
    <mergeCell ref="M76:M98"/>
    <mergeCell ref="N76:N98"/>
    <mergeCell ref="O76:O98"/>
    <mergeCell ref="P76:P98"/>
    <mergeCell ref="M42:M75"/>
    <mergeCell ref="O42:O75"/>
    <mergeCell ref="P42:P75"/>
    <mergeCell ref="M28:M41"/>
    <mergeCell ref="P28:P41"/>
    <mergeCell ref="A99:A107"/>
    <mergeCell ref="B76:B98"/>
    <mergeCell ref="B99:B107"/>
    <mergeCell ref="F28:F41"/>
    <mergeCell ref="E42:E75"/>
    <mergeCell ref="F42:F75"/>
    <mergeCell ref="E76:E98"/>
    <mergeCell ref="F76:F98"/>
    <mergeCell ref="G28:G41"/>
    <mergeCell ref="G42:G75"/>
    <mergeCell ref="G76:G98"/>
    <mergeCell ref="G99:G107"/>
    <mergeCell ref="C99:D107"/>
    <mergeCell ref="A76:A98"/>
    <mergeCell ref="C76:D98"/>
    <mergeCell ref="J115:L115"/>
    <mergeCell ref="J111:L111"/>
    <mergeCell ref="J112:L112"/>
    <mergeCell ref="J113:L113"/>
    <mergeCell ref="J114:L114"/>
    <mergeCell ref="P9:P27"/>
    <mergeCell ref="T36:U36"/>
    <mergeCell ref="V36:X36"/>
    <mergeCell ref="J99:J107"/>
    <mergeCell ref="N28:N41"/>
    <mergeCell ref="O28:O41"/>
    <mergeCell ref="K28:K41"/>
    <mergeCell ref="L28:L41"/>
    <mergeCell ref="P108:P109"/>
    <mergeCell ref="K99:K107"/>
    <mergeCell ref="L99:L107"/>
    <mergeCell ref="V104:X104"/>
    <mergeCell ref="K9:K27"/>
    <mergeCell ref="L9:L27"/>
    <mergeCell ref="J108:J109"/>
    <mergeCell ref="K108:K109"/>
    <mergeCell ref="L108:L109"/>
    <mergeCell ref="A1:N1"/>
    <mergeCell ref="G6:H6"/>
    <mergeCell ref="I6:J6"/>
    <mergeCell ref="K6:L6"/>
    <mergeCell ref="M6:P6"/>
    <mergeCell ref="A9:A27"/>
    <mergeCell ref="A42:A75"/>
    <mergeCell ref="B9:B27"/>
    <mergeCell ref="B28:B41"/>
    <mergeCell ref="B42:B75"/>
    <mergeCell ref="N42:N75"/>
    <mergeCell ref="M9:M27"/>
    <mergeCell ref="E9:E27"/>
    <mergeCell ref="F9:F27"/>
    <mergeCell ref="A28:A41"/>
    <mergeCell ref="C28:D41"/>
    <mergeCell ref="C42:D75"/>
    <mergeCell ref="E28:E41"/>
    <mergeCell ref="I9:I27"/>
    <mergeCell ref="I28:I41"/>
    <mergeCell ref="I42:I75"/>
    <mergeCell ref="C9:D27"/>
    <mergeCell ref="G9:G27"/>
    <mergeCell ref="H9:H27"/>
    <mergeCell ref="AE94:AH94"/>
    <mergeCell ref="Y11:Z11"/>
    <mergeCell ref="J9:J27"/>
    <mergeCell ref="J28:J41"/>
    <mergeCell ref="J42:J75"/>
    <mergeCell ref="J76:J98"/>
    <mergeCell ref="K42:K75"/>
    <mergeCell ref="L42:L75"/>
    <mergeCell ref="K76:K98"/>
    <mergeCell ref="L76:L98"/>
    <mergeCell ref="N9:N27"/>
    <mergeCell ref="O9:O27"/>
    <mergeCell ref="Y40:Z40"/>
    <mergeCell ref="Y44:Z44"/>
    <mergeCell ref="T51:U51"/>
    <mergeCell ref="V51:X51"/>
    <mergeCell ref="U12:V12"/>
    <mergeCell ref="U13:V13"/>
    <mergeCell ref="U14:V14"/>
    <mergeCell ref="U15:V15"/>
    <mergeCell ref="U16:V16"/>
    <mergeCell ref="U17:V17"/>
    <mergeCell ref="U32:V32"/>
    <mergeCell ref="U86:V8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62">
    <pageSetUpPr fitToPage="1"/>
  </sheetPr>
  <dimension ref="A1:AE106"/>
  <sheetViews>
    <sheetView topLeftCell="B4" zoomScale="90" workbookViewId="0">
      <selection activeCell="R22" sqref="R2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26953125" customWidth="1"/>
    <col min="20" max="20" width="15.81640625" customWidth="1"/>
    <col min="21" max="21" width="20.453125" customWidth="1"/>
    <col min="22" max="22" width="14.26953125" customWidth="1"/>
    <col min="23" max="23" width="18" customWidth="1"/>
    <col min="24" max="24" width="15" customWidth="1"/>
    <col min="26" max="26" width="13.453125" bestFit="1" customWidth="1"/>
    <col min="27" max="27" width="22.81640625" customWidth="1"/>
    <col min="28" max="28" width="14.8164062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58</v>
      </c>
      <c r="B5" s="13" t="s">
        <v>3</v>
      </c>
      <c r="C5" s="14">
        <f>SUM('SEM10'!B109+1)</f>
        <v>46090</v>
      </c>
      <c r="D5" s="15" t="s">
        <v>4</v>
      </c>
      <c r="E5" s="16">
        <f>SUM(B82)</f>
        <v>46096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46090</v>
      </c>
      <c r="C9" s="290" t="s">
        <v>1078</v>
      </c>
      <c r="D9" s="292"/>
      <c r="E9" s="302"/>
      <c r="F9" s="302"/>
      <c r="G9" s="284">
        <v>0.33680555555555558</v>
      </c>
      <c r="H9" s="284">
        <v>0.5</v>
      </c>
      <c r="I9" s="287">
        <v>0.58333333333333337</v>
      </c>
      <c r="J9" s="287">
        <v>0.73124999999999996</v>
      </c>
      <c r="K9" s="302"/>
      <c r="L9" s="302"/>
      <c r="M9" s="318">
        <f>(F9-E9)+(L9-K9)</f>
        <v>0</v>
      </c>
      <c r="N9" s="321">
        <f>(H9-G9)</f>
        <v>0.16319444444444442</v>
      </c>
      <c r="O9" s="324">
        <f>(J9-I9)</f>
        <v>0.14791666666666659</v>
      </c>
      <c r="P9" s="327">
        <f>SUM(M9:O29)</f>
        <v>0.31111111111111101</v>
      </c>
      <c r="R9" s="34" t="s">
        <v>825</v>
      </c>
      <c r="S9" s="34" t="s">
        <v>298</v>
      </c>
      <c r="U9" s="384" t="s">
        <v>1084</v>
      </c>
      <c r="V9" s="384"/>
      <c r="W9" s="1"/>
      <c r="X9" s="1"/>
    </row>
    <row r="10" spans="1:28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232" t="s">
        <v>288</v>
      </c>
      <c r="U10" s="34"/>
      <c r="V10" s="1"/>
      <c r="W10" s="1"/>
      <c r="X10" s="1"/>
    </row>
    <row r="11" spans="1:28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180</v>
      </c>
      <c r="V11" s="281"/>
      <c r="W11" s="281"/>
      <c r="X11" s="281"/>
    </row>
    <row r="12" spans="1:28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T12" s="34" t="s">
        <v>1070</v>
      </c>
      <c r="U12" s="280" t="s">
        <v>1072</v>
      </c>
      <c r="V12" s="281"/>
      <c r="W12" s="184" t="s">
        <v>151</v>
      </c>
      <c r="X12" s="1"/>
    </row>
    <row r="13" spans="1:28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/>
      <c r="T13" s="34" t="s">
        <v>1071</v>
      </c>
      <c r="U13" s="280" t="s">
        <v>1073</v>
      </c>
      <c r="V13" s="281"/>
      <c r="W13" s="184" t="s">
        <v>151</v>
      </c>
    </row>
    <row r="14" spans="1:28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t="s">
        <v>778</v>
      </c>
      <c r="S14" s="34" t="s">
        <v>45</v>
      </c>
      <c r="T14" s="34"/>
      <c r="U14" s="168"/>
      <c r="V14" s="168"/>
      <c r="Y14" s="280"/>
      <c r="Z14" s="280"/>
    </row>
    <row r="15" spans="1:28" ht="19.5" customHeight="1" x14ac:dyDescent="0.3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232" t="s">
        <v>779</v>
      </c>
      <c r="T15" s="34"/>
      <c r="U15" s="168"/>
      <c r="V15" s="168"/>
      <c r="X15" s="34"/>
      <c r="Y15" s="280"/>
      <c r="Z15" s="280"/>
      <c r="AA15" s="280"/>
    </row>
    <row r="16" spans="1:28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 t="s">
        <v>1065</v>
      </c>
      <c r="T16" s="34"/>
      <c r="U16" s="168"/>
      <c r="V16" s="168"/>
      <c r="W16" s="184" t="s">
        <v>151</v>
      </c>
      <c r="X16" s="34"/>
      <c r="Y16" s="280"/>
      <c r="Z16" s="280"/>
      <c r="AA16" s="280"/>
      <c r="AB16" s="280"/>
    </row>
    <row r="17" spans="1:31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 t="s">
        <v>1066</v>
      </c>
    </row>
    <row r="18" spans="1:31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T18" s="34" t="s">
        <v>1067</v>
      </c>
      <c r="U18" s="184" t="s">
        <v>151</v>
      </c>
    </row>
    <row r="19" spans="1:31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T19" s="34" t="s">
        <v>1068</v>
      </c>
      <c r="U19" s="184" t="s">
        <v>151</v>
      </c>
      <c r="X19" s="280"/>
      <c r="Y19" s="280"/>
      <c r="Z19" s="280"/>
    </row>
    <row r="20" spans="1:31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T20" s="34" t="s">
        <v>1069</v>
      </c>
      <c r="U20" s="184" t="s">
        <v>151</v>
      </c>
      <c r="X20" s="168"/>
      <c r="Y20" s="168"/>
      <c r="Z20" s="168"/>
    </row>
    <row r="21" spans="1:31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t="s">
        <v>261</v>
      </c>
      <c r="S21" s="34" t="s">
        <v>24</v>
      </c>
    </row>
    <row r="22" spans="1:31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S22" s="232" t="s">
        <v>262</v>
      </c>
    </row>
    <row r="23" spans="1:31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 t="s">
        <v>1079</v>
      </c>
      <c r="V23" s="34"/>
    </row>
    <row r="24" spans="1:31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/>
      <c r="T24" t="s">
        <v>1080</v>
      </c>
      <c r="U24" t="s">
        <v>1081</v>
      </c>
      <c r="V24" s="34"/>
    </row>
    <row r="25" spans="1:31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/>
      <c r="U25" s="228" t="s">
        <v>1082</v>
      </c>
      <c r="V25" s="34"/>
      <c r="X25" s="198" t="s">
        <v>153</v>
      </c>
      <c r="Y25" s="216" t="s">
        <v>201</v>
      </c>
      <c r="Z25" s="206">
        <v>1028237</v>
      </c>
      <c r="AA25" s="203" t="s">
        <v>1013</v>
      </c>
      <c r="AB25" s="199" t="s">
        <v>1083</v>
      </c>
      <c r="AC25" s="34"/>
      <c r="AD25" s="34"/>
      <c r="AE25" s="34"/>
    </row>
    <row r="26" spans="1:31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/>
      <c r="V26" s="34"/>
      <c r="X26" s="34"/>
    </row>
    <row r="27" spans="1:31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S27" s="34"/>
      <c r="T27" s="34"/>
      <c r="V27" s="34"/>
      <c r="X27" s="34"/>
    </row>
    <row r="28" spans="1:31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34"/>
      <c r="Y28" s="34"/>
    </row>
    <row r="29" spans="1:31" ht="19.5" customHeight="1" x14ac:dyDescent="0.25">
      <c r="A29" s="311"/>
      <c r="B29" s="314"/>
      <c r="C29" s="296"/>
      <c r="D29" s="298"/>
      <c r="E29" s="304"/>
      <c r="F29" s="304"/>
      <c r="G29" s="286"/>
      <c r="H29" s="286"/>
      <c r="I29" s="289"/>
      <c r="J29" s="289"/>
      <c r="K29" s="304"/>
      <c r="L29" s="304"/>
      <c r="M29" s="320"/>
      <c r="N29" s="323"/>
      <c r="O29" s="326"/>
      <c r="P29" s="329"/>
      <c r="Q29" s="62">
        <v>0.29166666666666669</v>
      </c>
    </row>
    <row r="30" spans="1:31" ht="19.5" customHeight="1" x14ac:dyDescent="0.25">
      <c r="A30" s="309" t="s">
        <v>22</v>
      </c>
      <c r="B30" s="312">
        <f>SUM(B9+1)</f>
        <v>46091</v>
      </c>
      <c r="C30" s="290" t="s">
        <v>1085</v>
      </c>
      <c r="D30" s="292"/>
      <c r="E30" s="302"/>
      <c r="F30" s="302"/>
      <c r="G30" s="284">
        <v>0.33402777777777776</v>
      </c>
      <c r="H30" s="284">
        <v>0.52083333333333337</v>
      </c>
      <c r="I30" s="287">
        <v>0.55208333333333337</v>
      </c>
      <c r="J30" s="287">
        <v>0.70833333333333337</v>
      </c>
      <c r="K30" s="302"/>
      <c r="L30" s="302"/>
      <c r="M30" s="318">
        <f>(F30-E30)+(L30-K30)</f>
        <v>0</v>
      </c>
      <c r="N30" s="321">
        <f>(H30-G30)</f>
        <v>0.18680555555555561</v>
      </c>
      <c r="O30" s="324">
        <f>(J30-I30)</f>
        <v>0.15625</v>
      </c>
      <c r="P30" s="327">
        <f>SUM(M30:O43)</f>
        <v>0.34305555555555561</v>
      </c>
      <c r="R30" t="s">
        <v>179</v>
      </c>
      <c r="S30" s="34" t="s">
        <v>28</v>
      </c>
    </row>
    <row r="31" spans="1:31" ht="19.5" customHeight="1" x14ac:dyDescent="0.3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232" t="s">
        <v>81</v>
      </c>
      <c r="X31" s="280"/>
      <c r="Y31" s="280"/>
      <c r="Z31" s="280"/>
    </row>
    <row r="32" spans="1:31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t="s">
        <v>1086</v>
      </c>
      <c r="U32" s="184" t="s">
        <v>151</v>
      </c>
      <c r="X32" s="168"/>
      <c r="Y32" s="168"/>
      <c r="Z32" s="168"/>
    </row>
    <row r="33" spans="1:26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t="s">
        <v>1090</v>
      </c>
      <c r="U33" s="198" t="s">
        <v>153</v>
      </c>
      <c r="X33" s="168"/>
      <c r="Y33" s="168"/>
      <c r="Z33" s="168"/>
    </row>
    <row r="34" spans="1:26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t="s">
        <v>778</v>
      </c>
      <c r="S34" s="34" t="s">
        <v>29</v>
      </c>
      <c r="T34" s="34"/>
      <c r="U34" s="168"/>
      <c r="V34" s="168"/>
      <c r="X34" s="254"/>
    </row>
    <row r="35" spans="1:26" ht="19.5" customHeight="1" x14ac:dyDescent="0.3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232" t="s">
        <v>779</v>
      </c>
      <c r="T35" s="34"/>
      <c r="U35" s="168"/>
      <c r="V35" s="168"/>
      <c r="X35" s="254"/>
    </row>
    <row r="36" spans="1:26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 t="s">
        <v>1065</v>
      </c>
      <c r="T36" s="34"/>
      <c r="U36" s="168"/>
      <c r="V36" s="168"/>
      <c r="W36" s="184" t="s">
        <v>151</v>
      </c>
      <c r="X36" s="254"/>
    </row>
    <row r="37" spans="1:26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34"/>
      <c r="T37" s="34" t="s">
        <v>1087</v>
      </c>
      <c r="U37" s="198" t="s">
        <v>153</v>
      </c>
      <c r="X37" s="254"/>
    </row>
    <row r="38" spans="1:26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T38" s="34" t="s">
        <v>1088</v>
      </c>
      <c r="U38" s="197" t="s">
        <v>1089</v>
      </c>
      <c r="V38" s="197"/>
      <c r="W38" s="197"/>
      <c r="X38" s="184" t="s">
        <v>151</v>
      </c>
    </row>
    <row r="39" spans="1:26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T39" s="34"/>
      <c r="U39" s="197" t="s">
        <v>1091</v>
      </c>
      <c r="V39" s="197"/>
      <c r="W39" s="197"/>
      <c r="X39" s="254"/>
    </row>
    <row r="40" spans="1:26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T40" s="34"/>
      <c r="U40" s="197" t="s">
        <v>1092</v>
      </c>
      <c r="V40" s="197"/>
      <c r="W40" s="197"/>
      <c r="X40" s="254"/>
    </row>
    <row r="41" spans="1:26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T41" s="34" t="s">
        <v>1069</v>
      </c>
      <c r="U41" s="198" t="s">
        <v>153</v>
      </c>
      <c r="X41" s="254"/>
    </row>
    <row r="42" spans="1:26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T42" s="34"/>
      <c r="X42" s="254"/>
    </row>
    <row r="43" spans="1:26" ht="19.5" customHeight="1" x14ac:dyDescent="0.25">
      <c r="A43" s="311"/>
      <c r="B43" s="314"/>
      <c r="C43" s="296"/>
      <c r="D43" s="298"/>
      <c r="E43" s="304"/>
      <c r="F43" s="304"/>
      <c r="G43" s="286"/>
      <c r="H43" s="286"/>
      <c r="I43" s="289"/>
      <c r="J43" s="289"/>
      <c r="K43" s="304"/>
      <c r="L43" s="304"/>
      <c r="M43" s="320"/>
      <c r="N43" s="323"/>
      <c r="O43" s="326"/>
      <c r="P43" s="329"/>
      <c r="Q43" s="62">
        <v>0.29166666666666669</v>
      </c>
    </row>
    <row r="44" spans="1:26" ht="19.5" customHeight="1" x14ac:dyDescent="0.25">
      <c r="A44" s="309" t="s">
        <v>26</v>
      </c>
      <c r="B44" s="381">
        <f>SUM(B30+1)</f>
        <v>46092</v>
      </c>
      <c r="C44" s="290" t="s">
        <v>1095</v>
      </c>
      <c r="D44" s="292"/>
      <c r="E44" s="302"/>
      <c r="F44" s="302"/>
      <c r="G44" s="284">
        <v>0.3263888888888889</v>
      </c>
      <c r="H44" s="284">
        <v>0.5</v>
      </c>
      <c r="I44" s="287">
        <v>0.5625</v>
      </c>
      <c r="J44" s="287">
        <v>0.7368055555555556</v>
      </c>
      <c r="K44" s="302"/>
      <c r="L44" s="302"/>
      <c r="M44" s="318">
        <f>(F44-E44)+(L44-K44)</f>
        <v>0</v>
      </c>
      <c r="N44" s="321">
        <f>(H44-G44)</f>
        <v>0.1736111111111111</v>
      </c>
      <c r="O44" s="324">
        <f>(J44-I44)</f>
        <v>0.1743055555555556</v>
      </c>
      <c r="P44" s="327">
        <f>SUM(M44:O54)</f>
        <v>0.34791666666666671</v>
      </c>
      <c r="R44" t="s">
        <v>778</v>
      </c>
      <c r="S44" s="34" t="s">
        <v>29</v>
      </c>
      <c r="T44" s="34"/>
    </row>
    <row r="45" spans="1:26" ht="19.5" customHeight="1" x14ac:dyDescent="0.3">
      <c r="A45" s="310"/>
      <c r="B45" s="382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S45" s="232" t="s">
        <v>779</v>
      </c>
      <c r="T45" s="34"/>
      <c r="V45" s="34"/>
    </row>
    <row r="46" spans="1:26" ht="19.5" customHeight="1" x14ac:dyDescent="0.25">
      <c r="A46" s="310"/>
      <c r="B46" s="382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t="s">
        <v>1093</v>
      </c>
      <c r="V46" s="184" t="s">
        <v>151</v>
      </c>
    </row>
    <row r="47" spans="1:26" ht="19.5" customHeight="1" x14ac:dyDescent="0.25">
      <c r="A47" s="310"/>
      <c r="B47" s="382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T47" t="s">
        <v>1094</v>
      </c>
      <c r="V47" s="34"/>
      <c r="W47" s="34"/>
      <c r="X47" s="34"/>
    </row>
    <row r="48" spans="1:26" ht="19.5" customHeight="1" x14ac:dyDescent="0.25">
      <c r="A48" s="310"/>
      <c r="B48" s="382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T48" s="34" t="s">
        <v>1096</v>
      </c>
      <c r="V48" s="34"/>
      <c r="W48" s="34"/>
      <c r="X48" s="184" t="s">
        <v>151</v>
      </c>
    </row>
    <row r="49" spans="1:27" ht="19.5" customHeight="1" x14ac:dyDescent="0.25">
      <c r="A49" s="310"/>
      <c r="B49" s="382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R49" t="s">
        <v>132</v>
      </c>
      <c r="S49" s="34" t="s">
        <v>28</v>
      </c>
    </row>
    <row r="50" spans="1:27" ht="19.5" customHeight="1" x14ac:dyDescent="0.3">
      <c r="A50" s="310"/>
      <c r="B50" s="382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232" t="s">
        <v>152</v>
      </c>
      <c r="W50" s="34"/>
    </row>
    <row r="51" spans="1:27" ht="19.5" customHeight="1" x14ac:dyDescent="0.25">
      <c r="A51" s="310"/>
      <c r="B51" s="382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 t="s">
        <v>1097</v>
      </c>
      <c r="U51" s="198" t="s">
        <v>153</v>
      </c>
      <c r="W51" s="34"/>
    </row>
    <row r="52" spans="1:27" ht="19.5" customHeight="1" x14ac:dyDescent="0.25">
      <c r="A52" s="310"/>
      <c r="B52" s="382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</row>
    <row r="53" spans="1:27" ht="19.5" customHeight="1" x14ac:dyDescent="0.25">
      <c r="A53" s="310"/>
      <c r="B53" s="382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</row>
    <row r="54" spans="1:27" ht="19.5" customHeight="1" x14ac:dyDescent="0.25">
      <c r="A54" s="311"/>
      <c r="B54" s="383"/>
      <c r="C54" s="296"/>
      <c r="D54" s="298"/>
      <c r="E54" s="304"/>
      <c r="F54" s="304"/>
      <c r="G54" s="286"/>
      <c r="H54" s="286"/>
      <c r="I54" s="289"/>
      <c r="J54" s="289"/>
      <c r="K54" s="304"/>
      <c r="L54" s="304"/>
      <c r="M54" s="320"/>
      <c r="N54" s="323"/>
      <c r="O54" s="326"/>
      <c r="P54" s="329"/>
      <c r="Q54" s="62">
        <v>0.29166666666666669</v>
      </c>
    </row>
    <row r="55" spans="1:27" ht="19.5" customHeight="1" x14ac:dyDescent="0.25">
      <c r="A55" s="309" t="s">
        <v>30</v>
      </c>
      <c r="B55" s="312">
        <f>SUM(B44+1)</f>
        <v>46093</v>
      </c>
      <c r="C55" s="290" t="s">
        <v>778</v>
      </c>
      <c r="D55" s="292"/>
      <c r="E55" s="302"/>
      <c r="F55" s="302"/>
      <c r="G55" s="284">
        <v>0.36666666666666664</v>
      </c>
      <c r="H55" s="284">
        <v>0.52083333333333337</v>
      </c>
      <c r="I55" s="287">
        <v>0.54166666666666663</v>
      </c>
      <c r="J55" s="287">
        <v>0.70902777777777781</v>
      </c>
      <c r="K55" s="302"/>
      <c r="L55" s="302"/>
      <c r="M55" s="318">
        <f>(F55-E55)+(L55-K55)</f>
        <v>0</v>
      </c>
      <c r="N55" s="321">
        <f>(H55-G55)</f>
        <v>0.15416666666666673</v>
      </c>
      <c r="O55" s="324">
        <f>(J55-I55)</f>
        <v>0.16736111111111118</v>
      </c>
      <c r="P55" s="327">
        <f>SUM(M55:O68)</f>
        <v>0.32152777777777791</v>
      </c>
      <c r="R55" t="s">
        <v>778</v>
      </c>
      <c r="S55" s="34" t="s">
        <v>42</v>
      </c>
      <c r="T55" s="34"/>
    </row>
    <row r="56" spans="1:27" ht="19.5" customHeight="1" x14ac:dyDescent="0.3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232" t="s">
        <v>779</v>
      </c>
      <c r="T56" s="34"/>
      <c r="V56" s="34"/>
      <c r="Y56" s="34"/>
      <c r="Z56" s="34"/>
    </row>
    <row r="57" spans="1:27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S57" t="s">
        <v>1093</v>
      </c>
      <c r="W57" s="198" t="s">
        <v>153</v>
      </c>
      <c r="Y57" s="168"/>
      <c r="Z57" s="168"/>
    </row>
    <row r="58" spans="1:27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T58" s="228" t="s">
        <v>1100</v>
      </c>
      <c r="V58" s="198" t="s">
        <v>153</v>
      </c>
      <c r="W58" s="34"/>
      <c r="X58" s="34"/>
    </row>
    <row r="59" spans="1:27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T59" s="228" t="s">
        <v>1101</v>
      </c>
      <c r="V59" s="198" t="s">
        <v>153</v>
      </c>
      <c r="W59" s="34"/>
    </row>
    <row r="60" spans="1:27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t="s">
        <v>1098</v>
      </c>
      <c r="W60" s="198" t="s">
        <v>153</v>
      </c>
    </row>
    <row r="61" spans="1:27" ht="19.5" customHeight="1" x14ac:dyDescent="0.3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T61" s="228" t="s">
        <v>1100</v>
      </c>
      <c r="V61" s="198" t="s">
        <v>153</v>
      </c>
      <c r="X61" s="34"/>
      <c r="Y61" s="34"/>
      <c r="Z61" s="34"/>
    </row>
    <row r="62" spans="1:27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T62" s="228" t="s">
        <v>1101</v>
      </c>
      <c r="V62" s="198" t="s">
        <v>153</v>
      </c>
      <c r="W62" s="34"/>
      <c r="X62" s="168"/>
      <c r="Y62" s="34"/>
      <c r="Z62" s="34"/>
      <c r="AA62" s="34"/>
    </row>
    <row r="63" spans="1:27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/>
      <c r="S63" t="s">
        <v>1099</v>
      </c>
      <c r="W63" s="198" t="s">
        <v>153</v>
      </c>
      <c r="Y63" s="168"/>
      <c r="Z63" s="168"/>
      <c r="AA63" s="168"/>
    </row>
    <row r="64" spans="1:27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T64" s="228" t="s">
        <v>1100</v>
      </c>
      <c r="V64" s="198" t="s">
        <v>153</v>
      </c>
      <c r="W64" s="1"/>
      <c r="Y64" s="168"/>
      <c r="Z64" s="168"/>
      <c r="AA64" s="168"/>
    </row>
    <row r="65" spans="1:27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T65" s="228" t="s">
        <v>1101</v>
      </c>
      <c r="V65" s="198" t="s">
        <v>153</v>
      </c>
      <c r="W65" s="1"/>
      <c r="Y65" s="168"/>
      <c r="Z65" s="168"/>
      <c r="AA65" s="168"/>
    </row>
    <row r="66" spans="1:27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V66" s="1"/>
      <c r="W66" s="1"/>
      <c r="X66" s="34"/>
      <c r="Y66" s="168"/>
      <c r="Z66" s="168"/>
      <c r="AA66" s="168"/>
    </row>
    <row r="67" spans="1:27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199" t="s">
        <v>1102</v>
      </c>
      <c r="T67" s="184"/>
      <c r="U67" s="184"/>
      <c r="V67" s="248"/>
      <c r="W67" s="248"/>
      <c r="X67" s="34"/>
      <c r="Y67" s="168"/>
      <c r="Z67" s="168"/>
      <c r="AA67" s="168"/>
    </row>
    <row r="68" spans="1:27" ht="19.5" customHeight="1" x14ac:dyDescent="0.25">
      <c r="A68" s="311"/>
      <c r="B68" s="314"/>
      <c r="C68" s="296"/>
      <c r="D68" s="298"/>
      <c r="E68" s="304"/>
      <c r="F68" s="304"/>
      <c r="G68" s="286"/>
      <c r="H68" s="286"/>
      <c r="I68" s="289"/>
      <c r="J68" s="289"/>
      <c r="K68" s="304"/>
      <c r="L68" s="304"/>
      <c r="M68" s="320"/>
      <c r="N68" s="323"/>
      <c r="O68" s="326"/>
      <c r="P68" s="329"/>
      <c r="Q68" s="62">
        <v>0.29166666666666669</v>
      </c>
    </row>
    <row r="69" spans="1:27" ht="19.5" customHeight="1" x14ac:dyDescent="0.25">
      <c r="A69" s="309" t="s">
        <v>31</v>
      </c>
      <c r="B69" s="381">
        <f>SUM(B55+1)</f>
        <v>46094</v>
      </c>
      <c r="C69" s="290" t="s">
        <v>1108</v>
      </c>
      <c r="D69" s="292"/>
      <c r="E69" s="302"/>
      <c r="F69" s="302"/>
      <c r="G69" s="284">
        <v>0.33194444444444443</v>
      </c>
      <c r="H69" s="284">
        <v>0.52083333333333337</v>
      </c>
      <c r="I69" s="287">
        <v>0.54166666666666663</v>
      </c>
      <c r="J69" s="287">
        <v>0.65902777777777777</v>
      </c>
      <c r="K69" s="302"/>
      <c r="L69" s="302"/>
      <c r="M69" s="318">
        <f>(F69-E69)+(L69-K69)</f>
        <v>0</v>
      </c>
      <c r="N69" s="321">
        <f>(H69-G69)</f>
        <v>0.18888888888888894</v>
      </c>
      <c r="O69" s="324">
        <f>(J69-I69)</f>
        <v>0.11736111111111114</v>
      </c>
      <c r="P69" s="327">
        <f>SUM(M69:O80)</f>
        <v>0.30625000000000008</v>
      </c>
      <c r="R69">
        <v>219867001</v>
      </c>
      <c r="S69" s="34" t="s">
        <v>47</v>
      </c>
    </row>
    <row r="70" spans="1:27" ht="19.5" customHeight="1" x14ac:dyDescent="0.3">
      <c r="A70" s="310"/>
      <c r="B70" s="382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232" t="s">
        <v>234</v>
      </c>
      <c r="X70" s="280"/>
      <c r="Y70" s="280"/>
      <c r="Z70" s="280"/>
    </row>
    <row r="71" spans="1:27" ht="19.5" customHeight="1" x14ac:dyDescent="0.25">
      <c r="A71" s="310"/>
      <c r="B71" s="382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R71" s="34"/>
      <c r="S71" s="34" t="s">
        <v>476</v>
      </c>
    </row>
    <row r="72" spans="1:27" ht="19.5" customHeight="1" x14ac:dyDescent="0.25">
      <c r="A72" s="310"/>
      <c r="B72" s="382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/>
      <c r="S72" s="34"/>
      <c r="T72" s="34" t="s">
        <v>1103</v>
      </c>
      <c r="U72" s="280" t="s">
        <v>1104</v>
      </c>
      <c r="V72" s="280"/>
      <c r="W72" s="198" t="s">
        <v>153</v>
      </c>
    </row>
    <row r="73" spans="1:27" ht="19.5" customHeight="1" x14ac:dyDescent="0.25">
      <c r="A73" s="310"/>
      <c r="B73" s="382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s="34" t="s">
        <v>778</v>
      </c>
      <c r="S73" s="34" t="s">
        <v>33</v>
      </c>
      <c r="T73" s="34"/>
      <c r="U73" s="168"/>
      <c r="W73" s="34"/>
    </row>
    <row r="74" spans="1:27" ht="19.5" customHeight="1" x14ac:dyDescent="0.3">
      <c r="A74" s="310"/>
      <c r="B74" s="382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R74" s="34"/>
      <c r="S74" s="232" t="s">
        <v>779</v>
      </c>
      <c r="T74" s="34"/>
      <c r="W74" s="34"/>
    </row>
    <row r="75" spans="1:27" ht="19.5" customHeight="1" x14ac:dyDescent="0.25">
      <c r="A75" s="310"/>
      <c r="B75" s="382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S75" s="34" t="s">
        <v>1105</v>
      </c>
      <c r="V75" s="198" t="s">
        <v>153</v>
      </c>
    </row>
    <row r="76" spans="1:27" ht="19.5" customHeight="1" x14ac:dyDescent="0.25">
      <c r="A76" s="310"/>
      <c r="B76" s="382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R76" s="34" t="s">
        <v>132</v>
      </c>
      <c r="S76" s="34" t="s">
        <v>24</v>
      </c>
      <c r="V76" s="281"/>
      <c r="W76" s="281"/>
      <c r="X76" s="34"/>
      <c r="Y76" s="280"/>
      <c r="Z76" s="280"/>
      <c r="AA76" s="280"/>
    </row>
    <row r="77" spans="1:27" ht="19.5" customHeight="1" x14ac:dyDescent="0.25">
      <c r="A77" s="310"/>
      <c r="B77" s="382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34" t="s">
        <v>1107</v>
      </c>
      <c r="T77" s="34"/>
      <c r="V77" s="1"/>
      <c r="W77" s="1"/>
      <c r="X77" s="34"/>
      <c r="Y77" s="168"/>
      <c r="Z77" s="168"/>
      <c r="AA77" s="168"/>
    </row>
    <row r="78" spans="1:27" ht="19.5" customHeight="1" x14ac:dyDescent="0.4">
      <c r="A78" s="310"/>
      <c r="B78" s="382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s="34" t="s">
        <v>1106</v>
      </c>
      <c r="T78" s="34"/>
      <c r="U78" s="34"/>
      <c r="V78" s="168"/>
      <c r="W78" s="200"/>
      <c r="Y78" s="168"/>
      <c r="Z78" s="348"/>
      <c r="AA78" s="348"/>
    </row>
    <row r="79" spans="1:27" ht="19.5" customHeight="1" x14ac:dyDescent="0.25">
      <c r="A79" s="310"/>
      <c r="B79" s="382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S79" s="34"/>
      <c r="T79" s="34" t="s">
        <v>170</v>
      </c>
      <c r="U79" s="191">
        <v>2413619245401</v>
      </c>
      <c r="V79" s="168"/>
      <c r="W79" s="198" t="s">
        <v>153</v>
      </c>
      <c r="X79" s="34"/>
      <c r="Y79" s="168"/>
      <c r="Z79" s="348"/>
      <c r="AA79" s="348"/>
    </row>
    <row r="80" spans="1:27" ht="19.5" customHeight="1" x14ac:dyDescent="0.25">
      <c r="A80" s="311"/>
      <c r="B80" s="383"/>
      <c r="C80" s="296"/>
      <c r="D80" s="298"/>
      <c r="E80" s="304"/>
      <c r="F80" s="304"/>
      <c r="G80" s="286"/>
      <c r="H80" s="286"/>
      <c r="I80" s="289"/>
      <c r="J80" s="289"/>
      <c r="K80" s="304"/>
      <c r="L80" s="304"/>
      <c r="M80" s="320"/>
      <c r="N80" s="323"/>
      <c r="O80" s="326"/>
      <c r="P80" s="329"/>
      <c r="Q80" s="62">
        <v>0.29166666666666669</v>
      </c>
      <c r="W80" s="34"/>
    </row>
    <row r="81" spans="1:16" ht="19.5" customHeight="1" x14ac:dyDescent="0.25">
      <c r="A81" s="35" t="s">
        <v>34</v>
      </c>
      <c r="B81" s="36">
        <f>SUM(B69+1)</f>
        <v>46095</v>
      </c>
      <c r="C81" s="290"/>
      <c r="D81" s="292"/>
      <c r="E81" s="302"/>
      <c r="F81" s="302"/>
      <c r="G81" s="302"/>
      <c r="H81" s="302"/>
      <c r="I81" s="302"/>
      <c r="J81" s="302"/>
      <c r="K81" s="302"/>
      <c r="L81" s="302"/>
      <c r="M81" s="318">
        <f>(F81-E81)+(L81-K81)</f>
        <v>0</v>
      </c>
      <c r="N81" s="318">
        <f>(H81-G81)+(J81-I81)</f>
        <v>0</v>
      </c>
      <c r="O81" s="318">
        <f>(H81-G81)+(J81-I81)</f>
        <v>0</v>
      </c>
      <c r="P81" s="318">
        <f>SUM(M81:O82)</f>
        <v>0</v>
      </c>
    </row>
    <row r="82" spans="1:16" ht="19.5" customHeight="1" x14ac:dyDescent="0.25">
      <c r="A82" s="37" t="s">
        <v>35</v>
      </c>
      <c r="B82" s="36">
        <f>SUM(B81+1)</f>
        <v>46096</v>
      </c>
      <c r="C82" s="296"/>
      <c r="D82" s="298"/>
      <c r="E82" s="304"/>
      <c r="F82" s="304"/>
      <c r="G82" s="304"/>
      <c r="H82" s="304"/>
      <c r="I82" s="304"/>
      <c r="J82" s="304"/>
      <c r="K82" s="304"/>
      <c r="L82" s="304"/>
      <c r="M82" s="320"/>
      <c r="N82" s="320"/>
      <c r="O82" s="320"/>
      <c r="P82" s="320"/>
    </row>
    <row r="83" spans="1:16" ht="30" customHeight="1" x14ac:dyDescent="0.25">
      <c r="A83" s="38"/>
      <c r="B83" s="38"/>
      <c r="C83" s="38"/>
      <c r="D83" s="38"/>
      <c r="E83" s="39"/>
      <c r="F83" s="40"/>
      <c r="G83" s="40"/>
      <c r="H83" s="38"/>
      <c r="I83" s="38"/>
      <c r="J83" s="38"/>
      <c r="K83" s="41"/>
      <c r="L83" s="41"/>
      <c r="M83" s="41"/>
      <c r="N83" s="38"/>
    </row>
    <row r="84" spans="1:16" ht="30.75" customHeight="1" x14ac:dyDescent="0.25">
      <c r="A84" s="38"/>
      <c r="B84" s="38"/>
      <c r="C84" s="38"/>
      <c r="D84" s="38"/>
      <c r="F84" s="38"/>
      <c r="G84" s="38"/>
      <c r="H84" s="38"/>
      <c r="I84" s="38"/>
      <c r="J84" s="330" t="s">
        <v>36</v>
      </c>
      <c r="K84" s="330"/>
      <c r="L84" s="330"/>
      <c r="M84" s="108">
        <f>SUM(M9+M30+M44+M55+M69+M81+M82)</f>
        <v>0</v>
      </c>
      <c r="N84" s="110">
        <f>SUM(N9+N30+N44+N55+N69+N81+N82)</f>
        <v>0.8666666666666667</v>
      </c>
      <c r="O84" s="109">
        <f>SUM(O9+O30+O44+O55+O69+O81+O82)</f>
        <v>0.76319444444444451</v>
      </c>
      <c r="P84" s="111">
        <f>SUM(P9+P30+P44+P55+P69+P81+P82)</f>
        <v>1.6298611111111112</v>
      </c>
    </row>
    <row r="85" spans="1:16" ht="30.75" customHeight="1" x14ac:dyDescent="0.25">
      <c r="A85" s="38"/>
      <c r="B85" s="38"/>
      <c r="C85" s="38"/>
      <c r="D85" s="38"/>
      <c r="F85" s="38"/>
      <c r="G85" s="38"/>
      <c r="H85" s="38"/>
      <c r="I85" s="38"/>
      <c r="J85" s="330" t="s">
        <v>37</v>
      </c>
      <c r="K85" s="330"/>
      <c r="L85" s="331"/>
      <c r="M85" s="42"/>
      <c r="N85" s="51">
        <f>SUM(Q9:Q82)</f>
        <v>1.4583333333333335</v>
      </c>
      <c r="O85" s="43"/>
    </row>
    <row r="86" spans="1:16" ht="30.75" customHeight="1" x14ac:dyDescent="0.25">
      <c r="A86" s="38"/>
      <c r="B86" s="38"/>
      <c r="C86" s="38"/>
      <c r="D86" s="38"/>
      <c r="F86" s="38"/>
      <c r="G86" s="38"/>
      <c r="H86" s="38"/>
      <c r="I86" s="38"/>
      <c r="J86" s="330" t="s">
        <v>38</v>
      </c>
      <c r="K86" s="330"/>
      <c r="L86" s="331"/>
      <c r="M86" s="42"/>
      <c r="N86" s="51">
        <f>SUM(P84-N85)</f>
        <v>0.17152777777777772</v>
      </c>
      <c r="O86" s="43"/>
    </row>
    <row r="87" spans="1:16" ht="30.75" customHeight="1" x14ac:dyDescent="0.25">
      <c r="A87" s="38"/>
      <c r="B87" s="38"/>
      <c r="C87" s="38"/>
      <c r="D87" s="38"/>
      <c r="F87" s="38"/>
      <c r="G87" s="38"/>
      <c r="H87" s="38"/>
      <c r="I87" s="38"/>
      <c r="J87" s="330" t="s">
        <v>39</v>
      </c>
      <c r="K87" s="330"/>
      <c r="L87" s="331"/>
      <c r="M87" s="42"/>
      <c r="N87" s="51">
        <f>'SEM10'!N115</f>
        <v>2.365972222222223</v>
      </c>
      <c r="O87" s="43"/>
    </row>
    <row r="88" spans="1:16" ht="30.75" customHeight="1" x14ac:dyDescent="0.25">
      <c r="H88" s="38"/>
      <c r="I88" s="38"/>
      <c r="J88" s="330" t="s">
        <v>40</v>
      </c>
      <c r="K88" s="330"/>
      <c r="L88" s="331"/>
      <c r="M88" s="44"/>
      <c r="N88" s="52">
        <f>N86+N87</f>
        <v>2.5375000000000005</v>
      </c>
      <c r="O88" s="45"/>
    </row>
    <row r="95" spans="1:16" x14ac:dyDescent="0.25">
      <c r="F95" s="38"/>
      <c r="G95" s="38"/>
      <c r="H95" s="38"/>
      <c r="I95" s="38"/>
    </row>
    <row r="96" spans="1:16" x14ac:dyDescent="0.25">
      <c r="F96" s="38"/>
      <c r="G96" s="38"/>
      <c r="H96" s="38"/>
      <c r="I96" s="38"/>
    </row>
    <row r="97" spans="5:9" x14ac:dyDescent="0.25">
      <c r="F97" s="38"/>
      <c r="G97" s="38"/>
      <c r="H97" s="38"/>
      <c r="I97" s="38"/>
    </row>
    <row r="98" spans="5:9" x14ac:dyDescent="0.25">
      <c r="F98" s="38"/>
      <c r="G98" s="38"/>
      <c r="H98" s="38"/>
      <c r="I98" s="38"/>
    </row>
    <row r="99" spans="5:9" x14ac:dyDescent="0.25">
      <c r="F99" s="38"/>
      <c r="G99" s="38"/>
      <c r="H99" s="38"/>
      <c r="I99" s="38"/>
    </row>
    <row r="100" spans="5:9" x14ac:dyDescent="0.25">
      <c r="F100" s="38"/>
      <c r="G100" s="38"/>
      <c r="H100" s="38"/>
      <c r="I100" s="38"/>
    </row>
    <row r="106" spans="5:9" x14ac:dyDescent="0.25">
      <c r="E106" s="15"/>
    </row>
  </sheetData>
  <mergeCells count="114">
    <mergeCell ref="C81:D82"/>
    <mergeCell ref="E81:E82"/>
    <mergeCell ref="F81:F82"/>
    <mergeCell ref="G81:G82"/>
    <mergeCell ref="H81:H82"/>
    <mergeCell ref="P81:P82"/>
    <mergeCell ref="H69:H80"/>
    <mergeCell ref="E44:E54"/>
    <mergeCell ref="F44:F54"/>
    <mergeCell ref="E55:E68"/>
    <mergeCell ref="F55:F68"/>
    <mergeCell ref="E69:E80"/>
    <mergeCell ref="F69:F80"/>
    <mergeCell ref="I81:I82"/>
    <mergeCell ref="J81:J82"/>
    <mergeCell ref="K81:K82"/>
    <mergeCell ref="M81:M82"/>
    <mergeCell ref="A69:A80"/>
    <mergeCell ref="B55:B68"/>
    <mergeCell ref="B69:B80"/>
    <mergeCell ref="C69:D80"/>
    <mergeCell ref="I55:I68"/>
    <mergeCell ref="G55:G68"/>
    <mergeCell ref="G69:G80"/>
    <mergeCell ref="J69:J80"/>
    <mergeCell ref="V11:X11"/>
    <mergeCell ref="U12:V12"/>
    <mergeCell ref="U13:V13"/>
    <mergeCell ref="P9:P29"/>
    <mergeCell ref="X19:Z19"/>
    <mergeCell ref="Y16:AB16"/>
    <mergeCell ref="X31:Z31"/>
    <mergeCell ref="A55:A68"/>
    <mergeCell ref="C9:D29"/>
    <mergeCell ref="C30:D43"/>
    <mergeCell ref="C44:D54"/>
    <mergeCell ref="C55:D68"/>
    <mergeCell ref="E9:E29"/>
    <mergeCell ref="F9:F29"/>
    <mergeCell ref="E30:E43"/>
    <mergeCell ref="F30:F43"/>
    <mergeCell ref="Q6:Q7"/>
    <mergeCell ref="M69:M80"/>
    <mergeCell ref="N69:N80"/>
    <mergeCell ref="O69:O80"/>
    <mergeCell ref="P69:P80"/>
    <mergeCell ref="M55:M68"/>
    <mergeCell ref="N55:N68"/>
    <mergeCell ref="O55:O68"/>
    <mergeCell ref="P55:P68"/>
    <mergeCell ref="M44:M54"/>
    <mergeCell ref="O44:O54"/>
    <mergeCell ref="P44:P54"/>
    <mergeCell ref="M30:M43"/>
    <mergeCell ref="N30:N43"/>
    <mergeCell ref="O30:O43"/>
    <mergeCell ref="P30:P43"/>
    <mergeCell ref="J88:L88"/>
    <mergeCell ref="J84:L84"/>
    <mergeCell ref="J85:L85"/>
    <mergeCell ref="J86:L86"/>
    <mergeCell ref="J87:L87"/>
    <mergeCell ref="L81:L82"/>
    <mergeCell ref="H9:H29"/>
    <mergeCell ref="N9:N29"/>
    <mergeCell ref="O9:O29"/>
    <mergeCell ref="L55:L68"/>
    <mergeCell ref="N81:N82"/>
    <mergeCell ref="O81:O82"/>
    <mergeCell ref="I69:I80"/>
    <mergeCell ref="K69:K80"/>
    <mergeCell ref="L69:L80"/>
    <mergeCell ref="H30:H43"/>
    <mergeCell ref="H44:H54"/>
    <mergeCell ref="H55:H68"/>
    <mergeCell ref="L30:L43"/>
    <mergeCell ref="K44:K54"/>
    <mergeCell ref="L44:L54"/>
    <mergeCell ref="J44:J54"/>
    <mergeCell ref="J55:J68"/>
    <mergeCell ref="K55:K68"/>
    <mergeCell ref="U9:V9"/>
    <mergeCell ref="Z79:AA79"/>
    <mergeCell ref="Z78:AA78"/>
    <mergeCell ref="Y14:Z14"/>
    <mergeCell ref="Y15:AA15"/>
    <mergeCell ref="X70:Z70"/>
    <mergeCell ref="V76:W76"/>
    <mergeCell ref="Y76:AA76"/>
    <mergeCell ref="U72:V72"/>
    <mergeCell ref="A1:N1"/>
    <mergeCell ref="G6:H6"/>
    <mergeCell ref="I6:J6"/>
    <mergeCell ref="K6:L6"/>
    <mergeCell ref="M6:P6"/>
    <mergeCell ref="A9:A29"/>
    <mergeCell ref="A44:A54"/>
    <mergeCell ref="B9:B29"/>
    <mergeCell ref="B30:B43"/>
    <mergeCell ref="B44:B54"/>
    <mergeCell ref="N44:N54"/>
    <mergeCell ref="M9:M29"/>
    <mergeCell ref="I9:I29"/>
    <mergeCell ref="I30:I43"/>
    <mergeCell ref="I44:I54"/>
    <mergeCell ref="G9:G29"/>
    <mergeCell ref="G30:G43"/>
    <mergeCell ref="G44:G54"/>
    <mergeCell ref="J9:J29"/>
    <mergeCell ref="K9:K29"/>
    <mergeCell ref="L9:L29"/>
    <mergeCell ref="K30:K43"/>
    <mergeCell ref="J30:J43"/>
    <mergeCell ref="A30:A4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2">
    <pageSetUpPr fitToPage="1"/>
  </sheetPr>
  <dimension ref="A1:AA125"/>
  <sheetViews>
    <sheetView topLeftCell="G84" zoomScale="90" workbookViewId="0">
      <selection activeCell="W97" sqref="W9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81640625" customWidth="1"/>
    <col min="20" max="20" width="15.7265625" customWidth="1"/>
    <col min="21" max="21" width="23.26953125" customWidth="1"/>
    <col min="22" max="22" width="15.54296875" customWidth="1"/>
    <col min="23" max="23" width="11.453125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7" ht="60.65" hidden="1" customHeight="1" x14ac:dyDescent="0.25"/>
    <row r="3" spans="1:27" s="3" customFormat="1" ht="12.75" customHeight="1" x14ac:dyDescent="0.25">
      <c r="K3" s="4"/>
      <c r="L3" s="4"/>
      <c r="M3" s="4"/>
      <c r="O3" s="5"/>
      <c r="P3" s="5"/>
      <c r="Q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35">
      <c r="A5" s="12" t="s">
        <v>59</v>
      </c>
      <c r="B5" s="13" t="s">
        <v>3</v>
      </c>
      <c r="C5" s="14">
        <f>SUM('SEM11'!B82+1)</f>
        <v>46097</v>
      </c>
      <c r="D5" s="15" t="s">
        <v>4</v>
      </c>
      <c r="E5" s="16">
        <f>SUM(B101)</f>
        <v>46103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5">
      <c r="A9" s="309" t="s">
        <v>20</v>
      </c>
      <c r="B9" s="312">
        <f>SUM(C5)</f>
        <v>46097</v>
      </c>
      <c r="C9" s="290" t="s">
        <v>1125</v>
      </c>
      <c r="D9" s="292"/>
      <c r="E9" s="302"/>
      <c r="F9" s="302"/>
      <c r="G9" s="284">
        <v>0.36041666666666666</v>
      </c>
      <c r="H9" s="284">
        <v>0.52083333333333337</v>
      </c>
      <c r="I9" s="287">
        <v>0.54166666666666663</v>
      </c>
      <c r="J9" s="287">
        <v>0.74583333333333335</v>
      </c>
      <c r="K9" s="302"/>
      <c r="L9" s="302"/>
      <c r="M9" s="318">
        <f>(F9-E9)+(L9-K9)</f>
        <v>0</v>
      </c>
      <c r="N9" s="321">
        <f>(H9-G9)</f>
        <v>0.16041666666666671</v>
      </c>
      <c r="O9" s="324">
        <f>(J9-I9)</f>
        <v>0.20416666666666672</v>
      </c>
      <c r="P9" s="327">
        <f>SUM(M9:O37)</f>
        <v>0.36458333333333343</v>
      </c>
      <c r="R9" s="34" t="s">
        <v>1109</v>
      </c>
      <c r="S9" s="34" t="s">
        <v>33</v>
      </c>
    </row>
    <row r="10" spans="1:27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34" t="s">
        <v>1110</v>
      </c>
      <c r="V10" s="198" t="s">
        <v>153</v>
      </c>
    </row>
    <row r="11" spans="1:27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 t="s">
        <v>172</v>
      </c>
      <c r="S11" s="34" t="s">
        <v>32</v>
      </c>
      <c r="T11" s="34"/>
    </row>
    <row r="12" spans="1:27" ht="19.5" customHeight="1" x14ac:dyDescent="0.3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232" t="s">
        <v>1111</v>
      </c>
      <c r="T12" s="34"/>
    </row>
    <row r="13" spans="1:27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 t="s">
        <v>1112</v>
      </c>
      <c r="T13" s="34"/>
      <c r="U13" s="1"/>
      <c r="V13" s="198" t="s">
        <v>153</v>
      </c>
    </row>
    <row r="14" spans="1:27" ht="19.5" customHeight="1" x14ac:dyDescent="0.4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 t="s">
        <v>333</v>
      </c>
      <c r="S14" s="34" t="s">
        <v>32</v>
      </c>
      <c r="U14" s="34"/>
      <c r="V14" s="168"/>
      <c r="W14" s="200"/>
      <c r="X14" s="34"/>
      <c r="Y14" s="168"/>
      <c r="Z14" s="348"/>
      <c r="AA14" s="348"/>
    </row>
    <row r="15" spans="1:27" ht="19.5" customHeight="1" x14ac:dyDescent="0.4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/>
      <c r="S15" s="34" t="s">
        <v>1113</v>
      </c>
      <c r="U15" s="34"/>
      <c r="V15" s="186" t="s">
        <v>1120</v>
      </c>
      <c r="W15" s="200"/>
      <c r="X15" s="34"/>
      <c r="Y15" s="168"/>
      <c r="Z15" s="348"/>
      <c r="AA15" s="348"/>
    </row>
    <row r="16" spans="1:27" ht="19.5" customHeight="1" x14ac:dyDescent="0.4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4" t="s">
        <v>835</v>
      </c>
      <c r="S16" s="34" t="s">
        <v>24</v>
      </c>
      <c r="U16" s="34"/>
      <c r="V16" s="168"/>
      <c r="W16" s="200"/>
      <c r="X16" s="34"/>
      <c r="Y16" s="168"/>
      <c r="Z16" s="205"/>
      <c r="AA16" s="205"/>
    </row>
    <row r="17" spans="1:27" ht="19.5" customHeight="1" x14ac:dyDescent="0.4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232" t="s">
        <v>836</v>
      </c>
      <c r="U17" s="34"/>
      <c r="V17" s="168"/>
      <c r="W17" s="200"/>
      <c r="X17" s="34"/>
      <c r="Y17" s="168"/>
      <c r="Z17" s="205"/>
      <c r="AA17" s="205"/>
    </row>
    <row r="18" spans="1:27" ht="19.5" customHeight="1" x14ac:dyDescent="0.4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 t="s">
        <v>1114</v>
      </c>
      <c r="U18" s="34"/>
      <c r="V18" s="168"/>
      <c r="W18" s="200"/>
      <c r="X18" s="34"/>
      <c r="Y18" s="168"/>
      <c r="Z18" s="205"/>
      <c r="AA18" s="205"/>
    </row>
    <row r="19" spans="1:27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/>
      <c r="T19" s="34" t="s">
        <v>1115</v>
      </c>
      <c r="U19" s="34" t="s">
        <v>1037</v>
      </c>
      <c r="V19" s="198" t="s">
        <v>153</v>
      </c>
    </row>
    <row r="20" spans="1:27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s="228" t="s">
        <v>1116</v>
      </c>
      <c r="Y20" s="34"/>
    </row>
    <row r="21" spans="1:27" ht="19.5" customHeight="1" x14ac:dyDescent="0.3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/>
      <c r="T21" s="228"/>
      <c r="U21" s="228" t="s">
        <v>197</v>
      </c>
      <c r="V21" s="198" t="s">
        <v>153</v>
      </c>
      <c r="Y21" s="34"/>
    </row>
    <row r="22" spans="1:27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  <c r="U22" s="228" t="s">
        <v>204</v>
      </c>
      <c r="V22" s="199" t="s">
        <v>1117</v>
      </c>
    </row>
    <row r="23" spans="1:27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/>
      <c r="U23" s="228" t="s">
        <v>302</v>
      </c>
      <c r="V23" s="190" t="s">
        <v>1118</v>
      </c>
    </row>
    <row r="24" spans="1:27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 t="s">
        <v>233</v>
      </c>
      <c r="S24" s="34" t="s">
        <v>32</v>
      </c>
    </row>
    <row r="25" spans="1:27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232" t="s">
        <v>234</v>
      </c>
      <c r="U25" s="228"/>
      <c r="V25" s="34"/>
    </row>
    <row r="26" spans="1:27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 t="s">
        <v>1119</v>
      </c>
      <c r="U26" s="228"/>
      <c r="V26" s="34"/>
      <c r="W26" s="198" t="s">
        <v>153</v>
      </c>
    </row>
    <row r="27" spans="1:27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 t="s">
        <v>1121</v>
      </c>
      <c r="S27" s="34" t="s">
        <v>33</v>
      </c>
      <c r="U27" s="228"/>
      <c r="V27" s="34"/>
      <c r="W27" s="34"/>
    </row>
    <row r="28" spans="1:27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232" t="s">
        <v>288</v>
      </c>
      <c r="U28" s="228"/>
      <c r="V28" s="34"/>
      <c r="W28" s="34"/>
    </row>
    <row r="29" spans="1:27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 t="s">
        <v>232</v>
      </c>
      <c r="U29" s="228"/>
      <c r="V29" s="34"/>
      <c r="W29" s="34"/>
    </row>
    <row r="30" spans="1:27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34" t="s">
        <v>1123</v>
      </c>
      <c r="U30" s="34" t="s">
        <v>1072</v>
      </c>
      <c r="V30" s="198" t="s">
        <v>153</v>
      </c>
      <c r="W30" s="380" t="s">
        <v>1124</v>
      </c>
      <c r="X30" s="380"/>
      <c r="Y30" s="380"/>
    </row>
    <row r="31" spans="1:27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/>
      <c r="T31" s="34" t="s">
        <v>1122</v>
      </c>
      <c r="U31" s="34" t="s">
        <v>1073</v>
      </c>
      <c r="V31" s="184" t="s">
        <v>151</v>
      </c>
      <c r="W31" s="34"/>
    </row>
    <row r="32" spans="1:27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 t="s">
        <v>778</v>
      </c>
      <c r="S32" s="34" t="s">
        <v>28</v>
      </c>
      <c r="T32" s="34"/>
    </row>
    <row r="33" spans="1:27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232" t="s">
        <v>779</v>
      </c>
      <c r="T33" s="34"/>
    </row>
    <row r="34" spans="1:27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 t="s">
        <v>1126</v>
      </c>
      <c r="T34" s="34"/>
      <c r="V34" s="198" t="s">
        <v>153</v>
      </c>
    </row>
    <row r="35" spans="1:27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/>
      <c r="S35" s="34" t="s">
        <v>1127</v>
      </c>
      <c r="T35" s="34"/>
      <c r="V35" s="198" t="s">
        <v>153</v>
      </c>
    </row>
    <row r="36" spans="1:27" ht="19.5" customHeight="1" x14ac:dyDescent="0.3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/>
      <c r="S36" s="34"/>
      <c r="T36" s="228" t="s">
        <v>1128</v>
      </c>
      <c r="V36" s="34"/>
    </row>
    <row r="37" spans="1:27" ht="19.5" customHeight="1" x14ac:dyDescent="0.25">
      <c r="A37" s="311"/>
      <c r="B37" s="314"/>
      <c r="C37" s="296"/>
      <c r="D37" s="298"/>
      <c r="E37" s="304"/>
      <c r="F37" s="304"/>
      <c r="G37" s="286"/>
      <c r="H37" s="286"/>
      <c r="I37" s="289"/>
      <c r="J37" s="289"/>
      <c r="K37" s="304"/>
      <c r="L37" s="304"/>
      <c r="M37" s="320"/>
      <c r="N37" s="323"/>
      <c r="O37" s="326"/>
      <c r="P37" s="329"/>
      <c r="Q37" s="62">
        <v>0.29166666666666669</v>
      </c>
    </row>
    <row r="38" spans="1:27" ht="19.5" customHeight="1" x14ac:dyDescent="0.3">
      <c r="A38" s="309" t="s">
        <v>22</v>
      </c>
      <c r="B38" s="312">
        <f>SUM(B9+1)</f>
        <v>46098</v>
      </c>
      <c r="C38" s="290" t="s">
        <v>1132</v>
      </c>
      <c r="D38" s="292"/>
      <c r="E38" s="302"/>
      <c r="F38" s="302"/>
      <c r="G38" s="284">
        <v>0.34027777777777779</v>
      </c>
      <c r="H38" s="284">
        <v>0.52083333333333337</v>
      </c>
      <c r="I38" s="287">
        <v>0.55208333333333337</v>
      </c>
      <c r="J38" s="287">
        <v>0.72916666666666663</v>
      </c>
      <c r="K38" s="302"/>
      <c r="L38" s="302"/>
      <c r="M38" s="318">
        <f>(F38-E38)+(L38-K38)</f>
        <v>0</v>
      </c>
      <c r="N38" s="321">
        <f>(H38-G38)</f>
        <v>0.18055555555555558</v>
      </c>
      <c r="O38" s="324">
        <f>(J38-I38)</f>
        <v>0.17708333333333326</v>
      </c>
      <c r="P38" s="327">
        <f>SUM(M38:O57)</f>
        <v>0.35763888888888884</v>
      </c>
      <c r="R38" s="34" t="s">
        <v>825</v>
      </c>
      <c r="S38" s="34" t="s">
        <v>43</v>
      </c>
      <c r="U38" s="228"/>
      <c r="V38" s="34"/>
    </row>
    <row r="39" spans="1:27" ht="19.5" customHeight="1" x14ac:dyDescent="0.3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232" t="s">
        <v>288</v>
      </c>
      <c r="U39" s="228"/>
      <c r="V39" s="34"/>
    </row>
    <row r="40" spans="1:27" ht="19.5" customHeight="1" x14ac:dyDescent="0.3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R40" s="34"/>
      <c r="S40" s="34" t="s">
        <v>232</v>
      </c>
      <c r="U40" s="228"/>
      <c r="V40" s="34"/>
    </row>
    <row r="41" spans="1:27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34"/>
      <c r="T41" s="34" t="s">
        <v>1123</v>
      </c>
      <c r="U41" s="34" t="s">
        <v>1072</v>
      </c>
      <c r="V41" s="198" t="s">
        <v>153</v>
      </c>
      <c r="W41" s="216" t="s">
        <v>201</v>
      </c>
      <c r="X41" s="206">
        <v>1028433</v>
      </c>
      <c r="Y41" s="380" t="s">
        <v>1124</v>
      </c>
      <c r="Z41" s="380"/>
      <c r="AA41" s="380"/>
    </row>
    <row r="42" spans="1:27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34"/>
      <c r="T42" s="34" t="s">
        <v>1122</v>
      </c>
      <c r="U42" s="34" t="s">
        <v>1073</v>
      </c>
      <c r="V42" s="198" t="s">
        <v>153</v>
      </c>
      <c r="W42" s="216" t="s">
        <v>201</v>
      </c>
      <c r="X42" s="206">
        <v>1028433</v>
      </c>
      <c r="Y42" s="380" t="s">
        <v>1124</v>
      </c>
      <c r="Z42" s="380"/>
      <c r="AA42" s="380"/>
    </row>
    <row r="43" spans="1:27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R43" s="34" t="s">
        <v>233</v>
      </c>
      <c r="S43" s="34" t="s">
        <v>24</v>
      </c>
    </row>
    <row r="44" spans="1:27" ht="19.5" customHeight="1" x14ac:dyDescent="0.3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232" t="s">
        <v>234</v>
      </c>
    </row>
    <row r="45" spans="1:27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S45" s="34" t="s">
        <v>1129</v>
      </c>
      <c r="V45" s="34"/>
      <c r="W45" s="198" t="s">
        <v>153</v>
      </c>
    </row>
    <row r="46" spans="1:27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34" t="s">
        <v>1130</v>
      </c>
      <c r="V46" s="34"/>
      <c r="W46" s="198" t="s">
        <v>153</v>
      </c>
    </row>
    <row r="47" spans="1:27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R47" t="s">
        <v>138</v>
      </c>
      <c r="S47" s="34" t="s">
        <v>32</v>
      </c>
      <c r="V47" s="34"/>
    </row>
    <row r="48" spans="1:27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S48" s="34" t="s">
        <v>304</v>
      </c>
      <c r="V48" s="198" t="s">
        <v>153</v>
      </c>
    </row>
    <row r="49" spans="1:24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R49" t="s">
        <v>172</v>
      </c>
      <c r="S49" s="34" t="s">
        <v>24</v>
      </c>
      <c r="V49" s="280"/>
      <c r="W49" s="280"/>
    </row>
    <row r="50" spans="1:24" ht="19.5" customHeight="1" x14ac:dyDescent="0.3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232" t="s">
        <v>191</v>
      </c>
      <c r="V50" s="280"/>
      <c r="W50" s="280"/>
    </row>
    <row r="51" spans="1:24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 t="s">
        <v>185</v>
      </c>
    </row>
    <row r="52" spans="1:24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34"/>
      <c r="T52" t="s">
        <v>162</v>
      </c>
      <c r="U52" t="s">
        <v>1131</v>
      </c>
      <c r="V52" s="198" t="s">
        <v>153</v>
      </c>
    </row>
    <row r="53" spans="1:24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s="34" t="s">
        <v>778</v>
      </c>
      <c r="S53" s="34" t="s">
        <v>24</v>
      </c>
      <c r="V53" s="34"/>
    </row>
    <row r="54" spans="1:24" ht="19.5" customHeight="1" x14ac:dyDescent="0.3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232" t="s">
        <v>779</v>
      </c>
      <c r="V54" s="34"/>
    </row>
    <row r="55" spans="1:24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 t="s">
        <v>1133</v>
      </c>
      <c r="V55" s="184" t="s">
        <v>151</v>
      </c>
      <c r="W55" s="34"/>
    </row>
    <row r="56" spans="1:24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34" t="s">
        <v>1134</v>
      </c>
      <c r="W56" s="198" t="s">
        <v>153</v>
      </c>
    </row>
    <row r="57" spans="1:24" ht="19.5" customHeight="1" x14ac:dyDescent="0.25">
      <c r="A57" s="311"/>
      <c r="B57" s="314"/>
      <c r="C57" s="296"/>
      <c r="D57" s="298"/>
      <c r="E57" s="304"/>
      <c r="F57" s="304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</row>
    <row r="58" spans="1:24" ht="19.5" customHeight="1" x14ac:dyDescent="0.25">
      <c r="A58" s="309" t="s">
        <v>26</v>
      </c>
      <c r="B58" s="312">
        <f>SUM(B38+1)</f>
        <v>46099</v>
      </c>
      <c r="C58" s="290" t="s">
        <v>1024</v>
      </c>
      <c r="D58" s="292"/>
      <c r="E58" s="302"/>
      <c r="F58" s="302"/>
      <c r="G58" s="284">
        <v>0.33194444444444443</v>
      </c>
      <c r="H58" s="284">
        <v>0.5</v>
      </c>
      <c r="I58" s="287">
        <v>0.5625</v>
      </c>
      <c r="J58" s="287">
        <v>0.73333333333333328</v>
      </c>
      <c r="K58" s="302"/>
      <c r="L58" s="302"/>
      <c r="M58" s="318">
        <f>(F58-E58)+(L58-K58)</f>
        <v>0</v>
      </c>
      <c r="N58" s="321">
        <f>(H58-G58)</f>
        <v>0.16805555555555557</v>
      </c>
      <c r="O58" s="324">
        <f>(J58-I58)</f>
        <v>0.17083333333333328</v>
      </c>
      <c r="P58" s="327">
        <f>SUM(M58:O68)</f>
        <v>0.33888888888888885</v>
      </c>
      <c r="R58" s="34" t="s">
        <v>835</v>
      </c>
      <c r="S58" s="34" t="s">
        <v>24</v>
      </c>
    </row>
    <row r="59" spans="1:24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232" t="s">
        <v>836</v>
      </c>
      <c r="X59" s="1"/>
    </row>
    <row r="60" spans="1:24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S60" s="34" t="s">
        <v>1141</v>
      </c>
    </row>
    <row r="61" spans="1:24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T61" t="s">
        <v>1136</v>
      </c>
      <c r="U61" t="s">
        <v>1037</v>
      </c>
      <c r="V61" s="198" t="s">
        <v>153</v>
      </c>
      <c r="W61" s="34"/>
      <c r="X61" s="34" t="s">
        <v>1138</v>
      </c>
    </row>
    <row r="62" spans="1:24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T62" t="s">
        <v>1137</v>
      </c>
      <c r="U62" t="s">
        <v>986</v>
      </c>
      <c r="V62" s="198" t="s">
        <v>153</v>
      </c>
      <c r="W62" s="34"/>
      <c r="X62" s="34" t="s">
        <v>1139</v>
      </c>
    </row>
    <row r="63" spans="1:24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</row>
    <row r="64" spans="1:24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 t="s">
        <v>778</v>
      </c>
      <c r="S64" s="34" t="s">
        <v>45</v>
      </c>
    </row>
    <row r="65" spans="1:27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232" t="s">
        <v>779</v>
      </c>
    </row>
    <row r="66" spans="1:27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34" t="s">
        <v>1135</v>
      </c>
      <c r="V66" s="184" t="s">
        <v>151</v>
      </c>
    </row>
    <row r="67" spans="1:27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V67" s="34"/>
    </row>
    <row r="68" spans="1:27" ht="19.5" customHeight="1" x14ac:dyDescent="0.25">
      <c r="A68" s="311"/>
      <c r="B68" s="314"/>
      <c r="C68" s="296"/>
      <c r="D68" s="298"/>
      <c r="E68" s="304"/>
      <c r="F68" s="304"/>
      <c r="G68" s="286"/>
      <c r="H68" s="286"/>
      <c r="I68" s="289"/>
      <c r="J68" s="289"/>
      <c r="K68" s="304"/>
      <c r="L68" s="304"/>
      <c r="M68" s="320"/>
      <c r="N68" s="323"/>
      <c r="O68" s="326"/>
      <c r="P68" s="329"/>
      <c r="Q68" s="62">
        <v>0.29166666666666669</v>
      </c>
    </row>
    <row r="69" spans="1:27" ht="19.5" customHeight="1" x14ac:dyDescent="0.25">
      <c r="A69" s="309" t="s">
        <v>30</v>
      </c>
      <c r="B69" s="312">
        <f>SUM(B58+1)</f>
        <v>46100</v>
      </c>
      <c r="C69" s="290" t="s">
        <v>1147</v>
      </c>
      <c r="D69" s="292"/>
      <c r="E69" s="302"/>
      <c r="F69" s="302"/>
      <c r="G69" s="284">
        <v>0.32500000000000001</v>
      </c>
      <c r="H69" s="284">
        <v>0.52083333333333337</v>
      </c>
      <c r="I69" s="287">
        <v>0.54166666666666663</v>
      </c>
      <c r="J69" s="287">
        <v>0.73958333333333337</v>
      </c>
      <c r="K69" s="302"/>
      <c r="L69" s="302"/>
      <c r="M69" s="318">
        <f>(F69-E69)+(L69-K69)</f>
        <v>0</v>
      </c>
      <c r="N69" s="321">
        <f>(H69-G69)</f>
        <v>0.19583333333333336</v>
      </c>
      <c r="O69" s="324">
        <f>(J69-I69)</f>
        <v>0.19791666666666674</v>
      </c>
      <c r="P69" s="327">
        <f>SUM(M69:O88)</f>
        <v>0.3937500000000001</v>
      </c>
      <c r="R69" s="34" t="s">
        <v>778</v>
      </c>
      <c r="S69" s="34" t="s">
        <v>25</v>
      </c>
    </row>
    <row r="70" spans="1:27" ht="19.5" customHeight="1" x14ac:dyDescent="0.3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232" t="s">
        <v>779</v>
      </c>
    </row>
    <row r="71" spans="1:27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R71" s="34"/>
      <c r="S71" s="34" t="s">
        <v>1135</v>
      </c>
      <c r="V71" s="198" t="s">
        <v>153</v>
      </c>
      <c r="W71" s="168"/>
    </row>
    <row r="72" spans="1:27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/>
      <c r="T72" s="34" t="s">
        <v>1144</v>
      </c>
      <c r="V72" s="34"/>
      <c r="W72" s="34"/>
      <c r="X72" s="34"/>
    </row>
    <row r="73" spans="1:27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34" t="s">
        <v>1146</v>
      </c>
      <c r="T73" s="34"/>
      <c r="V73" s="198" t="s">
        <v>153</v>
      </c>
      <c r="W73" s="34"/>
      <c r="X73" s="34"/>
    </row>
    <row r="74" spans="1:27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R74" t="s">
        <v>825</v>
      </c>
      <c r="S74" s="34" t="s">
        <v>24</v>
      </c>
      <c r="V74" s="34"/>
      <c r="W74" s="34"/>
      <c r="X74" s="34"/>
    </row>
    <row r="75" spans="1:27" ht="19.5" customHeight="1" x14ac:dyDescent="0.3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R75" s="34"/>
      <c r="S75" s="232" t="s">
        <v>288</v>
      </c>
    </row>
    <row r="76" spans="1:27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S76" s="34" t="s">
        <v>1140</v>
      </c>
    </row>
    <row r="77" spans="1:27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T77" s="34" t="s">
        <v>1123</v>
      </c>
      <c r="U77" s="34" t="s">
        <v>1072</v>
      </c>
      <c r="V77" s="198" t="s">
        <v>153</v>
      </c>
      <c r="W77" s="220" t="s">
        <v>201</v>
      </c>
      <c r="X77" s="215">
        <v>1028433</v>
      </c>
      <c r="Y77" s="379" t="s">
        <v>257</v>
      </c>
      <c r="Z77" s="379"/>
      <c r="AA77" s="379"/>
    </row>
    <row r="78" spans="1:27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T78" s="34" t="s">
        <v>1122</v>
      </c>
      <c r="U78" s="34" t="s">
        <v>1073</v>
      </c>
      <c r="V78" s="198" t="s">
        <v>153</v>
      </c>
      <c r="W78" s="220" t="s">
        <v>201</v>
      </c>
      <c r="X78" s="215">
        <v>1028433</v>
      </c>
      <c r="Y78" s="379" t="s">
        <v>257</v>
      </c>
      <c r="Z78" s="379"/>
      <c r="AA78" s="379"/>
    </row>
    <row r="79" spans="1:27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R79" t="s">
        <v>835</v>
      </c>
      <c r="S79" s="34" t="s">
        <v>24</v>
      </c>
    </row>
    <row r="80" spans="1:27" ht="19.5" customHeight="1" x14ac:dyDescent="0.3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S80" s="232" t="s">
        <v>836</v>
      </c>
    </row>
    <row r="81" spans="1:27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S81" s="34" t="s">
        <v>1142</v>
      </c>
      <c r="T81" s="34"/>
    </row>
    <row r="82" spans="1:27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S82" s="34"/>
      <c r="T82" s="34" t="s">
        <v>1136</v>
      </c>
      <c r="U82" s="34" t="s">
        <v>1037</v>
      </c>
      <c r="V82" s="184" t="s">
        <v>151</v>
      </c>
      <c r="W82" s="380" t="s">
        <v>1143</v>
      </c>
      <c r="X82" s="380"/>
      <c r="Y82" s="380"/>
    </row>
    <row r="83" spans="1:27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t="s">
        <v>719</v>
      </c>
      <c r="S83" s="34" t="s">
        <v>24</v>
      </c>
      <c r="T83" s="34"/>
      <c r="U83" s="34"/>
      <c r="W83" s="168"/>
      <c r="X83" s="168"/>
      <c r="Y83" s="168"/>
    </row>
    <row r="84" spans="1:27" ht="19.5" customHeight="1" x14ac:dyDescent="0.3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S84" s="232" t="s">
        <v>720</v>
      </c>
      <c r="T84" s="34"/>
      <c r="U84" s="34"/>
      <c r="W84" s="168"/>
      <c r="X84" s="168"/>
      <c r="Y84" s="168"/>
    </row>
    <row r="85" spans="1:27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S85" s="34" t="s">
        <v>1148</v>
      </c>
      <c r="T85" s="34"/>
      <c r="U85" s="34"/>
      <c r="W85" s="168"/>
      <c r="X85" s="168"/>
      <c r="Y85" s="168"/>
    </row>
    <row r="86" spans="1:27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S86" s="34"/>
      <c r="T86" s="34" t="s">
        <v>163</v>
      </c>
      <c r="U86" s="187">
        <v>2403009143402</v>
      </c>
      <c r="V86" s="198" t="s">
        <v>153</v>
      </c>
      <c r="W86" s="216" t="s">
        <v>201</v>
      </c>
      <c r="X86" s="206">
        <v>1028129</v>
      </c>
      <c r="Y86" s="380" t="s">
        <v>257</v>
      </c>
      <c r="Z86" s="380"/>
      <c r="AA86" s="380"/>
    </row>
    <row r="87" spans="1:27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S87" s="34"/>
      <c r="T87" s="34" t="s">
        <v>888</v>
      </c>
      <c r="U87" s="34" t="s">
        <v>1149</v>
      </c>
      <c r="V87" s="198" t="s">
        <v>153</v>
      </c>
      <c r="W87" s="216" t="s">
        <v>201</v>
      </c>
      <c r="X87" s="206">
        <v>1028523</v>
      </c>
      <c r="Y87" s="380" t="s">
        <v>260</v>
      </c>
      <c r="Z87" s="380"/>
      <c r="AA87" s="380"/>
    </row>
    <row r="88" spans="1:27" ht="19.5" customHeight="1" x14ac:dyDescent="0.25">
      <c r="A88" s="311"/>
      <c r="B88" s="314"/>
      <c r="C88" s="296"/>
      <c r="D88" s="298"/>
      <c r="E88" s="304"/>
      <c r="F88" s="304"/>
      <c r="G88" s="286"/>
      <c r="H88" s="286"/>
      <c r="I88" s="289"/>
      <c r="J88" s="289"/>
      <c r="K88" s="304"/>
      <c r="L88" s="304"/>
      <c r="M88" s="320"/>
      <c r="N88" s="323"/>
      <c r="O88" s="326"/>
      <c r="P88" s="329"/>
      <c r="Q88" s="62">
        <v>0.29166666666666669</v>
      </c>
    </row>
    <row r="89" spans="1:27" ht="19.5" customHeight="1" x14ac:dyDescent="0.25">
      <c r="A89" s="309" t="s">
        <v>31</v>
      </c>
      <c r="B89" s="312">
        <f>SUM(B69+1)</f>
        <v>46101</v>
      </c>
      <c r="C89" s="290" t="s">
        <v>1152</v>
      </c>
      <c r="D89" s="292"/>
      <c r="E89" s="302"/>
      <c r="F89" s="302"/>
      <c r="G89" s="284">
        <v>0.36527777777777776</v>
      </c>
      <c r="H89" s="284">
        <v>0.52083333333333337</v>
      </c>
      <c r="I89" s="287">
        <v>0.55208333333333337</v>
      </c>
      <c r="J89" s="287">
        <v>0.65972222222222221</v>
      </c>
      <c r="K89" s="302"/>
      <c r="L89" s="302"/>
      <c r="M89" s="318">
        <f>(F89-E89)+(L89-K89)</f>
        <v>0</v>
      </c>
      <c r="N89" s="321">
        <f>(H89-G89)</f>
        <v>0.15555555555555561</v>
      </c>
      <c r="O89" s="324">
        <f>(J89-I89)</f>
        <v>0.10763888888888884</v>
      </c>
      <c r="P89" s="327">
        <f>SUM(M89:O99)</f>
        <v>0.26319444444444445</v>
      </c>
      <c r="R89" t="s">
        <v>835</v>
      </c>
      <c r="S89" s="34" t="s">
        <v>24</v>
      </c>
    </row>
    <row r="90" spans="1:27" ht="19.5" customHeight="1" x14ac:dyDescent="0.3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S90" s="232" t="s">
        <v>836</v>
      </c>
    </row>
    <row r="91" spans="1:27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S91" s="34" t="s">
        <v>1142</v>
      </c>
      <c r="T91" s="34"/>
    </row>
    <row r="92" spans="1:27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S92" s="34"/>
      <c r="T92" s="34" t="s">
        <v>1136</v>
      </c>
      <c r="U92" s="34" t="s">
        <v>1037</v>
      </c>
      <c r="V92" s="184" t="s">
        <v>151</v>
      </c>
      <c r="W92" s="380" t="s">
        <v>1143</v>
      </c>
      <c r="X92" s="380"/>
      <c r="Y92" s="380"/>
    </row>
    <row r="93" spans="1:27" ht="19.5" customHeight="1" x14ac:dyDescent="0.3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S93" s="34"/>
      <c r="T93" s="34"/>
      <c r="U93" s="228" t="s">
        <v>1145</v>
      </c>
      <c r="W93" s="34"/>
    </row>
    <row r="94" spans="1:27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R94" t="s">
        <v>172</v>
      </c>
      <c r="S94" s="34" t="s">
        <v>45</v>
      </c>
      <c r="T94" s="34"/>
      <c r="U94" s="34"/>
      <c r="W94" s="34"/>
    </row>
    <row r="95" spans="1:27" ht="19.5" customHeight="1" x14ac:dyDescent="0.3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S95" s="232" t="s">
        <v>181</v>
      </c>
      <c r="W95" s="34"/>
    </row>
    <row r="96" spans="1:27" ht="19.5" customHeight="1" x14ac:dyDescent="0.25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S96" s="34" t="s">
        <v>185</v>
      </c>
      <c r="W96" s="34"/>
    </row>
    <row r="97" spans="1:27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S97" s="34"/>
      <c r="T97" t="s">
        <v>1150</v>
      </c>
      <c r="U97" t="s">
        <v>218</v>
      </c>
      <c r="V97" s="198" t="s">
        <v>153</v>
      </c>
      <c r="W97" s="220" t="s">
        <v>201</v>
      </c>
      <c r="X97" s="215">
        <v>1028587</v>
      </c>
      <c r="Y97" s="379" t="s">
        <v>257</v>
      </c>
      <c r="Z97" s="379"/>
      <c r="AA97" s="379"/>
    </row>
    <row r="98" spans="1:27" ht="19.5" customHeight="1" x14ac:dyDescent="0.3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3"/>
      <c r="L98" s="303"/>
      <c r="M98" s="319"/>
      <c r="N98" s="322"/>
      <c r="O98" s="325"/>
      <c r="P98" s="328"/>
      <c r="S98" s="34"/>
      <c r="U98" s="228" t="s">
        <v>1151</v>
      </c>
      <c r="V98" s="34"/>
      <c r="W98" s="34"/>
    </row>
    <row r="99" spans="1:27" ht="19.5" customHeight="1" x14ac:dyDescent="0.25">
      <c r="A99" s="311"/>
      <c r="B99" s="314"/>
      <c r="C99" s="296"/>
      <c r="D99" s="298"/>
      <c r="E99" s="304"/>
      <c r="F99" s="304"/>
      <c r="G99" s="286"/>
      <c r="H99" s="286"/>
      <c r="I99" s="289"/>
      <c r="J99" s="289"/>
      <c r="K99" s="304"/>
      <c r="L99" s="304"/>
      <c r="M99" s="320"/>
      <c r="N99" s="323"/>
      <c r="O99" s="326"/>
      <c r="P99" s="329"/>
      <c r="Q99" s="62">
        <v>0.29166666666666669</v>
      </c>
      <c r="W99" s="34"/>
    </row>
    <row r="100" spans="1:27" ht="19.5" customHeight="1" x14ac:dyDescent="0.25">
      <c r="A100" s="35" t="s">
        <v>34</v>
      </c>
      <c r="B100" s="36">
        <f>SUM(B89+1)</f>
        <v>46102</v>
      </c>
      <c r="C100" s="290"/>
      <c r="D100" s="292"/>
      <c r="E100" s="302"/>
      <c r="F100" s="302"/>
      <c r="G100" s="302"/>
      <c r="H100" s="302"/>
      <c r="I100" s="302"/>
      <c r="J100" s="302"/>
      <c r="K100" s="302"/>
      <c r="L100" s="302"/>
      <c r="M100" s="318">
        <f>(F100-E100)+(L100-K100)</f>
        <v>0</v>
      </c>
      <c r="N100" s="318">
        <f>(H100-G100)+(J100-I100)</f>
        <v>0</v>
      </c>
      <c r="O100" s="318">
        <f>(H100-G100)+(J100-I100)</f>
        <v>0</v>
      </c>
      <c r="P100" s="318">
        <f>SUM(M100:O101)</f>
        <v>0</v>
      </c>
    </row>
    <row r="101" spans="1:27" ht="19.5" customHeight="1" x14ac:dyDescent="0.25">
      <c r="A101" s="37" t="s">
        <v>35</v>
      </c>
      <c r="B101" s="36">
        <f>SUM(B100+1)</f>
        <v>46103</v>
      </c>
      <c r="C101" s="296"/>
      <c r="D101" s="298"/>
      <c r="E101" s="304"/>
      <c r="F101" s="304"/>
      <c r="G101" s="304"/>
      <c r="H101" s="304"/>
      <c r="I101" s="304"/>
      <c r="J101" s="304"/>
      <c r="K101" s="304"/>
      <c r="L101" s="304"/>
      <c r="M101" s="320"/>
      <c r="N101" s="320"/>
      <c r="O101" s="320"/>
      <c r="P101" s="320"/>
    </row>
    <row r="102" spans="1:27" ht="30" customHeight="1" x14ac:dyDescent="0.25">
      <c r="A102" s="38"/>
      <c r="B102" s="38"/>
      <c r="C102" s="38"/>
      <c r="D102" s="38"/>
      <c r="E102" s="39"/>
      <c r="F102" s="40"/>
      <c r="G102" s="40"/>
      <c r="H102" s="38"/>
      <c r="I102" s="38"/>
      <c r="J102" s="38"/>
      <c r="K102" s="41"/>
      <c r="L102" s="41"/>
      <c r="M102" s="41"/>
      <c r="N102" s="38"/>
    </row>
    <row r="103" spans="1:27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36</v>
      </c>
      <c r="K103" s="330"/>
      <c r="L103" s="330"/>
      <c r="M103" s="108">
        <f>SUM(M9+M38+M58+M69+M89+M100+M101)</f>
        <v>0</v>
      </c>
      <c r="N103" s="110">
        <f>SUM(N9+N38+N58+N69+N89+N100+N101)</f>
        <v>0.86041666666666683</v>
      </c>
      <c r="O103" s="109">
        <f>SUM(O9+O38+O58+O69+O89+O100+O101)</f>
        <v>0.85763888888888884</v>
      </c>
      <c r="P103" s="111">
        <f>SUM(P9+P38+P58+P69+P89+P100+P101)</f>
        <v>1.7180555555555557</v>
      </c>
    </row>
    <row r="104" spans="1:27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37</v>
      </c>
      <c r="K104" s="330"/>
      <c r="L104" s="331"/>
      <c r="M104" s="42"/>
      <c r="N104" s="51">
        <f>SUM(Q9:Q101)</f>
        <v>1.4583333333333335</v>
      </c>
      <c r="O104" s="43"/>
    </row>
    <row r="105" spans="1:27" ht="30.75" customHeight="1" x14ac:dyDescent="0.25">
      <c r="A105" s="38"/>
      <c r="B105" s="38"/>
      <c r="C105" s="38"/>
      <c r="D105" s="38"/>
      <c r="F105" s="38"/>
      <c r="G105" s="38"/>
      <c r="H105" s="38"/>
      <c r="I105" s="38"/>
      <c r="J105" s="330" t="s">
        <v>38</v>
      </c>
      <c r="K105" s="330"/>
      <c r="L105" s="331"/>
      <c r="M105" s="42"/>
      <c r="N105" s="51">
        <f>SUM(P103-N104)</f>
        <v>0.25972222222222219</v>
      </c>
      <c r="O105" s="43"/>
    </row>
    <row r="106" spans="1:27" ht="30.75" customHeight="1" x14ac:dyDescent="0.25">
      <c r="A106" s="38"/>
      <c r="B106" s="38"/>
      <c r="C106" s="38"/>
      <c r="D106" s="38"/>
      <c r="F106" s="38"/>
      <c r="G106" s="38"/>
      <c r="H106" s="38"/>
      <c r="I106" s="38"/>
      <c r="J106" s="330" t="s">
        <v>39</v>
      </c>
      <c r="K106" s="330"/>
      <c r="L106" s="331"/>
      <c r="M106" s="42"/>
      <c r="N106" s="51">
        <f>'SEM11'!N88</f>
        <v>2.5375000000000005</v>
      </c>
      <c r="O106" s="43"/>
    </row>
    <row r="107" spans="1:27" ht="30.75" customHeight="1" x14ac:dyDescent="0.25">
      <c r="H107" s="38"/>
      <c r="I107" s="38"/>
      <c r="J107" s="330" t="s">
        <v>40</v>
      </c>
      <c r="K107" s="330"/>
      <c r="L107" s="331"/>
      <c r="M107" s="44"/>
      <c r="N107" s="52">
        <f>N105+N106</f>
        <v>2.7972222222222225</v>
      </c>
      <c r="O107" s="45"/>
    </row>
    <row r="114" spans="5:9" x14ac:dyDescent="0.25">
      <c r="F114" s="38"/>
      <c r="G114" s="38"/>
      <c r="H114" s="38"/>
      <c r="I114" s="38"/>
    </row>
    <row r="115" spans="5:9" x14ac:dyDescent="0.25">
      <c r="F115" s="38"/>
      <c r="G115" s="38"/>
      <c r="H115" s="38"/>
      <c r="I115" s="38"/>
    </row>
    <row r="116" spans="5:9" x14ac:dyDescent="0.25">
      <c r="F116" s="38"/>
      <c r="G116" s="38"/>
      <c r="H116" s="38"/>
      <c r="I116" s="38"/>
    </row>
    <row r="117" spans="5:9" x14ac:dyDescent="0.25">
      <c r="F117" s="38"/>
      <c r="G117" s="38"/>
      <c r="H117" s="38"/>
      <c r="I117" s="38"/>
    </row>
    <row r="118" spans="5:9" x14ac:dyDescent="0.25">
      <c r="F118" s="38"/>
      <c r="G118" s="38"/>
      <c r="H118" s="38"/>
      <c r="I118" s="38"/>
    </row>
    <row r="119" spans="5:9" x14ac:dyDescent="0.25">
      <c r="F119" s="38"/>
      <c r="G119" s="38"/>
      <c r="H119" s="38"/>
      <c r="I119" s="38"/>
    </row>
    <row r="125" spans="5:9" x14ac:dyDescent="0.25">
      <c r="E125" s="15"/>
    </row>
  </sheetData>
  <mergeCells count="113">
    <mergeCell ref="W30:Y30"/>
    <mergeCell ref="Y41:AA41"/>
    <mergeCell ref="Y42:AA42"/>
    <mergeCell ref="C100:D101"/>
    <mergeCell ref="E100:E101"/>
    <mergeCell ref="F100:F101"/>
    <mergeCell ref="G100:G101"/>
    <mergeCell ref="H100:H101"/>
    <mergeCell ref="O89:O99"/>
    <mergeCell ref="P89:P99"/>
    <mergeCell ref="E58:E68"/>
    <mergeCell ref="F58:F68"/>
    <mergeCell ref="E69:E88"/>
    <mergeCell ref="F69:F88"/>
    <mergeCell ref="O58:O68"/>
    <mergeCell ref="Y86:AA86"/>
    <mergeCell ref="Y87:AA87"/>
    <mergeCell ref="F38:F57"/>
    <mergeCell ref="G38:G57"/>
    <mergeCell ref="G89:G99"/>
    <mergeCell ref="P69:P88"/>
    <mergeCell ref="Y77:AA77"/>
    <mergeCell ref="P100:P101"/>
    <mergeCell ref="M100:M101"/>
    <mergeCell ref="A9:A37"/>
    <mergeCell ref="B9:B37"/>
    <mergeCell ref="M9:M37"/>
    <mergeCell ref="Q6:Q7"/>
    <mergeCell ref="A1:N1"/>
    <mergeCell ref="G6:H6"/>
    <mergeCell ref="I6:J6"/>
    <mergeCell ref="K6:L6"/>
    <mergeCell ref="M6:P6"/>
    <mergeCell ref="N9:N37"/>
    <mergeCell ref="O9:O37"/>
    <mergeCell ref="P9:P37"/>
    <mergeCell ref="C9:D37"/>
    <mergeCell ref="F9:F37"/>
    <mergeCell ref="H9:H37"/>
    <mergeCell ref="J9:J37"/>
    <mergeCell ref="E9:E37"/>
    <mergeCell ref="K9:K37"/>
    <mergeCell ref="L9:L37"/>
    <mergeCell ref="G9:G37"/>
    <mergeCell ref="A38:A57"/>
    <mergeCell ref="N100:N101"/>
    <mergeCell ref="O100:O101"/>
    <mergeCell ref="B38:B57"/>
    <mergeCell ref="N89:N99"/>
    <mergeCell ref="M58:M68"/>
    <mergeCell ref="N58:N68"/>
    <mergeCell ref="A58:A68"/>
    <mergeCell ref="B58:B68"/>
    <mergeCell ref="A69:A88"/>
    <mergeCell ref="A89:A99"/>
    <mergeCell ref="B69:B88"/>
    <mergeCell ref="M69:M88"/>
    <mergeCell ref="N69:N88"/>
    <mergeCell ref="B89:B99"/>
    <mergeCell ref="M89:M99"/>
    <mergeCell ref="M38:M57"/>
    <mergeCell ref="N38:N57"/>
    <mergeCell ref="C38:D57"/>
    <mergeCell ref="C58:D68"/>
    <mergeCell ref="C69:D88"/>
    <mergeCell ref="C89:D99"/>
    <mergeCell ref="G58:G68"/>
    <mergeCell ref="G69:G88"/>
    <mergeCell ref="O69:O88"/>
    <mergeCell ref="J107:L107"/>
    <mergeCell ref="I100:I101"/>
    <mergeCell ref="J89:J99"/>
    <mergeCell ref="J38:J57"/>
    <mergeCell ref="J58:J68"/>
    <mergeCell ref="J69:J88"/>
    <mergeCell ref="J103:L103"/>
    <mergeCell ref="J104:L104"/>
    <mergeCell ref="J106:L106"/>
    <mergeCell ref="J105:L105"/>
    <mergeCell ref="J100:J101"/>
    <mergeCell ref="K100:K101"/>
    <mergeCell ref="L100:L101"/>
    <mergeCell ref="L38:L57"/>
    <mergeCell ref="K58:K68"/>
    <mergeCell ref="L58:L68"/>
    <mergeCell ref="K69:K88"/>
    <mergeCell ref="L69:L88"/>
    <mergeCell ref="K89:K99"/>
    <mergeCell ref="L89:L99"/>
    <mergeCell ref="Y97:AA97"/>
    <mergeCell ref="Y78:AA78"/>
    <mergeCell ref="W82:Y82"/>
    <mergeCell ref="W92:Y92"/>
    <mergeCell ref="E38:E57"/>
    <mergeCell ref="E89:E99"/>
    <mergeCell ref="F89:F99"/>
    <mergeCell ref="K38:K57"/>
    <mergeCell ref="Z14:AA14"/>
    <mergeCell ref="Z15:AA15"/>
    <mergeCell ref="H38:H57"/>
    <mergeCell ref="H58:H68"/>
    <mergeCell ref="H69:H88"/>
    <mergeCell ref="H89:H99"/>
    <mergeCell ref="I9:I37"/>
    <mergeCell ref="I38:I57"/>
    <mergeCell ref="I58:I68"/>
    <mergeCell ref="I69:I88"/>
    <mergeCell ref="I89:I99"/>
    <mergeCell ref="O38:O57"/>
    <mergeCell ref="P38:P57"/>
    <mergeCell ref="V49:W49"/>
    <mergeCell ref="V50:W50"/>
    <mergeCell ref="P58:P6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63">
    <pageSetUpPr fitToPage="1"/>
  </sheetPr>
  <dimension ref="A1:AB123"/>
  <sheetViews>
    <sheetView topLeftCell="A33" zoomScale="85" zoomScaleNormal="85" workbookViewId="0">
      <selection activeCell="T69" sqref="T69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81640625" customWidth="1"/>
    <col min="20" max="20" width="13.453125" customWidth="1"/>
    <col min="21" max="21" width="23.1796875" customWidth="1"/>
    <col min="22" max="22" width="15.7265625" customWidth="1"/>
    <col min="23" max="23" width="14.26953125" customWidth="1"/>
    <col min="25" max="25" width="14.179687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60</v>
      </c>
      <c r="B5" s="13" t="s">
        <v>3</v>
      </c>
      <c r="C5" s="14">
        <f>SUM('SEM12'!B101+1)</f>
        <v>46104</v>
      </c>
      <c r="D5" s="15" t="s">
        <v>4</v>
      </c>
      <c r="E5" s="16">
        <f>SUM(B99)</f>
        <v>46110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46104</v>
      </c>
      <c r="C9" s="290" t="s">
        <v>1164</v>
      </c>
      <c r="D9" s="292"/>
      <c r="E9" s="299"/>
      <c r="F9" s="299"/>
      <c r="G9" s="284">
        <v>0.34305555555555556</v>
      </c>
      <c r="H9" s="284">
        <v>0.52083333333333337</v>
      </c>
      <c r="I9" s="287">
        <v>0.55208333333333337</v>
      </c>
      <c r="J9" s="287">
        <v>0.75</v>
      </c>
      <c r="K9" s="299"/>
      <c r="L9" s="299"/>
      <c r="M9" s="318">
        <f>(F38-E38)+(L38-K38)</f>
        <v>0</v>
      </c>
      <c r="N9" s="321">
        <f>(H9-G9)</f>
        <v>0.17777777777777781</v>
      </c>
      <c r="O9" s="324">
        <f>(J9-I9)</f>
        <v>0.19791666666666663</v>
      </c>
      <c r="P9" s="327">
        <f>SUM(M9:O38)</f>
        <v>0.37569444444444444</v>
      </c>
      <c r="R9" t="s">
        <v>172</v>
      </c>
      <c r="S9" s="34" t="s">
        <v>23</v>
      </c>
      <c r="T9" s="34"/>
      <c r="U9" s="34"/>
      <c r="W9" s="34"/>
    </row>
    <row r="10" spans="1:28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R10" s="34"/>
      <c r="S10" s="232" t="s">
        <v>181</v>
      </c>
      <c r="W10" s="168"/>
    </row>
    <row r="11" spans="1:28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34" t="s">
        <v>185</v>
      </c>
      <c r="W11" s="34"/>
    </row>
    <row r="12" spans="1:28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S12" s="34"/>
      <c r="T12" t="s">
        <v>1150</v>
      </c>
      <c r="U12" s="34" t="s">
        <v>218</v>
      </c>
      <c r="V12" s="198" t="s">
        <v>153</v>
      </c>
      <c r="W12" s="220" t="s">
        <v>201</v>
      </c>
      <c r="X12" s="215">
        <v>1028584</v>
      </c>
      <c r="Y12" s="195" t="s">
        <v>952</v>
      </c>
      <c r="Z12" s="189"/>
      <c r="AA12" s="189"/>
      <c r="AB12" s="189"/>
    </row>
    <row r="13" spans="1:28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34"/>
      <c r="U13" s="228" t="s">
        <v>1151</v>
      </c>
      <c r="V13" s="34"/>
      <c r="W13" s="34"/>
    </row>
    <row r="14" spans="1:28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 t="s">
        <v>1075</v>
      </c>
      <c r="S14" s="34" t="s">
        <v>24</v>
      </c>
      <c r="T14" s="34"/>
      <c r="U14" s="34"/>
      <c r="W14" s="34"/>
    </row>
    <row r="15" spans="1:28" ht="19.5" customHeight="1" x14ac:dyDescent="0.3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228" t="s">
        <v>132</v>
      </c>
      <c r="S15" s="232" t="s">
        <v>152</v>
      </c>
      <c r="W15" s="34"/>
    </row>
    <row r="16" spans="1:28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R16" s="34"/>
      <c r="S16" s="34" t="s">
        <v>1153</v>
      </c>
      <c r="V16" s="198" t="s">
        <v>153</v>
      </c>
      <c r="W16" s="34"/>
    </row>
    <row r="17" spans="1:28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R17" s="34"/>
      <c r="S17" s="34" t="s">
        <v>1156</v>
      </c>
      <c r="W17" s="34"/>
    </row>
    <row r="18" spans="1:28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R18" s="34"/>
      <c r="S18" s="34"/>
      <c r="T18" t="s">
        <v>170</v>
      </c>
      <c r="U18" s="193">
        <v>2413619245401</v>
      </c>
      <c r="V18" s="198" t="s">
        <v>153</v>
      </c>
      <c r="W18" s="220" t="s">
        <v>201</v>
      </c>
      <c r="X18" s="215">
        <v>1028380</v>
      </c>
      <c r="Y18" s="195" t="s">
        <v>905</v>
      </c>
      <c r="Z18" s="189"/>
      <c r="AA18" s="189"/>
      <c r="AB18" s="189"/>
    </row>
    <row r="19" spans="1:28" ht="19.5" customHeight="1" x14ac:dyDescent="0.3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/>
      <c r="S19" s="34"/>
      <c r="U19" s="234" t="s">
        <v>1158</v>
      </c>
      <c r="X19" s="34"/>
      <c r="Y19" s="34"/>
    </row>
    <row r="20" spans="1:28" ht="19.5" customHeight="1" x14ac:dyDescent="0.3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/>
      <c r="S20" s="34"/>
      <c r="U20" s="234" t="s">
        <v>1159</v>
      </c>
      <c r="X20" s="198" t="s">
        <v>153</v>
      </c>
      <c r="Y20" s="34"/>
    </row>
    <row r="21" spans="1:28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R21" s="34" t="s">
        <v>299</v>
      </c>
      <c r="S21" s="34" t="s">
        <v>24</v>
      </c>
      <c r="V21" s="34"/>
    </row>
    <row r="22" spans="1:28" ht="19.5" customHeight="1" x14ac:dyDescent="0.3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S22" s="232" t="s">
        <v>308</v>
      </c>
      <c r="T22" s="34"/>
      <c r="V22" s="34"/>
      <c r="W22" s="34"/>
      <c r="X22" s="34"/>
    </row>
    <row r="23" spans="1:28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S23" s="34"/>
      <c r="T23" s="34" t="s">
        <v>161</v>
      </c>
      <c r="U23" s="193">
        <v>2403015199801</v>
      </c>
      <c r="V23" s="198" t="s">
        <v>153</v>
      </c>
      <c r="W23" s="220" t="s">
        <v>201</v>
      </c>
      <c r="X23" s="215">
        <v>1027025</v>
      </c>
      <c r="Y23" s="195" t="s">
        <v>952</v>
      </c>
      <c r="Z23" s="189"/>
      <c r="AA23" s="189"/>
      <c r="AB23" s="189"/>
    </row>
    <row r="24" spans="1:28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S24" s="34"/>
      <c r="T24" s="34" t="s">
        <v>160</v>
      </c>
      <c r="U24" s="193">
        <v>2413415199801</v>
      </c>
      <c r="V24" s="198" t="s">
        <v>153</v>
      </c>
      <c r="W24" s="220" t="s">
        <v>201</v>
      </c>
      <c r="X24" s="215">
        <v>1027025</v>
      </c>
      <c r="Y24" s="195" t="s">
        <v>952</v>
      </c>
      <c r="Z24" s="189"/>
      <c r="AA24" s="189"/>
      <c r="AB24" s="189"/>
    </row>
    <row r="25" spans="1:28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S25" s="34"/>
      <c r="T25" s="34" t="s">
        <v>238</v>
      </c>
      <c r="U25" s="193">
        <v>2413415199802</v>
      </c>
      <c r="V25" s="198" t="s">
        <v>153</v>
      </c>
      <c r="W25" s="220" t="s">
        <v>201</v>
      </c>
      <c r="X25" s="215">
        <v>1027025</v>
      </c>
      <c r="Y25" s="195" t="s">
        <v>952</v>
      </c>
      <c r="Z25" s="189"/>
      <c r="AA25" s="189"/>
      <c r="AB25" s="189"/>
    </row>
    <row r="26" spans="1:28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R26" t="s">
        <v>233</v>
      </c>
      <c r="S26" s="34" t="s">
        <v>32</v>
      </c>
      <c r="T26" s="34"/>
      <c r="V26" s="34"/>
      <c r="X26" s="34"/>
    </row>
    <row r="27" spans="1:28" ht="19.5" customHeight="1" x14ac:dyDescent="0.3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/>
      <c r="S27" s="232" t="s">
        <v>234</v>
      </c>
      <c r="T27" s="34"/>
      <c r="V27" s="34"/>
      <c r="X27" s="34"/>
    </row>
    <row r="28" spans="1:28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 t="s">
        <v>1154</v>
      </c>
      <c r="T28" s="34"/>
      <c r="V28" s="34"/>
      <c r="X28" s="34"/>
    </row>
    <row r="29" spans="1:28" ht="19.5" customHeight="1" x14ac:dyDescent="0.3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T29" s="228" t="s">
        <v>1155</v>
      </c>
      <c r="V29" s="198" t="s">
        <v>153</v>
      </c>
      <c r="X29" s="34"/>
    </row>
    <row r="30" spans="1:28" ht="19.5" customHeight="1" x14ac:dyDescent="0.3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R30" s="232" t="s">
        <v>1109</v>
      </c>
      <c r="S30" s="34" t="s">
        <v>24</v>
      </c>
      <c r="V30" s="34"/>
      <c r="X30" s="34"/>
    </row>
    <row r="31" spans="1:28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S31" s="34" t="s">
        <v>1157</v>
      </c>
      <c r="T31" s="34"/>
      <c r="U31" s="34"/>
      <c r="V31" s="198" t="s">
        <v>153</v>
      </c>
      <c r="W31" s="34"/>
      <c r="X31" s="34"/>
    </row>
    <row r="32" spans="1:28" ht="19.5" customHeight="1" x14ac:dyDescent="0.3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232" t="s">
        <v>1160</v>
      </c>
      <c r="W32" s="34"/>
      <c r="X32" s="34"/>
    </row>
    <row r="33" spans="1:28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S33" s="34" t="s">
        <v>1161</v>
      </c>
      <c r="T33" s="34"/>
      <c r="V33" s="198" t="s">
        <v>153</v>
      </c>
      <c r="X33" s="34"/>
    </row>
    <row r="34" spans="1:28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 t="s">
        <v>155</v>
      </c>
      <c r="S34" s="34" t="s">
        <v>24</v>
      </c>
      <c r="X34" s="34"/>
    </row>
    <row r="35" spans="1:28" ht="19.5" customHeight="1" x14ac:dyDescent="0.3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232" t="s">
        <v>156</v>
      </c>
      <c r="X35" s="34"/>
    </row>
    <row r="36" spans="1:28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S36" s="34" t="s">
        <v>1163</v>
      </c>
      <c r="X36" s="34"/>
    </row>
    <row r="37" spans="1:28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s="34"/>
      <c r="S37" s="34"/>
      <c r="T37" s="34" t="s">
        <v>480</v>
      </c>
      <c r="U37" s="191">
        <v>2412517219001</v>
      </c>
      <c r="V37" s="184" t="s">
        <v>151</v>
      </c>
      <c r="X37" s="34"/>
    </row>
    <row r="38" spans="1:28" ht="19.5" customHeight="1" x14ac:dyDescent="0.25">
      <c r="A38" s="311"/>
      <c r="B38" s="314"/>
      <c r="C38" s="296"/>
      <c r="D38" s="298"/>
      <c r="E38" s="301"/>
      <c r="F38" s="301"/>
      <c r="G38" s="286"/>
      <c r="H38" s="286"/>
      <c r="I38" s="289"/>
      <c r="J38" s="289"/>
      <c r="K38" s="301"/>
      <c r="L38" s="301"/>
      <c r="M38" s="320"/>
      <c r="N38" s="323"/>
      <c r="O38" s="326"/>
      <c r="P38" s="329"/>
      <c r="Q38" s="62">
        <v>0.29166666666666669</v>
      </c>
    </row>
    <row r="39" spans="1:28" ht="19.5" customHeight="1" x14ac:dyDescent="0.25">
      <c r="A39" s="309" t="s">
        <v>22</v>
      </c>
      <c r="B39" s="312">
        <f>SUM(B9+1)</f>
        <v>46105</v>
      </c>
      <c r="C39" s="290" t="s">
        <v>1165</v>
      </c>
      <c r="D39" s="292"/>
      <c r="E39" s="299"/>
      <c r="F39" s="299"/>
      <c r="G39" s="284">
        <v>0.33750000000000002</v>
      </c>
      <c r="H39" s="284">
        <v>0.52083333333333337</v>
      </c>
      <c r="I39" s="287">
        <v>0.55208333333333337</v>
      </c>
      <c r="J39" s="287">
        <v>0.69791666666666663</v>
      </c>
      <c r="K39" s="299"/>
      <c r="L39" s="299"/>
      <c r="M39" s="318">
        <f>(F62-E62)+(L62-K62)</f>
        <v>0</v>
      </c>
      <c r="N39" s="321">
        <f>(H39-G39)</f>
        <v>0.18333333333333335</v>
      </c>
      <c r="O39" s="324">
        <f>(J39-I39)</f>
        <v>0.14583333333333326</v>
      </c>
      <c r="P39" s="327">
        <f>SUM(M39:O62)</f>
        <v>0.32916666666666661</v>
      </c>
      <c r="R39" s="34" t="s">
        <v>155</v>
      </c>
      <c r="S39" s="34" t="s">
        <v>33</v>
      </c>
      <c r="W39" s="34"/>
    </row>
    <row r="40" spans="1:28" ht="19.5" customHeight="1" x14ac:dyDescent="0.3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S40" s="232" t="s">
        <v>156</v>
      </c>
      <c r="W40" s="168"/>
    </row>
    <row r="41" spans="1:28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S41" s="34" t="s">
        <v>1167</v>
      </c>
      <c r="W41" s="34"/>
    </row>
    <row r="42" spans="1:28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34"/>
      <c r="T42" s="34" t="s">
        <v>480</v>
      </c>
      <c r="U42" s="191">
        <v>2412517219001</v>
      </c>
      <c r="V42" s="198" t="s">
        <v>153</v>
      </c>
      <c r="W42" s="216" t="s">
        <v>201</v>
      </c>
      <c r="X42" s="206">
        <v>1028609</v>
      </c>
      <c r="Y42" s="203" t="s">
        <v>905</v>
      </c>
      <c r="Z42" s="188"/>
      <c r="AA42" s="188"/>
      <c r="AB42" s="188"/>
    </row>
    <row r="43" spans="1:28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 t="s">
        <v>835</v>
      </c>
      <c r="S43" s="34" t="s">
        <v>33</v>
      </c>
      <c r="T43" s="34"/>
      <c r="W43" s="34"/>
    </row>
    <row r="44" spans="1:28" ht="19.5" customHeight="1" x14ac:dyDescent="0.3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S44" s="232" t="s">
        <v>836</v>
      </c>
      <c r="T44" s="34"/>
      <c r="W44" s="34"/>
    </row>
    <row r="45" spans="1:28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34" t="s">
        <v>476</v>
      </c>
      <c r="T45" s="34"/>
      <c r="W45" s="34"/>
    </row>
    <row r="46" spans="1:28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R46" s="34"/>
      <c r="S46" s="34"/>
      <c r="T46" s="34" t="s">
        <v>267</v>
      </c>
      <c r="U46" s="34" t="s">
        <v>1162</v>
      </c>
      <c r="V46" s="184" t="s">
        <v>151</v>
      </c>
      <c r="W46" s="34"/>
    </row>
    <row r="47" spans="1:28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R47" s="34"/>
      <c r="S47" s="34" t="s">
        <v>1170</v>
      </c>
      <c r="T47" s="34"/>
      <c r="U47" s="34"/>
      <c r="W47" s="34"/>
    </row>
    <row r="48" spans="1:28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R48" s="34"/>
      <c r="S48" s="34"/>
      <c r="T48" s="34" t="s">
        <v>204</v>
      </c>
      <c r="U48" s="34" t="s">
        <v>1173</v>
      </c>
      <c r="V48" s="184" t="s">
        <v>151</v>
      </c>
      <c r="W48" s="34" t="s">
        <v>1174</v>
      </c>
    </row>
    <row r="49" spans="1:28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R49" t="s">
        <v>233</v>
      </c>
      <c r="S49" s="34" t="s">
        <v>33</v>
      </c>
      <c r="T49" s="34"/>
      <c r="U49" s="34"/>
      <c r="W49" s="34"/>
    </row>
    <row r="50" spans="1:28" ht="19.5" customHeight="1" x14ac:dyDescent="0.3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232" t="s">
        <v>234</v>
      </c>
      <c r="T50" s="34"/>
      <c r="U50" s="34"/>
      <c r="W50" s="34"/>
    </row>
    <row r="51" spans="1:28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S51" s="34" t="s">
        <v>1166</v>
      </c>
      <c r="T51" s="34"/>
      <c r="U51" s="34"/>
      <c r="W51" s="34"/>
    </row>
    <row r="52" spans="1:28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S52" s="34"/>
      <c r="T52" s="34" t="s">
        <v>297</v>
      </c>
      <c r="U52" s="34" t="s">
        <v>1104</v>
      </c>
      <c r="V52" s="198" t="s">
        <v>153</v>
      </c>
      <c r="W52" s="220" t="s">
        <v>201</v>
      </c>
      <c r="X52" s="215">
        <v>1028610</v>
      </c>
      <c r="Y52" s="195" t="s">
        <v>1168</v>
      </c>
      <c r="Z52" s="189"/>
      <c r="AA52" s="189"/>
    </row>
    <row r="53" spans="1:28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/>
      <c r="T53" s="34"/>
      <c r="U53" s="34"/>
      <c r="V53" s="198" t="s">
        <v>153</v>
      </c>
      <c r="W53" s="220" t="s">
        <v>201</v>
      </c>
      <c r="X53" s="215">
        <v>1028612</v>
      </c>
      <c r="Y53" s="195" t="s">
        <v>1169</v>
      </c>
      <c r="Z53" s="189"/>
      <c r="AA53" s="189"/>
    </row>
    <row r="54" spans="1:28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 t="s">
        <v>1171</v>
      </c>
      <c r="T54" s="34"/>
      <c r="U54" s="34"/>
      <c r="V54" s="34"/>
      <c r="W54" s="34" t="s">
        <v>213</v>
      </c>
      <c r="X54" s="34" t="s">
        <v>1172</v>
      </c>
      <c r="Y54" s="34"/>
      <c r="Z54" s="184" t="s">
        <v>151</v>
      </c>
    </row>
    <row r="55" spans="1:28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 t="s">
        <v>299</v>
      </c>
      <c r="S55" s="34" t="s">
        <v>33</v>
      </c>
      <c r="V55" s="34"/>
    </row>
    <row r="56" spans="1:28" ht="19.5" customHeight="1" x14ac:dyDescent="0.3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S56" s="232" t="s">
        <v>308</v>
      </c>
      <c r="T56" s="34"/>
      <c r="V56" s="34"/>
      <c r="W56" s="34"/>
      <c r="X56" s="34"/>
    </row>
    <row r="57" spans="1:28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S57" s="34"/>
      <c r="T57" s="34" t="s">
        <v>160</v>
      </c>
      <c r="U57" s="193">
        <v>2413415199801</v>
      </c>
      <c r="V57" s="198" t="s">
        <v>153</v>
      </c>
      <c r="W57" s="216" t="s">
        <v>201</v>
      </c>
      <c r="X57" s="206">
        <v>1027025</v>
      </c>
      <c r="Y57" s="190" t="s">
        <v>952</v>
      </c>
      <c r="Z57" s="186"/>
      <c r="AA57" s="186"/>
      <c r="AB57" s="186"/>
    </row>
    <row r="58" spans="1:28" ht="19.5" customHeight="1" x14ac:dyDescent="0.3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/>
      <c r="S58" s="34"/>
      <c r="U58" s="385" t="s">
        <v>1178</v>
      </c>
      <c r="V58" s="385"/>
      <c r="W58" s="385"/>
    </row>
    <row r="59" spans="1:28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/>
      <c r="V59" s="34"/>
      <c r="W59" s="1"/>
    </row>
    <row r="60" spans="1:28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T60" s="34"/>
      <c r="V60" s="34"/>
      <c r="W60" s="34"/>
    </row>
    <row r="61" spans="1:28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V61" s="34"/>
      <c r="W61" s="1"/>
    </row>
    <row r="62" spans="1:28" ht="19.5" customHeight="1" x14ac:dyDescent="0.25">
      <c r="A62" s="311"/>
      <c r="B62" s="314"/>
      <c r="C62" s="296"/>
      <c r="D62" s="298"/>
      <c r="E62" s="301"/>
      <c r="F62" s="301"/>
      <c r="G62" s="286"/>
      <c r="H62" s="286"/>
      <c r="I62" s="289"/>
      <c r="J62" s="289"/>
      <c r="K62" s="301"/>
      <c r="L62" s="301"/>
      <c r="M62" s="320"/>
      <c r="N62" s="323"/>
      <c r="O62" s="326"/>
      <c r="P62" s="329"/>
      <c r="Q62" s="62">
        <v>0.29166666666666669</v>
      </c>
    </row>
    <row r="63" spans="1:28" ht="19.5" customHeight="1" x14ac:dyDescent="0.25">
      <c r="A63" s="309" t="s">
        <v>26</v>
      </c>
      <c r="B63" s="312">
        <f>SUM(B39+1)</f>
        <v>46106</v>
      </c>
      <c r="C63" s="290" t="s">
        <v>1175</v>
      </c>
      <c r="D63" s="292"/>
      <c r="E63" s="299"/>
      <c r="F63" s="299"/>
      <c r="G63" s="284">
        <v>0.33263888888888887</v>
      </c>
      <c r="H63" s="284">
        <v>0.52083333333333337</v>
      </c>
      <c r="I63" s="287">
        <v>0.55208333333333337</v>
      </c>
      <c r="J63" s="287">
        <v>0.76249999999999996</v>
      </c>
      <c r="K63" s="299"/>
      <c r="L63" s="299"/>
      <c r="M63" s="318">
        <f>(F74-E74)+(L74-K74)</f>
        <v>0</v>
      </c>
      <c r="N63" s="321">
        <f>(H63-G63)</f>
        <v>0.1881944444444445</v>
      </c>
      <c r="O63" s="324">
        <f>(J63-I63)</f>
        <v>0.21041666666666659</v>
      </c>
      <c r="P63" s="327">
        <f>SUM(M63:O74)</f>
        <v>0.39861111111111108</v>
      </c>
      <c r="R63" s="34" t="s">
        <v>927</v>
      </c>
      <c r="S63" s="34" t="s">
        <v>24</v>
      </c>
      <c r="W63" s="34"/>
    </row>
    <row r="64" spans="1:28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s="34" t="s">
        <v>1176</v>
      </c>
      <c r="V64" s="198" t="s">
        <v>153</v>
      </c>
      <c r="W64" s="168"/>
    </row>
    <row r="65" spans="1:28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R65" s="34" t="s">
        <v>299</v>
      </c>
      <c r="S65" s="34" t="s">
        <v>23</v>
      </c>
      <c r="V65" s="34"/>
    </row>
    <row r="66" spans="1:28" ht="19.5" customHeight="1" x14ac:dyDescent="0.3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s="232" t="s">
        <v>308</v>
      </c>
      <c r="T66" s="34"/>
      <c r="V66" s="34"/>
      <c r="W66" s="34"/>
      <c r="X66" s="34"/>
    </row>
    <row r="67" spans="1:28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34"/>
      <c r="T67" s="34" t="s">
        <v>160</v>
      </c>
      <c r="U67" s="193">
        <v>2413415199801</v>
      </c>
      <c r="V67" s="198" t="s">
        <v>153</v>
      </c>
      <c r="W67" s="220" t="s">
        <v>201</v>
      </c>
      <c r="X67" s="215">
        <v>1027025</v>
      </c>
      <c r="Y67" s="195" t="s">
        <v>952</v>
      </c>
      <c r="Z67" s="189"/>
      <c r="AA67" s="189"/>
      <c r="AB67" s="189"/>
    </row>
    <row r="68" spans="1:28" ht="19.5" customHeight="1" x14ac:dyDescent="0.3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R68" s="34"/>
      <c r="S68" s="34"/>
      <c r="U68" s="228" t="s">
        <v>1177</v>
      </c>
      <c r="V68" s="34"/>
      <c r="W68" s="1"/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R69" s="34" t="s">
        <v>835</v>
      </c>
      <c r="S69" s="34" t="s">
        <v>23</v>
      </c>
      <c r="T69" s="34"/>
      <c r="W69" s="34"/>
    </row>
    <row r="70" spans="1:28" ht="19.5" customHeight="1" x14ac:dyDescent="0.3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R70" s="34"/>
      <c r="S70" s="232" t="s">
        <v>836</v>
      </c>
      <c r="T70" s="34"/>
      <c r="W70" s="34"/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s="34"/>
      <c r="S71" s="34" t="s">
        <v>476</v>
      </c>
      <c r="T71" s="34"/>
      <c r="W71" s="34"/>
    </row>
    <row r="72" spans="1:28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R72" s="34"/>
      <c r="S72" s="34"/>
      <c r="T72" t="s">
        <v>204</v>
      </c>
      <c r="U72" t="s">
        <v>1173</v>
      </c>
      <c r="V72" s="184" t="s">
        <v>151</v>
      </c>
      <c r="W72" s="34"/>
    </row>
    <row r="73" spans="1:28" ht="19.5" customHeight="1" x14ac:dyDescent="0.3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/>
      <c r="U73" s="228" t="s">
        <v>1179</v>
      </c>
      <c r="W73" s="34"/>
    </row>
    <row r="74" spans="1:28" ht="19.5" customHeight="1" x14ac:dyDescent="0.25">
      <c r="A74" s="311"/>
      <c r="B74" s="314"/>
      <c r="C74" s="296"/>
      <c r="D74" s="298"/>
      <c r="E74" s="301"/>
      <c r="F74" s="301"/>
      <c r="G74" s="286"/>
      <c r="H74" s="286"/>
      <c r="I74" s="289"/>
      <c r="J74" s="289"/>
      <c r="K74" s="301"/>
      <c r="L74" s="301"/>
      <c r="M74" s="320"/>
      <c r="N74" s="323"/>
      <c r="O74" s="326"/>
      <c r="P74" s="329"/>
      <c r="Q74" s="62">
        <v>0.29166666666666669</v>
      </c>
    </row>
    <row r="75" spans="1:28" ht="19.5" customHeight="1" x14ac:dyDescent="0.25">
      <c r="A75" s="309" t="s">
        <v>30</v>
      </c>
      <c r="B75" s="312">
        <f>SUM(B63+1)</f>
        <v>46107</v>
      </c>
      <c r="C75" s="290" t="s">
        <v>1024</v>
      </c>
      <c r="D75" s="292"/>
      <c r="E75" s="299"/>
      <c r="F75" s="299"/>
      <c r="G75" s="284">
        <v>0.32569444444444445</v>
      </c>
      <c r="H75" s="284">
        <v>0.5</v>
      </c>
      <c r="I75" s="287">
        <v>0.55208333333333337</v>
      </c>
      <c r="J75" s="287">
        <v>0.72916666666666663</v>
      </c>
      <c r="K75" s="299"/>
      <c r="L75" s="299"/>
      <c r="M75" s="318">
        <f>(F84-E84)+(L84-K84)</f>
        <v>0</v>
      </c>
      <c r="N75" s="321">
        <f>(H75-G75)</f>
        <v>0.17430555555555555</v>
      </c>
      <c r="O75" s="324">
        <f>(J75-I75)</f>
        <v>0.17708333333333326</v>
      </c>
      <c r="P75" s="327">
        <f>SUM(M75:O84)</f>
        <v>0.35138888888888881</v>
      </c>
      <c r="R75" s="34" t="s">
        <v>835</v>
      </c>
      <c r="S75" s="34" t="s">
        <v>29</v>
      </c>
      <c r="T75" s="34"/>
      <c r="W75" s="34"/>
    </row>
    <row r="76" spans="1:28" ht="19.5" customHeight="1" x14ac:dyDescent="0.3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R76" s="34"/>
      <c r="S76" s="232" t="s">
        <v>836</v>
      </c>
      <c r="T76" s="34"/>
      <c r="W76" s="168"/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R77" s="34"/>
      <c r="S77" s="34" t="s">
        <v>476</v>
      </c>
      <c r="T77" s="34"/>
      <c r="W77" s="34"/>
    </row>
    <row r="78" spans="1:28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R78" s="34"/>
      <c r="S78" s="34"/>
      <c r="T78" t="s">
        <v>204</v>
      </c>
      <c r="U78" t="s">
        <v>1173</v>
      </c>
      <c r="V78" s="198" t="s">
        <v>153</v>
      </c>
      <c r="W78" s="216" t="s">
        <v>201</v>
      </c>
      <c r="X78" s="206">
        <v>1028697</v>
      </c>
      <c r="Y78" s="203" t="s">
        <v>905</v>
      </c>
      <c r="Z78" s="188"/>
      <c r="AA78" s="188"/>
      <c r="AB78" s="188"/>
    </row>
    <row r="79" spans="1:28" ht="19.5" customHeight="1" x14ac:dyDescent="0.3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34"/>
      <c r="U79" s="228" t="s">
        <v>1179</v>
      </c>
      <c r="W79" s="34"/>
    </row>
    <row r="80" spans="1:28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R80" t="s">
        <v>778</v>
      </c>
      <c r="S80" s="34" t="s">
        <v>24</v>
      </c>
      <c r="T80" s="34"/>
      <c r="U80" s="34"/>
      <c r="W80" s="34"/>
    </row>
    <row r="81" spans="1:28" ht="19.5" customHeight="1" x14ac:dyDescent="0.3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232" t="s">
        <v>779</v>
      </c>
      <c r="T81" s="34"/>
      <c r="U81" s="34"/>
      <c r="V81" s="34"/>
      <c r="W81" s="34"/>
    </row>
    <row r="82" spans="1:28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 t="s">
        <v>1180</v>
      </c>
      <c r="T82" s="34"/>
      <c r="U82" s="34"/>
      <c r="V82" s="198" t="s">
        <v>153</v>
      </c>
      <c r="W82" s="34"/>
    </row>
    <row r="83" spans="1:28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 t="s">
        <v>1181</v>
      </c>
      <c r="T83" s="34"/>
      <c r="U83" s="34"/>
      <c r="V83" s="34"/>
      <c r="W83" s="198" t="s">
        <v>153</v>
      </c>
    </row>
    <row r="84" spans="1:28" ht="19.5" customHeight="1" x14ac:dyDescent="0.25">
      <c r="A84" s="311"/>
      <c r="B84" s="314"/>
      <c r="C84" s="296"/>
      <c r="D84" s="298"/>
      <c r="E84" s="301"/>
      <c r="F84" s="301"/>
      <c r="G84" s="286"/>
      <c r="H84" s="286"/>
      <c r="I84" s="289"/>
      <c r="J84" s="289"/>
      <c r="K84" s="301"/>
      <c r="L84" s="301"/>
      <c r="M84" s="320"/>
      <c r="N84" s="323"/>
      <c r="O84" s="326"/>
      <c r="P84" s="329"/>
      <c r="Q84" s="62">
        <v>0.29166666666666669</v>
      </c>
    </row>
    <row r="85" spans="1:28" ht="19.5" customHeight="1" x14ac:dyDescent="0.25">
      <c r="A85" s="309" t="s">
        <v>31</v>
      </c>
      <c r="B85" s="312">
        <f>SUM(B75+1)</f>
        <v>46108</v>
      </c>
      <c r="C85" s="290" t="s">
        <v>1182</v>
      </c>
      <c r="D85" s="292"/>
      <c r="E85" s="299"/>
      <c r="F85" s="299"/>
      <c r="G85" s="284">
        <v>0.33541666666666664</v>
      </c>
      <c r="H85" s="284">
        <v>0.52083333333333337</v>
      </c>
      <c r="I85" s="287">
        <v>0.55208333333333337</v>
      </c>
      <c r="J85" s="287">
        <v>0.68055555555555558</v>
      </c>
      <c r="K85" s="299"/>
      <c r="L85" s="299"/>
      <c r="M85" s="318">
        <f>(F97-E97)+(L97-K97)</f>
        <v>0</v>
      </c>
      <c r="N85" s="321">
        <f>(H85-G85)</f>
        <v>0.18541666666666673</v>
      </c>
      <c r="O85" s="324">
        <f>(J85-I85)</f>
        <v>0.12847222222222221</v>
      </c>
      <c r="P85" s="327">
        <f>SUM(M85:O97)</f>
        <v>0.31388888888888894</v>
      </c>
      <c r="R85" s="34" t="s">
        <v>233</v>
      </c>
      <c r="S85" s="34" t="s">
        <v>298</v>
      </c>
      <c r="W85" s="34"/>
    </row>
    <row r="86" spans="1:28" ht="19.5" customHeight="1" x14ac:dyDescent="0.3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S86" s="232" t="s">
        <v>234</v>
      </c>
      <c r="W86" s="168"/>
    </row>
    <row r="87" spans="1:28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34" t="s">
        <v>1183</v>
      </c>
      <c r="W87" s="34"/>
    </row>
    <row r="88" spans="1:28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34"/>
      <c r="T88" s="34" t="s">
        <v>1184</v>
      </c>
      <c r="U88" s="34" t="s">
        <v>1185</v>
      </c>
      <c r="V88" s="184" t="s">
        <v>151</v>
      </c>
      <c r="W88" s="34"/>
    </row>
    <row r="89" spans="1:28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R89" s="34" t="s">
        <v>835</v>
      </c>
      <c r="S89" s="34" t="s">
        <v>42</v>
      </c>
      <c r="T89" s="34"/>
      <c r="U89" s="34"/>
      <c r="W89" s="34"/>
    </row>
    <row r="90" spans="1:28" ht="19.5" customHeight="1" x14ac:dyDescent="0.3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S90" s="232" t="s">
        <v>836</v>
      </c>
      <c r="T90" s="34"/>
      <c r="U90" s="34"/>
      <c r="V90" s="34"/>
      <c r="W90" s="34"/>
      <c r="Z90" s="34"/>
    </row>
    <row r="91" spans="1:28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S91" s="34" t="s">
        <v>206</v>
      </c>
      <c r="T91" s="34"/>
      <c r="U91" s="34"/>
      <c r="V91" s="34"/>
      <c r="Z91" s="34"/>
    </row>
    <row r="92" spans="1:28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/>
      <c r="S92" s="34"/>
      <c r="T92" s="34" t="s">
        <v>1186</v>
      </c>
      <c r="U92" s="34" t="s">
        <v>1162</v>
      </c>
      <c r="V92" s="184" t="s">
        <v>151</v>
      </c>
      <c r="W92" s="34"/>
      <c r="Z92" s="34"/>
    </row>
    <row r="93" spans="1:28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214</v>
      </c>
      <c r="T93" s="34"/>
      <c r="U93" s="34"/>
      <c r="W93" s="34"/>
      <c r="Z93" s="34"/>
    </row>
    <row r="94" spans="1:28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/>
      <c r="T94" s="34" t="s">
        <v>197</v>
      </c>
      <c r="U94" s="34" t="s">
        <v>986</v>
      </c>
      <c r="V94" s="198" t="s">
        <v>153</v>
      </c>
      <c r="W94" s="216" t="s">
        <v>201</v>
      </c>
      <c r="X94" s="206">
        <v>1028689</v>
      </c>
      <c r="Y94" s="203" t="s">
        <v>905</v>
      </c>
      <c r="Z94" s="188"/>
      <c r="AA94" s="188"/>
      <c r="AB94" s="188"/>
    </row>
    <row r="95" spans="1:28" ht="19.5" customHeight="1" x14ac:dyDescent="0.3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34"/>
      <c r="T95" s="228" t="s">
        <v>764</v>
      </c>
      <c r="U95" s="34"/>
      <c r="W95" s="34"/>
      <c r="Z95" s="34"/>
    </row>
    <row r="96" spans="1:28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34"/>
      <c r="T96" s="34"/>
      <c r="U96" s="34"/>
      <c r="W96" s="34"/>
      <c r="Z96" s="34"/>
    </row>
    <row r="97" spans="1:23" ht="19.5" customHeight="1" x14ac:dyDescent="0.25">
      <c r="A97" s="311"/>
      <c r="B97" s="314"/>
      <c r="C97" s="296"/>
      <c r="D97" s="298"/>
      <c r="E97" s="301"/>
      <c r="F97" s="301"/>
      <c r="G97" s="286"/>
      <c r="H97" s="286"/>
      <c r="I97" s="289"/>
      <c r="J97" s="289"/>
      <c r="K97" s="301"/>
      <c r="L97" s="301"/>
      <c r="M97" s="320"/>
      <c r="N97" s="323"/>
      <c r="O97" s="326"/>
      <c r="P97" s="329"/>
      <c r="Q97" s="62">
        <v>0.29166666666666669</v>
      </c>
      <c r="W97" s="34"/>
    </row>
    <row r="98" spans="1:23" ht="19.5" customHeight="1" x14ac:dyDescent="0.25">
      <c r="A98" s="35" t="s">
        <v>34</v>
      </c>
      <c r="B98" s="36">
        <f>SUM(B85+1)</f>
        <v>46109</v>
      </c>
      <c r="C98" s="290"/>
      <c r="D98" s="292"/>
      <c r="E98" s="299"/>
      <c r="F98" s="299"/>
      <c r="G98" s="299"/>
      <c r="H98" s="299"/>
      <c r="I98" s="299"/>
      <c r="J98" s="299"/>
      <c r="K98" s="299"/>
      <c r="L98" s="299"/>
      <c r="M98" s="318">
        <f>(F98-E98)+(L98-K98)+(F99-E99)+(L99-K99)</f>
        <v>0</v>
      </c>
      <c r="N98" s="318">
        <f>(H98-G98)+(J98-I98)+(H99-G99)+(J99-I99)</f>
        <v>0</v>
      </c>
      <c r="O98" s="318">
        <f>(H98-G98)+(J98-I98)</f>
        <v>0</v>
      </c>
      <c r="P98" s="318">
        <f>SUM(M98:O99)</f>
        <v>0</v>
      </c>
    </row>
    <row r="99" spans="1:23" ht="19.5" customHeight="1" x14ac:dyDescent="0.25">
      <c r="A99" s="37" t="s">
        <v>35</v>
      </c>
      <c r="B99" s="36">
        <f>SUM(B98+1)</f>
        <v>46110</v>
      </c>
      <c r="C99" s="296"/>
      <c r="D99" s="298"/>
      <c r="E99" s="301"/>
      <c r="F99" s="301"/>
      <c r="G99" s="301"/>
      <c r="H99" s="301"/>
      <c r="I99" s="301"/>
      <c r="J99" s="301"/>
      <c r="K99" s="301"/>
      <c r="L99" s="301"/>
      <c r="M99" s="320"/>
      <c r="N99" s="320"/>
      <c r="O99" s="320"/>
      <c r="P99" s="320"/>
    </row>
    <row r="100" spans="1:23" ht="30" customHeight="1" x14ac:dyDescent="0.25">
      <c r="A100" s="38"/>
      <c r="B100" s="38"/>
      <c r="C100" s="38"/>
      <c r="D100" s="38"/>
      <c r="E100" s="39"/>
      <c r="F100" s="40"/>
      <c r="G100" s="40"/>
      <c r="H100" s="38"/>
      <c r="I100" s="38"/>
      <c r="J100" s="38"/>
      <c r="K100" s="41"/>
      <c r="L100" s="41"/>
      <c r="M100" s="41"/>
      <c r="N100" s="38"/>
    </row>
    <row r="101" spans="1:23" ht="30.75" customHeight="1" x14ac:dyDescent="0.25">
      <c r="A101" s="38"/>
      <c r="B101" s="38"/>
      <c r="C101" s="38"/>
      <c r="D101" s="38"/>
      <c r="F101" s="38"/>
      <c r="G101" s="38"/>
      <c r="H101" s="38"/>
      <c r="I101" s="38"/>
      <c r="J101" s="330" t="s">
        <v>36</v>
      </c>
      <c r="K101" s="330"/>
      <c r="L101" s="330"/>
      <c r="M101" s="108">
        <f>SUM(M9+M39+M63+M75+M85+M98+M99)</f>
        <v>0</v>
      </c>
      <c r="N101" s="110">
        <f>SUM(N9+N39+N63+N75+N85+N98+N99)</f>
        <v>0.90902777777777799</v>
      </c>
      <c r="O101" s="109">
        <f>SUM(O9+O39+O63+O75+O85+O98+O99)</f>
        <v>0.85972222222222194</v>
      </c>
      <c r="P101" s="111">
        <f>SUM(P9+P39+P63+P75+P85+P98+P99)</f>
        <v>1.7687499999999998</v>
      </c>
    </row>
    <row r="102" spans="1:23" ht="30.75" customHeight="1" x14ac:dyDescent="0.25">
      <c r="A102" s="38"/>
      <c r="B102" s="38"/>
      <c r="C102" s="38"/>
      <c r="D102" s="38"/>
      <c r="F102" s="38"/>
      <c r="G102" s="38"/>
      <c r="H102" s="38"/>
      <c r="I102" s="38"/>
      <c r="J102" s="330" t="s">
        <v>37</v>
      </c>
      <c r="K102" s="330"/>
      <c r="L102" s="331"/>
      <c r="M102" s="42"/>
      <c r="N102" s="51">
        <f>SUM(Q9:Q99)</f>
        <v>1.4583333333333335</v>
      </c>
      <c r="O102" s="43"/>
    </row>
    <row r="103" spans="1:23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38</v>
      </c>
      <c r="K103" s="330"/>
      <c r="L103" s="331"/>
      <c r="M103" s="42"/>
      <c r="N103" s="51">
        <f>SUM(P101-N102)</f>
        <v>0.31041666666666634</v>
      </c>
      <c r="O103" s="43"/>
    </row>
    <row r="104" spans="1:23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39</v>
      </c>
      <c r="K104" s="330"/>
      <c r="L104" s="331"/>
      <c r="M104" s="42"/>
      <c r="N104" s="51">
        <f>'SEM12'!N107</f>
        <v>2.7972222222222225</v>
      </c>
      <c r="O104" s="43"/>
    </row>
    <row r="105" spans="1:23" ht="30.75" customHeight="1" x14ac:dyDescent="0.25">
      <c r="H105" s="38"/>
      <c r="I105" s="38"/>
      <c r="J105" s="330" t="s">
        <v>40</v>
      </c>
      <c r="K105" s="330"/>
      <c r="L105" s="331"/>
      <c r="M105" s="44"/>
      <c r="N105" s="52">
        <f>N103+N104</f>
        <v>3.1076388888888888</v>
      </c>
      <c r="O105" s="45"/>
    </row>
    <row r="112" spans="1:23" x14ac:dyDescent="0.25">
      <c r="F112" s="38"/>
      <c r="G112" s="38"/>
      <c r="H112" s="38"/>
      <c r="I112" s="38"/>
    </row>
    <row r="113" spans="5:9" x14ac:dyDescent="0.25">
      <c r="F113" s="38"/>
      <c r="G113" s="38"/>
      <c r="H113" s="38"/>
      <c r="I113" s="38"/>
    </row>
    <row r="114" spans="5:9" x14ac:dyDescent="0.25">
      <c r="F114" s="38"/>
      <c r="G114" s="38"/>
      <c r="H114" s="38"/>
      <c r="I114" s="38"/>
    </row>
    <row r="115" spans="5:9" x14ac:dyDescent="0.25">
      <c r="F115" s="38"/>
      <c r="G115" s="38"/>
      <c r="H115" s="38"/>
      <c r="I115" s="38"/>
    </row>
    <row r="116" spans="5:9" x14ac:dyDescent="0.25">
      <c r="F116" s="38"/>
      <c r="G116" s="38"/>
      <c r="H116" s="38"/>
      <c r="I116" s="38"/>
    </row>
    <row r="117" spans="5:9" x14ac:dyDescent="0.25">
      <c r="F117" s="38"/>
      <c r="G117" s="38"/>
      <c r="H117" s="38"/>
      <c r="I117" s="38"/>
    </row>
    <row r="123" spans="5:9" x14ac:dyDescent="0.25">
      <c r="E123" s="15"/>
    </row>
  </sheetData>
  <mergeCells count="100">
    <mergeCell ref="U58:W58"/>
    <mergeCell ref="J98:J99"/>
    <mergeCell ref="C98:D99"/>
    <mergeCell ref="G98:G99"/>
    <mergeCell ref="H98:H99"/>
    <mergeCell ref="I98:I99"/>
    <mergeCell ref="K75:K84"/>
    <mergeCell ref="L75:L84"/>
    <mergeCell ref="K85:K97"/>
    <mergeCell ref="L85:L97"/>
    <mergeCell ref="K98:K99"/>
    <mergeCell ref="L98:L99"/>
    <mergeCell ref="E75:E84"/>
    <mergeCell ref="F75:F84"/>
    <mergeCell ref="E85:E97"/>
    <mergeCell ref="F85:F97"/>
    <mergeCell ref="J9:J38"/>
    <mergeCell ref="J39:J62"/>
    <mergeCell ref="J63:J74"/>
    <mergeCell ref="J75:J84"/>
    <mergeCell ref="J85:J97"/>
    <mergeCell ref="I9:I38"/>
    <mergeCell ref="I39:I62"/>
    <mergeCell ref="I63:I74"/>
    <mergeCell ref="I75:I84"/>
    <mergeCell ref="I85:I97"/>
    <mergeCell ref="H9:H38"/>
    <mergeCell ref="H39:H62"/>
    <mergeCell ref="H63:H74"/>
    <mergeCell ref="H75:H84"/>
    <mergeCell ref="H85:H97"/>
    <mergeCell ref="G9:G38"/>
    <mergeCell ref="G39:G62"/>
    <mergeCell ref="G63:G74"/>
    <mergeCell ref="G75:G84"/>
    <mergeCell ref="G85:G97"/>
    <mergeCell ref="K9:K38"/>
    <mergeCell ref="L9:L38"/>
    <mergeCell ref="K39:K62"/>
    <mergeCell ref="L39:L62"/>
    <mergeCell ref="K63:K74"/>
    <mergeCell ref="L63:L74"/>
    <mergeCell ref="E98:E99"/>
    <mergeCell ref="F98:F99"/>
    <mergeCell ref="E9:E38"/>
    <mergeCell ref="F9:F38"/>
    <mergeCell ref="E39:E62"/>
    <mergeCell ref="F39:F62"/>
    <mergeCell ref="E63:E74"/>
    <mergeCell ref="F63:F74"/>
    <mergeCell ref="C9:D38"/>
    <mergeCell ref="C39:D62"/>
    <mergeCell ref="C63:D74"/>
    <mergeCell ref="C75:D84"/>
    <mergeCell ref="C85:D97"/>
    <mergeCell ref="Q6:Q7"/>
    <mergeCell ref="A1:N1"/>
    <mergeCell ref="G6:H6"/>
    <mergeCell ref="I6:J6"/>
    <mergeCell ref="K6:L6"/>
    <mergeCell ref="M6:P6"/>
    <mergeCell ref="J105:L105"/>
    <mergeCell ref="J101:L101"/>
    <mergeCell ref="J102:L102"/>
    <mergeCell ref="J103:L103"/>
    <mergeCell ref="J104:L104"/>
    <mergeCell ref="A85:A97"/>
    <mergeCell ref="B9:B38"/>
    <mergeCell ref="B39:B62"/>
    <mergeCell ref="B63:B74"/>
    <mergeCell ref="B75:B84"/>
    <mergeCell ref="B85:B97"/>
    <mergeCell ref="A9:A38"/>
    <mergeCell ref="A39:A62"/>
    <mergeCell ref="A63:A74"/>
    <mergeCell ref="A75:A84"/>
    <mergeCell ref="M9:M38"/>
    <mergeCell ref="N9:N38"/>
    <mergeCell ref="O9:O38"/>
    <mergeCell ref="P9:P38"/>
    <mergeCell ref="M39:M62"/>
    <mergeCell ref="N39:N62"/>
    <mergeCell ref="O39:O62"/>
    <mergeCell ref="P39:P62"/>
    <mergeCell ref="M63:M74"/>
    <mergeCell ref="N63:N74"/>
    <mergeCell ref="O63:O74"/>
    <mergeCell ref="P63:P74"/>
    <mergeCell ref="M75:M84"/>
    <mergeCell ref="N75:N84"/>
    <mergeCell ref="O75:O84"/>
    <mergeCell ref="P75:P84"/>
    <mergeCell ref="M98:M99"/>
    <mergeCell ref="N98:N99"/>
    <mergeCell ref="O98:O99"/>
    <mergeCell ref="P98:P99"/>
    <mergeCell ref="M85:M97"/>
    <mergeCell ref="N85:N97"/>
    <mergeCell ref="O85:O97"/>
    <mergeCell ref="P85:P9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E40"/>
  <sheetViews>
    <sheetView zoomScaleNormal="100" workbookViewId="0">
      <selection activeCell="E2" sqref="E2"/>
    </sheetView>
  </sheetViews>
  <sheetFormatPr defaultColWidth="11.453125" defaultRowHeight="12.5" x14ac:dyDescent="0.25"/>
  <cols>
    <col min="1" max="1" width="15.7265625" bestFit="1" customWidth="1"/>
    <col min="3" max="3" width="16.7265625" customWidth="1"/>
    <col min="4" max="4" width="14.453125" style="54" bestFit="1" customWidth="1"/>
  </cols>
  <sheetData>
    <row r="1" spans="1:5" ht="13" x14ac:dyDescent="0.3">
      <c r="A1" t="s">
        <v>61</v>
      </c>
      <c r="B1" s="118" t="s">
        <v>62</v>
      </c>
      <c r="E1" s="100">
        <v>43928</v>
      </c>
    </row>
    <row r="3" spans="1:5" ht="13" thickBot="1" x14ac:dyDescent="0.3"/>
    <row r="4" spans="1:5" ht="13" thickBot="1" x14ac:dyDescent="0.3">
      <c r="A4" s="66" t="s">
        <v>63</v>
      </c>
      <c r="B4" s="89" t="s">
        <v>64</v>
      </c>
      <c r="C4" s="90" t="s">
        <v>65</v>
      </c>
      <c r="D4" s="68" t="s">
        <v>66</v>
      </c>
    </row>
    <row r="5" spans="1:5" x14ac:dyDescent="0.25">
      <c r="A5" s="69"/>
      <c r="B5" s="70"/>
      <c r="C5" s="70"/>
      <c r="D5" s="71"/>
    </row>
    <row r="6" spans="1:5" x14ac:dyDescent="0.25">
      <c r="A6" s="72" t="s">
        <v>67</v>
      </c>
      <c r="B6" s="88">
        <v>1</v>
      </c>
      <c r="C6" s="119" t="s">
        <v>68</v>
      </c>
      <c r="D6" s="74">
        <f>'SEM1'!N54</f>
        <v>6.8749999999999978E-2</v>
      </c>
    </row>
    <row r="7" spans="1:5" x14ac:dyDescent="0.25">
      <c r="A7" s="72"/>
      <c r="B7" s="88">
        <v>2</v>
      </c>
      <c r="C7" s="119" t="s">
        <v>68</v>
      </c>
      <c r="D7" s="74">
        <f>'SEM2'!N116</f>
        <v>0.31597222222222232</v>
      </c>
    </row>
    <row r="8" spans="1:5" x14ac:dyDescent="0.25">
      <c r="A8" s="72"/>
      <c r="B8" s="88">
        <v>3</v>
      </c>
      <c r="C8" s="119" t="s">
        <v>68</v>
      </c>
      <c r="D8" s="74">
        <f>'SEM3'!N97</f>
        <v>0.22361111111111098</v>
      </c>
    </row>
    <row r="9" spans="1:5" x14ac:dyDescent="0.25">
      <c r="A9" s="72"/>
      <c r="B9" s="88">
        <v>4</v>
      </c>
      <c r="C9" s="119" t="s">
        <v>68</v>
      </c>
      <c r="D9" s="74">
        <f>'SEM4'!N136</f>
        <v>0.21944444444444455</v>
      </c>
    </row>
    <row r="10" spans="1:5" x14ac:dyDescent="0.25">
      <c r="A10" s="72" t="s">
        <v>69</v>
      </c>
      <c r="B10" s="88">
        <v>5</v>
      </c>
      <c r="C10" s="119" t="s">
        <v>68</v>
      </c>
      <c r="D10" s="74">
        <f>'SEM5'!N106</f>
        <v>0.3125</v>
      </c>
    </row>
    <row r="11" spans="1:5" x14ac:dyDescent="0.25">
      <c r="A11" s="72"/>
      <c r="B11" s="88">
        <v>6</v>
      </c>
      <c r="C11" s="119" t="s">
        <v>68</v>
      </c>
      <c r="D11" s="74">
        <f>'SEM6'!N113</f>
        <v>0.29166666666666652</v>
      </c>
      <c r="E11" s="34"/>
    </row>
    <row r="12" spans="1:5" x14ac:dyDescent="0.25">
      <c r="A12" s="72"/>
      <c r="B12" s="88">
        <v>7</v>
      </c>
      <c r="C12" s="119" t="s">
        <v>68</v>
      </c>
      <c r="D12" s="74">
        <f>'SEM7'!N83</f>
        <v>0.35625000000000018</v>
      </c>
    </row>
    <row r="13" spans="1:5" x14ac:dyDescent="0.25">
      <c r="A13" s="72"/>
      <c r="B13" s="88">
        <v>8</v>
      </c>
      <c r="C13" s="119" t="s">
        <v>68</v>
      </c>
      <c r="D13" s="74">
        <f>'SEM8'!N50</f>
        <v>4.9999999999999933E-2</v>
      </c>
    </row>
    <row r="14" spans="1:5" x14ac:dyDescent="0.25">
      <c r="A14" s="72" t="s">
        <v>70</v>
      </c>
      <c r="B14" s="88">
        <v>9</v>
      </c>
      <c r="C14" s="119" t="s">
        <v>68</v>
      </c>
      <c r="D14" s="74">
        <f>'SEM9'!N127</f>
        <v>0.25694444444444464</v>
      </c>
    </row>
    <row r="15" spans="1:5" x14ac:dyDescent="0.25">
      <c r="A15" s="72"/>
      <c r="B15" s="88">
        <v>10</v>
      </c>
      <c r="C15" s="119" t="s">
        <v>68</v>
      </c>
      <c r="D15" s="74">
        <f>'SEM10'!N113</f>
        <v>0.2708333333333337</v>
      </c>
    </row>
    <row r="16" spans="1:5" x14ac:dyDescent="0.25">
      <c r="A16" s="72"/>
      <c r="B16" s="88">
        <v>11</v>
      </c>
      <c r="C16" s="119" t="s">
        <v>68</v>
      </c>
      <c r="D16" s="74">
        <f>'SEM11'!N86</f>
        <v>0.17152777777777772</v>
      </c>
    </row>
    <row r="17" spans="1:4" x14ac:dyDescent="0.25">
      <c r="A17" s="72"/>
      <c r="B17" s="88">
        <v>12</v>
      </c>
      <c r="C17" s="119" t="s">
        <v>68</v>
      </c>
      <c r="D17" s="74">
        <f>'SEM12'!N105</f>
        <v>0.25972222222222219</v>
      </c>
    </row>
    <row r="18" spans="1:4" x14ac:dyDescent="0.25">
      <c r="A18" s="72"/>
      <c r="B18" s="88">
        <v>13</v>
      </c>
      <c r="C18" s="119" t="s">
        <v>68</v>
      </c>
      <c r="D18" s="74">
        <f>'SEM13'!N103</f>
        <v>0.31041666666666634</v>
      </c>
    </row>
    <row r="19" spans="1:4" x14ac:dyDescent="0.25">
      <c r="A19" s="72"/>
      <c r="B19" s="88"/>
      <c r="C19" s="73"/>
      <c r="D19" s="74"/>
    </row>
    <row r="20" spans="1:4" x14ac:dyDescent="0.25">
      <c r="A20" s="72"/>
      <c r="B20" s="88"/>
      <c r="C20" s="73"/>
      <c r="D20" s="74"/>
    </row>
    <row r="21" spans="1:4" x14ac:dyDescent="0.25">
      <c r="A21" s="72"/>
      <c r="B21" s="88"/>
      <c r="C21" s="73"/>
      <c r="D21" s="74"/>
    </row>
    <row r="22" spans="1:4" x14ac:dyDescent="0.25">
      <c r="A22" s="72"/>
      <c r="B22" s="88"/>
      <c r="C22" s="73"/>
      <c r="D22" s="74"/>
    </row>
    <row r="23" spans="1:4" x14ac:dyDescent="0.25">
      <c r="A23" s="72"/>
      <c r="B23" s="88"/>
      <c r="C23" s="73"/>
      <c r="D23" s="74"/>
    </row>
    <row r="24" spans="1:4" x14ac:dyDescent="0.25">
      <c r="A24" s="72"/>
      <c r="B24" s="88"/>
      <c r="C24" s="73"/>
      <c r="D24" s="74"/>
    </row>
    <row r="25" spans="1:4" x14ac:dyDescent="0.25">
      <c r="A25" s="72"/>
      <c r="B25" s="73"/>
      <c r="C25" s="73"/>
      <c r="D25" s="74"/>
    </row>
    <row r="26" spans="1:4" x14ac:dyDescent="0.25">
      <c r="A26" s="72"/>
      <c r="B26" s="73"/>
      <c r="C26" s="73" t="s">
        <v>9</v>
      </c>
      <c r="D26" s="74">
        <f>SUM(D6:D24)</f>
        <v>3.1076388888888888</v>
      </c>
    </row>
    <row r="27" spans="1:4" ht="13" thickBot="1" x14ac:dyDescent="0.3">
      <c r="A27" s="92"/>
      <c r="B27" s="76"/>
      <c r="C27" s="76"/>
      <c r="D27" s="93"/>
    </row>
    <row r="28" spans="1:4" x14ac:dyDescent="0.25">
      <c r="B28" s="91"/>
    </row>
    <row r="29" spans="1:4" x14ac:dyDescent="0.25">
      <c r="B29" s="91"/>
    </row>
    <row r="30" spans="1:4" x14ac:dyDescent="0.25">
      <c r="B30" s="91"/>
    </row>
    <row r="40" spans="5:5" x14ac:dyDescent="0.25">
      <c r="E40" s="100"/>
    </row>
  </sheetData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>
    <oddHeader>&amp;L&amp;G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12">
    <pageSetUpPr fitToPage="1"/>
  </sheetPr>
  <dimension ref="A1:AB119"/>
  <sheetViews>
    <sheetView topLeftCell="A3" zoomScale="85" zoomScaleNormal="85" workbookViewId="0">
      <selection activeCell="S23" sqref="S2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81640625" customWidth="1"/>
    <col min="19" max="19" width="13.81640625" customWidth="1"/>
    <col min="20" max="20" width="19.7265625" customWidth="1"/>
    <col min="21" max="21" width="18.1796875" customWidth="1"/>
    <col min="22" max="22" width="14.81640625" customWidth="1"/>
    <col min="23" max="23" width="13.453125" customWidth="1"/>
    <col min="24" max="24" width="15" customWidth="1"/>
    <col min="25" max="25" width="13.45312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71</v>
      </c>
      <c r="B5" s="13" t="s">
        <v>3</v>
      </c>
      <c r="C5" s="14">
        <f>SUM('SEM13'!B99+1)</f>
        <v>46111</v>
      </c>
      <c r="D5" s="15" t="s">
        <v>4</v>
      </c>
      <c r="E5" s="16">
        <f>SUM(B101)</f>
        <v>46117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46111</v>
      </c>
      <c r="C9" s="290" t="s">
        <v>1210</v>
      </c>
      <c r="D9" s="292"/>
      <c r="E9" s="392"/>
      <c r="F9" s="392"/>
      <c r="G9" s="395">
        <v>0.35138888888888886</v>
      </c>
      <c r="H9" s="395">
        <v>0.52083333333333337</v>
      </c>
      <c r="I9" s="357">
        <v>0.56944444444444442</v>
      </c>
      <c r="J9" s="357">
        <v>0.74305555555555558</v>
      </c>
      <c r="K9" s="392"/>
      <c r="L9" s="392"/>
      <c r="M9" s="351">
        <f>(F32-E32)+(L32-K32)</f>
        <v>0</v>
      </c>
      <c r="N9" s="386">
        <f>(H9-G9)</f>
        <v>0.16944444444444451</v>
      </c>
      <c r="O9" s="354">
        <f>(J9-I9)</f>
        <v>0.17361111111111116</v>
      </c>
      <c r="P9" s="389">
        <f>SUM(M9:O32)</f>
        <v>0.34305555555555567</v>
      </c>
      <c r="R9" s="34" t="s">
        <v>835</v>
      </c>
      <c r="S9" s="34" t="s">
        <v>28</v>
      </c>
      <c r="V9" s="34"/>
    </row>
    <row r="10" spans="1:28" ht="19.5" customHeight="1" x14ac:dyDescent="0.3">
      <c r="A10" s="310"/>
      <c r="B10" s="313"/>
      <c r="C10" s="293"/>
      <c r="D10" s="295"/>
      <c r="E10" s="393"/>
      <c r="F10" s="393"/>
      <c r="G10" s="396"/>
      <c r="H10" s="396"/>
      <c r="I10" s="358"/>
      <c r="J10" s="358"/>
      <c r="K10" s="393"/>
      <c r="L10" s="393"/>
      <c r="M10" s="352"/>
      <c r="N10" s="387"/>
      <c r="O10" s="355"/>
      <c r="P10" s="390"/>
      <c r="S10" s="232" t="s">
        <v>836</v>
      </c>
      <c r="V10" s="34"/>
    </row>
    <row r="11" spans="1:28" ht="19.5" customHeight="1" x14ac:dyDescent="0.25">
      <c r="A11" s="310"/>
      <c r="B11" s="313"/>
      <c r="C11" s="293"/>
      <c r="D11" s="295"/>
      <c r="E11" s="393"/>
      <c r="F11" s="393"/>
      <c r="G11" s="396"/>
      <c r="H11" s="396"/>
      <c r="I11" s="358"/>
      <c r="J11" s="358"/>
      <c r="K11" s="393"/>
      <c r="L11" s="393"/>
      <c r="M11" s="352"/>
      <c r="N11" s="387"/>
      <c r="O11" s="355"/>
      <c r="P11" s="390"/>
      <c r="R11" s="34"/>
      <c r="T11" t="s">
        <v>204</v>
      </c>
      <c r="U11" t="s">
        <v>1173</v>
      </c>
      <c r="V11" s="198" t="s">
        <v>153</v>
      </c>
      <c r="W11" s="216" t="s">
        <v>201</v>
      </c>
      <c r="X11" s="206">
        <v>1028697</v>
      </c>
      <c r="Y11" s="380" t="s">
        <v>905</v>
      </c>
      <c r="Z11" s="380"/>
      <c r="AA11" s="380"/>
      <c r="AB11" s="380"/>
    </row>
    <row r="12" spans="1:28" ht="19.5" customHeight="1" x14ac:dyDescent="0.3">
      <c r="A12" s="310"/>
      <c r="B12" s="313"/>
      <c r="C12" s="293"/>
      <c r="D12" s="295"/>
      <c r="E12" s="393"/>
      <c r="F12" s="393"/>
      <c r="G12" s="396"/>
      <c r="H12" s="396"/>
      <c r="I12" s="358"/>
      <c r="J12" s="358"/>
      <c r="K12" s="393"/>
      <c r="L12" s="393"/>
      <c r="M12" s="352"/>
      <c r="N12" s="387"/>
      <c r="O12" s="355"/>
      <c r="P12" s="390"/>
      <c r="R12" s="34"/>
      <c r="T12" s="228" t="s">
        <v>1187</v>
      </c>
      <c r="W12" s="34"/>
    </row>
    <row r="13" spans="1:28" ht="19.5" customHeight="1" x14ac:dyDescent="0.3">
      <c r="A13" s="310"/>
      <c r="B13" s="313"/>
      <c r="C13" s="293"/>
      <c r="D13" s="295"/>
      <c r="E13" s="393"/>
      <c r="F13" s="393"/>
      <c r="G13" s="396"/>
      <c r="H13" s="396"/>
      <c r="I13" s="358"/>
      <c r="J13" s="358"/>
      <c r="K13" s="393"/>
      <c r="L13" s="393"/>
      <c r="M13" s="352"/>
      <c r="N13" s="387"/>
      <c r="O13" s="355"/>
      <c r="P13" s="390"/>
      <c r="R13" s="34"/>
      <c r="T13" s="34" t="s">
        <v>197</v>
      </c>
      <c r="U13" s="228" t="s">
        <v>986</v>
      </c>
      <c r="V13" s="198" t="s">
        <v>153</v>
      </c>
      <c r="W13" s="216" t="s">
        <v>201</v>
      </c>
      <c r="X13" s="206">
        <v>1028689</v>
      </c>
      <c r="Y13" s="380" t="s">
        <v>905</v>
      </c>
      <c r="Z13" s="380"/>
      <c r="AA13" s="380"/>
      <c r="AB13" s="380"/>
    </row>
    <row r="14" spans="1:28" ht="19.5" customHeight="1" x14ac:dyDescent="0.3">
      <c r="A14" s="310"/>
      <c r="B14" s="313"/>
      <c r="C14" s="293"/>
      <c r="D14" s="295"/>
      <c r="E14" s="393"/>
      <c r="F14" s="393"/>
      <c r="G14" s="396"/>
      <c r="H14" s="396"/>
      <c r="I14" s="358"/>
      <c r="J14" s="358"/>
      <c r="K14" s="393"/>
      <c r="L14" s="393"/>
      <c r="M14" s="352"/>
      <c r="N14" s="387"/>
      <c r="O14" s="355"/>
      <c r="P14" s="390"/>
      <c r="R14" s="34"/>
      <c r="S14" s="34"/>
      <c r="T14" s="228" t="s">
        <v>1207</v>
      </c>
    </row>
    <row r="15" spans="1:28" ht="19.5" customHeight="1" x14ac:dyDescent="0.25">
      <c r="A15" s="310"/>
      <c r="B15" s="313"/>
      <c r="C15" s="293"/>
      <c r="D15" s="295"/>
      <c r="E15" s="393"/>
      <c r="F15" s="393"/>
      <c r="G15" s="396"/>
      <c r="H15" s="396"/>
      <c r="I15" s="358"/>
      <c r="J15" s="358"/>
      <c r="K15" s="393"/>
      <c r="L15" s="393"/>
      <c r="M15" s="352"/>
      <c r="N15" s="387"/>
      <c r="O15" s="355"/>
      <c r="P15" s="390"/>
      <c r="R15" s="34" t="s">
        <v>299</v>
      </c>
      <c r="S15" s="34" t="s">
        <v>24</v>
      </c>
      <c r="W15" s="34"/>
    </row>
    <row r="16" spans="1:28" ht="19.5" customHeight="1" x14ac:dyDescent="0.3">
      <c r="A16" s="310"/>
      <c r="B16" s="313"/>
      <c r="C16" s="293"/>
      <c r="D16" s="295"/>
      <c r="E16" s="393"/>
      <c r="F16" s="393"/>
      <c r="G16" s="396"/>
      <c r="H16" s="396"/>
      <c r="I16" s="358"/>
      <c r="J16" s="358"/>
      <c r="K16" s="393"/>
      <c r="L16" s="393"/>
      <c r="M16" s="352"/>
      <c r="N16" s="387"/>
      <c r="O16" s="355"/>
      <c r="P16" s="390"/>
      <c r="R16" s="34"/>
      <c r="S16" s="232" t="s">
        <v>562</v>
      </c>
    </row>
    <row r="17" spans="1:27" ht="19.5" customHeight="1" x14ac:dyDescent="0.25">
      <c r="A17" s="310"/>
      <c r="B17" s="313"/>
      <c r="C17" s="293"/>
      <c r="D17" s="295"/>
      <c r="E17" s="393"/>
      <c r="F17" s="393"/>
      <c r="G17" s="396"/>
      <c r="H17" s="396"/>
      <c r="I17" s="358"/>
      <c r="J17" s="358"/>
      <c r="K17" s="393"/>
      <c r="L17" s="393"/>
      <c r="M17" s="352"/>
      <c r="N17" s="387"/>
      <c r="O17" s="355"/>
      <c r="P17" s="390"/>
      <c r="R17" s="34"/>
      <c r="T17" s="34" t="s">
        <v>440</v>
      </c>
      <c r="V17" s="198" t="s">
        <v>153</v>
      </c>
      <c r="W17" s="216" t="s">
        <v>201</v>
      </c>
      <c r="X17" s="206">
        <v>1028710</v>
      </c>
    </row>
    <row r="18" spans="1:27" ht="19.5" customHeight="1" x14ac:dyDescent="0.25">
      <c r="A18" s="310"/>
      <c r="B18" s="313"/>
      <c r="C18" s="293"/>
      <c r="D18" s="295"/>
      <c r="E18" s="393"/>
      <c r="F18" s="393"/>
      <c r="G18" s="396"/>
      <c r="H18" s="396"/>
      <c r="I18" s="358"/>
      <c r="J18" s="358"/>
      <c r="K18" s="393"/>
      <c r="L18" s="393"/>
      <c r="M18" s="352"/>
      <c r="N18" s="387"/>
      <c r="O18" s="355"/>
      <c r="P18" s="390"/>
      <c r="R18" s="34" t="s">
        <v>1188</v>
      </c>
      <c r="S18" s="34" t="s">
        <v>32</v>
      </c>
      <c r="T18" s="34"/>
      <c r="U18" s="34"/>
      <c r="W18" s="34"/>
    </row>
    <row r="19" spans="1:27" ht="19.5" customHeight="1" x14ac:dyDescent="0.3">
      <c r="A19" s="310"/>
      <c r="B19" s="313"/>
      <c r="C19" s="293"/>
      <c r="D19" s="295"/>
      <c r="E19" s="393"/>
      <c r="F19" s="393"/>
      <c r="G19" s="396"/>
      <c r="H19" s="396"/>
      <c r="I19" s="358"/>
      <c r="J19" s="358"/>
      <c r="K19" s="393"/>
      <c r="L19" s="393"/>
      <c r="M19" s="352"/>
      <c r="N19" s="387"/>
      <c r="O19" s="355"/>
      <c r="P19" s="390"/>
      <c r="R19" s="34"/>
      <c r="S19" s="232" t="s">
        <v>1189</v>
      </c>
      <c r="T19" s="34"/>
      <c r="U19" s="34"/>
      <c r="V19" s="34"/>
      <c r="W19" s="34"/>
    </row>
    <row r="20" spans="1:27" ht="19.5" customHeight="1" x14ac:dyDescent="0.25">
      <c r="A20" s="310"/>
      <c r="B20" s="313"/>
      <c r="C20" s="293"/>
      <c r="D20" s="295"/>
      <c r="E20" s="393"/>
      <c r="F20" s="393"/>
      <c r="G20" s="396"/>
      <c r="H20" s="396"/>
      <c r="I20" s="358"/>
      <c r="J20" s="358"/>
      <c r="K20" s="393"/>
      <c r="L20" s="393"/>
      <c r="M20" s="352"/>
      <c r="N20" s="387"/>
      <c r="O20" s="355"/>
      <c r="P20" s="390"/>
      <c r="R20" s="34"/>
      <c r="S20" s="34" t="s">
        <v>1190</v>
      </c>
      <c r="T20" s="34"/>
      <c r="V20" s="198" t="s">
        <v>153</v>
      </c>
      <c r="W20" s="34"/>
    </row>
    <row r="21" spans="1:27" ht="19.5" customHeight="1" x14ac:dyDescent="0.25">
      <c r="A21" s="310"/>
      <c r="B21" s="313"/>
      <c r="C21" s="293"/>
      <c r="D21" s="295"/>
      <c r="E21" s="393"/>
      <c r="F21" s="393"/>
      <c r="G21" s="396"/>
      <c r="H21" s="396"/>
      <c r="I21" s="358"/>
      <c r="J21" s="358"/>
      <c r="K21" s="393"/>
      <c r="L21" s="393"/>
      <c r="M21" s="352"/>
      <c r="N21" s="387"/>
      <c r="O21" s="355"/>
      <c r="P21" s="390"/>
      <c r="R21" s="34"/>
      <c r="S21" s="34" t="s">
        <v>1191</v>
      </c>
      <c r="T21" s="34"/>
      <c r="U21" s="34"/>
      <c r="V21" s="34"/>
      <c r="W21" s="34"/>
    </row>
    <row r="22" spans="1:27" ht="19.5" customHeight="1" x14ac:dyDescent="0.25">
      <c r="A22" s="310"/>
      <c r="B22" s="313"/>
      <c r="C22" s="293"/>
      <c r="D22" s="295"/>
      <c r="E22" s="393"/>
      <c r="F22" s="393"/>
      <c r="G22" s="396"/>
      <c r="H22" s="396"/>
      <c r="I22" s="358"/>
      <c r="J22" s="358"/>
      <c r="K22" s="393"/>
      <c r="L22" s="393"/>
      <c r="M22" s="352"/>
      <c r="N22" s="387"/>
      <c r="O22" s="355"/>
      <c r="P22" s="390"/>
      <c r="R22" s="34" t="s">
        <v>1192</v>
      </c>
      <c r="S22" s="34" t="s">
        <v>28</v>
      </c>
      <c r="T22" s="34"/>
      <c r="U22" s="34"/>
      <c r="V22" s="34"/>
      <c r="W22" s="34"/>
    </row>
    <row r="23" spans="1:27" ht="19.5" customHeight="1" x14ac:dyDescent="0.3">
      <c r="A23" s="310"/>
      <c r="B23" s="313"/>
      <c r="C23" s="293"/>
      <c r="D23" s="295"/>
      <c r="E23" s="393"/>
      <c r="F23" s="393"/>
      <c r="G23" s="396"/>
      <c r="H23" s="396"/>
      <c r="I23" s="358"/>
      <c r="J23" s="358"/>
      <c r="K23" s="393"/>
      <c r="L23" s="393"/>
      <c r="M23" s="352"/>
      <c r="N23" s="387"/>
      <c r="O23" s="355"/>
      <c r="P23" s="390"/>
      <c r="R23" s="34"/>
      <c r="S23" s="232" t="s">
        <v>1193</v>
      </c>
      <c r="T23" s="34"/>
      <c r="U23" s="191"/>
      <c r="V23" s="34"/>
      <c r="W23" s="34"/>
    </row>
    <row r="24" spans="1:27" ht="19.5" customHeight="1" x14ac:dyDescent="0.25">
      <c r="A24" s="310"/>
      <c r="B24" s="313"/>
      <c r="C24" s="293"/>
      <c r="D24" s="295"/>
      <c r="E24" s="393"/>
      <c r="F24" s="393"/>
      <c r="G24" s="396"/>
      <c r="H24" s="396"/>
      <c r="I24" s="358"/>
      <c r="J24" s="358"/>
      <c r="K24" s="393"/>
      <c r="L24" s="393"/>
      <c r="M24" s="352"/>
      <c r="N24" s="387"/>
      <c r="O24" s="355"/>
      <c r="P24" s="390"/>
      <c r="R24" s="34"/>
      <c r="S24" s="34" t="s">
        <v>1194</v>
      </c>
      <c r="T24" s="34"/>
      <c r="U24" s="191"/>
      <c r="V24" s="34"/>
    </row>
    <row r="25" spans="1:27" ht="19.5" customHeight="1" x14ac:dyDescent="0.25">
      <c r="A25" s="310"/>
      <c r="B25" s="313"/>
      <c r="C25" s="293"/>
      <c r="D25" s="295"/>
      <c r="E25" s="393"/>
      <c r="F25" s="393"/>
      <c r="G25" s="396"/>
      <c r="H25" s="396"/>
      <c r="I25" s="358"/>
      <c r="J25" s="358"/>
      <c r="K25" s="393"/>
      <c r="L25" s="393"/>
      <c r="M25" s="352"/>
      <c r="N25" s="387"/>
      <c r="O25" s="355"/>
      <c r="P25" s="390"/>
      <c r="R25" s="34"/>
      <c r="S25" s="34"/>
      <c r="T25" s="34" t="s">
        <v>1195</v>
      </c>
      <c r="U25" s="191" t="s">
        <v>1196</v>
      </c>
      <c r="V25" s="34"/>
      <c r="W25" s="34" t="s">
        <v>1204</v>
      </c>
      <c r="Y25" s="34" t="s">
        <v>1205</v>
      </c>
      <c r="AA25" s="198" t="s">
        <v>153</v>
      </c>
    </row>
    <row r="26" spans="1:27" ht="19.5" customHeight="1" x14ac:dyDescent="0.25">
      <c r="A26" s="310"/>
      <c r="B26" s="313"/>
      <c r="C26" s="293"/>
      <c r="D26" s="295"/>
      <c r="E26" s="393"/>
      <c r="F26" s="393"/>
      <c r="G26" s="396"/>
      <c r="H26" s="396"/>
      <c r="I26" s="358"/>
      <c r="J26" s="358"/>
      <c r="K26" s="393"/>
      <c r="L26" s="393"/>
      <c r="M26" s="352"/>
      <c r="N26" s="387"/>
      <c r="O26" s="355"/>
      <c r="P26" s="390"/>
      <c r="R26" s="34"/>
      <c r="S26" s="34"/>
      <c r="T26" s="34" t="s">
        <v>1206</v>
      </c>
      <c r="U26" s="191" t="s">
        <v>1197</v>
      </c>
      <c r="V26" s="34"/>
      <c r="AA26" s="198" t="s">
        <v>153</v>
      </c>
    </row>
    <row r="27" spans="1:27" ht="19.5" customHeight="1" x14ac:dyDescent="0.25">
      <c r="A27" s="310"/>
      <c r="B27" s="313"/>
      <c r="C27" s="293"/>
      <c r="D27" s="295"/>
      <c r="E27" s="393"/>
      <c r="F27" s="393"/>
      <c r="G27" s="396"/>
      <c r="H27" s="396"/>
      <c r="I27" s="358"/>
      <c r="J27" s="358"/>
      <c r="K27" s="393"/>
      <c r="L27" s="393"/>
      <c r="M27" s="352"/>
      <c r="N27" s="387"/>
      <c r="O27" s="355"/>
      <c r="P27" s="390"/>
      <c r="R27" s="34"/>
      <c r="S27" s="34"/>
      <c r="T27" s="34" t="s">
        <v>1198</v>
      </c>
      <c r="U27" s="191" t="s">
        <v>1199</v>
      </c>
      <c r="V27" s="34"/>
      <c r="W27" s="34" t="s">
        <v>1202</v>
      </c>
      <c r="Y27" s="34" t="s">
        <v>1203</v>
      </c>
      <c r="AA27" s="198" t="s">
        <v>153</v>
      </c>
    </row>
    <row r="28" spans="1:27" ht="19.5" customHeight="1" x14ac:dyDescent="0.25">
      <c r="A28" s="310"/>
      <c r="B28" s="313"/>
      <c r="C28" s="293"/>
      <c r="D28" s="295"/>
      <c r="E28" s="393"/>
      <c r="F28" s="393"/>
      <c r="G28" s="396"/>
      <c r="H28" s="396"/>
      <c r="I28" s="358"/>
      <c r="J28" s="358"/>
      <c r="K28" s="393"/>
      <c r="L28" s="393"/>
      <c r="M28" s="352"/>
      <c r="N28" s="387"/>
      <c r="O28" s="355"/>
      <c r="P28" s="390"/>
      <c r="R28" s="34"/>
      <c r="S28" s="34"/>
      <c r="T28" s="34" t="s">
        <v>1200</v>
      </c>
      <c r="U28" s="191" t="s">
        <v>1201</v>
      </c>
      <c r="V28" s="34"/>
      <c r="AA28" s="198" t="s">
        <v>153</v>
      </c>
    </row>
    <row r="29" spans="1:27" ht="19.5" customHeight="1" x14ac:dyDescent="0.25">
      <c r="A29" s="310"/>
      <c r="B29" s="313"/>
      <c r="C29" s="293"/>
      <c r="D29" s="295"/>
      <c r="E29" s="393"/>
      <c r="F29" s="393"/>
      <c r="G29" s="396"/>
      <c r="H29" s="396"/>
      <c r="I29" s="358"/>
      <c r="J29" s="358"/>
      <c r="K29" s="393"/>
      <c r="L29" s="393"/>
      <c r="M29" s="352"/>
      <c r="N29" s="387"/>
      <c r="O29" s="355"/>
      <c r="P29" s="390"/>
      <c r="R29" s="34" t="s">
        <v>1208</v>
      </c>
      <c r="S29" s="34" t="s">
        <v>32</v>
      </c>
      <c r="T29" s="34"/>
      <c r="U29" s="191"/>
      <c r="V29" s="34"/>
    </row>
    <row r="30" spans="1:27" ht="19.5" customHeight="1" x14ac:dyDescent="0.3">
      <c r="A30" s="310"/>
      <c r="B30" s="313"/>
      <c r="C30" s="293"/>
      <c r="D30" s="295"/>
      <c r="E30" s="393"/>
      <c r="F30" s="393"/>
      <c r="G30" s="396"/>
      <c r="H30" s="396"/>
      <c r="I30" s="358"/>
      <c r="J30" s="358"/>
      <c r="K30" s="393"/>
      <c r="L30" s="393"/>
      <c r="M30" s="352"/>
      <c r="N30" s="387"/>
      <c r="O30" s="355"/>
      <c r="P30" s="390"/>
      <c r="R30" s="34"/>
      <c r="S30" s="232" t="s">
        <v>147</v>
      </c>
      <c r="T30" s="34"/>
      <c r="U30" s="191"/>
      <c r="V30" s="34"/>
    </row>
    <row r="31" spans="1:27" ht="19.5" customHeight="1" x14ac:dyDescent="0.25">
      <c r="A31" s="310"/>
      <c r="B31" s="313"/>
      <c r="C31" s="293"/>
      <c r="D31" s="295"/>
      <c r="E31" s="393"/>
      <c r="F31" s="393"/>
      <c r="G31" s="396"/>
      <c r="H31" s="396"/>
      <c r="I31" s="358"/>
      <c r="J31" s="358"/>
      <c r="K31" s="393"/>
      <c r="L31" s="393"/>
      <c r="M31" s="352"/>
      <c r="N31" s="387"/>
      <c r="O31" s="355"/>
      <c r="P31" s="390"/>
      <c r="R31" s="34"/>
      <c r="S31" s="34" t="s">
        <v>1209</v>
      </c>
      <c r="T31" s="34"/>
      <c r="U31" s="198" t="s">
        <v>153</v>
      </c>
      <c r="V31" s="216" t="s">
        <v>201</v>
      </c>
      <c r="W31" s="206">
        <v>1028722</v>
      </c>
    </row>
    <row r="32" spans="1:27" ht="19.5" customHeight="1" x14ac:dyDescent="0.25">
      <c r="A32" s="311"/>
      <c r="B32" s="314"/>
      <c r="C32" s="296"/>
      <c r="D32" s="298"/>
      <c r="E32" s="394"/>
      <c r="F32" s="394"/>
      <c r="G32" s="397"/>
      <c r="H32" s="397"/>
      <c r="I32" s="359"/>
      <c r="J32" s="359"/>
      <c r="K32" s="394"/>
      <c r="L32" s="394"/>
      <c r="M32" s="353"/>
      <c r="N32" s="388"/>
      <c r="O32" s="356"/>
      <c r="P32" s="391"/>
      <c r="Q32" s="62">
        <v>0.29166666666666669</v>
      </c>
      <c r="S32" s="34"/>
    </row>
    <row r="33" spans="1:25" ht="19.5" customHeight="1" x14ac:dyDescent="0.25">
      <c r="A33" s="309" t="s">
        <v>22</v>
      </c>
      <c r="B33" s="312">
        <f>SUM(B9+1)</f>
        <v>46112</v>
      </c>
      <c r="C33" s="290" t="s">
        <v>1182</v>
      </c>
      <c r="D33" s="292"/>
      <c r="E33" s="299"/>
      <c r="F33" s="299"/>
      <c r="G33" s="284">
        <v>0.33263888888888887</v>
      </c>
      <c r="H33" s="284">
        <v>0.52083333333333337</v>
      </c>
      <c r="I33" s="287">
        <v>0.54166666666666663</v>
      </c>
      <c r="J33" s="287">
        <v>0.76249999999999996</v>
      </c>
      <c r="K33" s="299"/>
      <c r="L33" s="299"/>
      <c r="M33" s="318">
        <f>(F46-E46)+(L46-K46)</f>
        <v>0</v>
      </c>
      <c r="N33" s="321">
        <f>(H33-G33)</f>
        <v>0.1881944444444445</v>
      </c>
      <c r="O33" s="324">
        <f>(J33-I33)</f>
        <v>0.22083333333333333</v>
      </c>
      <c r="P33" s="327">
        <f>SUM(M33:O46)</f>
        <v>0.40902777777777782</v>
      </c>
      <c r="R33" s="34" t="s">
        <v>233</v>
      </c>
      <c r="S33" s="34" t="s">
        <v>28</v>
      </c>
      <c r="V33" s="34"/>
    </row>
    <row r="34" spans="1:25" ht="19.5" customHeight="1" x14ac:dyDescent="0.3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232" t="s">
        <v>234</v>
      </c>
      <c r="V34" s="34"/>
    </row>
    <row r="35" spans="1:25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34" t="s">
        <v>1211</v>
      </c>
      <c r="V35" s="184" t="s">
        <v>151</v>
      </c>
    </row>
    <row r="36" spans="1:25" ht="19.5" customHeight="1" x14ac:dyDescent="0.3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/>
      <c r="S36" s="34"/>
      <c r="T36" s="228" t="s">
        <v>1212</v>
      </c>
      <c r="U36" s="34"/>
      <c r="W36" s="34"/>
    </row>
    <row r="37" spans="1:25" ht="19.5" customHeight="1" x14ac:dyDescent="0.3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s="34"/>
      <c r="S37" s="34" t="s">
        <v>1224</v>
      </c>
      <c r="T37" s="228"/>
      <c r="U37" s="198" t="s">
        <v>153</v>
      </c>
      <c r="V37" s="216" t="s">
        <v>201</v>
      </c>
      <c r="W37" s="206">
        <v>1028741</v>
      </c>
    </row>
    <row r="38" spans="1:25" ht="19.5" customHeight="1" x14ac:dyDescent="0.3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34" t="s">
        <v>1217</v>
      </c>
      <c r="T38" s="228"/>
      <c r="U38" s="34"/>
      <c r="V38" s="184" t="s">
        <v>151</v>
      </c>
      <c r="W38" s="34"/>
    </row>
    <row r="39" spans="1:25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R39" s="34" t="s">
        <v>835</v>
      </c>
      <c r="S39" s="34" t="s">
        <v>29</v>
      </c>
      <c r="W39" s="34"/>
    </row>
    <row r="40" spans="1:25" ht="19.5" customHeight="1" x14ac:dyDescent="0.3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R40" s="34"/>
      <c r="S40" s="232" t="s">
        <v>836</v>
      </c>
      <c r="T40" s="34"/>
      <c r="U40" s="34"/>
      <c r="W40" s="34"/>
    </row>
    <row r="41" spans="1:25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/>
      <c r="S41" s="34" t="s">
        <v>1213</v>
      </c>
      <c r="T41" s="34"/>
      <c r="U41" s="34"/>
      <c r="W41" s="34"/>
    </row>
    <row r="42" spans="1:25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34"/>
      <c r="T42" s="34" t="s">
        <v>178</v>
      </c>
      <c r="U42" s="34" t="s">
        <v>1214</v>
      </c>
      <c r="V42" s="184" t="s">
        <v>151</v>
      </c>
      <c r="W42" s="34"/>
    </row>
    <row r="43" spans="1:25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S43" s="34" t="s">
        <v>1215</v>
      </c>
      <c r="T43" s="34"/>
      <c r="U43" s="34"/>
      <c r="W43" s="34"/>
      <c r="X43" s="34"/>
      <c r="Y43" s="34"/>
    </row>
    <row r="44" spans="1:25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S44" s="34"/>
      <c r="T44" s="34" t="s">
        <v>267</v>
      </c>
      <c r="U44" s="34" t="s">
        <v>1216</v>
      </c>
      <c r="V44" s="184" t="s">
        <v>151</v>
      </c>
      <c r="W44" s="34"/>
    </row>
    <row r="45" spans="1:25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34"/>
      <c r="T45" s="34"/>
      <c r="U45" s="34"/>
      <c r="W45" s="34"/>
      <c r="X45" s="34"/>
    </row>
    <row r="46" spans="1:25" ht="19.5" customHeight="1" x14ac:dyDescent="0.25">
      <c r="A46" s="311"/>
      <c r="B46" s="314"/>
      <c r="C46" s="296"/>
      <c r="D46" s="298"/>
      <c r="E46" s="301"/>
      <c r="F46" s="301"/>
      <c r="G46" s="286"/>
      <c r="H46" s="286"/>
      <c r="I46" s="289"/>
      <c r="J46" s="289"/>
      <c r="K46" s="301"/>
      <c r="L46" s="301"/>
      <c r="M46" s="320"/>
      <c r="N46" s="323"/>
      <c r="O46" s="326"/>
      <c r="P46" s="329"/>
      <c r="Q46" s="62">
        <v>0.29166666666666669</v>
      </c>
    </row>
    <row r="47" spans="1:25" ht="19.5" customHeight="1" x14ac:dyDescent="0.25">
      <c r="A47" s="309" t="s">
        <v>26</v>
      </c>
      <c r="B47" s="312">
        <f>SUM(B33+1)</f>
        <v>46113</v>
      </c>
      <c r="C47" s="290" t="s">
        <v>1219</v>
      </c>
      <c r="D47" s="292"/>
      <c r="E47" s="299"/>
      <c r="F47" s="299"/>
      <c r="G47" s="284">
        <v>0.37291666666666667</v>
      </c>
      <c r="H47" s="284">
        <v>0.52083333333333337</v>
      </c>
      <c r="I47" s="287">
        <v>0.5625</v>
      </c>
      <c r="J47" s="287">
        <v>0.79305555555555551</v>
      </c>
      <c r="K47" s="299"/>
      <c r="L47" s="299"/>
      <c r="M47" s="318">
        <f>(F57-E57)+(L57-K57)</f>
        <v>0</v>
      </c>
      <c r="N47" s="321">
        <f>(H47-G47)</f>
        <v>0.1479166666666667</v>
      </c>
      <c r="O47" s="324">
        <f>(J47-I47)</f>
        <v>0.23055555555555551</v>
      </c>
      <c r="P47" s="327">
        <f>SUM(M47:O57)</f>
        <v>0.37847222222222221</v>
      </c>
      <c r="R47" s="34" t="s">
        <v>299</v>
      </c>
      <c r="S47" s="34" t="s">
        <v>24</v>
      </c>
      <c r="W47" s="34"/>
    </row>
    <row r="48" spans="1:25" ht="19.5" customHeight="1" x14ac:dyDescent="0.3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R48" s="34"/>
      <c r="S48" s="232" t="s">
        <v>562</v>
      </c>
    </row>
    <row r="49" spans="1:25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R49" s="34"/>
      <c r="S49" s="34" t="s">
        <v>1218</v>
      </c>
      <c r="T49" s="34"/>
      <c r="U49" s="34"/>
      <c r="V49" s="198" t="s">
        <v>153</v>
      </c>
      <c r="W49" s="34"/>
    </row>
    <row r="50" spans="1:25" ht="19.5" customHeight="1" x14ac:dyDescent="0.3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R50" s="34"/>
      <c r="S50" s="34"/>
      <c r="T50" s="228" t="s">
        <v>1220</v>
      </c>
      <c r="U50" s="34"/>
      <c r="V50" s="34"/>
      <c r="W50" s="34"/>
    </row>
    <row r="51" spans="1:25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 t="s">
        <v>835</v>
      </c>
      <c r="S51" s="34" t="s">
        <v>45</v>
      </c>
      <c r="W51" s="34"/>
    </row>
    <row r="52" spans="1:25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s="34"/>
      <c r="S52" s="232" t="s">
        <v>836</v>
      </c>
      <c r="T52" s="34"/>
      <c r="U52" s="34"/>
      <c r="W52" s="34"/>
      <c r="X52" s="34"/>
    </row>
    <row r="53" spans="1:25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R53" s="34"/>
      <c r="S53" s="34" t="s">
        <v>1213</v>
      </c>
      <c r="T53" s="34"/>
      <c r="U53" s="34"/>
    </row>
    <row r="54" spans="1:25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/>
      <c r="S54" s="34"/>
      <c r="T54" s="34" t="s">
        <v>178</v>
      </c>
      <c r="U54" s="34" t="s">
        <v>1214</v>
      </c>
      <c r="V54" s="184" t="s">
        <v>151</v>
      </c>
    </row>
    <row r="55" spans="1:25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34" t="s">
        <v>1215</v>
      </c>
      <c r="T55" s="34"/>
      <c r="U55" s="34"/>
    </row>
    <row r="56" spans="1:25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/>
      <c r="T56" s="34" t="s">
        <v>267</v>
      </c>
      <c r="U56" s="34" t="s">
        <v>1216</v>
      </c>
      <c r="V56" s="198" t="s">
        <v>153</v>
      </c>
      <c r="W56" s="380" t="s">
        <v>1221</v>
      </c>
      <c r="X56" s="380"/>
      <c r="Y56" s="380"/>
    </row>
    <row r="57" spans="1:25" ht="19.5" customHeight="1" x14ac:dyDescent="0.25">
      <c r="A57" s="311"/>
      <c r="B57" s="314"/>
      <c r="C57" s="296"/>
      <c r="D57" s="298"/>
      <c r="E57" s="301"/>
      <c r="F57" s="301"/>
      <c r="G57" s="286"/>
      <c r="H57" s="286"/>
      <c r="I57" s="289"/>
      <c r="J57" s="289"/>
      <c r="K57" s="301"/>
      <c r="L57" s="301"/>
      <c r="M57" s="320"/>
      <c r="N57" s="323"/>
      <c r="O57" s="326"/>
      <c r="P57" s="329"/>
      <c r="Q57" s="62">
        <v>0.29166666666666669</v>
      </c>
    </row>
    <row r="58" spans="1:25" ht="19.5" customHeight="1" x14ac:dyDescent="0.25">
      <c r="A58" s="309" t="s">
        <v>30</v>
      </c>
      <c r="B58" s="312">
        <f>SUM(B47+1)</f>
        <v>46114</v>
      </c>
      <c r="C58" s="290" t="s">
        <v>1222</v>
      </c>
      <c r="D58" s="292"/>
      <c r="E58" s="302"/>
      <c r="F58" s="302"/>
      <c r="G58" s="284">
        <v>0.32847222222222222</v>
      </c>
      <c r="H58" s="284">
        <v>0.52083333333333337</v>
      </c>
      <c r="I58" s="287">
        <v>0.54166666666666663</v>
      </c>
      <c r="J58" s="287">
        <v>0.625</v>
      </c>
      <c r="K58" s="302"/>
      <c r="L58" s="302"/>
      <c r="M58" s="318">
        <f>(F58-E58)+(L58-K58)</f>
        <v>0</v>
      </c>
      <c r="N58" s="321">
        <f>(H58-G58)</f>
        <v>0.19236111111111115</v>
      </c>
      <c r="O58" s="324">
        <f>(J58-I58)</f>
        <v>8.333333333333337E-2</v>
      </c>
      <c r="P58" s="327">
        <f>SUM(M58:O70)</f>
        <v>0.27569444444444452</v>
      </c>
      <c r="R58" s="34" t="s">
        <v>835</v>
      </c>
      <c r="S58" s="34" t="s">
        <v>42</v>
      </c>
    </row>
    <row r="59" spans="1:25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/>
      <c r="S59" s="34" t="s">
        <v>836</v>
      </c>
      <c r="T59" s="34"/>
      <c r="U59" s="34"/>
    </row>
    <row r="60" spans="1:25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S60" s="34" t="s">
        <v>1213</v>
      </c>
      <c r="T60" s="34"/>
      <c r="U60" s="34"/>
      <c r="W60" s="34"/>
    </row>
    <row r="61" spans="1:25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R61" s="34"/>
      <c r="S61" s="34"/>
      <c r="T61" s="34" t="s">
        <v>178</v>
      </c>
      <c r="U61" s="34" t="s">
        <v>1214</v>
      </c>
      <c r="V61" s="184" t="s">
        <v>151</v>
      </c>
      <c r="W61" s="34"/>
      <c r="X61" s="34"/>
    </row>
    <row r="62" spans="1:25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S62" s="34" t="s">
        <v>1215</v>
      </c>
      <c r="T62" s="34"/>
      <c r="U62" s="34"/>
    </row>
    <row r="63" spans="1:25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/>
      <c r="S63" s="34"/>
      <c r="T63" s="34" t="s">
        <v>267</v>
      </c>
      <c r="U63" s="34" t="s">
        <v>1216</v>
      </c>
      <c r="V63" s="198" t="s">
        <v>153</v>
      </c>
      <c r="W63" s="380" t="s">
        <v>1221</v>
      </c>
      <c r="X63" s="380"/>
      <c r="Y63" s="380"/>
    </row>
    <row r="64" spans="1:25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T64" s="228" t="s">
        <v>1223</v>
      </c>
    </row>
    <row r="65" spans="1:28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 t="s">
        <v>233</v>
      </c>
      <c r="S65" s="190" t="s">
        <v>298</v>
      </c>
      <c r="V65" s="34"/>
    </row>
    <row r="66" spans="1:28" ht="19.5" customHeight="1" x14ac:dyDescent="0.3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232" t="s">
        <v>234</v>
      </c>
      <c r="V66" s="34"/>
    </row>
    <row r="67" spans="1:28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34" t="s">
        <v>1211</v>
      </c>
      <c r="V67" s="184" t="s">
        <v>151</v>
      </c>
    </row>
    <row r="68" spans="1:28" ht="19.5" customHeight="1" x14ac:dyDescent="0.3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/>
      <c r="S68" s="34"/>
      <c r="T68" s="228" t="s">
        <v>1212</v>
      </c>
      <c r="U68" s="34"/>
      <c r="W68" s="34"/>
    </row>
    <row r="69" spans="1:28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34"/>
    </row>
    <row r="70" spans="1:28" ht="19.5" customHeight="1" x14ac:dyDescent="0.25">
      <c r="A70" s="311"/>
      <c r="B70" s="314"/>
      <c r="C70" s="296"/>
      <c r="D70" s="298"/>
      <c r="E70" s="304"/>
      <c r="F70" s="304"/>
      <c r="G70" s="286"/>
      <c r="H70" s="286"/>
      <c r="I70" s="289"/>
      <c r="J70" s="289"/>
      <c r="K70" s="304"/>
      <c r="L70" s="304"/>
      <c r="M70" s="320"/>
      <c r="N70" s="323"/>
      <c r="O70" s="326"/>
      <c r="P70" s="329"/>
      <c r="Q70" s="62">
        <v>0.29166666666666669</v>
      </c>
    </row>
    <row r="71" spans="1:28" ht="19.5" customHeight="1" x14ac:dyDescent="0.25">
      <c r="A71" s="309" t="s">
        <v>31</v>
      </c>
      <c r="B71" s="312">
        <f>SUM(B58+1)</f>
        <v>46115</v>
      </c>
      <c r="C71" s="290" t="s">
        <v>1229</v>
      </c>
      <c r="D71" s="292"/>
      <c r="E71" s="299"/>
      <c r="F71" s="299"/>
      <c r="G71" s="284">
        <v>0.35486111111111113</v>
      </c>
      <c r="H71" s="284">
        <v>0.5</v>
      </c>
      <c r="I71" s="287">
        <v>0.54166666666666663</v>
      </c>
      <c r="J71" s="287">
        <v>0.66666666666666663</v>
      </c>
      <c r="K71" s="299"/>
      <c r="L71" s="299"/>
      <c r="M71" s="318">
        <f>(F99-E99)+(L99-K99)</f>
        <v>0</v>
      </c>
      <c r="N71" s="321">
        <f>(H71-G71)</f>
        <v>0.14513888888888887</v>
      </c>
      <c r="O71" s="324">
        <f>(J71-I71)</f>
        <v>0.125</v>
      </c>
      <c r="P71" s="327">
        <f>SUM(M71:O99)</f>
        <v>0.27013888888888887</v>
      </c>
      <c r="R71" t="s">
        <v>172</v>
      </c>
      <c r="S71" s="34" t="s">
        <v>24</v>
      </c>
      <c r="V71" s="34"/>
      <c r="W71" s="34"/>
    </row>
    <row r="72" spans="1:28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232" t="s">
        <v>181</v>
      </c>
      <c r="V72" s="34"/>
      <c r="W72" s="34"/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 t="s">
        <v>1225</v>
      </c>
      <c r="V73" s="184" t="s">
        <v>151</v>
      </c>
      <c r="W73" s="34"/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 t="s">
        <v>835</v>
      </c>
      <c r="S74" s="34" t="s">
        <v>45</v>
      </c>
    </row>
    <row r="75" spans="1:28" ht="19.5" customHeight="1" x14ac:dyDescent="0.3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R75" s="34"/>
      <c r="S75" s="232" t="s">
        <v>836</v>
      </c>
      <c r="T75" s="34"/>
      <c r="U75" s="34"/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R76" s="34"/>
      <c r="S76" s="34" t="s">
        <v>1213</v>
      </c>
      <c r="T76" s="34"/>
      <c r="U76" s="34"/>
      <c r="W76" s="34"/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R77" s="34"/>
      <c r="S77" s="34"/>
      <c r="T77" s="34" t="s">
        <v>178</v>
      </c>
      <c r="U77" s="34" t="s">
        <v>1214</v>
      </c>
      <c r="V77" s="184" t="s">
        <v>151</v>
      </c>
      <c r="W77" s="34"/>
      <c r="X77" s="34"/>
    </row>
    <row r="78" spans="1:28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R78" s="34"/>
      <c r="S78" s="34" t="s">
        <v>1215</v>
      </c>
      <c r="T78" s="34"/>
      <c r="U78" s="34"/>
    </row>
    <row r="79" spans="1:28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R79" s="34"/>
      <c r="S79" s="34"/>
      <c r="T79" s="34" t="s">
        <v>267</v>
      </c>
      <c r="U79" s="34" t="s">
        <v>1216</v>
      </c>
      <c r="V79" s="198" t="s">
        <v>153</v>
      </c>
      <c r="W79" s="220" t="s">
        <v>201</v>
      </c>
      <c r="X79" s="215">
        <v>1028803</v>
      </c>
      <c r="Y79" s="195" t="s">
        <v>905</v>
      </c>
      <c r="Z79" s="189"/>
      <c r="AA79" s="189"/>
      <c r="AB79" s="189"/>
    </row>
    <row r="80" spans="1:28" ht="19.5" customHeight="1" x14ac:dyDescent="0.3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T80" s="228" t="s">
        <v>1223</v>
      </c>
    </row>
    <row r="81" spans="1:28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R81" s="34" t="s">
        <v>233</v>
      </c>
      <c r="S81" s="190" t="s">
        <v>298</v>
      </c>
      <c r="V81" s="34"/>
    </row>
    <row r="82" spans="1:28" ht="19.5" customHeight="1" x14ac:dyDescent="0.3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R82" s="34"/>
      <c r="S82" s="232" t="s">
        <v>234</v>
      </c>
      <c r="V82" s="34"/>
    </row>
    <row r="83" spans="1:28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R83" s="34"/>
      <c r="S83" s="34" t="s">
        <v>1211</v>
      </c>
      <c r="V83" s="184" t="s">
        <v>151</v>
      </c>
    </row>
    <row r="84" spans="1:28" ht="19.5" customHeight="1" x14ac:dyDescent="0.3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R84" s="34"/>
      <c r="S84" s="34"/>
      <c r="T84" s="228" t="s">
        <v>1212</v>
      </c>
      <c r="U84" s="34"/>
      <c r="W84" s="34"/>
    </row>
    <row r="85" spans="1:28" ht="19.5" customHeight="1" x14ac:dyDescent="0.3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R85" s="34" t="s">
        <v>1208</v>
      </c>
      <c r="S85" s="34" t="s">
        <v>24</v>
      </c>
      <c r="T85" s="228"/>
      <c r="U85" s="34"/>
      <c r="W85" s="34"/>
    </row>
    <row r="86" spans="1:28" ht="19.5" customHeight="1" x14ac:dyDescent="0.3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s="34"/>
      <c r="S86" s="232" t="s">
        <v>1226</v>
      </c>
      <c r="T86" s="228"/>
      <c r="U86" s="34"/>
      <c r="W86" s="34"/>
    </row>
    <row r="87" spans="1:28" ht="19.5" customHeight="1" x14ac:dyDescent="0.3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R87" s="34"/>
      <c r="S87" s="34" t="s">
        <v>225</v>
      </c>
      <c r="T87" s="228"/>
      <c r="U87" s="34"/>
      <c r="V87" s="198" t="s">
        <v>153</v>
      </c>
      <c r="W87" s="34"/>
    </row>
    <row r="88" spans="1:28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R88" s="34"/>
      <c r="S88" s="34"/>
      <c r="T88" s="34" t="s">
        <v>160</v>
      </c>
      <c r="U88" s="205">
        <v>24134212649012</v>
      </c>
      <c r="V88" s="168" t="s">
        <v>164</v>
      </c>
      <c r="W88" s="220" t="s">
        <v>201</v>
      </c>
      <c r="X88" s="215">
        <v>1028802</v>
      </c>
      <c r="Y88" s="195" t="s">
        <v>952</v>
      </c>
      <c r="Z88" s="189"/>
      <c r="AA88" s="189"/>
      <c r="AB88" s="189"/>
    </row>
    <row r="89" spans="1:28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R89" s="34"/>
      <c r="S89" s="34"/>
      <c r="T89" s="34" t="s">
        <v>163</v>
      </c>
      <c r="U89" s="205">
        <v>24030212649022</v>
      </c>
      <c r="V89" s="168" t="s">
        <v>164</v>
      </c>
      <c r="W89" s="220" t="s">
        <v>201</v>
      </c>
      <c r="X89" s="215">
        <v>1028802</v>
      </c>
      <c r="Y89" s="195" t="s">
        <v>952</v>
      </c>
      <c r="Z89" s="189"/>
      <c r="AA89" s="189"/>
      <c r="AB89" s="189"/>
    </row>
    <row r="90" spans="1:28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R90" s="34"/>
      <c r="S90" s="34"/>
      <c r="T90" s="34" t="s">
        <v>325</v>
      </c>
      <c r="U90" s="168" t="s">
        <v>1230</v>
      </c>
      <c r="V90" s="168" t="s">
        <v>374</v>
      </c>
      <c r="W90" s="220" t="s">
        <v>201</v>
      </c>
      <c r="X90" s="215">
        <v>1028802</v>
      </c>
      <c r="Y90" s="195" t="s">
        <v>952</v>
      </c>
      <c r="Z90" s="189"/>
      <c r="AA90" s="189"/>
      <c r="AB90" s="189"/>
    </row>
    <row r="91" spans="1:28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 t="s">
        <v>155</v>
      </c>
      <c r="S91" s="34" t="s">
        <v>24</v>
      </c>
      <c r="T91" s="34"/>
      <c r="U91" s="168"/>
      <c r="V91" s="168"/>
      <c r="X91" s="34"/>
      <c r="Y91" s="34"/>
    </row>
    <row r="92" spans="1:28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/>
      <c r="S92" s="232" t="s">
        <v>156</v>
      </c>
      <c r="T92" s="34"/>
      <c r="U92" s="168"/>
      <c r="V92" s="198" t="s">
        <v>153</v>
      </c>
      <c r="X92" s="34"/>
      <c r="Y92" s="34"/>
    </row>
    <row r="93" spans="1:28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34"/>
      <c r="S93" s="34" t="s">
        <v>1227</v>
      </c>
      <c r="T93" s="34"/>
      <c r="U93" s="168"/>
      <c r="V93" s="168"/>
      <c r="X93" s="34"/>
      <c r="Y93" s="34"/>
    </row>
    <row r="94" spans="1:28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s="34"/>
      <c r="S94" s="34"/>
      <c r="T94" s="34" t="s">
        <v>1228</v>
      </c>
      <c r="U94" s="205">
        <v>2412517219001</v>
      </c>
      <c r="V94" s="168" t="s">
        <v>164</v>
      </c>
      <c r="W94" s="220" t="s">
        <v>201</v>
      </c>
      <c r="X94" s="215">
        <v>1028809</v>
      </c>
      <c r="Y94" s="195" t="s">
        <v>905</v>
      </c>
      <c r="Z94" s="189"/>
      <c r="AA94" s="189"/>
      <c r="AB94" s="189"/>
    </row>
    <row r="95" spans="1:28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34" t="s">
        <v>146</v>
      </c>
      <c r="S95" s="34" t="s">
        <v>24</v>
      </c>
      <c r="T95" s="34"/>
      <c r="U95" s="168"/>
      <c r="V95" s="168"/>
      <c r="X95" s="34"/>
      <c r="Y95" s="34"/>
    </row>
    <row r="96" spans="1:28" ht="19.5" customHeight="1" x14ac:dyDescent="0.3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R96" s="34"/>
      <c r="S96" s="232" t="s">
        <v>158</v>
      </c>
      <c r="T96" s="34"/>
      <c r="U96" s="168"/>
      <c r="V96" s="168"/>
      <c r="X96" s="34"/>
      <c r="Y96" s="34"/>
    </row>
    <row r="97" spans="1:28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s="34"/>
      <c r="S97" s="34" t="s">
        <v>1227</v>
      </c>
      <c r="T97" s="34"/>
      <c r="U97" s="168"/>
      <c r="V97" s="198" t="s">
        <v>153</v>
      </c>
      <c r="X97" s="34"/>
      <c r="Y97" s="34"/>
    </row>
    <row r="98" spans="1:28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R98" s="34"/>
      <c r="S98" s="34"/>
      <c r="T98" s="34" t="s">
        <v>160</v>
      </c>
      <c r="U98" s="205">
        <v>2413412174001</v>
      </c>
      <c r="V98" s="168" t="s">
        <v>291</v>
      </c>
      <c r="W98" s="216" t="s">
        <v>201</v>
      </c>
      <c r="X98" s="206">
        <v>1028810</v>
      </c>
      <c r="Y98" s="203" t="s">
        <v>905</v>
      </c>
      <c r="Z98" s="188"/>
      <c r="AA98" s="188"/>
      <c r="AB98" s="188"/>
    </row>
    <row r="99" spans="1:28" ht="19.5" customHeight="1" x14ac:dyDescent="0.25">
      <c r="A99" s="311"/>
      <c r="B99" s="314"/>
      <c r="C99" s="296"/>
      <c r="D99" s="298"/>
      <c r="E99" s="301"/>
      <c r="F99" s="301"/>
      <c r="G99" s="286"/>
      <c r="H99" s="286"/>
      <c r="I99" s="289"/>
      <c r="J99" s="289"/>
      <c r="K99" s="301"/>
      <c r="L99" s="301"/>
      <c r="M99" s="320"/>
      <c r="N99" s="323"/>
      <c r="O99" s="326"/>
      <c r="P99" s="329"/>
      <c r="Q99" s="62">
        <v>0.29166666666666669</v>
      </c>
      <c r="W99" s="34"/>
    </row>
    <row r="100" spans="1:28" ht="19.5" customHeight="1" x14ac:dyDescent="0.25">
      <c r="A100" s="35" t="s">
        <v>34</v>
      </c>
      <c r="B100" s="36">
        <f>SUM(B71+1)</f>
        <v>46116</v>
      </c>
      <c r="C100" s="290"/>
      <c r="D100" s="292"/>
      <c r="E100" s="299"/>
      <c r="F100" s="299"/>
      <c r="G100" s="107"/>
      <c r="H100" s="107"/>
      <c r="I100" s="107"/>
      <c r="J100" s="107"/>
      <c r="K100" s="299"/>
      <c r="L100" s="299"/>
      <c r="M100" s="318">
        <f>(F100-E100)+(L100-K100)+(F101-E101)+(L101-K101)</f>
        <v>0</v>
      </c>
      <c r="N100" s="318">
        <f>(H100-G100)+(J100-I100)+(H101-G101)+(J101-I101)</f>
        <v>0</v>
      </c>
      <c r="O100" s="318">
        <f>(H101-G101)+(J101-I101)</f>
        <v>0</v>
      </c>
      <c r="P100" s="318">
        <f>SUM(M100:O101)</f>
        <v>0</v>
      </c>
    </row>
    <row r="101" spans="1:28" ht="19.5" customHeight="1" x14ac:dyDescent="0.25">
      <c r="A101" s="37" t="s">
        <v>35</v>
      </c>
      <c r="B101" s="36">
        <f>SUM(B100+1)</f>
        <v>46117</v>
      </c>
      <c r="C101" s="296"/>
      <c r="D101" s="298"/>
      <c r="E101" s="301"/>
      <c r="F101" s="301"/>
      <c r="G101" s="101"/>
      <c r="H101" s="101"/>
      <c r="I101" s="101"/>
      <c r="J101" s="101"/>
      <c r="K101" s="301"/>
      <c r="L101" s="301"/>
      <c r="M101" s="320"/>
      <c r="N101" s="320"/>
      <c r="O101" s="320"/>
      <c r="P101" s="320"/>
    </row>
    <row r="102" spans="1:28" ht="30" customHeight="1" x14ac:dyDescent="0.25">
      <c r="A102" s="38"/>
      <c r="B102" s="38"/>
      <c r="C102" s="38"/>
      <c r="D102" s="38"/>
      <c r="E102" s="39"/>
      <c r="F102" s="40"/>
      <c r="G102" s="40"/>
      <c r="H102" s="38"/>
      <c r="I102" s="38"/>
      <c r="J102" s="38"/>
      <c r="K102" s="41"/>
      <c r="L102" s="41"/>
      <c r="M102" s="41"/>
      <c r="N102" s="38"/>
    </row>
    <row r="103" spans="1:28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36</v>
      </c>
      <c r="K103" s="330"/>
      <c r="L103" s="330"/>
      <c r="M103" s="108">
        <f>SUM(M9+M33+M47+M58+M71+M100+M101)</f>
        <v>0</v>
      </c>
      <c r="N103" s="110">
        <f>SUM(N9+N33+N47+N58+N71+N100+N101)</f>
        <v>0.84305555555555589</v>
      </c>
      <c r="O103" s="109">
        <f>SUM(O9+O33+O47+O58+O71+O100+O101)</f>
        <v>0.83333333333333337</v>
      </c>
      <c r="P103" s="111">
        <f>SUM(P9+P33+P47+P58+P71+P100+P101)</f>
        <v>1.6763888888888889</v>
      </c>
    </row>
    <row r="104" spans="1:28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37</v>
      </c>
      <c r="K104" s="330"/>
      <c r="L104" s="331"/>
      <c r="M104" s="42"/>
      <c r="N104" s="51">
        <f>SUM(Q9:Q101)</f>
        <v>1.4583333333333335</v>
      </c>
      <c r="O104" s="43"/>
    </row>
    <row r="105" spans="1:28" ht="30.75" customHeight="1" x14ac:dyDescent="0.25">
      <c r="A105" s="38"/>
      <c r="B105" s="38"/>
      <c r="C105" s="38"/>
      <c r="D105" s="38"/>
      <c r="F105" s="38"/>
      <c r="G105" s="38"/>
      <c r="H105" s="38"/>
      <c r="I105" s="38"/>
      <c r="J105" s="330" t="s">
        <v>38</v>
      </c>
      <c r="K105" s="330"/>
      <c r="L105" s="331"/>
      <c r="M105" s="42"/>
      <c r="N105" s="51">
        <f>SUM(P103-N104)</f>
        <v>0.21805555555555545</v>
      </c>
      <c r="O105" s="43"/>
    </row>
    <row r="106" spans="1:28" ht="30.75" customHeight="1" x14ac:dyDescent="0.25">
      <c r="A106" s="38"/>
      <c r="B106" s="38"/>
      <c r="C106" s="38"/>
      <c r="D106" s="38"/>
      <c r="F106" s="38"/>
      <c r="G106" s="38"/>
      <c r="H106" s="38"/>
      <c r="I106" s="38"/>
      <c r="J106" s="330" t="s">
        <v>39</v>
      </c>
      <c r="K106" s="330"/>
      <c r="L106" s="331"/>
      <c r="M106" s="42"/>
      <c r="N106" s="51">
        <v>0</v>
      </c>
      <c r="O106" s="43"/>
    </row>
    <row r="107" spans="1:28" ht="30.75" customHeight="1" x14ac:dyDescent="0.25">
      <c r="H107" s="38"/>
      <c r="I107" s="38"/>
      <c r="J107" s="330" t="s">
        <v>40</v>
      </c>
      <c r="K107" s="330"/>
      <c r="L107" s="331"/>
      <c r="M107" s="44"/>
      <c r="N107" s="52">
        <f>N105+N106</f>
        <v>0.21805555555555545</v>
      </c>
      <c r="O107" s="45"/>
    </row>
    <row r="114" spans="6:9" x14ac:dyDescent="0.25">
      <c r="F114" s="38"/>
      <c r="G114" s="38"/>
      <c r="H114" s="38"/>
      <c r="I114" s="38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  <row r="117" spans="6:9" x14ac:dyDescent="0.25">
      <c r="F117" s="38"/>
      <c r="G117" s="38"/>
      <c r="H117" s="38"/>
      <c r="I117" s="38"/>
    </row>
    <row r="118" spans="6:9" x14ac:dyDescent="0.25">
      <c r="F118" s="38"/>
      <c r="G118" s="38"/>
      <c r="H118" s="38"/>
      <c r="I118" s="38"/>
    </row>
    <row r="119" spans="6:9" x14ac:dyDescent="0.25">
      <c r="F119" s="38"/>
      <c r="G119" s="38"/>
      <c r="H119" s="38"/>
      <c r="I119" s="38"/>
    </row>
  </sheetData>
  <mergeCells count="99">
    <mergeCell ref="Y11:AB11"/>
    <mergeCell ref="Y13:AB13"/>
    <mergeCell ref="C100:D101"/>
    <mergeCell ref="J9:J32"/>
    <mergeCell ref="J33:J46"/>
    <mergeCell ref="J47:J57"/>
    <mergeCell ref="J58:J70"/>
    <mergeCell ref="J71:J99"/>
    <mergeCell ref="I9:I32"/>
    <mergeCell ref="I33:I46"/>
    <mergeCell ref="I47:I57"/>
    <mergeCell ref="I58:I70"/>
    <mergeCell ref="I71:I99"/>
    <mergeCell ref="H9:H32"/>
    <mergeCell ref="H33:H46"/>
    <mergeCell ref="H47:H57"/>
    <mergeCell ref="H58:H70"/>
    <mergeCell ref="H71:H99"/>
    <mergeCell ref="G9:G32"/>
    <mergeCell ref="G33:G46"/>
    <mergeCell ref="G47:G57"/>
    <mergeCell ref="G58:G70"/>
    <mergeCell ref="G71:G99"/>
    <mergeCell ref="K58:K70"/>
    <mergeCell ref="L58:L70"/>
    <mergeCell ref="K71:K99"/>
    <mergeCell ref="L71:L99"/>
    <mergeCell ref="K100:K101"/>
    <mergeCell ref="L100:L101"/>
    <mergeCell ref="K9:K32"/>
    <mergeCell ref="L9:L32"/>
    <mergeCell ref="K33:K46"/>
    <mergeCell ref="L33:L46"/>
    <mergeCell ref="K47:K57"/>
    <mergeCell ref="L47:L57"/>
    <mergeCell ref="E58:E70"/>
    <mergeCell ref="F58:F70"/>
    <mergeCell ref="E71:E99"/>
    <mergeCell ref="F71:F99"/>
    <mergeCell ref="E100:E101"/>
    <mergeCell ref="F100:F101"/>
    <mergeCell ref="E9:E32"/>
    <mergeCell ref="F9:F32"/>
    <mergeCell ref="E33:E46"/>
    <mergeCell ref="F33:F46"/>
    <mergeCell ref="E47:E57"/>
    <mergeCell ref="F47:F57"/>
    <mergeCell ref="C9:D32"/>
    <mergeCell ref="C33:D46"/>
    <mergeCell ref="C47:D57"/>
    <mergeCell ref="C58:D70"/>
    <mergeCell ref="C71:D99"/>
    <mergeCell ref="M100:M101"/>
    <mergeCell ref="N100:N101"/>
    <mergeCell ref="O100:O101"/>
    <mergeCell ref="P100:P101"/>
    <mergeCell ref="Q6:Q7"/>
    <mergeCell ref="O58:O70"/>
    <mergeCell ref="P58:P70"/>
    <mergeCell ref="M9:M32"/>
    <mergeCell ref="N9:N32"/>
    <mergeCell ref="O9:O32"/>
    <mergeCell ref="P9:P32"/>
    <mergeCell ref="M33:M46"/>
    <mergeCell ref="N33:N46"/>
    <mergeCell ref="O33:O46"/>
    <mergeCell ref="P33:P46"/>
    <mergeCell ref="M71:M99"/>
    <mergeCell ref="A1:N1"/>
    <mergeCell ref="G6:H6"/>
    <mergeCell ref="I6:J6"/>
    <mergeCell ref="K6:L6"/>
    <mergeCell ref="M6:P6"/>
    <mergeCell ref="J107:L107"/>
    <mergeCell ref="J103:L103"/>
    <mergeCell ref="J104:L104"/>
    <mergeCell ref="J105:L105"/>
    <mergeCell ref="J106:L106"/>
    <mergeCell ref="A71:A99"/>
    <mergeCell ref="B9:B32"/>
    <mergeCell ref="B33:B46"/>
    <mergeCell ref="B47:B57"/>
    <mergeCell ref="B58:B70"/>
    <mergeCell ref="B71:B99"/>
    <mergeCell ref="A9:A32"/>
    <mergeCell ref="A33:A46"/>
    <mergeCell ref="A47:A57"/>
    <mergeCell ref="A58:A70"/>
    <mergeCell ref="W63:Y63"/>
    <mergeCell ref="N71:N99"/>
    <mergeCell ref="O71:O99"/>
    <mergeCell ref="P71:P99"/>
    <mergeCell ref="M47:M57"/>
    <mergeCell ref="N47:N57"/>
    <mergeCell ref="O47:O57"/>
    <mergeCell ref="P47:P57"/>
    <mergeCell ref="M58:M70"/>
    <mergeCell ref="N58:N70"/>
    <mergeCell ref="W56:Y5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11">
    <pageSetUpPr fitToPage="1"/>
  </sheetPr>
  <dimension ref="A1:AC89"/>
  <sheetViews>
    <sheetView topLeftCell="A3" zoomScale="90" workbookViewId="0">
      <selection activeCell="S46" sqref="S46:V4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1796875" customWidth="1"/>
    <col min="20" max="20" width="16.7265625" customWidth="1"/>
    <col min="21" max="21" width="19.81640625" customWidth="1"/>
    <col min="22" max="22" width="14.54296875" customWidth="1"/>
    <col min="23" max="23" width="14.81640625" customWidth="1"/>
    <col min="24" max="24" width="15.7265625" customWidth="1"/>
  </cols>
  <sheetData>
    <row r="1" spans="1:23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3" ht="60.65" hidden="1" customHeight="1" x14ac:dyDescent="0.25"/>
    <row r="3" spans="1:23" s="3" customFormat="1" ht="12.75" customHeight="1" x14ac:dyDescent="0.25">
      <c r="K3" s="4"/>
      <c r="L3" s="4"/>
      <c r="M3" s="4"/>
      <c r="O3" s="5"/>
      <c r="P3" s="5"/>
      <c r="Q3" s="60"/>
    </row>
    <row r="4" spans="1:23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35">
      <c r="A5" s="12" t="s">
        <v>72</v>
      </c>
      <c r="B5" s="13" t="s">
        <v>3</v>
      </c>
      <c r="C5" s="14">
        <f>SUM('SEM14 '!B101+1)</f>
        <v>46118</v>
      </c>
      <c r="D5" s="15" t="s">
        <v>4</v>
      </c>
      <c r="E5" s="16">
        <f>SUM(B71)</f>
        <v>46124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3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3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5">
      <c r="A9" s="309" t="s">
        <v>20</v>
      </c>
      <c r="B9" s="312">
        <f>SUM(C5)</f>
        <v>46118</v>
      </c>
      <c r="C9" s="336" t="s">
        <v>73</v>
      </c>
      <c r="D9" s="337"/>
      <c r="E9" s="345"/>
      <c r="F9" s="345"/>
      <c r="G9" s="345">
        <v>0</v>
      </c>
      <c r="H9" s="345">
        <v>0</v>
      </c>
      <c r="I9" s="345">
        <v>0</v>
      </c>
      <c r="J9" s="345">
        <v>0</v>
      </c>
      <c r="K9" s="345"/>
      <c r="L9" s="345"/>
      <c r="M9" s="376">
        <f>(F12-E12)+(L12-K12)</f>
        <v>0</v>
      </c>
      <c r="N9" s="376">
        <f>(H9-G9)</f>
        <v>0</v>
      </c>
      <c r="O9" s="376">
        <f>(J9-I9)</f>
        <v>0</v>
      </c>
      <c r="P9" s="376">
        <f>SUM(M9:O12)</f>
        <v>0</v>
      </c>
      <c r="S9" s="34"/>
    </row>
    <row r="10" spans="1:23" ht="19.5" customHeight="1" x14ac:dyDescent="0.25">
      <c r="A10" s="310"/>
      <c r="B10" s="313"/>
      <c r="C10" s="338"/>
      <c r="D10" s="339"/>
      <c r="E10" s="346"/>
      <c r="F10" s="346"/>
      <c r="G10" s="346"/>
      <c r="H10" s="346"/>
      <c r="I10" s="346"/>
      <c r="J10" s="346"/>
      <c r="K10" s="346"/>
      <c r="L10" s="346"/>
      <c r="M10" s="377"/>
      <c r="N10" s="377"/>
      <c r="O10" s="377"/>
      <c r="P10" s="377"/>
    </row>
    <row r="11" spans="1:23" ht="19.5" customHeight="1" x14ac:dyDescent="0.25">
      <c r="A11" s="310"/>
      <c r="B11" s="313"/>
      <c r="C11" s="338"/>
      <c r="D11" s="339"/>
      <c r="E11" s="346"/>
      <c r="F11" s="346"/>
      <c r="G11" s="346"/>
      <c r="H11" s="346"/>
      <c r="I11" s="346"/>
      <c r="J11" s="346"/>
      <c r="K11" s="346"/>
      <c r="L11" s="346"/>
      <c r="M11" s="377"/>
      <c r="N11" s="377"/>
      <c r="O11" s="377"/>
      <c r="P11" s="377"/>
      <c r="S11" s="34"/>
      <c r="U11" s="1"/>
      <c r="V11" s="1"/>
      <c r="W11" s="34"/>
    </row>
    <row r="12" spans="1:23" ht="19.5" customHeight="1" x14ac:dyDescent="0.25">
      <c r="A12" s="311"/>
      <c r="B12" s="314"/>
      <c r="C12" s="340"/>
      <c r="D12" s="341"/>
      <c r="E12" s="347"/>
      <c r="F12" s="347"/>
      <c r="G12" s="347"/>
      <c r="H12" s="347"/>
      <c r="I12" s="347"/>
      <c r="J12" s="347"/>
      <c r="K12" s="347"/>
      <c r="L12" s="347"/>
      <c r="M12" s="378"/>
      <c r="N12" s="378"/>
      <c r="O12" s="378"/>
      <c r="P12" s="378"/>
      <c r="Q12" s="62">
        <v>0</v>
      </c>
    </row>
    <row r="13" spans="1:23" ht="19.5" customHeight="1" x14ac:dyDescent="0.25">
      <c r="A13" s="309" t="s">
        <v>22</v>
      </c>
      <c r="B13" s="312">
        <f>SUM(B9+1)</f>
        <v>46119</v>
      </c>
      <c r="C13" s="290" t="s">
        <v>1242</v>
      </c>
      <c r="D13" s="292"/>
      <c r="E13" s="398"/>
      <c r="F13" s="398"/>
      <c r="G13" s="395">
        <v>0.34166666666666667</v>
      </c>
      <c r="H13" s="395">
        <v>0.52083333333333337</v>
      </c>
      <c r="I13" s="287">
        <v>0.5625</v>
      </c>
      <c r="J13" s="287">
        <v>0.73124999999999996</v>
      </c>
      <c r="K13" s="302"/>
      <c r="L13" s="302"/>
      <c r="M13" s="318">
        <f>(F13-E13)+(L13-K13)</f>
        <v>0</v>
      </c>
      <c r="N13" s="321">
        <f>(H13-G13)</f>
        <v>0.1791666666666667</v>
      </c>
      <c r="O13" s="324">
        <f>(J13-I13)</f>
        <v>0.16874999999999996</v>
      </c>
      <c r="P13" s="327">
        <f>SUM(M13:O31)</f>
        <v>0.34791666666666665</v>
      </c>
      <c r="R13" s="34" t="s">
        <v>233</v>
      </c>
      <c r="S13" s="34" t="s">
        <v>23</v>
      </c>
    </row>
    <row r="14" spans="1:23" ht="19.5" customHeight="1" x14ac:dyDescent="0.3">
      <c r="A14" s="310"/>
      <c r="B14" s="313"/>
      <c r="C14" s="293"/>
      <c r="D14" s="295"/>
      <c r="E14" s="399"/>
      <c r="F14" s="399"/>
      <c r="G14" s="396"/>
      <c r="H14" s="396"/>
      <c r="I14" s="288"/>
      <c r="J14" s="288"/>
      <c r="K14" s="303"/>
      <c r="L14" s="303"/>
      <c r="M14" s="319"/>
      <c r="N14" s="322"/>
      <c r="O14" s="325"/>
      <c r="P14" s="328"/>
      <c r="S14" s="232" t="s">
        <v>234</v>
      </c>
    </row>
    <row r="15" spans="1:23" ht="19.5" customHeight="1" x14ac:dyDescent="0.25">
      <c r="A15" s="310"/>
      <c r="B15" s="313"/>
      <c r="C15" s="293"/>
      <c r="D15" s="295"/>
      <c r="E15" s="399"/>
      <c r="F15" s="399"/>
      <c r="G15" s="396"/>
      <c r="H15" s="396"/>
      <c r="I15" s="288"/>
      <c r="J15" s="288"/>
      <c r="K15" s="303"/>
      <c r="L15" s="303"/>
      <c r="M15" s="319"/>
      <c r="N15" s="322"/>
      <c r="O15" s="325"/>
      <c r="P15" s="328"/>
      <c r="S15" s="34" t="s">
        <v>1231</v>
      </c>
    </row>
    <row r="16" spans="1:23" ht="19.5" customHeight="1" x14ac:dyDescent="0.25">
      <c r="A16" s="310"/>
      <c r="B16" s="313"/>
      <c r="C16" s="293"/>
      <c r="D16" s="295"/>
      <c r="E16" s="399"/>
      <c r="F16" s="399"/>
      <c r="G16" s="396"/>
      <c r="H16" s="396"/>
      <c r="I16" s="288"/>
      <c r="J16" s="288"/>
      <c r="K16" s="303"/>
      <c r="L16" s="303"/>
      <c r="M16" s="319"/>
      <c r="N16" s="322"/>
      <c r="O16" s="325"/>
      <c r="P16" s="328"/>
      <c r="S16" s="34"/>
      <c r="T16" t="s">
        <v>1232</v>
      </c>
      <c r="U16" t="s">
        <v>1235</v>
      </c>
      <c r="V16" s="198" t="s">
        <v>153</v>
      </c>
    </row>
    <row r="17" spans="1:28" ht="19.5" customHeight="1" x14ac:dyDescent="0.25">
      <c r="A17" s="310"/>
      <c r="B17" s="313"/>
      <c r="C17" s="293"/>
      <c r="D17" s="295"/>
      <c r="E17" s="399"/>
      <c r="F17" s="399"/>
      <c r="G17" s="396"/>
      <c r="H17" s="396"/>
      <c r="I17" s="288"/>
      <c r="J17" s="288"/>
      <c r="K17" s="303"/>
      <c r="L17" s="303"/>
      <c r="M17" s="319"/>
      <c r="N17" s="322"/>
      <c r="O17" s="325"/>
      <c r="P17" s="328"/>
      <c r="S17" s="34"/>
      <c r="T17" t="s">
        <v>1233</v>
      </c>
      <c r="U17" t="s">
        <v>1236</v>
      </c>
      <c r="V17" s="198" t="s">
        <v>153</v>
      </c>
    </row>
    <row r="18" spans="1:28" ht="19.5" customHeight="1" x14ac:dyDescent="0.25">
      <c r="A18" s="310"/>
      <c r="B18" s="313"/>
      <c r="C18" s="293"/>
      <c r="D18" s="295"/>
      <c r="E18" s="399"/>
      <c r="F18" s="399"/>
      <c r="G18" s="396"/>
      <c r="H18" s="396"/>
      <c r="I18" s="288"/>
      <c r="J18" s="288"/>
      <c r="K18" s="303"/>
      <c r="L18" s="303"/>
      <c r="M18" s="319"/>
      <c r="N18" s="322"/>
      <c r="O18" s="325"/>
      <c r="P18" s="328"/>
      <c r="S18" s="34"/>
      <c r="T18" t="s">
        <v>1234</v>
      </c>
      <c r="U18" t="s">
        <v>1237</v>
      </c>
      <c r="V18" s="198" t="s">
        <v>153</v>
      </c>
    </row>
    <row r="19" spans="1:28" ht="19.5" customHeight="1" x14ac:dyDescent="0.25">
      <c r="A19" s="310"/>
      <c r="B19" s="313"/>
      <c r="C19" s="293"/>
      <c r="D19" s="295"/>
      <c r="E19" s="399"/>
      <c r="F19" s="399"/>
      <c r="G19" s="396"/>
      <c r="H19" s="396"/>
      <c r="I19" s="288"/>
      <c r="J19" s="288"/>
      <c r="K19" s="303"/>
      <c r="L19" s="303"/>
      <c r="M19" s="319"/>
      <c r="N19" s="322"/>
      <c r="O19" s="325"/>
      <c r="P19" s="328"/>
      <c r="S19" s="34" t="s">
        <v>1238</v>
      </c>
      <c r="V19" s="34"/>
    </row>
    <row r="20" spans="1:28" ht="19.5" customHeight="1" x14ac:dyDescent="0.25">
      <c r="A20" s="310"/>
      <c r="B20" s="313"/>
      <c r="C20" s="293"/>
      <c r="D20" s="295"/>
      <c r="E20" s="399"/>
      <c r="F20" s="399"/>
      <c r="G20" s="396"/>
      <c r="H20" s="396"/>
      <c r="I20" s="288"/>
      <c r="J20" s="288"/>
      <c r="K20" s="303"/>
      <c r="L20" s="303"/>
      <c r="M20" s="319"/>
      <c r="N20" s="322"/>
      <c r="O20" s="325"/>
      <c r="P20" s="328"/>
      <c r="S20" s="34"/>
      <c r="T20" t="s">
        <v>1232</v>
      </c>
      <c r="U20" t="s">
        <v>1239</v>
      </c>
      <c r="V20" s="184" t="s">
        <v>151</v>
      </c>
    </row>
    <row r="21" spans="1:28" ht="19.5" customHeight="1" x14ac:dyDescent="0.25">
      <c r="A21" s="310"/>
      <c r="B21" s="313"/>
      <c r="C21" s="293"/>
      <c r="D21" s="295"/>
      <c r="E21" s="399"/>
      <c r="F21" s="399"/>
      <c r="G21" s="396"/>
      <c r="H21" s="396"/>
      <c r="I21" s="288"/>
      <c r="J21" s="288"/>
      <c r="K21" s="303"/>
      <c r="L21" s="303"/>
      <c r="M21" s="319"/>
      <c r="N21" s="322"/>
      <c r="O21" s="325"/>
      <c r="P21" s="328"/>
      <c r="S21" s="34"/>
      <c r="T21" t="s">
        <v>1233</v>
      </c>
      <c r="U21" t="s">
        <v>1240</v>
      </c>
      <c r="V21" s="184" t="s">
        <v>151</v>
      </c>
    </row>
    <row r="22" spans="1:28" ht="19.5" customHeight="1" x14ac:dyDescent="0.25">
      <c r="A22" s="310"/>
      <c r="B22" s="313"/>
      <c r="C22" s="293"/>
      <c r="D22" s="295"/>
      <c r="E22" s="399"/>
      <c r="F22" s="399"/>
      <c r="G22" s="396"/>
      <c r="H22" s="396"/>
      <c r="I22" s="288"/>
      <c r="J22" s="288"/>
      <c r="K22" s="303"/>
      <c r="L22" s="303"/>
      <c r="M22" s="319"/>
      <c r="N22" s="322"/>
      <c r="O22" s="325"/>
      <c r="P22" s="328"/>
      <c r="S22" s="34"/>
      <c r="T22" t="s">
        <v>1234</v>
      </c>
      <c r="U22" t="s">
        <v>1241</v>
      </c>
      <c r="V22" s="184" t="s">
        <v>151</v>
      </c>
    </row>
    <row r="23" spans="1:28" ht="19.5" customHeight="1" x14ac:dyDescent="0.25">
      <c r="A23" s="310"/>
      <c r="B23" s="313"/>
      <c r="C23" s="293"/>
      <c r="D23" s="295"/>
      <c r="E23" s="399"/>
      <c r="F23" s="399"/>
      <c r="G23" s="396"/>
      <c r="H23" s="396"/>
      <c r="I23" s="288"/>
      <c r="J23" s="288"/>
      <c r="K23" s="303"/>
      <c r="L23" s="303"/>
      <c r="M23" s="319"/>
      <c r="N23" s="322"/>
      <c r="O23" s="325"/>
      <c r="P23" s="328"/>
      <c r="R23" s="34" t="s">
        <v>835</v>
      </c>
      <c r="S23" s="34" t="s">
        <v>23</v>
      </c>
      <c r="U23" s="281"/>
      <c r="V23" s="281"/>
      <c r="X23" s="34"/>
    </row>
    <row r="24" spans="1:28" ht="19.5" customHeight="1" x14ac:dyDescent="0.3">
      <c r="A24" s="310"/>
      <c r="B24" s="313"/>
      <c r="C24" s="293"/>
      <c r="D24" s="295"/>
      <c r="E24" s="399"/>
      <c r="F24" s="399"/>
      <c r="G24" s="396"/>
      <c r="H24" s="396"/>
      <c r="I24" s="288"/>
      <c r="J24" s="288"/>
      <c r="K24" s="303"/>
      <c r="L24" s="303"/>
      <c r="M24" s="319"/>
      <c r="N24" s="322"/>
      <c r="O24" s="325"/>
      <c r="P24" s="328"/>
      <c r="S24" s="232" t="s">
        <v>836</v>
      </c>
    </row>
    <row r="25" spans="1:28" ht="19.5" customHeight="1" x14ac:dyDescent="0.25">
      <c r="A25" s="310"/>
      <c r="B25" s="313"/>
      <c r="C25" s="293"/>
      <c r="D25" s="295"/>
      <c r="E25" s="399"/>
      <c r="F25" s="399"/>
      <c r="G25" s="396"/>
      <c r="H25" s="396"/>
      <c r="I25" s="288"/>
      <c r="J25" s="288"/>
      <c r="K25" s="303"/>
      <c r="L25" s="303"/>
      <c r="M25" s="319"/>
      <c r="N25" s="322"/>
      <c r="O25" s="325"/>
      <c r="P25" s="328"/>
      <c r="S25" s="34" t="s">
        <v>1213</v>
      </c>
      <c r="T25" s="34"/>
      <c r="U25" s="34"/>
    </row>
    <row r="26" spans="1:28" ht="19.5" customHeight="1" x14ac:dyDescent="0.25">
      <c r="A26" s="310"/>
      <c r="B26" s="313"/>
      <c r="C26" s="293"/>
      <c r="D26" s="295"/>
      <c r="E26" s="399"/>
      <c r="F26" s="399"/>
      <c r="G26" s="396"/>
      <c r="H26" s="396"/>
      <c r="I26" s="288"/>
      <c r="J26" s="288"/>
      <c r="K26" s="303"/>
      <c r="L26" s="303"/>
      <c r="M26" s="319"/>
      <c r="N26" s="322"/>
      <c r="O26" s="325"/>
      <c r="P26" s="328"/>
      <c r="S26" s="34"/>
      <c r="T26" s="34" t="s">
        <v>178</v>
      </c>
      <c r="U26" s="34" t="s">
        <v>1214</v>
      </c>
      <c r="V26" s="198" t="s">
        <v>153</v>
      </c>
      <c r="X26" s="34"/>
    </row>
    <row r="27" spans="1:28" ht="19.5" customHeight="1" x14ac:dyDescent="0.25">
      <c r="A27" s="310"/>
      <c r="B27" s="313"/>
      <c r="C27" s="293"/>
      <c r="D27" s="295"/>
      <c r="E27" s="399"/>
      <c r="F27" s="399"/>
      <c r="G27" s="396"/>
      <c r="H27" s="396"/>
      <c r="I27" s="288"/>
      <c r="J27" s="288"/>
      <c r="K27" s="303"/>
      <c r="L27" s="303"/>
      <c r="M27" s="319"/>
      <c r="N27" s="322"/>
      <c r="O27" s="325"/>
      <c r="P27" s="328"/>
      <c r="R27" t="s">
        <v>299</v>
      </c>
      <c r="S27" s="34" t="s">
        <v>24</v>
      </c>
    </row>
    <row r="28" spans="1:28" ht="19.5" customHeight="1" x14ac:dyDescent="0.3">
      <c r="A28" s="310"/>
      <c r="B28" s="313"/>
      <c r="C28" s="293"/>
      <c r="D28" s="295"/>
      <c r="E28" s="399"/>
      <c r="F28" s="399"/>
      <c r="G28" s="396"/>
      <c r="H28" s="396"/>
      <c r="I28" s="288"/>
      <c r="J28" s="288"/>
      <c r="K28" s="303"/>
      <c r="L28" s="303"/>
      <c r="M28" s="319"/>
      <c r="N28" s="322"/>
      <c r="O28" s="325"/>
      <c r="P28" s="328"/>
      <c r="S28" s="232" t="s">
        <v>300</v>
      </c>
    </row>
    <row r="29" spans="1:28" ht="19.5" customHeight="1" x14ac:dyDescent="0.25">
      <c r="A29" s="310"/>
      <c r="B29" s="313"/>
      <c r="C29" s="293"/>
      <c r="D29" s="295"/>
      <c r="E29" s="399"/>
      <c r="F29" s="399"/>
      <c r="G29" s="396"/>
      <c r="H29" s="396"/>
      <c r="I29" s="288"/>
      <c r="J29" s="288"/>
      <c r="K29" s="303"/>
      <c r="L29" s="303"/>
      <c r="M29" s="319"/>
      <c r="N29" s="322"/>
      <c r="O29" s="325"/>
      <c r="P29" s="328"/>
      <c r="S29" t="s">
        <v>214</v>
      </c>
      <c r="V29" s="34"/>
    </row>
    <row r="30" spans="1:28" ht="19.5" customHeight="1" x14ac:dyDescent="0.25">
      <c r="A30" s="310"/>
      <c r="B30" s="313"/>
      <c r="C30" s="293"/>
      <c r="D30" s="295"/>
      <c r="E30" s="399"/>
      <c r="F30" s="399"/>
      <c r="G30" s="396"/>
      <c r="H30" s="396"/>
      <c r="I30" s="288"/>
      <c r="J30" s="288"/>
      <c r="K30" s="303"/>
      <c r="L30" s="303"/>
      <c r="M30" s="319"/>
      <c r="N30" s="322"/>
      <c r="O30" s="325"/>
      <c r="P30" s="328"/>
      <c r="T30" t="s">
        <v>166</v>
      </c>
      <c r="U30" s="255">
        <v>2413315199801</v>
      </c>
      <c r="V30" s="198" t="s">
        <v>153</v>
      </c>
      <c r="W30" s="220" t="s">
        <v>201</v>
      </c>
      <c r="X30" s="215">
        <v>1028710</v>
      </c>
      <c r="Y30" s="249" t="s">
        <v>952</v>
      </c>
      <c r="Z30" s="189"/>
      <c r="AA30" s="189"/>
      <c r="AB30" s="189"/>
    </row>
    <row r="31" spans="1:28" ht="19.5" customHeight="1" x14ac:dyDescent="0.25">
      <c r="A31" s="311"/>
      <c r="B31" s="314"/>
      <c r="C31" s="296"/>
      <c r="D31" s="298"/>
      <c r="E31" s="400"/>
      <c r="F31" s="400"/>
      <c r="G31" s="397"/>
      <c r="H31" s="397"/>
      <c r="I31" s="289"/>
      <c r="J31" s="289"/>
      <c r="K31" s="304"/>
      <c r="L31" s="304"/>
      <c r="M31" s="320"/>
      <c r="N31" s="323"/>
      <c r="O31" s="326"/>
      <c r="P31" s="329"/>
      <c r="Q31" s="62">
        <v>0.29166666666666669</v>
      </c>
    </row>
    <row r="32" spans="1:28" ht="19.5" customHeight="1" x14ac:dyDescent="0.25">
      <c r="A32" s="309" t="s">
        <v>26</v>
      </c>
      <c r="B32" s="312">
        <f>SUM(B13+1)</f>
        <v>46120</v>
      </c>
      <c r="C32" s="290" t="s">
        <v>1242</v>
      </c>
      <c r="D32" s="292"/>
      <c r="E32" s="302"/>
      <c r="F32" s="302"/>
      <c r="G32" s="284">
        <v>0.30763888888888891</v>
      </c>
      <c r="H32" s="284">
        <v>0.52083333333333337</v>
      </c>
      <c r="I32" s="287">
        <v>0.5625</v>
      </c>
      <c r="J32" s="287">
        <v>0.73750000000000004</v>
      </c>
      <c r="K32" s="302"/>
      <c r="L32" s="302"/>
      <c r="M32" s="318">
        <f>(F32-E32)+(L32-K32)</f>
        <v>0</v>
      </c>
      <c r="N32" s="321">
        <f>(H32-G32)</f>
        <v>0.21319444444444446</v>
      </c>
      <c r="O32" s="324">
        <f>(J32-I32)</f>
        <v>0.17500000000000004</v>
      </c>
      <c r="P32" s="327">
        <f>SUM(M32:O48)</f>
        <v>0.38819444444444451</v>
      </c>
      <c r="R32" s="34" t="s">
        <v>233</v>
      </c>
      <c r="S32" s="34" t="s">
        <v>28</v>
      </c>
    </row>
    <row r="33" spans="1:28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232" t="s">
        <v>234</v>
      </c>
    </row>
    <row r="34" spans="1:28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34" t="s">
        <v>1231</v>
      </c>
    </row>
    <row r="35" spans="1:28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/>
      <c r="T35" t="s">
        <v>1232</v>
      </c>
      <c r="U35" t="s">
        <v>1235</v>
      </c>
      <c r="V35" s="198" t="s">
        <v>153</v>
      </c>
      <c r="W35" s="220" t="s">
        <v>201</v>
      </c>
      <c r="X35" s="215">
        <v>1028859</v>
      </c>
      <c r="Y35" s="249" t="s">
        <v>1244</v>
      </c>
      <c r="Z35" s="189"/>
      <c r="AA35" s="189"/>
      <c r="AB35" s="189"/>
    </row>
    <row r="36" spans="1:28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/>
      <c r="T36" t="s">
        <v>1233</v>
      </c>
      <c r="U36" t="s">
        <v>1236</v>
      </c>
      <c r="V36" s="198" t="s">
        <v>153</v>
      </c>
    </row>
    <row r="37" spans="1:28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34"/>
      <c r="T37" t="s">
        <v>1234</v>
      </c>
      <c r="U37" t="s">
        <v>1237</v>
      </c>
      <c r="V37" s="198" t="s">
        <v>153</v>
      </c>
    </row>
    <row r="38" spans="1:28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34" t="s">
        <v>1238</v>
      </c>
      <c r="V38" s="34"/>
      <c r="W38" s="34"/>
      <c r="X38" s="34"/>
      <c r="Y38" s="34"/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34"/>
      <c r="T39" t="s">
        <v>1232</v>
      </c>
      <c r="U39" t="s">
        <v>1239</v>
      </c>
      <c r="V39" s="198" t="s">
        <v>153</v>
      </c>
      <c r="W39" s="220" t="s">
        <v>201</v>
      </c>
      <c r="X39" s="215">
        <v>1028857</v>
      </c>
      <c r="Y39" s="249" t="s">
        <v>1243</v>
      </c>
      <c r="Z39" s="189"/>
      <c r="AA39" s="189"/>
      <c r="AB39" s="189"/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34"/>
      <c r="T40" t="s">
        <v>1233</v>
      </c>
      <c r="U40" t="s">
        <v>1240</v>
      </c>
      <c r="V40" s="198" t="s">
        <v>153</v>
      </c>
    </row>
    <row r="41" spans="1:28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34"/>
      <c r="T41" t="s">
        <v>1234</v>
      </c>
      <c r="U41" t="s">
        <v>1241</v>
      </c>
      <c r="V41" s="198" t="s">
        <v>153</v>
      </c>
    </row>
    <row r="42" spans="1:28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R42" t="s">
        <v>835</v>
      </c>
      <c r="S42" s="34" t="s">
        <v>29</v>
      </c>
    </row>
    <row r="43" spans="1:28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232" t="s">
        <v>836</v>
      </c>
    </row>
    <row r="44" spans="1:28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t="s">
        <v>185</v>
      </c>
    </row>
    <row r="45" spans="1:28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T45" t="s">
        <v>204</v>
      </c>
      <c r="U45" t="s">
        <v>1173</v>
      </c>
      <c r="V45" s="184" t="s">
        <v>151</v>
      </c>
    </row>
    <row r="46" spans="1:28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t="s">
        <v>476</v>
      </c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T47" t="s">
        <v>162</v>
      </c>
      <c r="U47" s="34" t="s">
        <v>992</v>
      </c>
      <c r="V47" s="184" t="s">
        <v>151</v>
      </c>
    </row>
    <row r="48" spans="1:28" ht="19.5" customHeight="1" x14ac:dyDescent="0.25">
      <c r="A48" s="311"/>
      <c r="B48" s="314"/>
      <c r="C48" s="296"/>
      <c r="D48" s="298"/>
      <c r="E48" s="304"/>
      <c r="F48" s="304"/>
      <c r="G48" s="286"/>
      <c r="H48" s="286"/>
      <c r="I48" s="289"/>
      <c r="J48" s="289"/>
      <c r="K48" s="304"/>
      <c r="L48" s="304"/>
      <c r="M48" s="320"/>
      <c r="N48" s="323"/>
      <c r="O48" s="326"/>
      <c r="P48" s="329"/>
      <c r="Q48" s="62">
        <v>0.29166666666666669</v>
      </c>
    </row>
    <row r="49" spans="1:29" ht="19.5" customHeight="1" x14ac:dyDescent="0.25">
      <c r="A49" s="309" t="s">
        <v>30</v>
      </c>
      <c r="B49" s="312">
        <f>SUM(B32+1)</f>
        <v>46121</v>
      </c>
      <c r="C49" s="290" t="s">
        <v>1245</v>
      </c>
      <c r="D49" s="292"/>
      <c r="E49" s="299"/>
      <c r="F49" s="299"/>
      <c r="G49" s="284">
        <v>0.36458333333333331</v>
      </c>
      <c r="H49" s="284">
        <v>0.51388888888888884</v>
      </c>
      <c r="I49" s="287">
        <v>0.56944444444444442</v>
      </c>
      <c r="J49" s="287">
        <v>0.71180555555555558</v>
      </c>
      <c r="K49" s="299"/>
      <c r="L49" s="299"/>
      <c r="M49" s="318">
        <f>(F61-E61)+(L61-K61)</f>
        <v>0</v>
      </c>
      <c r="N49" s="321">
        <f>(H49-G49)</f>
        <v>0.14930555555555552</v>
      </c>
      <c r="O49" s="324">
        <f>(J49-I49)</f>
        <v>0.14236111111111116</v>
      </c>
      <c r="P49" s="327">
        <f>SUM(M49:O61)</f>
        <v>0.29166666666666669</v>
      </c>
      <c r="R49" t="s">
        <v>835</v>
      </c>
      <c r="S49" s="34" t="s">
        <v>45</v>
      </c>
      <c r="X49" s="170"/>
    </row>
    <row r="50" spans="1:29" ht="19.5" customHeight="1" x14ac:dyDescent="0.3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232" t="s">
        <v>836</v>
      </c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S51" t="s">
        <v>185</v>
      </c>
      <c r="W51" s="34"/>
    </row>
    <row r="52" spans="1:29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T52" t="s">
        <v>204</v>
      </c>
      <c r="U52" t="s">
        <v>1173</v>
      </c>
      <c r="V52" s="184" t="s">
        <v>151</v>
      </c>
      <c r="W52" s="34"/>
    </row>
    <row r="53" spans="1:29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t="s">
        <v>476</v>
      </c>
      <c r="W53" s="34"/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T54" t="s">
        <v>162</v>
      </c>
      <c r="U54" s="34" t="s">
        <v>992</v>
      </c>
      <c r="V54" s="184" t="s">
        <v>151</v>
      </c>
      <c r="W54" s="34"/>
    </row>
    <row r="55" spans="1:29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S55" s="34"/>
      <c r="T55" s="34"/>
      <c r="V55" s="170"/>
      <c r="W55" s="34"/>
    </row>
    <row r="56" spans="1:29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t="s">
        <v>233</v>
      </c>
      <c r="S56" s="34" t="s">
        <v>24</v>
      </c>
      <c r="T56" s="34"/>
      <c r="V56" s="170"/>
      <c r="W56" s="34"/>
    </row>
    <row r="57" spans="1:29" ht="19.5" customHeight="1" x14ac:dyDescent="0.3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S57" s="232" t="s">
        <v>234</v>
      </c>
      <c r="T57" s="34"/>
      <c r="V57" s="170"/>
      <c r="W57" s="34"/>
    </row>
    <row r="58" spans="1:29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S58" s="34" t="s">
        <v>1246</v>
      </c>
      <c r="T58" s="34"/>
      <c r="V58" s="170"/>
      <c r="W58" s="34"/>
      <c r="X58" s="198" t="s">
        <v>153</v>
      </c>
    </row>
    <row r="59" spans="1:29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 t="s">
        <v>1247</v>
      </c>
      <c r="T59" s="34"/>
      <c r="V59" s="170"/>
      <c r="W59" s="34"/>
    </row>
    <row r="60" spans="1:29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s="34"/>
      <c r="T60" s="34"/>
      <c r="V60" s="170"/>
      <c r="W60" s="34"/>
    </row>
    <row r="61" spans="1:29" ht="19.5" customHeight="1" x14ac:dyDescent="0.25">
      <c r="A61" s="311"/>
      <c r="B61" s="314"/>
      <c r="C61" s="296"/>
      <c r="D61" s="298"/>
      <c r="E61" s="301"/>
      <c r="F61" s="301"/>
      <c r="G61" s="286"/>
      <c r="H61" s="286"/>
      <c r="I61" s="289"/>
      <c r="J61" s="289"/>
      <c r="K61" s="301"/>
      <c r="L61" s="301"/>
      <c r="M61" s="320"/>
      <c r="N61" s="323"/>
      <c r="O61" s="326"/>
      <c r="P61" s="329"/>
      <c r="Q61" s="62">
        <v>0.29166666666666669</v>
      </c>
    </row>
    <row r="62" spans="1:29" ht="19.5" customHeight="1" x14ac:dyDescent="0.25">
      <c r="A62" s="309" t="s">
        <v>31</v>
      </c>
      <c r="B62" s="312">
        <f>SUM(B49+1)</f>
        <v>46122</v>
      </c>
      <c r="C62" s="290" t="s">
        <v>835</v>
      </c>
      <c r="D62" s="292"/>
      <c r="E62" s="299"/>
      <c r="F62" s="299"/>
      <c r="G62" s="284">
        <v>0.34652777777777777</v>
      </c>
      <c r="H62" s="284">
        <v>0.52083333333333337</v>
      </c>
      <c r="I62" s="287">
        <v>0.54166666666666663</v>
      </c>
      <c r="J62" s="287">
        <v>0.6479166666666667</v>
      </c>
      <c r="K62" s="299"/>
      <c r="L62" s="299"/>
      <c r="M62" s="318">
        <f>(F69-E69)+(L69-K69)</f>
        <v>0</v>
      </c>
      <c r="N62" s="321">
        <f>(H62-G62)</f>
        <v>0.1743055555555556</v>
      </c>
      <c r="O62" s="324">
        <f>(J62-I62)</f>
        <v>0.10625000000000007</v>
      </c>
      <c r="P62" s="327">
        <f>SUM(M62:O69)</f>
        <v>0.28055555555555567</v>
      </c>
      <c r="R62" t="s">
        <v>835</v>
      </c>
      <c r="S62" s="34" t="s">
        <v>42</v>
      </c>
      <c r="W62" s="34"/>
      <c r="AA62" s="34"/>
    </row>
    <row r="63" spans="1:29" ht="19.5" customHeight="1" x14ac:dyDescent="0.3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232" t="s">
        <v>836</v>
      </c>
      <c r="W63" s="34"/>
      <c r="X63" s="34"/>
      <c r="AC63" s="34"/>
    </row>
    <row r="64" spans="1:29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t="s">
        <v>185</v>
      </c>
      <c r="W64" s="34"/>
      <c r="X64" s="34"/>
      <c r="AC64" s="34"/>
    </row>
    <row r="65" spans="1:29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T65" t="s">
        <v>204</v>
      </c>
      <c r="U65" t="s">
        <v>1173</v>
      </c>
      <c r="V65" s="184" t="s">
        <v>151</v>
      </c>
      <c r="W65" s="34"/>
      <c r="X65" s="34"/>
      <c r="AC65" s="34"/>
    </row>
    <row r="66" spans="1:29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t="s">
        <v>476</v>
      </c>
      <c r="W66" s="34"/>
      <c r="X66" s="34"/>
      <c r="AC66" s="34"/>
    </row>
    <row r="67" spans="1:29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T67" t="s">
        <v>162</v>
      </c>
      <c r="U67" s="34" t="s">
        <v>992</v>
      </c>
      <c r="V67" s="184" t="s">
        <v>151</v>
      </c>
      <c r="W67" s="34"/>
      <c r="X67" s="34"/>
      <c r="AC67" s="34"/>
    </row>
    <row r="68" spans="1:29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 t="s">
        <v>1248</v>
      </c>
      <c r="U68" s="34"/>
      <c r="V68" s="184" t="s">
        <v>151</v>
      </c>
      <c r="W68" s="34"/>
      <c r="X68" s="34"/>
      <c r="AC68" s="34"/>
    </row>
    <row r="69" spans="1:29" ht="19.5" customHeight="1" x14ac:dyDescent="0.25">
      <c r="A69" s="311"/>
      <c r="B69" s="314"/>
      <c r="C69" s="296"/>
      <c r="D69" s="298"/>
      <c r="E69" s="301"/>
      <c r="F69" s="301"/>
      <c r="G69" s="286"/>
      <c r="H69" s="286"/>
      <c r="I69" s="289"/>
      <c r="J69" s="289"/>
      <c r="K69" s="301"/>
      <c r="L69" s="301"/>
      <c r="M69" s="320"/>
      <c r="N69" s="323"/>
      <c r="O69" s="326"/>
      <c r="P69" s="329"/>
      <c r="Q69" s="62">
        <v>0.29166666666666669</v>
      </c>
      <c r="W69" s="34"/>
    </row>
    <row r="70" spans="1:29" ht="19.5" customHeight="1" x14ac:dyDescent="0.25">
      <c r="A70" s="35" t="s">
        <v>34</v>
      </c>
      <c r="B70" s="36">
        <f>SUM(B62+1)</f>
        <v>46123</v>
      </c>
      <c r="C70" s="290"/>
      <c r="D70" s="292"/>
      <c r="E70" s="299"/>
      <c r="F70" s="299"/>
      <c r="G70" s="107"/>
      <c r="H70" s="107"/>
      <c r="I70" s="107"/>
      <c r="J70" s="107"/>
      <c r="K70" s="299"/>
      <c r="L70" s="299"/>
      <c r="M70" s="318">
        <f>(F70-E70)+(L70-K70)</f>
        <v>0</v>
      </c>
      <c r="N70" s="318">
        <f>(H70-G70)+(J70-I70)</f>
        <v>0</v>
      </c>
      <c r="O70" s="318">
        <f>(H71-G71)+(J71-I71)</f>
        <v>0</v>
      </c>
      <c r="P70" s="318">
        <f>SUM(M70:O71)</f>
        <v>0</v>
      </c>
    </row>
    <row r="71" spans="1:29" ht="19.5" customHeight="1" x14ac:dyDescent="0.25">
      <c r="A71" s="37" t="s">
        <v>35</v>
      </c>
      <c r="B71" s="36">
        <f>SUM(B70+1)</f>
        <v>46124</v>
      </c>
      <c r="C71" s="296"/>
      <c r="D71" s="298"/>
      <c r="E71" s="301"/>
      <c r="F71" s="301"/>
      <c r="G71" s="101"/>
      <c r="H71" s="101"/>
      <c r="I71" s="101"/>
      <c r="J71" s="101"/>
      <c r="K71" s="301"/>
      <c r="L71" s="301"/>
      <c r="M71" s="320"/>
      <c r="N71" s="320"/>
      <c r="O71" s="320"/>
      <c r="P71" s="320"/>
    </row>
    <row r="72" spans="1:29" ht="30" customHeight="1" x14ac:dyDescent="0.25">
      <c r="A72" s="38"/>
      <c r="B72" s="38"/>
      <c r="C72" s="38"/>
      <c r="D72" s="38"/>
      <c r="E72" s="39"/>
      <c r="F72" s="40"/>
      <c r="G72" s="40"/>
      <c r="H72" s="38"/>
      <c r="I72" s="38"/>
      <c r="J72" s="38"/>
      <c r="K72" s="41"/>
      <c r="L72" s="41"/>
      <c r="M72" s="41"/>
      <c r="N72" s="38"/>
    </row>
    <row r="73" spans="1:29" ht="30.75" customHeight="1" x14ac:dyDescent="0.25">
      <c r="A73" s="38"/>
      <c r="B73" s="38"/>
      <c r="C73" s="38"/>
      <c r="D73" s="38"/>
      <c r="F73" s="38"/>
      <c r="G73" s="38"/>
      <c r="H73" s="38"/>
      <c r="I73" s="38"/>
      <c r="J73" s="330" t="s">
        <v>36</v>
      </c>
      <c r="K73" s="330"/>
      <c r="L73" s="330"/>
      <c r="M73" s="108">
        <f>SUM(M9+M13+M32+M49+M62+M70+M71)</f>
        <v>0</v>
      </c>
      <c r="N73" s="110">
        <f>SUM(N9+N13+N32+N49+N62+N70+N71)</f>
        <v>0.71597222222222234</v>
      </c>
      <c r="O73" s="109">
        <f>SUM(O9+O13+O32+O49+O62+O70+O71)</f>
        <v>0.59236111111111123</v>
      </c>
      <c r="P73" s="111">
        <f>SUM(P9:P71)</f>
        <v>1.3083333333333336</v>
      </c>
    </row>
    <row r="74" spans="1:29" ht="30.75" customHeight="1" x14ac:dyDescent="0.25">
      <c r="A74" s="38"/>
      <c r="B74" s="38"/>
      <c r="C74" s="38"/>
      <c r="D74" s="38"/>
      <c r="F74" s="38"/>
      <c r="G74" s="38"/>
      <c r="H74" s="38"/>
      <c r="I74" s="38"/>
      <c r="J74" s="330" t="s">
        <v>37</v>
      </c>
      <c r="K74" s="330"/>
      <c r="L74" s="331"/>
      <c r="M74" s="42"/>
      <c r="N74" s="51">
        <f>SUM(Q9:Q71)</f>
        <v>1.1666666666666667</v>
      </c>
      <c r="O74" s="43"/>
    </row>
    <row r="75" spans="1:29" ht="30.75" customHeight="1" x14ac:dyDescent="0.25">
      <c r="A75" s="38"/>
      <c r="B75" s="38"/>
      <c r="C75" s="38"/>
      <c r="D75" s="38"/>
      <c r="F75" s="38"/>
      <c r="G75" s="38"/>
      <c r="H75" s="38"/>
      <c r="I75" s="38"/>
      <c r="J75" s="330" t="s">
        <v>38</v>
      </c>
      <c r="K75" s="330"/>
      <c r="L75" s="331"/>
      <c r="M75" s="42"/>
      <c r="N75" s="51">
        <f>SUM(P73-N74)</f>
        <v>0.14166666666666683</v>
      </c>
      <c r="O75" s="43"/>
    </row>
    <row r="76" spans="1:29" ht="30.75" customHeight="1" x14ac:dyDescent="0.25">
      <c r="A76" s="38"/>
      <c r="B76" s="38"/>
      <c r="C76" s="38"/>
      <c r="D76" s="38"/>
      <c r="F76" s="38"/>
      <c r="G76" s="38"/>
      <c r="H76" s="38"/>
      <c r="I76" s="38"/>
      <c r="J76" s="330" t="s">
        <v>39</v>
      </c>
      <c r="K76" s="330"/>
      <c r="L76" s="331"/>
      <c r="M76" s="42"/>
      <c r="N76" s="51">
        <f>'SEM14 '!N107</f>
        <v>0.21805555555555545</v>
      </c>
      <c r="O76" s="43"/>
    </row>
    <row r="77" spans="1:29" ht="30.75" customHeight="1" x14ac:dyDescent="0.25">
      <c r="H77" s="38"/>
      <c r="I77" s="38"/>
      <c r="J77" s="330" t="s">
        <v>40</v>
      </c>
      <c r="K77" s="330"/>
      <c r="L77" s="331"/>
      <c r="M77" s="44"/>
      <c r="N77" s="52">
        <f>N75+N76</f>
        <v>0.35972222222222228</v>
      </c>
      <c r="O77" s="45"/>
    </row>
    <row r="84" spans="6:9" x14ac:dyDescent="0.25">
      <c r="F84" s="38"/>
      <c r="G84" s="38"/>
      <c r="H84" s="38"/>
      <c r="I84" s="38"/>
    </row>
    <row r="85" spans="6:9" x14ac:dyDescent="0.25">
      <c r="F85" s="38"/>
      <c r="G85" s="38"/>
      <c r="H85" s="38"/>
      <c r="I85" s="38"/>
    </row>
    <row r="86" spans="6:9" x14ac:dyDescent="0.25">
      <c r="F86" s="38"/>
      <c r="G86" s="38"/>
      <c r="H86" s="38"/>
      <c r="I86" s="38"/>
    </row>
    <row r="87" spans="6:9" x14ac:dyDescent="0.25">
      <c r="F87" s="38"/>
      <c r="G87" s="38"/>
      <c r="H87" s="38"/>
      <c r="I87" s="38"/>
    </row>
    <row r="88" spans="6:9" x14ac:dyDescent="0.25">
      <c r="F88" s="38"/>
      <c r="G88" s="38"/>
      <c r="H88" s="38"/>
      <c r="I88" s="38"/>
    </row>
    <row r="89" spans="6:9" x14ac:dyDescent="0.25">
      <c r="F89" s="38"/>
      <c r="G89" s="38"/>
      <c r="H89" s="38"/>
      <c r="I89" s="38"/>
    </row>
  </sheetData>
  <mergeCells count="96">
    <mergeCell ref="I9:I12"/>
    <mergeCell ref="I13:I31"/>
    <mergeCell ref="I32:I48"/>
    <mergeCell ref="I49:I61"/>
    <mergeCell ref="I62:I69"/>
    <mergeCell ref="K9:K12"/>
    <mergeCell ref="L9:L12"/>
    <mergeCell ref="H49:H61"/>
    <mergeCell ref="H62:H69"/>
    <mergeCell ref="G9:G12"/>
    <mergeCell ref="G13:G31"/>
    <mergeCell ref="G32:G48"/>
    <mergeCell ref="G49:G61"/>
    <mergeCell ref="G62:G69"/>
    <mergeCell ref="K13:K31"/>
    <mergeCell ref="L13:L31"/>
    <mergeCell ref="K32:K48"/>
    <mergeCell ref="L32:L48"/>
    <mergeCell ref="J9:J12"/>
    <mergeCell ref="J13:J31"/>
    <mergeCell ref="J32:J48"/>
    <mergeCell ref="U23:V23"/>
    <mergeCell ref="E70:E71"/>
    <mergeCell ref="F70:F71"/>
    <mergeCell ref="O70:O71"/>
    <mergeCell ref="M13:M31"/>
    <mergeCell ref="N13:N31"/>
    <mergeCell ref="O13:O31"/>
    <mergeCell ref="P70:P71"/>
    <mergeCell ref="P13:P31"/>
    <mergeCell ref="E32:E48"/>
    <mergeCell ref="J49:J61"/>
    <mergeCell ref="J62:J69"/>
    <mergeCell ref="M70:M71"/>
    <mergeCell ref="N70:N71"/>
    <mergeCell ref="F13:F31"/>
    <mergeCell ref="K62:K69"/>
    <mergeCell ref="Q6:Q7"/>
    <mergeCell ref="M62:M69"/>
    <mergeCell ref="N62:N69"/>
    <mergeCell ref="O62:O69"/>
    <mergeCell ref="P62:P69"/>
    <mergeCell ref="M49:M61"/>
    <mergeCell ref="N49:N61"/>
    <mergeCell ref="O49:O61"/>
    <mergeCell ref="P49:P61"/>
    <mergeCell ref="M32:M48"/>
    <mergeCell ref="N32:N48"/>
    <mergeCell ref="O32:O48"/>
    <mergeCell ref="P32:P48"/>
    <mergeCell ref="N9:N12"/>
    <mergeCell ref="O9:O12"/>
    <mergeCell ref="M9:M12"/>
    <mergeCell ref="C62:D69"/>
    <mergeCell ref="E49:E61"/>
    <mergeCell ref="F49:F61"/>
    <mergeCell ref="J77:L77"/>
    <mergeCell ref="J73:L73"/>
    <mergeCell ref="J74:L74"/>
    <mergeCell ref="J75:L75"/>
    <mergeCell ref="J76:L76"/>
    <mergeCell ref="E62:E69"/>
    <mergeCell ref="F62:F69"/>
    <mergeCell ref="C70:D71"/>
    <mergeCell ref="K70:K71"/>
    <mergeCell ref="L70:L71"/>
    <mergeCell ref="K49:K61"/>
    <mergeCell ref="L49:L61"/>
    <mergeCell ref="L62:L69"/>
    <mergeCell ref="A1:N1"/>
    <mergeCell ref="G6:H6"/>
    <mergeCell ref="I6:J6"/>
    <mergeCell ref="K6:L6"/>
    <mergeCell ref="M6:P6"/>
    <mergeCell ref="P9:P12"/>
    <mergeCell ref="C9:D12"/>
    <mergeCell ref="C13:D31"/>
    <mergeCell ref="C32:D48"/>
    <mergeCell ref="A62:A69"/>
    <mergeCell ref="B9:B12"/>
    <mergeCell ref="B13:B31"/>
    <mergeCell ref="B32:B48"/>
    <mergeCell ref="B49:B61"/>
    <mergeCell ref="B62:B69"/>
    <mergeCell ref="A13:A31"/>
    <mergeCell ref="A32:A48"/>
    <mergeCell ref="A49:A61"/>
    <mergeCell ref="A9:A12"/>
    <mergeCell ref="H13:H31"/>
    <mergeCell ref="H32:H48"/>
    <mergeCell ref="C49:D61"/>
    <mergeCell ref="H9:H12"/>
    <mergeCell ref="E9:E12"/>
    <mergeCell ref="F9:F12"/>
    <mergeCell ref="E13:E31"/>
    <mergeCell ref="F32:F4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6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10">
    <pageSetUpPr fitToPage="1"/>
  </sheetPr>
  <dimension ref="A1:AD43"/>
  <sheetViews>
    <sheetView topLeftCell="A3" zoomScale="90" workbookViewId="0">
      <selection activeCell="L12" sqref="L12:L1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54296875" customWidth="1"/>
    <col min="20" max="20" width="14.7265625" customWidth="1"/>
    <col min="21" max="21" width="14.453125" customWidth="1"/>
    <col min="23" max="23" width="13" customWidth="1"/>
    <col min="25" max="25" width="11.4531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74</v>
      </c>
      <c r="B5" s="13" t="s">
        <v>3</v>
      </c>
      <c r="C5" s="14">
        <f>SUM('SEM15'!B71+1)</f>
        <v>46125</v>
      </c>
      <c r="D5" s="15" t="s">
        <v>4</v>
      </c>
      <c r="E5" s="16">
        <f>SUM(B25)</f>
        <v>46131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46125</v>
      </c>
      <c r="C9" s="336" t="s">
        <v>51</v>
      </c>
      <c r="D9" s="337"/>
      <c r="E9" s="345"/>
      <c r="F9" s="345"/>
      <c r="G9" s="345">
        <v>0</v>
      </c>
      <c r="H9" s="345">
        <v>0</v>
      </c>
      <c r="I9" s="345">
        <v>0</v>
      </c>
      <c r="J9" s="345">
        <v>0</v>
      </c>
      <c r="K9" s="345"/>
      <c r="L9" s="345"/>
      <c r="M9" s="376">
        <f>(F9-E9)+(L9-K9)</f>
        <v>0</v>
      </c>
      <c r="N9" s="376">
        <f>(H9-G9)</f>
        <v>0</v>
      </c>
      <c r="O9" s="376">
        <f>(J9-I9)</f>
        <v>0</v>
      </c>
      <c r="P9" s="376">
        <f>SUM(M9:O11)</f>
        <v>0</v>
      </c>
      <c r="R9" s="34"/>
      <c r="S9" s="34"/>
    </row>
    <row r="10" spans="1:24" ht="19.5" customHeight="1" x14ac:dyDescent="0.25">
      <c r="A10" s="310"/>
      <c r="B10" s="313"/>
      <c r="C10" s="338"/>
      <c r="D10" s="339"/>
      <c r="E10" s="346"/>
      <c r="F10" s="346"/>
      <c r="G10" s="346"/>
      <c r="H10" s="346"/>
      <c r="I10" s="346"/>
      <c r="J10" s="346"/>
      <c r="K10" s="346"/>
      <c r="L10" s="346"/>
      <c r="M10" s="377"/>
      <c r="N10" s="377"/>
      <c r="O10" s="377"/>
      <c r="P10" s="377"/>
      <c r="R10" s="34"/>
      <c r="S10" s="34"/>
      <c r="T10" s="34"/>
      <c r="V10" s="348"/>
      <c r="W10" s="283"/>
      <c r="X10" s="34"/>
    </row>
    <row r="11" spans="1:24" ht="19.5" customHeight="1" x14ac:dyDescent="0.25">
      <c r="A11" s="311"/>
      <c r="B11" s="314"/>
      <c r="C11" s="340"/>
      <c r="D11" s="341"/>
      <c r="E11" s="347"/>
      <c r="F11" s="347"/>
      <c r="G11" s="347"/>
      <c r="H11" s="347"/>
      <c r="I11" s="347"/>
      <c r="J11" s="347"/>
      <c r="K11" s="347"/>
      <c r="L11" s="347"/>
      <c r="M11" s="378"/>
      <c r="N11" s="378"/>
      <c r="O11" s="378"/>
      <c r="P11" s="378"/>
      <c r="Q11" s="62">
        <v>0</v>
      </c>
    </row>
    <row r="12" spans="1:24" ht="19.5" customHeight="1" x14ac:dyDescent="0.25">
      <c r="A12" s="309" t="s">
        <v>22</v>
      </c>
      <c r="B12" s="312">
        <f>SUM(B9+1)</f>
        <v>46126</v>
      </c>
      <c r="C12" s="336" t="s">
        <v>51</v>
      </c>
      <c r="D12" s="337"/>
      <c r="E12" s="345"/>
      <c r="F12" s="345"/>
      <c r="G12" s="345">
        <v>0</v>
      </c>
      <c r="H12" s="345">
        <v>0</v>
      </c>
      <c r="I12" s="345">
        <v>0</v>
      </c>
      <c r="J12" s="345">
        <v>0</v>
      </c>
      <c r="K12" s="345"/>
      <c r="L12" s="345"/>
      <c r="M12" s="376">
        <f>(F14-E14)+(L14-K14)</f>
        <v>0</v>
      </c>
      <c r="N12" s="376">
        <f>(H12-G12)</f>
        <v>0</v>
      </c>
      <c r="O12" s="376">
        <f>(J12-I12)</f>
        <v>0</v>
      </c>
      <c r="P12" s="376">
        <f>SUM(M12:O14)</f>
        <v>0</v>
      </c>
      <c r="R12" s="34"/>
      <c r="S12" s="34"/>
      <c r="T12" s="34"/>
    </row>
    <row r="13" spans="1:24" ht="19.5" customHeight="1" x14ac:dyDescent="0.25">
      <c r="A13" s="310"/>
      <c r="B13" s="313"/>
      <c r="C13" s="338"/>
      <c r="D13" s="339"/>
      <c r="E13" s="346"/>
      <c r="F13" s="346"/>
      <c r="G13" s="346"/>
      <c r="H13" s="346"/>
      <c r="I13" s="346"/>
      <c r="J13" s="346"/>
      <c r="K13" s="346"/>
      <c r="L13" s="346"/>
      <c r="M13" s="377"/>
      <c r="N13" s="377"/>
      <c r="O13" s="377"/>
      <c r="P13" s="377"/>
      <c r="R13" s="34"/>
      <c r="S13" s="34"/>
      <c r="W13" s="34"/>
    </row>
    <row r="14" spans="1:24" ht="19.5" customHeight="1" x14ac:dyDescent="0.25">
      <c r="A14" s="311"/>
      <c r="B14" s="314"/>
      <c r="C14" s="340"/>
      <c r="D14" s="341"/>
      <c r="E14" s="347"/>
      <c r="F14" s="347"/>
      <c r="G14" s="347"/>
      <c r="H14" s="347"/>
      <c r="I14" s="347"/>
      <c r="J14" s="347"/>
      <c r="K14" s="347"/>
      <c r="L14" s="347"/>
      <c r="M14" s="378"/>
      <c r="N14" s="378"/>
      <c r="O14" s="378"/>
      <c r="P14" s="378"/>
      <c r="Q14" s="62">
        <v>0</v>
      </c>
    </row>
    <row r="15" spans="1:24" ht="19.5" customHeight="1" x14ac:dyDescent="0.25">
      <c r="A15" s="309" t="s">
        <v>26</v>
      </c>
      <c r="B15" s="312">
        <f>SUM(B12+1)</f>
        <v>46127</v>
      </c>
      <c r="C15" s="336" t="s">
        <v>51</v>
      </c>
      <c r="D15" s="337"/>
      <c r="E15" s="345"/>
      <c r="F15" s="345"/>
      <c r="G15" s="345">
        <v>0</v>
      </c>
      <c r="H15" s="345">
        <v>0</v>
      </c>
      <c r="I15" s="345">
        <v>0</v>
      </c>
      <c r="J15" s="345">
        <v>0</v>
      </c>
      <c r="K15" s="345"/>
      <c r="L15" s="345"/>
      <c r="M15" s="376">
        <f>(F15-E15)+(L15-K15)</f>
        <v>0</v>
      </c>
      <c r="N15" s="376">
        <f>(H15-G15)</f>
        <v>0</v>
      </c>
      <c r="O15" s="376">
        <f>(J15-I15)</f>
        <v>0</v>
      </c>
      <c r="P15" s="376">
        <f>SUM(M15:O17)</f>
        <v>0</v>
      </c>
      <c r="R15" s="34"/>
      <c r="S15" s="34"/>
    </row>
    <row r="16" spans="1:24" ht="19.5" customHeight="1" x14ac:dyDescent="0.25">
      <c r="A16" s="310"/>
      <c r="B16" s="313"/>
      <c r="C16" s="338"/>
      <c r="D16" s="339"/>
      <c r="E16" s="346"/>
      <c r="F16" s="346"/>
      <c r="G16" s="346"/>
      <c r="H16" s="346"/>
      <c r="I16" s="346"/>
      <c r="J16" s="346"/>
      <c r="K16" s="346"/>
      <c r="L16" s="346"/>
      <c r="M16" s="377"/>
      <c r="N16" s="377"/>
      <c r="O16" s="377"/>
      <c r="P16" s="377"/>
      <c r="R16" s="34"/>
      <c r="S16" s="34"/>
      <c r="T16" s="34"/>
    </row>
    <row r="17" spans="1:30" ht="19.5" customHeight="1" x14ac:dyDescent="0.25">
      <c r="A17" s="311"/>
      <c r="B17" s="314"/>
      <c r="C17" s="340"/>
      <c r="D17" s="341"/>
      <c r="E17" s="347"/>
      <c r="F17" s="347"/>
      <c r="G17" s="347"/>
      <c r="H17" s="347"/>
      <c r="I17" s="347"/>
      <c r="J17" s="347"/>
      <c r="K17" s="347"/>
      <c r="L17" s="347"/>
      <c r="M17" s="378"/>
      <c r="N17" s="378"/>
      <c r="O17" s="378"/>
      <c r="P17" s="378"/>
      <c r="Q17" s="62">
        <v>0</v>
      </c>
      <c r="S17" s="34"/>
    </row>
    <row r="18" spans="1:30" ht="19.5" customHeight="1" x14ac:dyDescent="0.25">
      <c r="A18" s="309" t="s">
        <v>30</v>
      </c>
      <c r="B18" s="312">
        <f>SUM(B15+1)</f>
        <v>46128</v>
      </c>
      <c r="C18" s="336" t="s">
        <v>51</v>
      </c>
      <c r="D18" s="337"/>
      <c r="E18" s="345"/>
      <c r="F18" s="345"/>
      <c r="G18" s="345">
        <v>0</v>
      </c>
      <c r="H18" s="345">
        <v>0</v>
      </c>
      <c r="I18" s="345">
        <v>0</v>
      </c>
      <c r="J18" s="345">
        <v>0</v>
      </c>
      <c r="K18" s="345"/>
      <c r="L18" s="345"/>
      <c r="M18" s="376">
        <f>(F20-E20)+(L20-K20)</f>
        <v>0</v>
      </c>
      <c r="N18" s="376">
        <f>(H18-G18)</f>
        <v>0</v>
      </c>
      <c r="O18" s="376">
        <f>(J18-I18)</f>
        <v>0</v>
      </c>
      <c r="P18" s="376">
        <f>SUM(M18:O20)</f>
        <v>0</v>
      </c>
      <c r="R18" s="34"/>
      <c r="S18" s="34"/>
    </row>
    <row r="19" spans="1:30" ht="19.5" customHeight="1" x14ac:dyDescent="0.25">
      <c r="A19" s="310"/>
      <c r="B19" s="313"/>
      <c r="C19" s="338"/>
      <c r="D19" s="339"/>
      <c r="E19" s="346"/>
      <c r="F19" s="346"/>
      <c r="G19" s="346"/>
      <c r="H19" s="346"/>
      <c r="I19" s="346"/>
      <c r="J19" s="346"/>
      <c r="K19" s="346"/>
      <c r="L19" s="346"/>
      <c r="M19" s="377"/>
      <c r="N19" s="377"/>
      <c r="O19" s="377"/>
      <c r="P19" s="377"/>
      <c r="S19" s="34"/>
    </row>
    <row r="20" spans="1:30" ht="19.5" customHeight="1" x14ac:dyDescent="0.25">
      <c r="A20" s="311"/>
      <c r="B20" s="314"/>
      <c r="C20" s="340"/>
      <c r="D20" s="341"/>
      <c r="E20" s="347"/>
      <c r="F20" s="347"/>
      <c r="G20" s="347"/>
      <c r="H20" s="347"/>
      <c r="I20" s="347"/>
      <c r="J20" s="347"/>
      <c r="K20" s="347"/>
      <c r="L20" s="347"/>
      <c r="M20" s="378"/>
      <c r="N20" s="378"/>
      <c r="O20" s="378"/>
      <c r="P20" s="378"/>
      <c r="Q20" s="62">
        <v>0</v>
      </c>
      <c r="AC20" s="34"/>
      <c r="AD20" s="34"/>
    </row>
    <row r="21" spans="1:30" ht="19.5" customHeight="1" x14ac:dyDescent="0.25">
      <c r="A21" s="309" t="s">
        <v>31</v>
      </c>
      <c r="B21" s="312">
        <f>SUM(B18+1)</f>
        <v>46129</v>
      </c>
      <c r="C21" s="336" t="s">
        <v>51</v>
      </c>
      <c r="D21" s="337"/>
      <c r="E21" s="345"/>
      <c r="F21" s="345"/>
      <c r="G21" s="345">
        <v>0</v>
      </c>
      <c r="H21" s="345">
        <v>0</v>
      </c>
      <c r="I21" s="345">
        <v>0</v>
      </c>
      <c r="J21" s="345">
        <v>0</v>
      </c>
      <c r="K21" s="345"/>
      <c r="L21" s="345"/>
      <c r="M21" s="376">
        <f>(F23-E23)+(L23-K23)</f>
        <v>0</v>
      </c>
      <c r="N21" s="376">
        <f>(H21-G21)</f>
        <v>0</v>
      </c>
      <c r="O21" s="376">
        <f>(J21-I21)</f>
        <v>0</v>
      </c>
      <c r="P21" s="376">
        <f>SUM(M21:O23)</f>
        <v>0</v>
      </c>
      <c r="R21" s="34"/>
      <c r="S21" s="34"/>
      <c r="W21" s="34"/>
      <c r="AC21" s="34"/>
    </row>
    <row r="22" spans="1:30" ht="19.5" customHeight="1" x14ac:dyDescent="0.25">
      <c r="A22" s="310"/>
      <c r="B22" s="313"/>
      <c r="C22" s="338"/>
      <c r="D22" s="339"/>
      <c r="E22" s="346"/>
      <c r="F22" s="346"/>
      <c r="G22" s="346"/>
      <c r="H22" s="346"/>
      <c r="I22" s="346"/>
      <c r="J22" s="346"/>
      <c r="K22" s="346"/>
      <c r="L22" s="346"/>
      <c r="M22" s="377"/>
      <c r="N22" s="377"/>
      <c r="O22" s="377"/>
      <c r="P22" s="377"/>
      <c r="S22" s="34"/>
      <c r="V22" s="34"/>
      <c r="W22" s="34"/>
      <c r="AC22" s="34"/>
    </row>
    <row r="23" spans="1:30" ht="19.5" customHeight="1" x14ac:dyDescent="0.25">
      <c r="A23" s="311"/>
      <c r="B23" s="314"/>
      <c r="C23" s="340"/>
      <c r="D23" s="341"/>
      <c r="E23" s="347"/>
      <c r="F23" s="347"/>
      <c r="G23" s="347"/>
      <c r="H23" s="347"/>
      <c r="I23" s="347"/>
      <c r="J23" s="347"/>
      <c r="K23" s="347"/>
      <c r="L23" s="347"/>
      <c r="M23" s="378"/>
      <c r="N23" s="378"/>
      <c r="O23" s="378"/>
      <c r="P23" s="378"/>
      <c r="Q23" s="62">
        <v>0</v>
      </c>
      <c r="W23" s="34"/>
      <c r="AC23" s="34"/>
    </row>
    <row r="24" spans="1:30" ht="19.5" customHeight="1" x14ac:dyDescent="0.25">
      <c r="A24" s="35" t="s">
        <v>34</v>
      </c>
      <c r="B24" s="36">
        <f>SUM(B21+1)</f>
        <v>46130</v>
      </c>
      <c r="C24" s="290"/>
      <c r="D24" s="292"/>
      <c r="E24" s="117"/>
      <c r="F24" s="107"/>
      <c r="G24" s="107"/>
      <c r="H24" s="107"/>
      <c r="I24" s="107"/>
      <c r="J24" s="107"/>
      <c r="K24" s="299"/>
      <c r="L24" s="299"/>
      <c r="M24" s="318">
        <f>(F24-E24)+(L24-K24)</f>
        <v>0</v>
      </c>
      <c r="N24" s="318">
        <f>(G24-F24)+(M24-L24)</f>
        <v>0</v>
      </c>
      <c r="O24" s="318">
        <f>(H25-G25)+(J25-I25)</f>
        <v>0</v>
      </c>
      <c r="P24" s="318">
        <f>(I25-H25)+(K25-J25)</f>
        <v>0</v>
      </c>
    </row>
    <row r="25" spans="1:30" ht="19.5" customHeight="1" x14ac:dyDescent="0.25">
      <c r="A25" s="37" t="s">
        <v>35</v>
      </c>
      <c r="B25" s="36">
        <f>SUM(B24+1)</f>
        <v>46131</v>
      </c>
      <c r="C25" s="296"/>
      <c r="D25" s="298"/>
      <c r="E25" s="116"/>
      <c r="F25" s="101"/>
      <c r="G25" s="101"/>
      <c r="H25" s="101"/>
      <c r="I25" s="101"/>
      <c r="J25" s="101"/>
      <c r="K25" s="301"/>
      <c r="L25" s="301"/>
      <c r="M25" s="320"/>
      <c r="N25" s="320"/>
      <c r="O25" s="320"/>
      <c r="P25" s="320"/>
    </row>
    <row r="26" spans="1:30" ht="30" customHeight="1" x14ac:dyDescent="0.25">
      <c r="A26" s="38"/>
      <c r="B26" s="38"/>
      <c r="C26" s="38"/>
      <c r="D26" s="38"/>
      <c r="E26" s="39"/>
      <c r="F26" s="40"/>
      <c r="G26" s="40"/>
      <c r="H26" s="38"/>
      <c r="I26" s="38"/>
      <c r="J26" s="38"/>
      <c r="K26" s="41"/>
      <c r="L26" s="41"/>
      <c r="M26" s="41"/>
      <c r="N26" s="38"/>
    </row>
    <row r="27" spans="1:30" ht="30.75" customHeight="1" x14ac:dyDescent="0.25">
      <c r="A27" s="38"/>
      <c r="B27" s="38"/>
      <c r="C27" s="38"/>
      <c r="D27" s="38"/>
      <c r="F27" s="38"/>
      <c r="G27" s="38"/>
      <c r="H27" s="38"/>
      <c r="I27" s="38"/>
      <c r="J27" s="330" t="s">
        <v>36</v>
      </c>
      <c r="K27" s="330"/>
      <c r="L27" s="330"/>
      <c r="M27" s="108">
        <f>SUM(M9+M12+M15+M18+M21+M24+M25)</f>
        <v>0</v>
      </c>
      <c r="N27" s="110">
        <f>SUM(N9+N12+N15+N18+N21+N24+N25)</f>
        <v>0</v>
      </c>
      <c r="O27" s="109">
        <f>SUM(O9+O12+O15+O18+O21+O24+O25)</f>
        <v>0</v>
      </c>
      <c r="P27" s="111">
        <f>SUM(P9+P12+P15+P18+P21+P24+P25)</f>
        <v>0</v>
      </c>
    </row>
    <row r="28" spans="1:30" ht="30.75" customHeight="1" x14ac:dyDescent="0.25">
      <c r="A28" s="38"/>
      <c r="B28" s="38"/>
      <c r="C28" s="38"/>
      <c r="D28" s="38"/>
      <c r="F28" s="38"/>
      <c r="G28" s="38"/>
      <c r="H28" s="38"/>
      <c r="I28" s="38"/>
      <c r="J28" s="330" t="s">
        <v>37</v>
      </c>
      <c r="K28" s="330"/>
      <c r="L28" s="331"/>
      <c r="M28" s="42"/>
      <c r="N28" s="51">
        <f>SUM(Q9:Q25)</f>
        <v>0</v>
      </c>
      <c r="O28" s="43"/>
    </row>
    <row r="29" spans="1:30" ht="30.75" customHeight="1" x14ac:dyDescent="0.25">
      <c r="A29" s="38"/>
      <c r="B29" s="38"/>
      <c r="C29" s="38"/>
      <c r="D29" s="38"/>
      <c r="F29" s="38"/>
      <c r="G29" s="38"/>
      <c r="H29" s="38"/>
      <c r="I29" s="38"/>
      <c r="J29" s="330" t="s">
        <v>38</v>
      </c>
      <c r="K29" s="330"/>
      <c r="L29" s="331"/>
      <c r="M29" s="42"/>
      <c r="N29" s="51">
        <f>SUM(P27-N28)</f>
        <v>0</v>
      </c>
      <c r="O29" s="43"/>
    </row>
    <row r="30" spans="1:30" ht="30.75" customHeight="1" x14ac:dyDescent="0.25">
      <c r="A30" s="38"/>
      <c r="B30" s="38"/>
      <c r="C30" s="38"/>
      <c r="D30" s="38"/>
      <c r="F30" s="38"/>
      <c r="G30" s="38"/>
      <c r="H30" s="38"/>
      <c r="I30" s="38"/>
      <c r="J30" s="330" t="s">
        <v>39</v>
      </c>
      <c r="K30" s="330"/>
      <c r="L30" s="331"/>
      <c r="M30" s="42"/>
      <c r="N30" s="51">
        <f>'SEM15'!N77</f>
        <v>0.35972222222222228</v>
      </c>
      <c r="O30" s="43"/>
    </row>
    <row r="31" spans="1:30" ht="30.75" customHeight="1" x14ac:dyDescent="0.25">
      <c r="H31" s="38"/>
      <c r="I31" s="38"/>
      <c r="J31" s="330" t="s">
        <v>40</v>
      </c>
      <c r="K31" s="330"/>
      <c r="L31" s="331"/>
      <c r="M31" s="44"/>
      <c r="N31" s="52">
        <f>N29+N30</f>
        <v>0.35972222222222228</v>
      </c>
      <c r="O31" s="45"/>
    </row>
    <row r="38" spans="6:9" x14ac:dyDescent="0.25">
      <c r="F38" s="38"/>
      <c r="G38" s="38"/>
      <c r="H38" s="38"/>
      <c r="I38" s="38"/>
    </row>
    <row r="39" spans="6:9" x14ac:dyDescent="0.25">
      <c r="F39" s="38"/>
      <c r="G39" s="38"/>
      <c r="H39" s="38"/>
      <c r="I39" s="38"/>
    </row>
    <row r="40" spans="6:9" x14ac:dyDescent="0.25">
      <c r="F40" s="38"/>
      <c r="G40" s="38"/>
      <c r="H40" s="38"/>
      <c r="I40" s="38"/>
    </row>
    <row r="41" spans="6:9" x14ac:dyDescent="0.25">
      <c r="F41" s="38"/>
      <c r="G41" s="38"/>
      <c r="H41" s="38"/>
      <c r="I41" s="38"/>
    </row>
    <row r="42" spans="6:9" x14ac:dyDescent="0.25">
      <c r="F42" s="38"/>
      <c r="G42" s="38"/>
      <c r="H42" s="38"/>
      <c r="I42" s="38"/>
    </row>
    <row r="43" spans="6:9" x14ac:dyDescent="0.25">
      <c r="F43" s="38"/>
      <c r="G43" s="38"/>
      <c r="H43" s="38"/>
      <c r="I43" s="38"/>
    </row>
  </sheetData>
  <mergeCells count="94">
    <mergeCell ref="P24:P25"/>
    <mergeCell ref="J15:J17"/>
    <mergeCell ref="J18:J20"/>
    <mergeCell ref="J21:J23"/>
    <mergeCell ref="M24:M25"/>
    <mergeCell ref="N24:N25"/>
    <mergeCell ref="K18:K20"/>
    <mergeCell ref="L18:L20"/>
    <mergeCell ref="K21:K23"/>
    <mergeCell ref="L21:L23"/>
    <mergeCell ref="K24:K25"/>
    <mergeCell ref="L24:L25"/>
    <mergeCell ref="P21:P23"/>
    <mergeCell ref="M15:M17"/>
    <mergeCell ref="N15:N17"/>
    <mergeCell ref="O15:O17"/>
    <mergeCell ref="P15:P17"/>
    <mergeCell ref="M18:M20"/>
    <mergeCell ref="N18:N20"/>
    <mergeCell ref="O18:O20"/>
    <mergeCell ref="P18:P20"/>
    <mergeCell ref="H18:H20"/>
    <mergeCell ref="H21:H23"/>
    <mergeCell ref="O21:O23"/>
    <mergeCell ref="M21:M23"/>
    <mergeCell ref="N21:N23"/>
    <mergeCell ref="I18:I20"/>
    <mergeCell ref="I21:I23"/>
    <mergeCell ref="K15:K17"/>
    <mergeCell ref="L15:L17"/>
    <mergeCell ref="K9:K11"/>
    <mergeCell ref="C24:D25"/>
    <mergeCell ref="O24:O25"/>
    <mergeCell ref="E18:E20"/>
    <mergeCell ref="E21:E23"/>
    <mergeCell ref="F18:F20"/>
    <mergeCell ref="F21:F23"/>
    <mergeCell ref="G18:G20"/>
    <mergeCell ref="G21:G23"/>
    <mergeCell ref="C18:D20"/>
    <mergeCell ref="C21:D23"/>
    <mergeCell ref="H9:H11"/>
    <mergeCell ref="H12:H14"/>
    <mergeCell ref="H15:H17"/>
    <mergeCell ref="I9:I11"/>
    <mergeCell ref="I12:I14"/>
    <mergeCell ref="L9:L11"/>
    <mergeCell ref="K12:K14"/>
    <mergeCell ref="L12:L14"/>
    <mergeCell ref="F15:F17"/>
    <mergeCell ref="G9:G11"/>
    <mergeCell ref="G12:G14"/>
    <mergeCell ref="G15:G17"/>
    <mergeCell ref="E9:E11"/>
    <mergeCell ref="E12:E14"/>
    <mergeCell ref="F9:F11"/>
    <mergeCell ref="F12:F14"/>
    <mergeCell ref="I15:I17"/>
    <mergeCell ref="Q6:Q7"/>
    <mergeCell ref="A1:N1"/>
    <mergeCell ref="G6:H6"/>
    <mergeCell ref="I6:J6"/>
    <mergeCell ref="K6:L6"/>
    <mergeCell ref="M6:P6"/>
    <mergeCell ref="M9:M11"/>
    <mergeCell ref="N9:N11"/>
    <mergeCell ref="O9:O11"/>
    <mergeCell ref="J9:J11"/>
    <mergeCell ref="J12:J14"/>
    <mergeCell ref="C15:D17"/>
    <mergeCell ref="C9:D11"/>
    <mergeCell ref="C12:D14"/>
    <mergeCell ref="E15:E17"/>
    <mergeCell ref="J31:L31"/>
    <mergeCell ref="J27:L27"/>
    <mergeCell ref="J28:L28"/>
    <mergeCell ref="J29:L29"/>
    <mergeCell ref="J30:L30"/>
    <mergeCell ref="A21:A23"/>
    <mergeCell ref="B9:B11"/>
    <mergeCell ref="B12:B14"/>
    <mergeCell ref="B15:B17"/>
    <mergeCell ref="B18:B20"/>
    <mergeCell ref="B21:B23"/>
    <mergeCell ref="A9:A11"/>
    <mergeCell ref="A12:A14"/>
    <mergeCell ref="A15:A17"/>
    <mergeCell ref="A18:A20"/>
    <mergeCell ref="V10:W10"/>
    <mergeCell ref="P9:P11"/>
    <mergeCell ref="M12:M14"/>
    <mergeCell ref="N12:N14"/>
    <mergeCell ref="O12:O14"/>
    <mergeCell ref="P12:P1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5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09">
    <pageSetUpPr fitToPage="1"/>
  </sheetPr>
  <dimension ref="A1:AI117"/>
  <sheetViews>
    <sheetView topLeftCell="A3" zoomScale="85" zoomScaleNormal="85" workbookViewId="0">
      <selection activeCell="W39" sqref="W39:AB39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1796875" customWidth="1"/>
    <col min="21" max="21" width="20.7265625" customWidth="1"/>
    <col min="22" max="22" width="13.54296875" customWidth="1"/>
    <col min="25" max="25" width="15.5429687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75</v>
      </c>
      <c r="B5" s="13" t="s">
        <v>3</v>
      </c>
      <c r="C5" s="14">
        <f>SUM('SEM16'!B25+1)</f>
        <v>46132</v>
      </c>
      <c r="D5" s="15" t="s">
        <v>4</v>
      </c>
      <c r="E5" s="16">
        <f>SUM(B99)</f>
        <v>46138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46132</v>
      </c>
      <c r="C9" s="290" t="s">
        <v>1254</v>
      </c>
      <c r="D9" s="292"/>
      <c r="E9" s="302"/>
      <c r="F9" s="302"/>
      <c r="G9" s="284">
        <v>0.34375</v>
      </c>
      <c r="H9" s="284">
        <v>0.52083333333333337</v>
      </c>
      <c r="I9" s="287">
        <v>0.54166666666666663</v>
      </c>
      <c r="J9" s="287">
        <v>0.70694444444444449</v>
      </c>
      <c r="K9" s="302"/>
      <c r="L9" s="302"/>
      <c r="M9" s="351">
        <f>(F27-E27)+(L27-K27)</f>
        <v>0</v>
      </c>
      <c r="N9" s="386">
        <f>(H9-G9)</f>
        <v>0.17708333333333337</v>
      </c>
      <c r="O9" s="354">
        <f>(J9-I9)</f>
        <v>0.16527777777777786</v>
      </c>
      <c r="P9" s="389">
        <f>SUM(M9:O27)</f>
        <v>0.34236111111111123</v>
      </c>
      <c r="R9" s="34" t="s">
        <v>840</v>
      </c>
      <c r="S9" s="34" t="s">
        <v>33</v>
      </c>
      <c r="W9" s="34"/>
    </row>
    <row r="10" spans="1:28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52"/>
      <c r="N10" s="387"/>
      <c r="O10" s="355"/>
      <c r="P10" s="390"/>
      <c r="R10" s="34"/>
      <c r="S10" s="34" t="s">
        <v>1249</v>
      </c>
      <c r="T10" s="34"/>
      <c r="U10" s="198" t="s">
        <v>153</v>
      </c>
    </row>
    <row r="11" spans="1:28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52"/>
      <c r="N11" s="387"/>
      <c r="O11" s="355"/>
      <c r="P11" s="390"/>
      <c r="R11" s="34" t="s">
        <v>233</v>
      </c>
      <c r="S11" s="34" t="s">
        <v>43</v>
      </c>
      <c r="T11" s="34"/>
    </row>
    <row r="12" spans="1:28" ht="19.5" customHeight="1" x14ac:dyDescent="0.3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52"/>
      <c r="N12" s="387"/>
      <c r="O12" s="355"/>
      <c r="P12" s="390"/>
      <c r="R12" s="34"/>
      <c r="S12" s="232" t="s">
        <v>234</v>
      </c>
      <c r="T12" s="34"/>
    </row>
    <row r="13" spans="1:28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52"/>
      <c r="N13" s="387"/>
      <c r="O13" s="355"/>
      <c r="P13" s="390"/>
      <c r="R13" s="34"/>
      <c r="S13" s="34" t="s">
        <v>214</v>
      </c>
      <c r="T13" s="34"/>
    </row>
    <row r="14" spans="1:28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52"/>
      <c r="N14" s="387"/>
      <c r="O14" s="355"/>
      <c r="P14" s="390"/>
      <c r="R14" s="34"/>
      <c r="S14" s="34"/>
      <c r="T14" s="34" t="s">
        <v>197</v>
      </c>
      <c r="U14" s="34" t="s">
        <v>276</v>
      </c>
      <c r="V14" s="198" t="s">
        <v>153</v>
      </c>
      <c r="W14" s="220" t="s">
        <v>201</v>
      </c>
      <c r="X14" s="215">
        <v>1029043</v>
      </c>
      <c r="Y14" s="249" t="s">
        <v>952</v>
      </c>
      <c r="Z14" s="189"/>
      <c r="AA14" s="189"/>
      <c r="AB14" s="189"/>
    </row>
    <row r="15" spans="1:28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52"/>
      <c r="N15" s="387"/>
      <c r="O15" s="355"/>
      <c r="P15" s="390"/>
      <c r="R15" s="34"/>
      <c r="S15" s="34" t="s">
        <v>253</v>
      </c>
      <c r="T15" s="34"/>
    </row>
    <row r="16" spans="1:28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52"/>
      <c r="N16" s="387"/>
      <c r="O16" s="355"/>
      <c r="P16" s="390"/>
      <c r="R16" s="34"/>
      <c r="S16" s="34"/>
      <c r="T16" s="34" t="s">
        <v>1250</v>
      </c>
      <c r="U16" s="34" t="s">
        <v>663</v>
      </c>
      <c r="V16" s="184" t="s">
        <v>151</v>
      </c>
    </row>
    <row r="17" spans="1:28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52"/>
      <c r="N17" s="387"/>
      <c r="O17" s="355"/>
      <c r="P17" s="390"/>
      <c r="R17" s="34"/>
      <c r="S17" s="34"/>
      <c r="T17" s="34"/>
      <c r="U17" s="228" t="s">
        <v>1251</v>
      </c>
    </row>
    <row r="18" spans="1:28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52"/>
      <c r="N18" s="387"/>
      <c r="O18" s="355"/>
      <c r="P18" s="390"/>
      <c r="R18" s="34" t="s">
        <v>133</v>
      </c>
      <c r="S18" s="34" t="s">
        <v>24</v>
      </c>
      <c r="T18" s="34"/>
    </row>
    <row r="19" spans="1:28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52"/>
      <c r="N19" s="387"/>
      <c r="O19" s="355"/>
      <c r="P19" s="390"/>
      <c r="R19" s="34"/>
      <c r="S19" s="232" t="s">
        <v>154</v>
      </c>
      <c r="T19" s="34"/>
    </row>
    <row r="20" spans="1:28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52"/>
      <c r="N20" s="387"/>
      <c r="O20" s="355"/>
      <c r="P20" s="390"/>
      <c r="R20" s="34"/>
      <c r="S20" s="34" t="s">
        <v>1252</v>
      </c>
      <c r="T20" s="34"/>
      <c r="X20" s="198" t="s">
        <v>153</v>
      </c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52"/>
      <c r="N21" s="387"/>
      <c r="O21" s="355"/>
      <c r="P21" s="390"/>
      <c r="R21" s="34"/>
      <c r="S21" s="34"/>
      <c r="T21" s="34" t="s">
        <v>1253</v>
      </c>
    </row>
    <row r="22" spans="1:28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52"/>
      <c r="N22" s="387"/>
      <c r="O22" s="355"/>
      <c r="P22" s="390"/>
      <c r="R22" s="34" t="s">
        <v>172</v>
      </c>
      <c r="S22" s="34" t="s">
        <v>24</v>
      </c>
      <c r="T22" s="34"/>
    </row>
    <row r="23" spans="1:28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52"/>
      <c r="N23" s="387"/>
      <c r="O23" s="355"/>
      <c r="P23" s="390"/>
      <c r="R23" s="34"/>
      <c r="S23" s="232" t="s">
        <v>181</v>
      </c>
      <c r="T23" s="34"/>
    </row>
    <row r="24" spans="1:28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52"/>
      <c r="N24" s="387"/>
      <c r="O24" s="355"/>
      <c r="P24" s="390"/>
      <c r="R24" s="34"/>
      <c r="S24" s="34" t="s">
        <v>214</v>
      </c>
      <c r="T24" s="34"/>
    </row>
    <row r="25" spans="1:28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52"/>
      <c r="N25" s="387"/>
      <c r="O25" s="355"/>
      <c r="P25" s="390"/>
      <c r="R25" s="34"/>
      <c r="S25" s="34"/>
      <c r="T25" s="34" t="s">
        <v>209</v>
      </c>
      <c r="U25" s="34" t="s">
        <v>210</v>
      </c>
      <c r="V25" s="184" t="s">
        <v>151</v>
      </c>
      <c r="W25" s="194" t="s">
        <v>201</v>
      </c>
      <c r="X25" s="209">
        <v>1029046</v>
      </c>
    </row>
    <row r="26" spans="1:28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52"/>
      <c r="N26" s="387"/>
      <c r="O26" s="355"/>
      <c r="P26" s="390"/>
      <c r="R26" s="34"/>
      <c r="S26" s="34"/>
      <c r="T26" s="34"/>
      <c r="U26" s="228" t="s">
        <v>1255</v>
      </c>
    </row>
    <row r="27" spans="1:28" ht="19.5" customHeight="1" x14ac:dyDescent="0.25">
      <c r="A27" s="311"/>
      <c r="B27" s="314"/>
      <c r="C27" s="296"/>
      <c r="D27" s="298"/>
      <c r="E27" s="304"/>
      <c r="F27" s="304"/>
      <c r="G27" s="286"/>
      <c r="H27" s="286"/>
      <c r="I27" s="289"/>
      <c r="J27" s="289"/>
      <c r="K27" s="304"/>
      <c r="L27" s="304"/>
      <c r="M27" s="353"/>
      <c r="N27" s="388"/>
      <c r="O27" s="356"/>
      <c r="P27" s="391"/>
      <c r="Q27" s="62">
        <v>0.29166666666666669</v>
      </c>
    </row>
    <row r="28" spans="1:28" ht="19.5" customHeight="1" x14ac:dyDescent="0.25">
      <c r="A28" s="309" t="s">
        <v>22</v>
      </c>
      <c r="B28" s="312">
        <f>SUM(B9+1)</f>
        <v>46133</v>
      </c>
      <c r="C28" s="290" t="s">
        <v>1261</v>
      </c>
      <c r="D28" s="292"/>
      <c r="E28" s="302"/>
      <c r="F28" s="302"/>
      <c r="G28" s="284">
        <v>0.33958333333333335</v>
      </c>
      <c r="H28" s="284">
        <v>0.4861111111111111</v>
      </c>
      <c r="I28" s="287">
        <v>0.54166666666666663</v>
      </c>
      <c r="J28" s="287">
        <v>0.75347222222222221</v>
      </c>
      <c r="K28" s="302"/>
      <c r="L28" s="302"/>
      <c r="M28" s="351">
        <f>(F49-E49)+(L49-K49)</f>
        <v>0</v>
      </c>
      <c r="N28" s="386">
        <f>(H28-G28)</f>
        <v>0.14652777777777776</v>
      </c>
      <c r="O28" s="354">
        <f>(J28-I28)</f>
        <v>0.21180555555555558</v>
      </c>
      <c r="P28" s="389">
        <f>SUM(M28:O49)</f>
        <v>0.35833333333333334</v>
      </c>
      <c r="R28" s="34" t="s">
        <v>172</v>
      </c>
      <c r="S28" s="34" t="s">
        <v>29</v>
      </c>
      <c r="T28" s="34"/>
    </row>
    <row r="29" spans="1:28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52"/>
      <c r="N29" s="387"/>
      <c r="O29" s="355"/>
      <c r="P29" s="390"/>
      <c r="R29" s="34"/>
      <c r="S29" s="232" t="s">
        <v>181</v>
      </c>
      <c r="T29" s="34"/>
    </row>
    <row r="30" spans="1:28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52"/>
      <c r="N30" s="387"/>
      <c r="O30" s="355"/>
      <c r="P30" s="390"/>
      <c r="R30" s="34"/>
      <c r="S30" s="34" t="s">
        <v>214</v>
      </c>
      <c r="T30" s="34"/>
    </row>
    <row r="31" spans="1:28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52"/>
      <c r="N31" s="387"/>
      <c r="O31" s="355"/>
      <c r="P31" s="390"/>
      <c r="R31" s="34"/>
      <c r="S31" s="34"/>
      <c r="T31" s="34" t="s">
        <v>209</v>
      </c>
      <c r="U31" s="34" t="s">
        <v>210</v>
      </c>
      <c r="V31" s="198" t="s">
        <v>153</v>
      </c>
      <c r="W31" s="220" t="s">
        <v>201</v>
      </c>
      <c r="X31" s="215">
        <v>1029046</v>
      </c>
      <c r="Y31" s="249" t="s">
        <v>952</v>
      </c>
      <c r="Z31" s="189"/>
      <c r="AA31" s="189"/>
      <c r="AB31" s="189"/>
    </row>
    <row r="32" spans="1:28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52"/>
      <c r="N32" s="387"/>
      <c r="O32" s="355"/>
      <c r="P32" s="390"/>
      <c r="R32" s="34"/>
      <c r="S32" s="34"/>
      <c r="T32" s="34"/>
      <c r="U32" s="228" t="s">
        <v>1255</v>
      </c>
    </row>
    <row r="33" spans="1:28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52"/>
      <c r="N33" s="387"/>
      <c r="O33" s="355"/>
      <c r="P33" s="390"/>
      <c r="R33" s="34"/>
      <c r="S33" s="34"/>
      <c r="T33" s="34" t="s">
        <v>186</v>
      </c>
      <c r="U33" s="34" t="s">
        <v>1257</v>
      </c>
      <c r="V33" s="198" t="s">
        <v>153</v>
      </c>
      <c r="W33" s="220" t="s">
        <v>201</v>
      </c>
      <c r="X33" s="215">
        <v>1029067</v>
      </c>
      <c r="Y33" s="249" t="s">
        <v>952</v>
      </c>
      <c r="Z33" s="189"/>
      <c r="AA33" s="189"/>
      <c r="AB33" s="189"/>
    </row>
    <row r="34" spans="1:28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52"/>
      <c r="N34" s="387"/>
      <c r="O34" s="355"/>
      <c r="P34" s="390"/>
      <c r="R34" s="34"/>
      <c r="S34" s="34"/>
      <c r="T34" s="34"/>
      <c r="U34" s="228" t="s">
        <v>1255</v>
      </c>
    </row>
    <row r="35" spans="1:28" ht="19.5" customHeight="1" x14ac:dyDescent="0.3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52"/>
      <c r="N35" s="387"/>
      <c r="O35" s="355"/>
      <c r="P35" s="390"/>
      <c r="R35" s="34"/>
      <c r="S35" s="34"/>
      <c r="T35" s="34" t="s">
        <v>162</v>
      </c>
      <c r="U35" s="228" t="s">
        <v>207</v>
      </c>
      <c r="V35" s="198" t="s">
        <v>153</v>
      </c>
      <c r="X35" s="34"/>
      <c r="Y35" s="174"/>
    </row>
    <row r="36" spans="1:28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52"/>
      <c r="N36" s="387"/>
      <c r="O36" s="355"/>
      <c r="P36" s="390"/>
      <c r="R36" t="s">
        <v>835</v>
      </c>
      <c r="S36" s="34" t="s">
        <v>24</v>
      </c>
      <c r="W36" s="34"/>
    </row>
    <row r="37" spans="1:28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52"/>
      <c r="N37" s="387"/>
      <c r="O37" s="355"/>
      <c r="P37" s="390"/>
      <c r="S37" s="232" t="s">
        <v>836</v>
      </c>
      <c r="W37" s="34"/>
    </row>
    <row r="38" spans="1:28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52"/>
      <c r="N38" s="387"/>
      <c r="O38" s="355"/>
      <c r="P38" s="390"/>
      <c r="S38" t="s">
        <v>1256</v>
      </c>
      <c r="W38" s="34"/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52"/>
      <c r="N39" s="387"/>
      <c r="O39" s="355"/>
      <c r="P39" s="390"/>
      <c r="T39" t="s">
        <v>280</v>
      </c>
      <c r="U39" t="s">
        <v>1017</v>
      </c>
      <c r="V39" s="198" t="s">
        <v>153</v>
      </c>
      <c r="W39" s="194" t="s">
        <v>201</v>
      </c>
      <c r="X39" s="209">
        <v>1029084</v>
      </c>
      <c r="Y39" s="256" t="s">
        <v>1243</v>
      </c>
      <c r="Z39" s="188"/>
      <c r="AA39" s="188"/>
      <c r="AB39" s="188"/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52"/>
      <c r="N40" s="387"/>
      <c r="O40" s="355"/>
      <c r="P40" s="390"/>
      <c r="R40" t="s">
        <v>268</v>
      </c>
      <c r="S40" s="34" t="s">
        <v>32</v>
      </c>
      <c r="W40" s="34"/>
      <c r="X40" s="34"/>
      <c r="Y40" s="34"/>
    </row>
    <row r="41" spans="1:28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52"/>
      <c r="N41" s="387"/>
      <c r="O41" s="355"/>
      <c r="P41" s="390"/>
      <c r="S41" s="232" t="s">
        <v>279</v>
      </c>
      <c r="W41" s="34"/>
      <c r="X41" s="34"/>
      <c r="Y41" s="34"/>
    </row>
    <row r="42" spans="1:28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52"/>
      <c r="N42" s="387"/>
      <c r="O42" s="355"/>
      <c r="P42" s="390"/>
      <c r="T42" s="34" t="s">
        <v>1258</v>
      </c>
      <c r="U42" t="s">
        <v>160</v>
      </c>
      <c r="V42" s="203" t="s">
        <v>1260</v>
      </c>
      <c r="W42" s="188"/>
      <c r="X42" s="188"/>
      <c r="Y42" s="188"/>
    </row>
    <row r="43" spans="1:28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52"/>
      <c r="N43" s="387"/>
      <c r="O43" s="355"/>
      <c r="P43" s="390"/>
      <c r="S43" s="34"/>
      <c r="U43" t="s">
        <v>1259</v>
      </c>
    </row>
    <row r="44" spans="1:28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52"/>
      <c r="N44" s="387"/>
      <c r="O44" s="355"/>
      <c r="P44" s="390"/>
      <c r="R44" s="34" t="s">
        <v>233</v>
      </c>
      <c r="S44" s="34" t="s">
        <v>24</v>
      </c>
    </row>
    <row r="45" spans="1:28" ht="19.5" customHeight="1" x14ac:dyDescent="0.3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52"/>
      <c r="N45" s="387"/>
      <c r="O45" s="355"/>
      <c r="P45" s="390"/>
      <c r="R45" s="34"/>
      <c r="S45" s="232" t="s">
        <v>234</v>
      </c>
    </row>
    <row r="46" spans="1:28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52"/>
      <c r="N46" s="387"/>
      <c r="O46" s="355"/>
      <c r="P46" s="390"/>
      <c r="R46" s="34"/>
      <c r="S46" s="34" t="s">
        <v>253</v>
      </c>
      <c r="T46" s="34"/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52"/>
      <c r="N47" s="387"/>
      <c r="O47" s="355"/>
      <c r="P47" s="390"/>
      <c r="R47" s="34"/>
      <c r="S47" s="34"/>
      <c r="T47" s="34" t="s">
        <v>1250</v>
      </c>
      <c r="U47" s="34" t="s">
        <v>663</v>
      </c>
      <c r="V47" s="184" t="s">
        <v>151</v>
      </c>
    </row>
    <row r="48" spans="1:28" ht="19.5" customHeight="1" x14ac:dyDescent="0.3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52"/>
      <c r="N48" s="387"/>
      <c r="O48" s="355"/>
      <c r="P48" s="390"/>
      <c r="R48" s="34"/>
      <c r="S48" s="34"/>
      <c r="T48" s="34"/>
      <c r="U48" s="228" t="s">
        <v>1251</v>
      </c>
    </row>
    <row r="49" spans="1:26" ht="19.5" customHeight="1" x14ac:dyDescent="0.25">
      <c r="A49" s="311"/>
      <c r="B49" s="314"/>
      <c r="C49" s="296"/>
      <c r="D49" s="298"/>
      <c r="E49" s="304"/>
      <c r="F49" s="304"/>
      <c r="G49" s="286"/>
      <c r="H49" s="286"/>
      <c r="I49" s="289"/>
      <c r="J49" s="289"/>
      <c r="K49" s="304"/>
      <c r="L49" s="304"/>
      <c r="M49" s="353"/>
      <c r="N49" s="388"/>
      <c r="O49" s="356"/>
      <c r="P49" s="391"/>
      <c r="Q49" s="62">
        <v>0.29166666666666669</v>
      </c>
      <c r="S49" s="34"/>
      <c r="T49" s="34"/>
    </row>
    <row r="50" spans="1:26" ht="19.5" customHeight="1" x14ac:dyDescent="0.25">
      <c r="A50" s="309" t="s">
        <v>26</v>
      </c>
      <c r="B50" s="312">
        <f>SUM(B28+1)</f>
        <v>46134</v>
      </c>
      <c r="C50" s="290" t="s">
        <v>1265</v>
      </c>
      <c r="D50" s="292"/>
      <c r="E50" s="302"/>
      <c r="F50" s="302"/>
      <c r="G50" s="284">
        <v>0.32361111111111113</v>
      </c>
      <c r="H50" s="284">
        <v>0.52083333333333337</v>
      </c>
      <c r="I50" s="287">
        <v>0.5625</v>
      </c>
      <c r="J50" s="287">
        <v>0.75</v>
      </c>
      <c r="K50" s="302"/>
      <c r="L50" s="302"/>
      <c r="M50" s="351">
        <f>(F62-E62)+(L62-K62)</f>
        <v>0</v>
      </c>
      <c r="N50" s="386">
        <f>(H50-G50)</f>
        <v>0.19722222222222224</v>
      </c>
      <c r="O50" s="354">
        <f>(J50-I50)</f>
        <v>0.1875</v>
      </c>
      <c r="P50" s="389">
        <f>SUM(M50:O62)</f>
        <v>0.38472222222222224</v>
      </c>
      <c r="R50" s="34" t="s">
        <v>233</v>
      </c>
      <c r="S50" s="34" t="s">
        <v>29</v>
      </c>
    </row>
    <row r="51" spans="1:26" ht="19.5" customHeight="1" x14ac:dyDescent="0.3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52"/>
      <c r="N51" s="387"/>
      <c r="O51" s="355"/>
      <c r="P51" s="390"/>
      <c r="R51" s="34"/>
      <c r="S51" s="232" t="s">
        <v>234</v>
      </c>
    </row>
    <row r="52" spans="1:26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52"/>
      <c r="N52" s="387"/>
      <c r="O52" s="355"/>
      <c r="P52" s="390"/>
      <c r="R52" s="34"/>
      <c r="S52" s="34" t="s">
        <v>253</v>
      </c>
      <c r="T52" s="34"/>
    </row>
    <row r="53" spans="1:26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52"/>
      <c r="N53" s="387"/>
      <c r="O53" s="355"/>
      <c r="P53" s="390"/>
      <c r="R53" s="34"/>
      <c r="S53" s="34"/>
      <c r="T53" s="34" t="s">
        <v>1250</v>
      </c>
      <c r="U53" s="34" t="s">
        <v>663</v>
      </c>
      <c r="V53" s="198" t="s">
        <v>153</v>
      </c>
      <c r="W53" s="256" t="s">
        <v>1264</v>
      </c>
      <c r="X53" s="188"/>
      <c r="Y53" s="188"/>
      <c r="Z53" s="188"/>
    </row>
    <row r="54" spans="1:26" ht="19.5" customHeight="1" x14ac:dyDescent="0.3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52"/>
      <c r="N54" s="387"/>
      <c r="O54" s="355"/>
      <c r="P54" s="390"/>
      <c r="R54" s="34"/>
      <c r="S54" s="34"/>
      <c r="T54" s="34"/>
      <c r="U54" s="228" t="s">
        <v>1251</v>
      </c>
    </row>
    <row r="55" spans="1:26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52"/>
      <c r="N55" s="387"/>
      <c r="O55" s="355"/>
      <c r="P55" s="390"/>
      <c r="R55" s="34" t="s">
        <v>1262</v>
      </c>
      <c r="S55" s="34" t="s">
        <v>24</v>
      </c>
      <c r="T55" s="34"/>
    </row>
    <row r="56" spans="1:26" ht="19.5" customHeight="1" x14ac:dyDescent="0.3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52"/>
      <c r="N56" s="387"/>
      <c r="O56" s="355"/>
      <c r="P56" s="390"/>
      <c r="S56" s="232" t="s">
        <v>138</v>
      </c>
      <c r="T56" s="34"/>
    </row>
    <row r="57" spans="1:26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52"/>
      <c r="N57" s="387"/>
      <c r="O57" s="355"/>
      <c r="P57" s="390"/>
      <c r="S57" s="34" t="s">
        <v>1263</v>
      </c>
      <c r="T57" s="34"/>
      <c r="V57" s="198" t="s">
        <v>153</v>
      </c>
    </row>
    <row r="58" spans="1:26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52"/>
      <c r="N58" s="387"/>
      <c r="O58" s="355"/>
      <c r="P58" s="390"/>
      <c r="R58" t="s">
        <v>835</v>
      </c>
      <c r="S58" s="34" t="s">
        <v>24</v>
      </c>
      <c r="T58" s="34"/>
      <c r="V58" s="34"/>
    </row>
    <row r="59" spans="1:26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52"/>
      <c r="N59" s="387"/>
      <c r="O59" s="355"/>
      <c r="P59" s="390"/>
      <c r="S59" s="232" t="s">
        <v>836</v>
      </c>
      <c r="T59" s="34"/>
      <c r="V59" s="34"/>
    </row>
    <row r="60" spans="1:26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52"/>
      <c r="N60" s="387"/>
      <c r="O60" s="355"/>
      <c r="P60" s="390"/>
      <c r="S60" t="s">
        <v>476</v>
      </c>
    </row>
    <row r="61" spans="1:26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52"/>
      <c r="N61" s="387"/>
      <c r="O61" s="355"/>
      <c r="P61" s="390"/>
      <c r="T61" t="s">
        <v>162</v>
      </c>
      <c r="U61" s="34" t="s">
        <v>992</v>
      </c>
      <c r="V61" s="184" t="s">
        <v>151</v>
      </c>
    </row>
    <row r="62" spans="1:26" ht="19.5" customHeight="1" x14ac:dyDescent="0.25">
      <c r="A62" s="311"/>
      <c r="B62" s="314"/>
      <c r="C62" s="296"/>
      <c r="D62" s="298"/>
      <c r="E62" s="304"/>
      <c r="F62" s="304"/>
      <c r="G62" s="286"/>
      <c r="H62" s="286"/>
      <c r="I62" s="289"/>
      <c r="J62" s="289"/>
      <c r="K62" s="304"/>
      <c r="L62" s="304"/>
      <c r="M62" s="353"/>
      <c r="N62" s="388"/>
      <c r="O62" s="356"/>
      <c r="P62" s="391"/>
      <c r="Q62" s="62">
        <v>0.29166666666666669</v>
      </c>
    </row>
    <row r="63" spans="1:26" ht="19.5" customHeight="1" x14ac:dyDescent="0.25">
      <c r="A63" s="309" t="s">
        <v>30</v>
      </c>
      <c r="B63" s="312">
        <f>SUM(B50+1)</f>
        <v>46135</v>
      </c>
      <c r="C63" s="290" t="s">
        <v>1270</v>
      </c>
      <c r="D63" s="292"/>
      <c r="E63" s="302"/>
      <c r="F63" s="302"/>
      <c r="G63" s="284">
        <v>0.35625000000000001</v>
      </c>
      <c r="H63" s="284">
        <v>0.52083333333333337</v>
      </c>
      <c r="I63" s="287">
        <v>0.5625</v>
      </c>
      <c r="J63" s="287">
        <v>0.73611111111111116</v>
      </c>
      <c r="K63" s="302"/>
      <c r="L63" s="302"/>
      <c r="M63" s="351">
        <f>(F81-E81)+(L81-K81)</f>
        <v>0</v>
      </c>
      <c r="N63" s="386">
        <f>(H63-G63)</f>
        <v>0.16458333333333336</v>
      </c>
      <c r="O63" s="354">
        <f>(J63-I63)</f>
        <v>0.17361111111111116</v>
      </c>
      <c r="P63" s="389">
        <f>SUM(M63:O81)</f>
        <v>0.33819444444444452</v>
      </c>
      <c r="R63" t="s">
        <v>835</v>
      </c>
      <c r="S63" s="34" t="s">
        <v>48</v>
      </c>
      <c r="T63" s="34"/>
      <c r="V63" s="34"/>
    </row>
    <row r="64" spans="1:26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52"/>
      <c r="N64" s="387"/>
      <c r="O64" s="355"/>
      <c r="P64" s="390"/>
      <c r="S64" s="232" t="s">
        <v>836</v>
      </c>
      <c r="T64" s="34"/>
      <c r="V64" s="34"/>
    </row>
    <row r="65" spans="1:30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52"/>
      <c r="N65" s="387"/>
      <c r="O65" s="355"/>
      <c r="P65" s="390"/>
      <c r="S65" t="s">
        <v>476</v>
      </c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52"/>
      <c r="N66" s="387"/>
      <c r="O66" s="355"/>
      <c r="P66" s="390"/>
      <c r="T66" t="s">
        <v>162</v>
      </c>
      <c r="U66" s="34" t="s">
        <v>992</v>
      </c>
      <c r="V66" s="184" t="s">
        <v>151</v>
      </c>
      <c r="W66" s="34"/>
      <c r="X66" s="34"/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52"/>
      <c r="N67" s="387"/>
      <c r="O67" s="355"/>
      <c r="P67" s="390"/>
      <c r="R67" s="34" t="s">
        <v>333</v>
      </c>
      <c r="S67" s="34" t="s">
        <v>32</v>
      </c>
      <c r="T67" s="34"/>
      <c r="U67" s="34"/>
      <c r="W67" s="34"/>
      <c r="X67" s="34"/>
    </row>
    <row r="68" spans="1:30" ht="19.5" customHeight="1" x14ac:dyDescent="0.3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52"/>
      <c r="N68" s="387"/>
      <c r="O68" s="355"/>
      <c r="P68" s="390"/>
      <c r="S68" s="232" t="s">
        <v>1267</v>
      </c>
      <c r="X68" s="34"/>
    </row>
    <row r="69" spans="1:30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52"/>
      <c r="N69" s="387"/>
      <c r="O69" s="355"/>
      <c r="P69" s="390"/>
      <c r="S69" s="34" t="s">
        <v>1266</v>
      </c>
      <c r="T69" s="34"/>
      <c r="W69" s="198" t="s">
        <v>153</v>
      </c>
      <c r="X69" s="34"/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52"/>
      <c r="N70" s="387"/>
      <c r="O70" s="355"/>
      <c r="P70" s="390"/>
      <c r="R70" s="34" t="s">
        <v>233</v>
      </c>
      <c r="S70" s="34" t="s">
        <v>32</v>
      </c>
      <c r="T70" s="34"/>
      <c r="U70" s="1"/>
      <c r="V70" s="1"/>
      <c r="W70" s="34"/>
      <c r="X70" s="34"/>
    </row>
    <row r="71" spans="1:30" ht="19.5" customHeight="1" x14ac:dyDescent="0.3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52"/>
      <c r="N71" s="387"/>
      <c r="O71" s="355"/>
      <c r="P71" s="390"/>
      <c r="S71" s="232" t="s">
        <v>234</v>
      </c>
      <c r="T71" s="34"/>
      <c r="W71" s="34"/>
      <c r="X71" s="34"/>
    </row>
    <row r="72" spans="1:30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52"/>
      <c r="N72" s="387"/>
      <c r="O72" s="355"/>
      <c r="P72" s="390"/>
      <c r="S72" s="34" t="s">
        <v>1268</v>
      </c>
      <c r="T72" s="34"/>
      <c r="U72" s="1"/>
      <c r="V72" s="1"/>
      <c r="W72" s="184" t="s">
        <v>151</v>
      </c>
      <c r="X72" s="34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52"/>
      <c r="N73" s="387"/>
      <c r="O73" s="355"/>
      <c r="P73" s="390"/>
      <c r="S73" s="34" t="s">
        <v>1272</v>
      </c>
      <c r="T73" s="34"/>
      <c r="U73" s="1"/>
      <c r="V73" s="1"/>
      <c r="X73" s="34"/>
    </row>
    <row r="74" spans="1:30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52"/>
      <c r="N74" s="387"/>
      <c r="O74" s="355"/>
      <c r="P74" s="390"/>
      <c r="S74" s="34"/>
      <c r="T74" s="34" t="s">
        <v>1273</v>
      </c>
      <c r="U74" s="1"/>
      <c r="V74" s="1"/>
      <c r="X74" s="259" t="s">
        <v>1274</v>
      </c>
      <c r="Y74" s="257">
        <v>248991100438</v>
      </c>
      <c r="Z74" s="198" t="s">
        <v>153</v>
      </c>
      <c r="AA74" s="256" t="s">
        <v>1276</v>
      </c>
      <c r="AB74" s="188"/>
      <c r="AC74" s="188"/>
      <c r="AD74" s="188"/>
    </row>
    <row r="75" spans="1:30" ht="19.5" customHeight="1" x14ac:dyDescent="0.3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52"/>
      <c r="N75" s="387"/>
      <c r="O75" s="355"/>
      <c r="P75" s="390"/>
      <c r="S75" s="34"/>
      <c r="T75" s="34"/>
      <c r="U75" s="260" t="s">
        <v>1275</v>
      </c>
      <c r="V75" s="258">
        <v>248991100438</v>
      </c>
      <c r="W75" s="198" t="s">
        <v>153</v>
      </c>
      <c r="X75" s="34"/>
    </row>
    <row r="76" spans="1:30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52"/>
      <c r="N76" s="387"/>
      <c r="O76" s="355"/>
      <c r="P76" s="390"/>
      <c r="R76" s="34" t="s">
        <v>268</v>
      </c>
      <c r="S76" s="34" t="s">
        <v>32</v>
      </c>
    </row>
    <row r="77" spans="1:30" ht="19.5" customHeight="1" x14ac:dyDescent="0.3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52"/>
      <c r="N77" s="387"/>
      <c r="O77" s="355"/>
      <c r="P77" s="390"/>
      <c r="S77" s="232" t="s">
        <v>143</v>
      </c>
    </row>
    <row r="78" spans="1:30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52"/>
      <c r="N78" s="387"/>
      <c r="O78" s="355"/>
      <c r="P78" s="390"/>
      <c r="S78" s="34" t="s">
        <v>1269</v>
      </c>
      <c r="W78" s="198" t="s">
        <v>153</v>
      </c>
      <c r="X78" s="249" t="s">
        <v>1271</v>
      </c>
      <c r="Y78" s="189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52"/>
      <c r="N79" s="387"/>
      <c r="O79" s="355"/>
      <c r="P79" s="390"/>
      <c r="R79" s="34"/>
      <c r="S79" s="178"/>
      <c r="T79" s="34" t="s">
        <v>163</v>
      </c>
      <c r="U79" s="193">
        <v>3303012168502</v>
      </c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52"/>
      <c r="N80" s="387"/>
      <c r="O80" s="355"/>
      <c r="P80" s="390"/>
      <c r="S80" s="34"/>
    </row>
    <row r="81" spans="1:35" ht="19.5" customHeight="1" x14ac:dyDescent="0.25">
      <c r="A81" s="311"/>
      <c r="B81" s="314"/>
      <c r="C81" s="296"/>
      <c r="D81" s="298"/>
      <c r="E81" s="304"/>
      <c r="F81" s="304"/>
      <c r="G81" s="286"/>
      <c r="H81" s="286"/>
      <c r="I81" s="289"/>
      <c r="J81" s="289"/>
      <c r="K81" s="304"/>
      <c r="L81" s="304"/>
      <c r="M81" s="353"/>
      <c r="N81" s="388"/>
      <c r="O81" s="356"/>
      <c r="P81" s="391"/>
      <c r="Q81" s="62">
        <v>0.29166666666666669</v>
      </c>
    </row>
    <row r="82" spans="1:35" ht="19.5" customHeight="1" x14ac:dyDescent="0.25">
      <c r="A82" s="309" t="s">
        <v>31</v>
      </c>
      <c r="B82" s="312">
        <f>SUM(B63+1)</f>
        <v>46136</v>
      </c>
      <c r="C82" s="290" t="s">
        <v>1222</v>
      </c>
      <c r="D82" s="292"/>
      <c r="E82" s="299"/>
      <c r="F82" s="299"/>
      <c r="G82" s="284">
        <v>0.35625000000000001</v>
      </c>
      <c r="H82" s="284">
        <v>0.52083333333333337</v>
      </c>
      <c r="I82" s="287">
        <v>0.5625</v>
      </c>
      <c r="J82" s="287">
        <v>0.66527777777777775</v>
      </c>
      <c r="K82" s="299"/>
      <c r="L82" s="299"/>
      <c r="M82" s="318">
        <f>(F97-E97)+(L97-K97)</f>
        <v>0</v>
      </c>
      <c r="N82" s="321">
        <f>(H82-G82)</f>
        <v>0.16458333333333336</v>
      </c>
      <c r="O82" s="324">
        <f>(J82-I82)</f>
        <v>0.10277777777777775</v>
      </c>
      <c r="P82" s="327">
        <f>SUM(M82:O97)</f>
        <v>0.2673611111111111</v>
      </c>
      <c r="R82" t="s">
        <v>835</v>
      </c>
      <c r="S82" s="190" t="s">
        <v>48</v>
      </c>
      <c r="T82" s="34"/>
      <c r="V82" s="34"/>
      <c r="W82" s="34"/>
    </row>
    <row r="83" spans="1:35" ht="19.5" customHeight="1" x14ac:dyDescent="0.3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232" t="s">
        <v>836</v>
      </c>
      <c r="T83" s="34"/>
      <c r="V83" s="34"/>
      <c r="W83" s="34"/>
    </row>
    <row r="84" spans="1:35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t="s">
        <v>476</v>
      </c>
      <c r="W84" s="34"/>
    </row>
    <row r="85" spans="1:35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T85" t="s">
        <v>162</v>
      </c>
      <c r="U85" s="34" t="s">
        <v>992</v>
      </c>
      <c r="V85" s="184" t="s">
        <v>151</v>
      </c>
      <c r="W85" s="34"/>
    </row>
    <row r="86" spans="1:35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t="s">
        <v>233</v>
      </c>
      <c r="S86" s="34" t="s">
        <v>42</v>
      </c>
      <c r="U86" s="34"/>
      <c r="W86" s="34"/>
    </row>
    <row r="87" spans="1:35" ht="19.5" customHeight="1" x14ac:dyDescent="0.3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232" t="s">
        <v>234</v>
      </c>
      <c r="U87" s="34"/>
      <c r="W87" s="34"/>
    </row>
    <row r="88" spans="1:35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t="s">
        <v>214</v>
      </c>
      <c r="U88" s="34"/>
      <c r="W88" s="34"/>
    </row>
    <row r="89" spans="1:35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R89" s="34"/>
      <c r="S89" s="34"/>
      <c r="T89" t="s">
        <v>1277</v>
      </c>
      <c r="U89" t="s">
        <v>1278</v>
      </c>
      <c r="V89" s="198" t="s">
        <v>153</v>
      </c>
      <c r="W89" s="34"/>
    </row>
    <row r="90" spans="1:35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R90" s="34"/>
      <c r="S90" s="34" t="s">
        <v>1279</v>
      </c>
      <c r="W90" s="34"/>
    </row>
    <row r="91" spans="1:35" ht="19.5" customHeight="1" x14ac:dyDescent="0.3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/>
      <c r="S91" s="34"/>
      <c r="T91" s="401" t="s">
        <v>1280</v>
      </c>
      <c r="U91" s="401"/>
      <c r="V91" s="401"/>
      <c r="W91" s="401"/>
      <c r="X91" s="401"/>
      <c r="Y91" s="401"/>
      <c r="Z91" s="401"/>
      <c r="AA91" s="401"/>
      <c r="AC91" s="34" t="s">
        <v>1281</v>
      </c>
      <c r="AD91" s="402" t="s">
        <v>1282</v>
      </c>
      <c r="AE91" s="402"/>
      <c r="AG91" s="34" t="s">
        <v>1283</v>
      </c>
      <c r="AH91" s="403" t="s">
        <v>1291</v>
      </c>
      <c r="AI91" s="404"/>
    </row>
    <row r="92" spans="1:35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/>
      <c r="S92" s="34"/>
      <c r="T92" s="168" t="s">
        <v>1288</v>
      </c>
      <c r="U92" s="168" t="s">
        <v>1290</v>
      </c>
      <c r="W92" s="34"/>
      <c r="AD92" s="228" t="s">
        <v>1285</v>
      </c>
      <c r="AH92" s="348">
        <v>248991100439</v>
      </c>
      <c r="AI92" s="283"/>
    </row>
    <row r="93" spans="1:35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34"/>
      <c r="S93" s="34"/>
      <c r="W93" s="34"/>
      <c r="AH93" s="168"/>
      <c r="AI93" s="1"/>
    </row>
    <row r="94" spans="1:35" ht="19.5" customHeight="1" x14ac:dyDescent="0.3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s="34"/>
      <c r="S94" s="34"/>
      <c r="T94" s="401" t="s">
        <v>1284</v>
      </c>
      <c r="U94" s="401"/>
      <c r="V94" s="401"/>
      <c r="W94" s="401"/>
      <c r="X94" s="401"/>
      <c r="Y94" s="401"/>
      <c r="Z94" s="401"/>
      <c r="AA94" s="401"/>
      <c r="AC94" s="34" t="s">
        <v>1281</v>
      </c>
      <c r="AD94" s="402" t="s">
        <v>1286</v>
      </c>
      <c r="AE94" s="402"/>
      <c r="AG94" s="34" t="s">
        <v>1283</v>
      </c>
      <c r="AH94" s="403" t="s">
        <v>1287</v>
      </c>
      <c r="AI94" s="404"/>
    </row>
    <row r="95" spans="1:35" ht="19.5" customHeight="1" x14ac:dyDescent="0.3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34"/>
      <c r="S95" s="34"/>
      <c r="T95" s="168" t="s">
        <v>1288</v>
      </c>
      <c r="U95" s="168" t="s">
        <v>1289</v>
      </c>
      <c r="V95" s="168"/>
      <c r="W95" s="168"/>
      <c r="X95" s="168"/>
      <c r="Y95" s="168"/>
      <c r="Z95" s="168"/>
      <c r="AA95" s="168"/>
      <c r="AD95" s="228" t="s">
        <v>1285</v>
      </c>
      <c r="AH95" s="348">
        <v>248991100438</v>
      </c>
      <c r="AI95" s="283"/>
    </row>
    <row r="96" spans="1:35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R96" s="34"/>
      <c r="S96" s="34"/>
      <c r="W96" s="34"/>
    </row>
    <row r="97" spans="1:23" ht="19.5" customHeight="1" x14ac:dyDescent="0.25">
      <c r="A97" s="311"/>
      <c r="B97" s="314"/>
      <c r="C97" s="296"/>
      <c r="D97" s="298"/>
      <c r="E97" s="301"/>
      <c r="F97" s="301"/>
      <c r="G97" s="286"/>
      <c r="H97" s="286"/>
      <c r="I97" s="289"/>
      <c r="J97" s="289"/>
      <c r="K97" s="301"/>
      <c r="L97" s="301"/>
      <c r="M97" s="320"/>
      <c r="N97" s="323"/>
      <c r="O97" s="326"/>
      <c r="P97" s="329"/>
      <c r="Q97" s="62">
        <v>0.29166666666666669</v>
      </c>
      <c r="W97" s="34"/>
    </row>
    <row r="98" spans="1:23" ht="19.5" customHeight="1" x14ac:dyDescent="0.25">
      <c r="A98" s="35" t="s">
        <v>34</v>
      </c>
      <c r="B98" s="36">
        <f>SUM(B82+1)</f>
        <v>46137</v>
      </c>
      <c r="C98" s="290"/>
      <c r="D98" s="292"/>
      <c r="E98" s="299"/>
      <c r="F98" s="299"/>
      <c r="G98" s="107"/>
      <c r="H98" s="107"/>
      <c r="I98" s="107"/>
      <c r="J98" s="107"/>
      <c r="K98" s="299"/>
      <c r="L98" s="299"/>
      <c r="M98" s="318">
        <f>(F99-E99)+(H99-G99)</f>
        <v>0</v>
      </c>
      <c r="N98" s="318">
        <f>(G99-F99)+(I99-H99)</f>
        <v>0</v>
      </c>
      <c r="O98" s="318">
        <f>(H99-G99)+(J99-I99)</f>
        <v>0</v>
      </c>
      <c r="P98" s="318">
        <f>(I99-H99)+(K99-J99)</f>
        <v>0</v>
      </c>
    </row>
    <row r="99" spans="1:23" ht="19.5" customHeight="1" x14ac:dyDescent="0.25">
      <c r="A99" s="37" t="s">
        <v>35</v>
      </c>
      <c r="B99" s="36">
        <f>SUM(B98+1)</f>
        <v>46138</v>
      </c>
      <c r="C99" s="296"/>
      <c r="D99" s="298"/>
      <c r="E99" s="301"/>
      <c r="F99" s="301"/>
      <c r="G99" s="101"/>
      <c r="H99" s="101"/>
      <c r="I99" s="101"/>
      <c r="J99" s="101"/>
      <c r="K99" s="301"/>
      <c r="L99" s="301"/>
      <c r="M99" s="320"/>
      <c r="N99" s="320"/>
      <c r="O99" s="320"/>
      <c r="P99" s="320"/>
    </row>
    <row r="100" spans="1:23" ht="30" customHeight="1" x14ac:dyDescent="0.25">
      <c r="A100" s="38"/>
      <c r="B100" s="38"/>
      <c r="C100" s="38"/>
      <c r="D100" s="38"/>
      <c r="E100" s="39"/>
      <c r="F100" s="40"/>
      <c r="G100" s="40"/>
      <c r="H100" s="38"/>
      <c r="I100" s="38"/>
      <c r="J100" s="38"/>
      <c r="K100" s="41"/>
      <c r="L100" s="41"/>
      <c r="M100" s="41"/>
      <c r="N100" s="38"/>
    </row>
    <row r="101" spans="1:23" ht="30.75" customHeight="1" x14ac:dyDescent="0.25">
      <c r="A101" s="38"/>
      <c r="B101" s="38"/>
      <c r="C101" s="38"/>
      <c r="D101" s="38"/>
      <c r="F101" s="38"/>
      <c r="G101" s="38"/>
      <c r="H101" s="38"/>
      <c r="I101" s="38"/>
      <c r="J101" s="330" t="s">
        <v>36</v>
      </c>
      <c r="K101" s="330"/>
      <c r="L101" s="330"/>
      <c r="M101" s="108">
        <f>SUM(M9+M28+M50+M63+M82+M98+M99)</f>
        <v>0</v>
      </c>
      <c r="N101" s="110">
        <f>SUM(N9+N28+N50+N63+N82+N98+N99)</f>
        <v>0.85000000000000009</v>
      </c>
      <c r="O101" s="109">
        <f>SUM(O9+O28+O50+O63+O82+O98+O99)</f>
        <v>0.84097222222222234</v>
      </c>
      <c r="P101" s="111">
        <f>SUM(P9+P28+P50+P63+P82+P98+P99)</f>
        <v>1.6909722222222223</v>
      </c>
    </row>
    <row r="102" spans="1:23" ht="30.75" customHeight="1" x14ac:dyDescent="0.25">
      <c r="A102" s="38"/>
      <c r="B102" s="38"/>
      <c r="C102" s="38"/>
      <c r="D102" s="38"/>
      <c r="F102" s="38"/>
      <c r="G102" s="38"/>
      <c r="H102" s="38"/>
      <c r="I102" s="38"/>
      <c r="J102" s="330" t="s">
        <v>37</v>
      </c>
      <c r="K102" s="330"/>
      <c r="L102" s="331"/>
      <c r="M102" s="42"/>
      <c r="N102" s="51">
        <f>SUM(Q9:Q99)</f>
        <v>1.4583333333333335</v>
      </c>
      <c r="O102" s="43"/>
    </row>
    <row r="103" spans="1:23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38</v>
      </c>
      <c r="K103" s="330"/>
      <c r="L103" s="331"/>
      <c r="M103" s="42"/>
      <c r="N103" s="51">
        <f>SUM(P101-N102)</f>
        <v>0.23263888888888884</v>
      </c>
      <c r="O103" s="43"/>
    </row>
    <row r="104" spans="1:23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39</v>
      </c>
      <c r="K104" s="330"/>
      <c r="L104" s="331"/>
      <c r="M104" s="42"/>
      <c r="N104" s="51">
        <f>'SEM16'!N31</f>
        <v>0.35972222222222228</v>
      </c>
      <c r="O104" s="43"/>
    </row>
    <row r="105" spans="1:23" ht="30.75" customHeight="1" x14ac:dyDescent="0.25">
      <c r="H105" s="38"/>
      <c r="I105" s="38"/>
      <c r="J105" s="330" t="s">
        <v>40</v>
      </c>
      <c r="K105" s="330"/>
      <c r="L105" s="331"/>
      <c r="M105" s="44"/>
      <c r="N105" s="52">
        <f>N103+N104</f>
        <v>0.59236111111111112</v>
      </c>
      <c r="O105" s="45"/>
    </row>
    <row r="112" spans="1:23" x14ac:dyDescent="0.25">
      <c r="F112" s="38"/>
      <c r="G112" s="38"/>
      <c r="H112" s="38"/>
      <c r="I112" s="38"/>
    </row>
    <row r="113" spans="6:9" x14ac:dyDescent="0.25">
      <c r="F113" s="38"/>
      <c r="G113" s="38"/>
      <c r="H113" s="38"/>
      <c r="I113" s="38"/>
    </row>
    <row r="114" spans="6:9" x14ac:dyDescent="0.25">
      <c r="F114" s="38"/>
      <c r="G114" s="38"/>
      <c r="H114" s="38"/>
      <c r="I114" s="38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  <row r="117" spans="6:9" x14ac:dyDescent="0.25">
      <c r="F117" s="38"/>
      <c r="G117" s="38"/>
      <c r="H117" s="38"/>
      <c r="I117" s="38"/>
    </row>
  </sheetData>
  <mergeCells count="103">
    <mergeCell ref="AH92:AI92"/>
    <mergeCell ref="T94:AA94"/>
    <mergeCell ref="AD94:AE94"/>
    <mergeCell ref="AH94:AI94"/>
    <mergeCell ref="AH95:AI95"/>
    <mergeCell ref="T91:AA91"/>
    <mergeCell ref="AD91:AE91"/>
    <mergeCell ref="AH91:AI91"/>
    <mergeCell ref="J9:J27"/>
    <mergeCell ref="J28:J49"/>
    <mergeCell ref="J50:J62"/>
    <mergeCell ref="L28:L49"/>
    <mergeCell ref="K50:K62"/>
    <mergeCell ref="L50:L62"/>
    <mergeCell ref="L63:L81"/>
    <mergeCell ref="K82:K97"/>
    <mergeCell ref="L82:L97"/>
    <mergeCell ref="N28:N49"/>
    <mergeCell ref="L9:L27"/>
    <mergeCell ref="K28:K49"/>
    <mergeCell ref="M50:M62"/>
    <mergeCell ref="P50:P62"/>
    <mergeCell ref="O28:O49"/>
    <mergeCell ref="P28:P49"/>
    <mergeCell ref="E9:E27"/>
    <mergeCell ref="E28:E49"/>
    <mergeCell ref="E50:E62"/>
    <mergeCell ref="E63:E81"/>
    <mergeCell ref="E82:E97"/>
    <mergeCell ref="C9:D27"/>
    <mergeCell ref="C28:D49"/>
    <mergeCell ref="C50:D62"/>
    <mergeCell ref="C63:D81"/>
    <mergeCell ref="C82:D97"/>
    <mergeCell ref="F9:F27"/>
    <mergeCell ref="F28:F49"/>
    <mergeCell ref="F50:F62"/>
    <mergeCell ref="F63:F81"/>
    <mergeCell ref="F82:F97"/>
    <mergeCell ref="L98:L99"/>
    <mergeCell ref="F98:F99"/>
    <mergeCell ref="K9:K27"/>
    <mergeCell ref="H82:H97"/>
    <mergeCell ref="J63:J81"/>
    <mergeCell ref="J82:J97"/>
    <mergeCell ref="I9:I27"/>
    <mergeCell ref="I82:I97"/>
    <mergeCell ref="G9:G27"/>
    <mergeCell ref="G28:G49"/>
    <mergeCell ref="G50:G62"/>
    <mergeCell ref="H9:H27"/>
    <mergeCell ref="H28:H49"/>
    <mergeCell ref="H50:H62"/>
    <mergeCell ref="H63:H81"/>
    <mergeCell ref="I28:I49"/>
    <mergeCell ref="J105:L105"/>
    <mergeCell ref="J101:L101"/>
    <mergeCell ref="J102:L102"/>
    <mergeCell ref="J103:L103"/>
    <mergeCell ref="J104:L104"/>
    <mergeCell ref="M63:M81"/>
    <mergeCell ref="N63:N81"/>
    <mergeCell ref="O63:O81"/>
    <mergeCell ref="P63:P81"/>
    <mergeCell ref="N50:N62"/>
    <mergeCell ref="B28:B49"/>
    <mergeCell ref="B50:B62"/>
    <mergeCell ref="M28:M49"/>
    <mergeCell ref="I50:I62"/>
    <mergeCell ref="O98:O99"/>
    <mergeCell ref="P98:P99"/>
    <mergeCell ref="M82:M97"/>
    <mergeCell ref="N82:N97"/>
    <mergeCell ref="O82:O97"/>
    <mergeCell ref="P82:P97"/>
    <mergeCell ref="I63:I81"/>
    <mergeCell ref="K63:K81"/>
    <mergeCell ref="E98:E99"/>
    <mergeCell ref="C98:D99"/>
    <mergeCell ref="Q6:Q7"/>
    <mergeCell ref="O50:O62"/>
    <mergeCell ref="M98:M99"/>
    <mergeCell ref="N98:N99"/>
    <mergeCell ref="A1:N1"/>
    <mergeCell ref="G6:H6"/>
    <mergeCell ref="I6:J6"/>
    <mergeCell ref="K6:L6"/>
    <mergeCell ref="M6:P6"/>
    <mergeCell ref="A9:A27"/>
    <mergeCell ref="M9:M27"/>
    <mergeCell ref="N9:N27"/>
    <mergeCell ref="O9:O27"/>
    <mergeCell ref="P9:P27"/>
    <mergeCell ref="B9:B27"/>
    <mergeCell ref="A63:A81"/>
    <mergeCell ref="A82:A97"/>
    <mergeCell ref="B63:B81"/>
    <mergeCell ref="A28:A49"/>
    <mergeCell ref="A50:A62"/>
    <mergeCell ref="K98:K99"/>
    <mergeCell ref="B82:B97"/>
    <mergeCell ref="G63:G81"/>
    <mergeCell ref="G82:G9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08">
    <pageSetUpPr fitToPage="1"/>
  </sheetPr>
  <dimension ref="A1:AP80"/>
  <sheetViews>
    <sheetView topLeftCell="A3" zoomScale="90" workbookViewId="0">
      <selection activeCell="S43" sqref="S4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26953125" customWidth="1"/>
    <col min="19" max="19" width="13.7265625" customWidth="1"/>
    <col min="20" max="20" width="21.453125" customWidth="1"/>
    <col min="22" max="22" width="9.7265625" customWidth="1"/>
    <col min="23" max="23" width="13.7265625" customWidth="1"/>
    <col min="37" max="37" width="14.54296875" customWidth="1"/>
  </cols>
  <sheetData>
    <row r="1" spans="1:42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42" ht="60.65" hidden="1" customHeight="1" x14ac:dyDescent="0.25"/>
    <row r="3" spans="1:42" s="3" customFormat="1" ht="12.75" customHeight="1" x14ac:dyDescent="0.25">
      <c r="K3" s="4"/>
      <c r="L3" s="4"/>
      <c r="M3" s="4"/>
      <c r="O3" s="5"/>
      <c r="P3" s="5"/>
      <c r="Q3" s="60"/>
    </row>
    <row r="4" spans="1:42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42" ht="39" customHeight="1" x14ac:dyDescent="0.35">
      <c r="A5" s="12" t="s">
        <v>76</v>
      </c>
      <c r="B5" s="13" t="s">
        <v>3</v>
      </c>
      <c r="C5" s="14">
        <f>SUM('SEM17'!B99+1)</f>
        <v>46139</v>
      </c>
      <c r="D5" s="15" t="s">
        <v>4</v>
      </c>
      <c r="E5" s="16">
        <f>SUM(B62)</f>
        <v>46145</v>
      </c>
      <c r="F5" s="17"/>
      <c r="G5" s="17"/>
      <c r="H5" s="17"/>
      <c r="I5" s="17"/>
      <c r="J5" s="17"/>
      <c r="K5" s="18"/>
      <c r="L5" s="18"/>
      <c r="P5" s="19"/>
    </row>
    <row r="6" spans="1:42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42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42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42" ht="19.5" customHeight="1" x14ac:dyDescent="0.25">
      <c r="A9" s="309" t="s">
        <v>20</v>
      </c>
      <c r="B9" s="312">
        <f>SUM(C5)</f>
        <v>46139</v>
      </c>
      <c r="C9" s="290" t="s">
        <v>1309</v>
      </c>
      <c r="D9" s="292"/>
      <c r="E9" s="392"/>
      <c r="F9" s="392"/>
      <c r="G9" s="284">
        <v>0.35138888888888886</v>
      </c>
      <c r="H9" s="284">
        <v>0.52083333333333337</v>
      </c>
      <c r="I9" s="287">
        <v>0.54166666666666663</v>
      </c>
      <c r="J9" s="287">
        <v>0.70486111111111116</v>
      </c>
      <c r="K9" s="392"/>
      <c r="L9" s="392"/>
      <c r="M9" s="351">
        <f>(F32-E32)+(L32-K32)</f>
        <v>0</v>
      </c>
      <c r="N9" s="386">
        <f>(H9-G9)</f>
        <v>0.16944444444444451</v>
      </c>
      <c r="O9" s="354">
        <f>(J9-I9)</f>
        <v>0.16319444444444453</v>
      </c>
      <c r="P9" s="389">
        <f>SUM(M9:O32)</f>
        <v>0.33263888888888904</v>
      </c>
      <c r="R9" t="s">
        <v>233</v>
      </c>
      <c r="S9" s="34" t="s">
        <v>48</v>
      </c>
      <c r="T9" s="34"/>
    </row>
    <row r="10" spans="1:42" ht="19.5" customHeight="1" x14ac:dyDescent="0.3">
      <c r="A10" s="310"/>
      <c r="B10" s="313"/>
      <c r="C10" s="293"/>
      <c r="D10" s="295"/>
      <c r="E10" s="393"/>
      <c r="F10" s="393"/>
      <c r="G10" s="285"/>
      <c r="H10" s="285"/>
      <c r="I10" s="288"/>
      <c r="J10" s="288"/>
      <c r="K10" s="393"/>
      <c r="L10" s="393"/>
      <c r="M10" s="352"/>
      <c r="N10" s="387"/>
      <c r="O10" s="355"/>
      <c r="P10" s="390"/>
      <c r="S10" s="232" t="s">
        <v>234</v>
      </c>
      <c r="T10" s="34"/>
    </row>
    <row r="11" spans="1:42" ht="19.5" customHeight="1" x14ac:dyDescent="0.25">
      <c r="A11" s="310"/>
      <c r="B11" s="313"/>
      <c r="C11" s="293"/>
      <c r="D11" s="295"/>
      <c r="E11" s="393"/>
      <c r="F11" s="393"/>
      <c r="G11" s="285"/>
      <c r="H11" s="285"/>
      <c r="I11" s="288"/>
      <c r="J11" s="288"/>
      <c r="K11" s="393"/>
      <c r="L11" s="393"/>
      <c r="M11" s="352"/>
      <c r="N11" s="387"/>
      <c r="O11" s="355"/>
      <c r="P11" s="390"/>
      <c r="R11" s="34"/>
      <c r="T11" s="34"/>
      <c r="V11" s="34"/>
      <c r="X11" s="34"/>
    </row>
    <row r="12" spans="1:42" ht="19.5" customHeight="1" x14ac:dyDescent="0.3">
      <c r="A12" s="310"/>
      <c r="B12" s="313"/>
      <c r="C12" s="293"/>
      <c r="D12" s="295"/>
      <c r="E12" s="393"/>
      <c r="F12" s="393"/>
      <c r="G12" s="285"/>
      <c r="H12" s="285"/>
      <c r="I12" s="288"/>
      <c r="J12" s="288"/>
      <c r="K12" s="393"/>
      <c r="L12" s="393"/>
      <c r="M12" s="352"/>
      <c r="N12" s="387"/>
      <c r="O12" s="355"/>
      <c r="P12" s="390"/>
      <c r="R12" s="34"/>
      <c r="S12" s="34" t="s">
        <v>1292</v>
      </c>
      <c r="T12" s="232"/>
      <c r="V12" s="34"/>
      <c r="X12" s="34"/>
    </row>
    <row r="13" spans="1:42" ht="19.5" customHeight="1" x14ac:dyDescent="0.25">
      <c r="A13" s="310"/>
      <c r="B13" s="313"/>
      <c r="C13" s="293"/>
      <c r="D13" s="295"/>
      <c r="E13" s="393"/>
      <c r="F13" s="393"/>
      <c r="G13" s="285"/>
      <c r="H13" s="285"/>
      <c r="I13" s="288"/>
      <c r="J13" s="288"/>
      <c r="K13" s="393"/>
      <c r="L13" s="393"/>
      <c r="M13" s="352"/>
      <c r="N13" s="387"/>
      <c r="O13" s="355"/>
      <c r="P13" s="390"/>
      <c r="R13" s="34"/>
      <c r="S13" t="s">
        <v>1277</v>
      </c>
      <c r="T13" t="s">
        <v>1278</v>
      </c>
      <c r="U13" s="198" t="s">
        <v>153</v>
      </c>
      <c r="V13" s="217" t="s">
        <v>201</v>
      </c>
      <c r="W13" s="227">
        <v>1029158</v>
      </c>
      <c r="X13" s="249" t="s">
        <v>1300</v>
      </c>
      <c r="Y13" s="189"/>
      <c r="Z13" s="189"/>
      <c r="AA13" s="249" t="s">
        <v>1294</v>
      </c>
      <c r="AB13" s="189"/>
      <c r="AC13" s="189"/>
    </row>
    <row r="14" spans="1:42" ht="19.5" customHeight="1" x14ac:dyDescent="0.25">
      <c r="A14" s="310"/>
      <c r="B14" s="313"/>
      <c r="C14" s="293"/>
      <c r="D14" s="295"/>
      <c r="E14" s="393"/>
      <c r="F14" s="393"/>
      <c r="G14" s="285"/>
      <c r="H14" s="285"/>
      <c r="I14" s="288"/>
      <c r="J14" s="288"/>
      <c r="K14" s="393"/>
      <c r="L14" s="393"/>
      <c r="M14" s="352"/>
      <c r="N14" s="387"/>
      <c r="O14" s="355"/>
      <c r="P14" s="390"/>
      <c r="R14" s="34"/>
      <c r="S14" s="34"/>
      <c r="T14" s="34"/>
    </row>
    <row r="15" spans="1:42" ht="19.5" customHeight="1" x14ac:dyDescent="0.25">
      <c r="A15" s="310"/>
      <c r="B15" s="313"/>
      <c r="C15" s="293"/>
      <c r="D15" s="295"/>
      <c r="E15" s="393"/>
      <c r="F15" s="393"/>
      <c r="G15" s="285"/>
      <c r="H15" s="285"/>
      <c r="I15" s="288"/>
      <c r="J15" s="288"/>
      <c r="K15" s="393"/>
      <c r="L15" s="393"/>
      <c r="M15" s="352"/>
      <c r="N15" s="387"/>
      <c r="O15" s="355"/>
      <c r="P15" s="390"/>
      <c r="S15" s="34" t="s">
        <v>1293</v>
      </c>
    </row>
    <row r="16" spans="1:42" ht="19.5" customHeight="1" x14ac:dyDescent="0.3">
      <c r="A16" s="310"/>
      <c r="B16" s="313"/>
      <c r="C16" s="293"/>
      <c r="D16" s="295"/>
      <c r="E16" s="393"/>
      <c r="F16" s="393"/>
      <c r="G16" s="285"/>
      <c r="H16" s="285"/>
      <c r="I16" s="288"/>
      <c r="J16" s="288"/>
      <c r="K16" s="393"/>
      <c r="L16" s="393"/>
      <c r="M16" s="352"/>
      <c r="N16" s="387"/>
      <c r="O16" s="355"/>
      <c r="P16" s="390"/>
      <c r="S16" s="401" t="s">
        <v>1280</v>
      </c>
      <c r="T16" s="401"/>
      <c r="U16" s="401"/>
      <c r="V16" s="401"/>
      <c r="W16" s="401"/>
      <c r="X16" s="401"/>
      <c r="Y16" s="401"/>
      <c r="Z16" s="401"/>
      <c r="AA16" s="401"/>
      <c r="AC16" s="34" t="s">
        <v>1281</v>
      </c>
      <c r="AD16" s="402" t="s">
        <v>1282</v>
      </c>
      <c r="AE16" s="402"/>
      <c r="AG16" s="34" t="s">
        <v>1283</v>
      </c>
      <c r="AH16" s="403" t="s">
        <v>1291</v>
      </c>
      <c r="AI16" s="404"/>
      <c r="AK16" s="198" t="s">
        <v>153</v>
      </c>
      <c r="AL16" s="194" t="s">
        <v>201</v>
      </c>
      <c r="AM16" s="209">
        <v>1029161</v>
      </c>
      <c r="AN16" s="249" t="s">
        <v>1295</v>
      </c>
      <c r="AO16" s="189"/>
      <c r="AP16" s="189"/>
    </row>
    <row r="17" spans="1:42" ht="19.5" customHeight="1" x14ac:dyDescent="0.3">
      <c r="A17" s="310"/>
      <c r="B17" s="313"/>
      <c r="C17" s="293"/>
      <c r="D17" s="295"/>
      <c r="E17" s="393"/>
      <c r="F17" s="393"/>
      <c r="G17" s="285"/>
      <c r="H17" s="285"/>
      <c r="I17" s="288"/>
      <c r="J17" s="288"/>
      <c r="K17" s="393"/>
      <c r="L17" s="393"/>
      <c r="M17" s="352"/>
      <c r="N17" s="387"/>
      <c r="O17" s="355"/>
      <c r="P17" s="390"/>
      <c r="S17" s="168" t="s">
        <v>1288</v>
      </c>
      <c r="T17" s="174" t="s">
        <v>1290</v>
      </c>
      <c r="V17" s="34"/>
      <c r="AD17" s="228" t="s">
        <v>1285</v>
      </c>
      <c r="AH17" s="348">
        <v>248991100439</v>
      </c>
      <c r="AI17" s="283"/>
    </row>
    <row r="18" spans="1:42" ht="19.5" customHeight="1" x14ac:dyDescent="0.3">
      <c r="A18" s="310"/>
      <c r="B18" s="313"/>
      <c r="C18" s="293"/>
      <c r="D18" s="295"/>
      <c r="E18" s="393"/>
      <c r="F18" s="393"/>
      <c r="G18" s="285"/>
      <c r="H18" s="285"/>
      <c r="I18" s="288"/>
      <c r="J18" s="288"/>
      <c r="K18" s="393"/>
      <c r="L18" s="393"/>
      <c r="M18" s="352"/>
      <c r="N18" s="387"/>
      <c r="O18" s="355"/>
      <c r="P18" s="390"/>
      <c r="S18" s="34"/>
      <c r="AH18" s="228" t="s">
        <v>1296</v>
      </c>
      <c r="AL18" s="217" t="s">
        <v>201</v>
      </c>
      <c r="AM18" s="227">
        <v>1029160</v>
      </c>
      <c r="AN18" s="249" t="s">
        <v>1298</v>
      </c>
      <c r="AO18" s="189"/>
      <c r="AP18" s="189"/>
    </row>
    <row r="19" spans="1:42" ht="19.5" customHeight="1" x14ac:dyDescent="0.3">
      <c r="A19" s="310"/>
      <c r="B19" s="313"/>
      <c r="C19" s="293"/>
      <c r="D19" s="295"/>
      <c r="E19" s="393"/>
      <c r="F19" s="393"/>
      <c r="G19" s="285"/>
      <c r="H19" s="285"/>
      <c r="I19" s="288"/>
      <c r="J19" s="288"/>
      <c r="K19" s="393"/>
      <c r="L19" s="393"/>
      <c r="M19" s="352"/>
      <c r="N19" s="387"/>
      <c r="O19" s="355"/>
      <c r="P19" s="390"/>
      <c r="S19" s="401" t="s">
        <v>1284</v>
      </c>
      <c r="T19" s="401"/>
      <c r="U19" s="401"/>
      <c r="V19" s="401"/>
      <c r="W19" s="401"/>
      <c r="X19" s="401"/>
      <c r="Y19" s="401"/>
      <c r="Z19" s="401"/>
      <c r="AC19" s="34" t="s">
        <v>1281</v>
      </c>
      <c r="AD19" s="402" t="s">
        <v>1286</v>
      </c>
      <c r="AE19" s="402"/>
      <c r="AG19" s="34" t="s">
        <v>1283</v>
      </c>
      <c r="AH19" s="403" t="s">
        <v>1287</v>
      </c>
      <c r="AI19" s="404"/>
      <c r="AK19" s="198" t="s">
        <v>153</v>
      </c>
      <c r="AL19" s="194" t="s">
        <v>201</v>
      </c>
      <c r="AM19" s="209">
        <v>1029161</v>
      </c>
      <c r="AN19" s="249" t="s">
        <v>1295</v>
      </c>
      <c r="AO19" s="189"/>
      <c r="AP19" s="189"/>
    </row>
    <row r="20" spans="1:42" ht="19.5" customHeight="1" x14ac:dyDescent="0.3">
      <c r="A20" s="310"/>
      <c r="B20" s="313"/>
      <c r="C20" s="293"/>
      <c r="D20" s="295"/>
      <c r="E20" s="393"/>
      <c r="F20" s="393"/>
      <c r="G20" s="285"/>
      <c r="H20" s="285"/>
      <c r="I20" s="288"/>
      <c r="J20" s="288"/>
      <c r="K20" s="393"/>
      <c r="L20" s="393"/>
      <c r="M20" s="352"/>
      <c r="N20" s="387"/>
      <c r="O20" s="355"/>
      <c r="P20" s="390"/>
      <c r="S20" s="168" t="s">
        <v>1288</v>
      </c>
      <c r="T20" s="174" t="s">
        <v>1289</v>
      </c>
      <c r="U20" s="168"/>
      <c r="V20" s="168"/>
      <c r="W20" s="168"/>
      <c r="X20" s="168"/>
      <c r="Y20" s="168"/>
      <c r="Z20" s="168"/>
      <c r="AD20" s="228" t="s">
        <v>1285</v>
      </c>
      <c r="AH20" s="348">
        <v>248991100438</v>
      </c>
      <c r="AI20" s="283"/>
    </row>
    <row r="21" spans="1:42" ht="19.5" customHeight="1" x14ac:dyDescent="0.3">
      <c r="A21" s="310"/>
      <c r="B21" s="313"/>
      <c r="C21" s="293"/>
      <c r="D21" s="295"/>
      <c r="E21" s="393"/>
      <c r="F21" s="393"/>
      <c r="G21" s="285"/>
      <c r="H21" s="285"/>
      <c r="I21" s="288"/>
      <c r="J21" s="288"/>
      <c r="K21" s="393"/>
      <c r="L21" s="393"/>
      <c r="M21" s="352"/>
      <c r="N21" s="387"/>
      <c r="O21" s="355"/>
      <c r="P21" s="390"/>
      <c r="S21" s="174" t="s">
        <v>1299</v>
      </c>
      <c r="T21" s="168"/>
      <c r="U21" s="168"/>
      <c r="V21" s="168"/>
      <c r="W21" s="198" t="s">
        <v>153</v>
      </c>
      <c r="X21" s="174" t="s">
        <v>1301</v>
      </c>
      <c r="Y21" s="168"/>
      <c r="Z21" s="168"/>
      <c r="AH21" s="228" t="s">
        <v>1297</v>
      </c>
      <c r="AL21" s="217" t="s">
        <v>201</v>
      </c>
      <c r="AM21" s="227">
        <v>1029160</v>
      </c>
      <c r="AN21" s="249" t="s">
        <v>1298</v>
      </c>
      <c r="AO21" s="189"/>
      <c r="AP21" s="189"/>
    </row>
    <row r="22" spans="1:42" ht="19.5" customHeight="1" x14ac:dyDescent="0.3">
      <c r="A22" s="310"/>
      <c r="B22" s="313"/>
      <c r="C22" s="293"/>
      <c r="D22" s="295"/>
      <c r="E22" s="393"/>
      <c r="F22" s="393"/>
      <c r="G22" s="285"/>
      <c r="H22" s="285"/>
      <c r="I22" s="288"/>
      <c r="J22" s="288"/>
      <c r="K22" s="393"/>
      <c r="L22" s="393"/>
      <c r="M22" s="352"/>
      <c r="N22" s="387"/>
      <c r="O22" s="355"/>
      <c r="P22" s="390"/>
      <c r="S22" s="174" t="s">
        <v>1302</v>
      </c>
      <c r="T22" s="168"/>
      <c r="U22" s="168"/>
      <c r="V22" s="168"/>
      <c r="W22" s="198" t="s">
        <v>153</v>
      </c>
      <c r="X22" s="256" t="s">
        <v>1303</v>
      </c>
      <c r="Y22" s="188"/>
      <c r="Z22" s="188"/>
      <c r="AH22" s="228"/>
      <c r="AM22" s="34"/>
      <c r="AN22" s="174"/>
    </row>
    <row r="23" spans="1:42" ht="19.5" customHeight="1" x14ac:dyDescent="0.3">
      <c r="A23" s="310"/>
      <c r="B23" s="313"/>
      <c r="C23" s="293"/>
      <c r="D23" s="295"/>
      <c r="E23" s="393"/>
      <c r="F23" s="393"/>
      <c r="G23" s="285"/>
      <c r="H23" s="285"/>
      <c r="I23" s="288"/>
      <c r="J23" s="288"/>
      <c r="K23" s="393"/>
      <c r="L23" s="393"/>
      <c r="M23" s="352"/>
      <c r="N23" s="387"/>
      <c r="O23" s="355"/>
      <c r="P23" s="390"/>
      <c r="S23" s="174"/>
      <c r="T23" s="168"/>
      <c r="U23" s="168"/>
      <c r="V23" s="168"/>
      <c r="X23" s="174"/>
      <c r="AH23" s="228"/>
      <c r="AM23" s="34"/>
      <c r="AN23" s="174"/>
    </row>
    <row r="24" spans="1:42" ht="19.5" customHeight="1" x14ac:dyDescent="0.3">
      <c r="A24" s="310"/>
      <c r="B24" s="313"/>
      <c r="C24" s="293"/>
      <c r="D24" s="295"/>
      <c r="E24" s="393"/>
      <c r="F24" s="393"/>
      <c r="G24" s="285"/>
      <c r="H24" s="285"/>
      <c r="I24" s="288"/>
      <c r="J24" s="288"/>
      <c r="K24" s="393"/>
      <c r="L24" s="393"/>
      <c r="M24" s="352"/>
      <c r="N24" s="387"/>
      <c r="O24" s="355"/>
      <c r="P24" s="390"/>
      <c r="S24" s="174" t="s">
        <v>211</v>
      </c>
      <c r="T24" s="280" t="s">
        <v>1307</v>
      </c>
      <c r="U24" s="280"/>
      <c r="V24" s="168"/>
      <c r="X24" s="174"/>
      <c r="AH24" s="228"/>
      <c r="AM24" s="34"/>
      <c r="AN24" s="174"/>
    </row>
    <row r="25" spans="1:42" ht="19.5" customHeight="1" x14ac:dyDescent="0.3">
      <c r="A25" s="310"/>
      <c r="B25" s="313"/>
      <c r="C25" s="293"/>
      <c r="D25" s="295"/>
      <c r="E25" s="393"/>
      <c r="F25" s="393"/>
      <c r="G25" s="285"/>
      <c r="H25" s="285"/>
      <c r="I25" s="288"/>
      <c r="J25" s="288"/>
      <c r="K25" s="393"/>
      <c r="L25" s="393"/>
      <c r="M25" s="352"/>
      <c r="N25" s="387"/>
      <c r="O25" s="355"/>
      <c r="P25" s="390"/>
      <c r="S25" s="174"/>
      <c r="T25" s="231" t="s">
        <v>1308</v>
      </c>
      <c r="U25" s="168"/>
      <c r="V25" s="168"/>
      <c r="X25" s="184" t="s">
        <v>151</v>
      </c>
      <c r="AH25" s="228"/>
      <c r="AM25" s="34"/>
      <c r="AN25" s="174"/>
    </row>
    <row r="26" spans="1:42" ht="19.5" customHeight="1" x14ac:dyDescent="0.3">
      <c r="A26" s="310"/>
      <c r="B26" s="313"/>
      <c r="C26" s="293"/>
      <c r="D26" s="295"/>
      <c r="E26" s="393"/>
      <c r="F26" s="393"/>
      <c r="G26" s="285"/>
      <c r="H26" s="285"/>
      <c r="I26" s="288"/>
      <c r="J26" s="288"/>
      <c r="K26" s="393"/>
      <c r="L26" s="393"/>
      <c r="M26" s="352"/>
      <c r="N26" s="387"/>
      <c r="O26" s="355"/>
      <c r="P26" s="390"/>
      <c r="R26" s="34" t="s">
        <v>1304</v>
      </c>
      <c r="S26" s="34" t="s">
        <v>33</v>
      </c>
      <c r="T26" s="168"/>
      <c r="U26" s="168"/>
      <c r="V26" s="168"/>
      <c r="W26" s="168"/>
      <c r="X26" s="168"/>
      <c r="Y26" s="168"/>
      <c r="Z26" s="168"/>
      <c r="AH26" s="228"/>
      <c r="AM26" s="34"/>
      <c r="AN26" s="174"/>
    </row>
    <row r="27" spans="1:42" ht="19.5" customHeight="1" x14ac:dyDescent="0.3">
      <c r="A27" s="310"/>
      <c r="B27" s="313"/>
      <c r="C27" s="293"/>
      <c r="D27" s="295"/>
      <c r="E27" s="393"/>
      <c r="F27" s="393"/>
      <c r="G27" s="285"/>
      <c r="H27" s="285"/>
      <c r="I27" s="288"/>
      <c r="J27" s="288"/>
      <c r="K27" s="393"/>
      <c r="L27" s="393"/>
      <c r="M27" s="352"/>
      <c r="N27" s="387"/>
      <c r="O27" s="355"/>
      <c r="P27" s="390"/>
      <c r="S27" s="235" t="s">
        <v>1305</v>
      </c>
      <c r="T27" s="168"/>
      <c r="U27" s="168"/>
      <c r="V27" s="168"/>
      <c r="W27" s="168"/>
      <c r="X27" s="168"/>
      <c r="Y27" s="168"/>
      <c r="Z27" s="168"/>
      <c r="AH27" s="228"/>
      <c r="AM27" s="34"/>
      <c r="AN27" s="174"/>
    </row>
    <row r="28" spans="1:42" ht="19.5" customHeight="1" x14ac:dyDescent="0.3">
      <c r="A28" s="310"/>
      <c r="B28" s="313"/>
      <c r="C28" s="293"/>
      <c r="D28" s="295"/>
      <c r="E28" s="393"/>
      <c r="F28" s="393"/>
      <c r="G28" s="285"/>
      <c r="H28" s="285"/>
      <c r="I28" s="288"/>
      <c r="J28" s="288"/>
      <c r="K28" s="393"/>
      <c r="L28" s="393"/>
      <c r="M28" s="352"/>
      <c r="N28" s="387"/>
      <c r="O28" s="355"/>
      <c r="P28" s="390"/>
      <c r="S28" s="174" t="s">
        <v>1306</v>
      </c>
      <c r="T28" s="168"/>
      <c r="U28" s="168"/>
      <c r="V28" s="168"/>
      <c r="W28" s="198" t="s">
        <v>153</v>
      </c>
      <c r="X28" s="168"/>
      <c r="Y28" s="168"/>
      <c r="Z28" s="168"/>
      <c r="AH28" s="228"/>
      <c r="AM28" s="34"/>
      <c r="AN28" s="174"/>
    </row>
    <row r="29" spans="1:42" ht="19.5" customHeight="1" x14ac:dyDescent="0.3">
      <c r="A29" s="310"/>
      <c r="B29" s="313"/>
      <c r="C29" s="293"/>
      <c r="D29" s="295"/>
      <c r="E29" s="393"/>
      <c r="F29" s="393"/>
      <c r="G29" s="285"/>
      <c r="H29" s="285"/>
      <c r="I29" s="288"/>
      <c r="J29" s="288"/>
      <c r="K29" s="393"/>
      <c r="L29" s="393"/>
      <c r="M29" s="352"/>
      <c r="N29" s="387"/>
      <c r="O29" s="355"/>
      <c r="P29" s="390"/>
      <c r="R29" s="34" t="s">
        <v>1310</v>
      </c>
      <c r="S29" s="34" t="s">
        <v>24</v>
      </c>
      <c r="T29" s="168"/>
      <c r="U29" s="168"/>
      <c r="V29" s="168"/>
      <c r="W29" s="34"/>
      <c r="X29" s="168"/>
      <c r="Y29" s="168"/>
      <c r="Z29" s="168"/>
      <c r="AH29" s="228"/>
      <c r="AM29" s="34"/>
      <c r="AN29" s="174"/>
    </row>
    <row r="30" spans="1:42" ht="19.5" customHeight="1" x14ac:dyDescent="0.3">
      <c r="A30" s="310"/>
      <c r="B30" s="313"/>
      <c r="C30" s="293"/>
      <c r="D30" s="295"/>
      <c r="E30" s="393"/>
      <c r="F30" s="393"/>
      <c r="G30" s="285"/>
      <c r="H30" s="285"/>
      <c r="I30" s="288"/>
      <c r="J30" s="288"/>
      <c r="K30" s="393"/>
      <c r="L30" s="393"/>
      <c r="M30" s="352"/>
      <c r="N30" s="387"/>
      <c r="O30" s="355"/>
      <c r="P30" s="390"/>
      <c r="S30" s="235" t="s">
        <v>1311</v>
      </c>
      <c r="T30" s="168"/>
      <c r="U30" s="168"/>
      <c r="V30" s="168"/>
      <c r="W30" s="34"/>
      <c r="X30" s="168"/>
      <c r="Y30" s="168"/>
      <c r="Z30" s="168"/>
      <c r="AH30" s="228"/>
      <c r="AM30" s="34"/>
      <c r="AN30" s="174"/>
    </row>
    <row r="31" spans="1:42" ht="19.5" customHeight="1" x14ac:dyDescent="0.3">
      <c r="A31" s="310"/>
      <c r="B31" s="313"/>
      <c r="C31" s="293"/>
      <c r="D31" s="295"/>
      <c r="E31" s="393"/>
      <c r="F31" s="393"/>
      <c r="G31" s="285"/>
      <c r="H31" s="285"/>
      <c r="I31" s="288"/>
      <c r="J31" s="288"/>
      <c r="K31" s="393"/>
      <c r="L31" s="393"/>
      <c r="M31" s="352"/>
      <c r="N31" s="387"/>
      <c r="O31" s="355"/>
      <c r="P31" s="390"/>
      <c r="S31" s="174" t="s">
        <v>1312</v>
      </c>
      <c r="T31" s="168"/>
      <c r="U31" s="168"/>
      <c r="V31" s="168"/>
      <c r="W31" s="34"/>
      <c r="X31" s="168"/>
      <c r="Y31" s="198" t="s">
        <v>153</v>
      </c>
      <c r="Z31" s="168"/>
      <c r="AH31" s="228"/>
      <c r="AM31" s="34"/>
      <c r="AN31" s="174"/>
    </row>
    <row r="32" spans="1:42" ht="19.5" customHeight="1" x14ac:dyDescent="0.25">
      <c r="A32" s="311"/>
      <c r="B32" s="314"/>
      <c r="C32" s="296"/>
      <c r="D32" s="298"/>
      <c r="E32" s="394"/>
      <c r="F32" s="394"/>
      <c r="G32" s="286"/>
      <c r="H32" s="286"/>
      <c r="I32" s="289"/>
      <c r="J32" s="289"/>
      <c r="K32" s="394"/>
      <c r="L32" s="394"/>
      <c r="M32" s="353"/>
      <c r="N32" s="388"/>
      <c r="O32" s="356"/>
      <c r="P32" s="391"/>
      <c r="Q32" s="62">
        <v>0.29166666666666669</v>
      </c>
    </row>
    <row r="33" spans="1:32" ht="19.5" customHeight="1" x14ac:dyDescent="0.25">
      <c r="A33" s="309" t="s">
        <v>22</v>
      </c>
      <c r="B33" s="312">
        <f>SUM(B9+1)</f>
        <v>46140</v>
      </c>
      <c r="C33" s="290" t="s">
        <v>233</v>
      </c>
      <c r="D33" s="292"/>
      <c r="E33" s="392"/>
      <c r="F33" s="392"/>
      <c r="G33" s="284">
        <v>0.34375</v>
      </c>
      <c r="H33" s="284">
        <v>0.52083333333333337</v>
      </c>
      <c r="I33" s="287">
        <v>0.54166666666666663</v>
      </c>
      <c r="J33" s="287">
        <v>0.75</v>
      </c>
      <c r="K33" s="392"/>
      <c r="L33" s="392"/>
      <c r="M33" s="351">
        <f>(F42-E42)+(L42-K42)</f>
        <v>0</v>
      </c>
      <c r="N33" s="386">
        <f>(H33-G33)</f>
        <v>0.17708333333333337</v>
      </c>
      <c r="O33" s="354">
        <f>(J33-I33)</f>
        <v>0.20833333333333337</v>
      </c>
      <c r="P33" s="389">
        <f>SUM(M33:O42)</f>
        <v>0.38541666666666674</v>
      </c>
      <c r="R33" t="s">
        <v>233</v>
      </c>
      <c r="S33" s="34" t="s">
        <v>42</v>
      </c>
      <c r="U33" s="34"/>
      <c r="W33" s="34"/>
    </row>
    <row r="34" spans="1:32" ht="19.5" customHeight="1" x14ac:dyDescent="0.3">
      <c r="A34" s="310"/>
      <c r="B34" s="313"/>
      <c r="C34" s="293"/>
      <c r="D34" s="295"/>
      <c r="E34" s="393"/>
      <c r="F34" s="393"/>
      <c r="G34" s="285"/>
      <c r="H34" s="285"/>
      <c r="I34" s="288"/>
      <c r="J34" s="288"/>
      <c r="K34" s="393"/>
      <c r="L34" s="393"/>
      <c r="M34" s="352"/>
      <c r="N34" s="387"/>
      <c r="O34" s="355"/>
      <c r="P34" s="390"/>
      <c r="S34" s="232" t="s">
        <v>234</v>
      </c>
      <c r="T34" s="34"/>
    </row>
    <row r="35" spans="1:32" ht="19.5" customHeight="1" x14ac:dyDescent="0.25">
      <c r="A35" s="310"/>
      <c r="B35" s="313"/>
      <c r="C35" s="293"/>
      <c r="D35" s="295"/>
      <c r="E35" s="393"/>
      <c r="F35" s="393"/>
      <c r="G35" s="285"/>
      <c r="H35" s="285"/>
      <c r="I35" s="288"/>
      <c r="J35" s="288"/>
      <c r="K35" s="393"/>
      <c r="L35" s="393"/>
      <c r="M35" s="352"/>
      <c r="N35" s="387"/>
      <c r="O35" s="355"/>
      <c r="P35" s="390"/>
      <c r="S35" s="174" t="s">
        <v>211</v>
      </c>
      <c r="T35" s="280" t="s">
        <v>1307</v>
      </c>
      <c r="U35" s="280"/>
      <c r="V35" s="168"/>
    </row>
    <row r="36" spans="1:32" ht="19.5" customHeight="1" x14ac:dyDescent="0.3">
      <c r="A36" s="310"/>
      <c r="B36" s="313"/>
      <c r="C36" s="293"/>
      <c r="D36" s="295"/>
      <c r="E36" s="393"/>
      <c r="F36" s="393"/>
      <c r="G36" s="285"/>
      <c r="H36" s="285"/>
      <c r="I36" s="288"/>
      <c r="J36" s="288"/>
      <c r="K36" s="393"/>
      <c r="L36" s="393"/>
      <c r="M36" s="352"/>
      <c r="N36" s="387"/>
      <c r="O36" s="355"/>
      <c r="P36" s="390"/>
      <c r="S36" s="174"/>
      <c r="T36" s="231" t="s">
        <v>1313</v>
      </c>
      <c r="U36" s="168"/>
      <c r="V36" s="168"/>
      <c r="X36" s="184" t="s">
        <v>151</v>
      </c>
    </row>
    <row r="37" spans="1:32" ht="19.5" customHeight="1" x14ac:dyDescent="0.3">
      <c r="A37" s="310"/>
      <c r="B37" s="313"/>
      <c r="C37" s="293"/>
      <c r="D37" s="295"/>
      <c r="E37" s="393"/>
      <c r="F37" s="393"/>
      <c r="G37" s="285"/>
      <c r="H37" s="285"/>
      <c r="I37" s="288"/>
      <c r="J37" s="288"/>
      <c r="K37" s="393"/>
      <c r="L37" s="393"/>
      <c r="M37" s="352"/>
      <c r="N37" s="387"/>
      <c r="O37" s="355"/>
      <c r="P37" s="390"/>
      <c r="S37" s="174" t="s">
        <v>1314</v>
      </c>
      <c r="T37" s="231"/>
      <c r="U37" s="168"/>
      <c r="V37" s="168"/>
      <c r="W37" s="198" t="s">
        <v>153</v>
      </c>
    </row>
    <row r="38" spans="1:32" ht="19.5" customHeight="1" x14ac:dyDescent="0.3">
      <c r="A38" s="310"/>
      <c r="B38" s="313"/>
      <c r="C38" s="293"/>
      <c r="D38" s="295"/>
      <c r="E38" s="393"/>
      <c r="F38" s="393"/>
      <c r="G38" s="285"/>
      <c r="H38" s="285"/>
      <c r="I38" s="288"/>
      <c r="J38" s="288"/>
      <c r="K38" s="393"/>
      <c r="L38" s="393"/>
      <c r="M38" s="352"/>
      <c r="N38" s="387"/>
      <c r="O38" s="355"/>
      <c r="P38" s="390"/>
      <c r="S38" s="174" t="s">
        <v>239</v>
      </c>
      <c r="T38" s="231"/>
      <c r="U38" s="168"/>
      <c r="V38" s="168"/>
      <c r="W38" s="34"/>
    </row>
    <row r="39" spans="1:32" ht="19.5" customHeight="1" x14ac:dyDescent="0.25">
      <c r="A39" s="310"/>
      <c r="B39" s="313"/>
      <c r="C39" s="293"/>
      <c r="D39" s="295"/>
      <c r="E39" s="393"/>
      <c r="F39" s="393"/>
      <c r="G39" s="285"/>
      <c r="H39" s="285"/>
      <c r="I39" s="288"/>
      <c r="J39" s="288"/>
      <c r="K39" s="393"/>
      <c r="L39" s="393"/>
      <c r="M39" s="352"/>
      <c r="N39" s="387"/>
      <c r="O39" s="355"/>
      <c r="P39" s="390"/>
      <c r="S39" s="34"/>
      <c r="T39" s="348">
        <v>248991100438</v>
      </c>
      <c r="U39" s="283"/>
      <c r="W39" s="198" t="s">
        <v>153</v>
      </c>
      <c r="X39" s="217" t="s">
        <v>201</v>
      </c>
      <c r="Y39" s="227">
        <v>1029205</v>
      </c>
      <c r="Z39" s="249" t="s">
        <v>1316</v>
      </c>
      <c r="AA39" s="189"/>
      <c r="AB39" s="189"/>
      <c r="AC39" s="189"/>
    </row>
    <row r="40" spans="1:32" ht="19.5" customHeight="1" x14ac:dyDescent="0.3">
      <c r="A40" s="310"/>
      <c r="B40" s="313"/>
      <c r="C40" s="293"/>
      <c r="D40" s="295"/>
      <c r="E40" s="393"/>
      <c r="F40" s="393"/>
      <c r="G40" s="285"/>
      <c r="H40" s="285"/>
      <c r="I40" s="288"/>
      <c r="J40" s="288"/>
      <c r="K40" s="393"/>
      <c r="L40" s="393"/>
      <c r="M40" s="352"/>
      <c r="N40" s="387"/>
      <c r="O40" s="355"/>
      <c r="P40" s="390"/>
      <c r="S40" s="34"/>
      <c r="T40" s="228" t="s">
        <v>1315</v>
      </c>
    </row>
    <row r="41" spans="1:32" ht="19.5" customHeight="1" x14ac:dyDescent="0.25">
      <c r="A41" s="310"/>
      <c r="B41" s="313"/>
      <c r="C41" s="293"/>
      <c r="D41" s="295"/>
      <c r="E41" s="393"/>
      <c r="F41" s="393"/>
      <c r="G41" s="285"/>
      <c r="H41" s="285"/>
      <c r="I41" s="288"/>
      <c r="J41" s="288"/>
      <c r="K41" s="393"/>
      <c r="L41" s="393"/>
      <c r="M41" s="352"/>
      <c r="N41" s="387"/>
      <c r="O41" s="355"/>
      <c r="P41" s="390"/>
      <c r="S41" s="34"/>
      <c r="T41" s="34"/>
    </row>
    <row r="42" spans="1:32" ht="19.5" customHeight="1" x14ac:dyDescent="0.25">
      <c r="A42" s="311"/>
      <c r="B42" s="314"/>
      <c r="C42" s="296"/>
      <c r="D42" s="298"/>
      <c r="E42" s="394"/>
      <c r="F42" s="394"/>
      <c r="G42" s="286"/>
      <c r="H42" s="286"/>
      <c r="I42" s="289"/>
      <c r="J42" s="289"/>
      <c r="K42" s="394"/>
      <c r="L42" s="394"/>
      <c r="M42" s="353"/>
      <c r="N42" s="388"/>
      <c r="O42" s="356"/>
      <c r="P42" s="391"/>
      <c r="Q42" s="62">
        <v>0.29166666666666669</v>
      </c>
    </row>
    <row r="43" spans="1:32" ht="19.5" customHeight="1" x14ac:dyDescent="0.25">
      <c r="A43" s="309" t="s">
        <v>26</v>
      </c>
      <c r="B43" s="312">
        <f>SUM(B33+1)</f>
        <v>46141</v>
      </c>
      <c r="C43" s="290" t="s">
        <v>233</v>
      </c>
      <c r="D43" s="292"/>
      <c r="E43" s="299"/>
      <c r="F43" s="299"/>
      <c r="G43" s="284">
        <v>0.31388888888888888</v>
      </c>
      <c r="H43" s="284">
        <v>0.52083333333333337</v>
      </c>
      <c r="I43" s="287">
        <v>0.5625</v>
      </c>
      <c r="J43" s="287">
        <v>0.73402777777777772</v>
      </c>
      <c r="K43" s="299"/>
      <c r="L43" s="299"/>
      <c r="M43" s="351">
        <f>(F49-E49)+(L49-K49)</f>
        <v>0</v>
      </c>
      <c r="N43" s="386">
        <f>(H43-G43)</f>
        <v>0.20694444444444449</v>
      </c>
      <c r="O43" s="354">
        <f>(J43-I43)</f>
        <v>0.17152777777777772</v>
      </c>
      <c r="P43" s="389">
        <f>SUM(M43:O49)</f>
        <v>0.37847222222222221</v>
      </c>
      <c r="R43" t="s">
        <v>233</v>
      </c>
      <c r="S43" s="34" t="s">
        <v>42</v>
      </c>
      <c r="U43" s="34"/>
      <c r="W43" s="34"/>
    </row>
    <row r="44" spans="1:32" ht="19.5" customHeight="1" x14ac:dyDescent="0.3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52"/>
      <c r="N44" s="387"/>
      <c r="O44" s="355"/>
      <c r="P44" s="390"/>
      <c r="S44" s="232" t="s">
        <v>234</v>
      </c>
      <c r="T44" s="34"/>
    </row>
    <row r="45" spans="1:32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52"/>
      <c r="N45" s="387"/>
      <c r="O45" s="355"/>
      <c r="P45" s="390"/>
      <c r="S45" s="174" t="s">
        <v>211</v>
      </c>
      <c r="T45" s="280" t="s">
        <v>1307</v>
      </c>
      <c r="U45" s="280"/>
      <c r="W45" s="198" t="s">
        <v>153</v>
      </c>
      <c r="X45" s="194" t="s">
        <v>201</v>
      </c>
      <c r="Y45" s="209">
        <v>1029238</v>
      </c>
      <c r="Z45" s="249" t="s">
        <v>1317</v>
      </c>
      <c r="AA45" s="189"/>
      <c r="AB45" s="189"/>
      <c r="AC45" s="189"/>
      <c r="AD45" s="256" t="s">
        <v>1294</v>
      </c>
      <c r="AE45" s="188"/>
      <c r="AF45" s="188"/>
    </row>
    <row r="46" spans="1:32" ht="19.5" customHeight="1" x14ac:dyDescent="0.3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52"/>
      <c r="N46" s="387"/>
      <c r="O46" s="355"/>
      <c r="P46" s="390"/>
      <c r="S46" s="174"/>
      <c r="T46" s="231" t="s">
        <v>1313</v>
      </c>
      <c r="V46" s="168"/>
    </row>
    <row r="47" spans="1:32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52"/>
      <c r="N47" s="387"/>
      <c r="O47" s="355"/>
      <c r="P47" s="390"/>
      <c r="S47" s="34" t="s">
        <v>214</v>
      </c>
      <c r="U47" s="168"/>
      <c r="V47" s="168"/>
    </row>
    <row r="48" spans="1:32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52"/>
      <c r="N48" s="387"/>
      <c r="O48" s="355"/>
      <c r="P48" s="390"/>
      <c r="S48" s="34" t="s">
        <v>1318</v>
      </c>
      <c r="T48" s="261" t="s">
        <v>312</v>
      </c>
      <c r="W48" s="184" t="s">
        <v>151</v>
      </c>
    </row>
    <row r="49" spans="1:28" ht="19.5" customHeight="1" x14ac:dyDescent="0.25">
      <c r="A49" s="311"/>
      <c r="B49" s="314"/>
      <c r="C49" s="296"/>
      <c r="D49" s="298"/>
      <c r="E49" s="301"/>
      <c r="F49" s="301"/>
      <c r="G49" s="286"/>
      <c r="H49" s="286"/>
      <c r="I49" s="289"/>
      <c r="J49" s="289"/>
      <c r="K49" s="301"/>
      <c r="L49" s="301"/>
      <c r="M49" s="353"/>
      <c r="N49" s="388"/>
      <c r="O49" s="356"/>
      <c r="P49" s="391"/>
      <c r="Q49" s="62">
        <v>0.29166666666666669</v>
      </c>
    </row>
    <row r="50" spans="1:28" ht="19.5" customHeight="1" x14ac:dyDescent="0.25">
      <c r="A50" s="309" t="s">
        <v>30</v>
      </c>
      <c r="B50" s="312">
        <f>SUM(B43+1)</f>
        <v>46142</v>
      </c>
      <c r="C50" s="290" t="s">
        <v>233</v>
      </c>
      <c r="D50" s="292"/>
      <c r="E50" s="299"/>
      <c r="F50" s="299"/>
      <c r="G50" s="284">
        <v>0.37013888888888891</v>
      </c>
      <c r="H50" s="284">
        <v>0.52083333333333337</v>
      </c>
      <c r="I50" s="287">
        <v>0.5625</v>
      </c>
      <c r="J50" s="287">
        <v>0.69791666666666663</v>
      </c>
      <c r="K50" s="299"/>
      <c r="L50" s="299"/>
      <c r="M50" s="351">
        <f>(F57-E57)+(L57-K57)</f>
        <v>0</v>
      </c>
      <c r="N50" s="386">
        <f>(H50-G50)</f>
        <v>0.15069444444444446</v>
      </c>
      <c r="O50" s="354">
        <f>(J50-I50)</f>
        <v>0.13541666666666663</v>
      </c>
      <c r="P50" s="389">
        <f>SUM(M50:O57)</f>
        <v>0.28611111111111109</v>
      </c>
      <c r="R50" t="s">
        <v>233</v>
      </c>
      <c r="S50" s="34" t="s">
        <v>42</v>
      </c>
      <c r="U50" s="34"/>
    </row>
    <row r="51" spans="1:28" ht="19.5" customHeight="1" x14ac:dyDescent="0.3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52"/>
      <c r="N51" s="387"/>
      <c r="O51" s="355"/>
      <c r="P51" s="390"/>
      <c r="S51" s="232" t="s">
        <v>234</v>
      </c>
      <c r="T51" s="34"/>
      <c r="W51" s="172"/>
    </row>
    <row r="52" spans="1:28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52"/>
      <c r="N52" s="387"/>
      <c r="O52" s="355"/>
      <c r="P52" s="390"/>
      <c r="S52" s="34" t="s">
        <v>1318</v>
      </c>
      <c r="T52" s="261" t="s">
        <v>312</v>
      </c>
      <c r="W52" s="198" t="s">
        <v>153</v>
      </c>
      <c r="X52" s="217" t="s">
        <v>201</v>
      </c>
      <c r="Y52" s="227">
        <v>1029253</v>
      </c>
      <c r="Z52" s="249" t="s">
        <v>1319</v>
      </c>
      <c r="AA52" s="189"/>
      <c r="AB52" s="189"/>
    </row>
    <row r="53" spans="1:28" ht="19.5" customHeight="1" x14ac:dyDescent="0.3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52"/>
      <c r="N53" s="387"/>
      <c r="O53" s="355"/>
      <c r="P53" s="390"/>
      <c r="S53" s="232" t="s">
        <v>1322</v>
      </c>
      <c r="T53" s="34"/>
      <c r="W53" s="172"/>
    </row>
    <row r="54" spans="1:28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52"/>
      <c r="N54" s="387"/>
      <c r="O54" s="355"/>
      <c r="P54" s="390"/>
      <c r="S54" s="34" t="s">
        <v>1320</v>
      </c>
      <c r="T54" s="34"/>
      <c r="U54" s="34"/>
      <c r="W54" s="172"/>
    </row>
    <row r="55" spans="1:28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52"/>
      <c r="N55" s="387"/>
      <c r="O55" s="355"/>
      <c r="P55" s="390"/>
      <c r="S55" s="34" t="s">
        <v>1321</v>
      </c>
      <c r="T55" s="34"/>
      <c r="U55" s="34"/>
      <c r="V55" s="34"/>
      <c r="W55" s="172"/>
      <c r="X55" s="34"/>
      <c r="Y55" s="34"/>
      <c r="Z55" s="34"/>
      <c r="AA55" s="34"/>
    </row>
    <row r="56" spans="1:28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52"/>
      <c r="N56" s="387"/>
      <c r="O56" s="355"/>
      <c r="P56" s="390"/>
      <c r="S56" s="34" t="s">
        <v>1323</v>
      </c>
      <c r="T56" s="34"/>
      <c r="W56" s="172"/>
    </row>
    <row r="57" spans="1:28" ht="19.5" customHeight="1" x14ac:dyDescent="0.25">
      <c r="A57" s="311"/>
      <c r="B57" s="314"/>
      <c r="C57" s="296"/>
      <c r="D57" s="298"/>
      <c r="E57" s="301"/>
      <c r="F57" s="301"/>
      <c r="G57" s="286"/>
      <c r="H57" s="286"/>
      <c r="I57" s="289"/>
      <c r="J57" s="289"/>
      <c r="K57" s="301"/>
      <c r="L57" s="301"/>
      <c r="M57" s="353"/>
      <c r="N57" s="388"/>
      <c r="O57" s="356"/>
      <c r="P57" s="391"/>
      <c r="Q57" s="62">
        <v>0.29166666666666669</v>
      </c>
    </row>
    <row r="58" spans="1:28" ht="19.5" customHeight="1" x14ac:dyDescent="0.25">
      <c r="A58" s="309" t="s">
        <v>31</v>
      </c>
      <c r="B58" s="312">
        <f>SUM(B50+1)</f>
        <v>46143</v>
      </c>
      <c r="C58" s="336" t="s">
        <v>73</v>
      </c>
      <c r="D58" s="337"/>
      <c r="E58" s="342"/>
      <c r="F58" s="342"/>
      <c r="G58" s="345">
        <v>0</v>
      </c>
      <c r="H58" s="345">
        <v>0</v>
      </c>
      <c r="I58" s="345">
        <v>0</v>
      </c>
      <c r="J58" s="345">
        <v>0</v>
      </c>
      <c r="K58" s="342"/>
      <c r="L58" s="342"/>
      <c r="M58" s="333">
        <f>(F60-E60)+(L60-K60)</f>
        <v>0</v>
      </c>
      <c r="N58" s="376">
        <f>(H58-G58)</f>
        <v>0</v>
      </c>
      <c r="O58" s="376">
        <f>(J58-I58)</f>
        <v>0</v>
      </c>
      <c r="P58" s="376">
        <f>SUM(M58:O60)</f>
        <v>0</v>
      </c>
      <c r="R58" s="34"/>
      <c r="S58" s="34"/>
      <c r="W58" s="34"/>
    </row>
    <row r="59" spans="1:28" ht="19.5" customHeight="1" x14ac:dyDescent="0.25">
      <c r="A59" s="310"/>
      <c r="B59" s="313"/>
      <c r="C59" s="338"/>
      <c r="D59" s="339"/>
      <c r="E59" s="343"/>
      <c r="F59" s="343"/>
      <c r="G59" s="346"/>
      <c r="H59" s="346"/>
      <c r="I59" s="346"/>
      <c r="J59" s="346"/>
      <c r="K59" s="343"/>
      <c r="L59" s="343"/>
      <c r="M59" s="334"/>
      <c r="N59" s="377"/>
      <c r="O59" s="377"/>
      <c r="P59" s="377"/>
      <c r="S59" s="34"/>
      <c r="W59" s="34"/>
    </row>
    <row r="60" spans="1:28" ht="19.5" customHeight="1" x14ac:dyDescent="0.25">
      <c r="A60" s="311"/>
      <c r="B60" s="314"/>
      <c r="C60" s="340"/>
      <c r="D60" s="341"/>
      <c r="E60" s="344"/>
      <c r="F60" s="344"/>
      <c r="G60" s="347"/>
      <c r="H60" s="347"/>
      <c r="I60" s="347"/>
      <c r="J60" s="347"/>
      <c r="K60" s="344"/>
      <c r="L60" s="344"/>
      <c r="M60" s="335"/>
      <c r="N60" s="378"/>
      <c r="O60" s="378"/>
      <c r="P60" s="378"/>
      <c r="Q60" s="62">
        <v>0</v>
      </c>
      <c r="W60" s="34"/>
    </row>
    <row r="61" spans="1:28" ht="19.5" customHeight="1" x14ac:dyDescent="0.25">
      <c r="A61" s="35" t="s">
        <v>34</v>
      </c>
      <c r="B61" s="36">
        <f>SUM(B58+1)</f>
        <v>46144</v>
      </c>
      <c r="C61" s="290"/>
      <c r="D61" s="292"/>
      <c r="E61" s="117"/>
      <c r="F61" s="107"/>
      <c r="G61" s="107"/>
      <c r="H61" s="107"/>
      <c r="I61" s="107"/>
      <c r="J61" s="107"/>
      <c r="K61" s="107"/>
      <c r="L61" s="107"/>
      <c r="M61" s="318">
        <f>(F62-E62)+(H62-G62)</f>
        <v>0</v>
      </c>
      <c r="N61" s="318">
        <f>(G62-F62)+(I62-H62)</f>
        <v>0</v>
      </c>
      <c r="O61" s="318">
        <f>(H62-G62)+(J62-I62)</f>
        <v>0</v>
      </c>
      <c r="P61" s="318">
        <f>(I62-H62)+(K62-J62)</f>
        <v>0</v>
      </c>
    </row>
    <row r="62" spans="1:28" ht="19.5" customHeight="1" x14ac:dyDescent="0.25">
      <c r="A62" s="37" t="s">
        <v>35</v>
      </c>
      <c r="B62" s="36">
        <f>SUM(B61+1)</f>
        <v>46145</v>
      </c>
      <c r="C62" s="296"/>
      <c r="D62" s="298"/>
      <c r="E62" s="116"/>
      <c r="F62" s="101"/>
      <c r="G62" s="101"/>
      <c r="H62" s="101"/>
      <c r="I62" s="101"/>
      <c r="J62" s="101"/>
      <c r="K62" s="101"/>
      <c r="L62" s="101"/>
      <c r="M62" s="320"/>
      <c r="N62" s="320"/>
      <c r="O62" s="320"/>
      <c r="P62" s="320"/>
    </row>
    <row r="63" spans="1:28" ht="30" customHeight="1" x14ac:dyDescent="0.25">
      <c r="A63" s="38"/>
      <c r="B63" s="38"/>
      <c r="C63" s="38"/>
      <c r="D63" s="38"/>
      <c r="E63" s="39"/>
      <c r="F63" s="40"/>
      <c r="G63" s="40"/>
      <c r="H63" s="38"/>
      <c r="I63" s="38"/>
      <c r="J63" s="38"/>
      <c r="K63" s="41"/>
      <c r="L63" s="41"/>
      <c r="M63" s="41"/>
      <c r="N63" s="38"/>
    </row>
    <row r="64" spans="1:28" ht="30.75" customHeight="1" x14ac:dyDescent="0.25">
      <c r="A64" s="38"/>
      <c r="B64" s="38"/>
      <c r="C64" s="38"/>
      <c r="D64" s="38"/>
      <c r="F64" s="38"/>
      <c r="G64" s="38"/>
      <c r="H64" s="38"/>
      <c r="I64" s="38"/>
      <c r="J64" s="330" t="s">
        <v>36</v>
      </c>
      <c r="K64" s="330"/>
      <c r="L64" s="330"/>
      <c r="M64" s="108">
        <f>SUM(M9+M33+M43+M50+M58+M61+M62)</f>
        <v>0</v>
      </c>
      <c r="N64" s="110">
        <f>SUM(N9+N33+N43+N50+N58+N61+N62)</f>
        <v>0.70416666666666683</v>
      </c>
      <c r="O64" s="109">
        <f>SUM(O9+O33+O43+O50+O58+O61+O62)</f>
        <v>0.67847222222222225</v>
      </c>
      <c r="P64" s="111">
        <f>SUM(P9+P33+P43+P50+P58+P61+P62)</f>
        <v>1.3826388888888892</v>
      </c>
    </row>
    <row r="65" spans="1:15" ht="30.75" customHeight="1" x14ac:dyDescent="0.25">
      <c r="A65" s="38"/>
      <c r="B65" s="38"/>
      <c r="C65" s="38"/>
      <c r="D65" s="38"/>
      <c r="F65" s="38"/>
      <c r="G65" s="38"/>
      <c r="H65" s="38"/>
      <c r="I65" s="38"/>
      <c r="J65" s="330" t="s">
        <v>37</v>
      </c>
      <c r="K65" s="330"/>
      <c r="L65" s="331"/>
      <c r="M65" s="42"/>
      <c r="N65" s="51">
        <f>SUM(Q9:Q62)</f>
        <v>1.1666666666666667</v>
      </c>
      <c r="O65" s="43"/>
    </row>
    <row r="66" spans="1:15" ht="30.75" customHeight="1" x14ac:dyDescent="0.25">
      <c r="A66" s="38"/>
      <c r="B66" s="38"/>
      <c r="C66" s="38"/>
      <c r="D66" s="38"/>
      <c r="F66" s="38"/>
      <c r="G66" s="38"/>
      <c r="H66" s="38"/>
      <c r="I66" s="38"/>
      <c r="J66" s="330" t="s">
        <v>38</v>
      </c>
      <c r="K66" s="330"/>
      <c r="L66" s="331"/>
      <c r="M66" s="42"/>
      <c r="N66" s="51">
        <f>SUM(P64-N65)</f>
        <v>0.21597222222222245</v>
      </c>
      <c r="O66" s="43"/>
    </row>
    <row r="67" spans="1:15" ht="30.75" customHeight="1" x14ac:dyDescent="0.25">
      <c r="A67" s="38"/>
      <c r="B67" s="38"/>
      <c r="C67" s="38"/>
      <c r="D67" s="38"/>
      <c r="F67" s="38"/>
      <c r="G67" s="38"/>
      <c r="H67" s="38"/>
      <c r="I67" s="38"/>
      <c r="J67" s="330" t="s">
        <v>39</v>
      </c>
      <c r="K67" s="330"/>
      <c r="L67" s="331"/>
      <c r="M67" s="42"/>
      <c r="N67" s="51">
        <f>'SEM17'!N105</f>
        <v>0.59236111111111112</v>
      </c>
      <c r="O67" s="43"/>
    </row>
    <row r="68" spans="1:15" ht="30.75" customHeight="1" x14ac:dyDescent="0.25">
      <c r="H68" s="38"/>
      <c r="I68" s="38"/>
      <c r="J68" s="330" t="s">
        <v>40</v>
      </c>
      <c r="K68" s="330"/>
      <c r="L68" s="331"/>
      <c r="M68" s="44"/>
      <c r="N68" s="52">
        <f>N66+N67</f>
        <v>0.80833333333333357</v>
      </c>
      <c r="O68" s="45"/>
    </row>
    <row r="75" spans="1:15" x14ac:dyDescent="0.25">
      <c r="F75" s="38"/>
      <c r="G75" s="38"/>
      <c r="H75" s="38"/>
      <c r="I75" s="38"/>
    </row>
    <row r="76" spans="1:15" x14ac:dyDescent="0.25">
      <c r="F76" s="38"/>
      <c r="G76" s="38"/>
      <c r="H76" s="38"/>
      <c r="I76" s="38"/>
    </row>
    <row r="77" spans="1:15" x14ac:dyDescent="0.25">
      <c r="F77" s="38"/>
      <c r="G77" s="38"/>
      <c r="H77" s="38"/>
      <c r="I77" s="38"/>
    </row>
    <row r="78" spans="1:15" x14ac:dyDescent="0.25">
      <c r="F78" s="38"/>
      <c r="G78" s="38"/>
      <c r="H78" s="38"/>
      <c r="I78" s="38"/>
    </row>
    <row r="79" spans="1:15" x14ac:dyDescent="0.25">
      <c r="F79" s="38"/>
      <c r="G79" s="38"/>
      <c r="H79" s="38"/>
      <c r="I79" s="38"/>
    </row>
    <row r="80" spans="1:15" x14ac:dyDescent="0.25">
      <c r="F80" s="38"/>
      <c r="G80" s="38"/>
      <c r="H80" s="38"/>
      <c r="I80" s="38"/>
    </row>
  </sheetData>
  <mergeCells count="103">
    <mergeCell ref="K33:K42"/>
    <mergeCell ref="L33:L42"/>
    <mergeCell ref="K43:K49"/>
    <mergeCell ref="L43:L49"/>
    <mergeCell ref="T35:U35"/>
    <mergeCell ref="C61:D62"/>
    <mergeCell ref="E9:E32"/>
    <mergeCell ref="F9:F32"/>
    <mergeCell ref="E33:E42"/>
    <mergeCell ref="F33:F42"/>
    <mergeCell ref="E43:E49"/>
    <mergeCell ref="F43:F49"/>
    <mergeCell ref="E50:E57"/>
    <mergeCell ref="F50:F57"/>
    <mergeCell ref="C50:D57"/>
    <mergeCell ref="C58:D60"/>
    <mergeCell ref="E58:E60"/>
    <mergeCell ref="F58:F60"/>
    <mergeCell ref="C9:D32"/>
    <mergeCell ref="C33:D42"/>
    <mergeCell ref="C43:D49"/>
    <mergeCell ref="M61:M62"/>
    <mergeCell ref="N61:N62"/>
    <mergeCell ref="O61:O62"/>
    <mergeCell ref="P61:P62"/>
    <mergeCell ref="Q6:Q7"/>
    <mergeCell ref="M9:M32"/>
    <mergeCell ref="N9:N32"/>
    <mergeCell ref="O9:O32"/>
    <mergeCell ref="P9:P32"/>
    <mergeCell ref="M33:M42"/>
    <mergeCell ref="N33:N42"/>
    <mergeCell ref="O33:O42"/>
    <mergeCell ref="P33:P42"/>
    <mergeCell ref="M58:M60"/>
    <mergeCell ref="N58:N60"/>
    <mergeCell ref="O58:O60"/>
    <mergeCell ref="M50:M57"/>
    <mergeCell ref="N50:N57"/>
    <mergeCell ref="O50:O57"/>
    <mergeCell ref="P50:P57"/>
    <mergeCell ref="P58:P60"/>
    <mergeCell ref="A1:N1"/>
    <mergeCell ref="G6:H6"/>
    <mergeCell ref="I6:J6"/>
    <mergeCell ref="K6:L6"/>
    <mergeCell ref="M6:P6"/>
    <mergeCell ref="J68:L68"/>
    <mergeCell ref="J64:L64"/>
    <mergeCell ref="J65:L65"/>
    <mergeCell ref="J66:L66"/>
    <mergeCell ref="J67:L67"/>
    <mergeCell ref="A58:A60"/>
    <mergeCell ref="B9:B32"/>
    <mergeCell ref="B33:B42"/>
    <mergeCell ref="B43:B49"/>
    <mergeCell ref="B50:B57"/>
    <mergeCell ref="B58:B60"/>
    <mergeCell ref="A9:A32"/>
    <mergeCell ref="A33:A42"/>
    <mergeCell ref="A43:A49"/>
    <mergeCell ref="A50:A57"/>
    <mergeCell ref="M43:M49"/>
    <mergeCell ref="N43:N49"/>
    <mergeCell ref="O43:O49"/>
    <mergeCell ref="P43:P49"/>
    <mergeCell ref="I43:I49"/>
    <mergeCell ref="J50:J57"/>
    <mergeCell ref="J58:J60"/>
    <mergeCell ref="K58:K60"/>
    <mergeCell ref="L58:L60"/>
    <mergeCell ref="K50:K57"/>
    <mergeCell ref="L50:L57"/>
    <mergeCell ref="G50:G57"/>
    <mergeCell ref="G58:G60"/>
    <mergeCell ref="H50:H57"/>
    <mergeCell ref="H58:H60"/>
    <mergeCell ref="I50:I57"/>
    <mergeCell ref="I58:I60"/>
    <mergeCell ref="T39:U39"/>
    <mergeCell ref="T45:U45"/>
    <mergeCell ref="S16:AA16"/>
    <mergeCell ref="AD16:AE16"/>
    <mergeCell ref="AH16:AI16"/>
    <mergeCell ref="AH17:AI17"/>
    <mergeCell ref="G9:G32"/>
    <mergeCell ref="K9:K32"/>
    <mergeCell ref="L9:L32"/>
    <mergeCell ref="S19:Z19"/>
    <mergeCell ref="AD19:AE19"/>
    <mergeCell ref="AH19:AI19"/>
    <mergeCell ref="AH20:AI20"/>
    <mergeCell ref="T24:U24"/>
    <mergeCell ref="G33:G42"/>
    <mergeCell ref="G43:G49"/>
    <mergeCell ref="J9:J32"/>
    <mergeCell ref="J33:J42"/>
    <mergeCell ref="J43:J49"/>
    <mergeCell ref="H9:H32"/>
    <mergeCell ref="H33:H42"/>
    <mergeCell ref="H43:H49"/>
    <mergeCell ref="I9:I32"/>
    <mergeCell ref="I33:I4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1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107">
    <pageSetUpPr fitToPage="1"/>
  </sheetPr>
  <dimension ref="A1:AF96"/>
  <sheetViews>
    <sheetView topLeftCell="A3" zoomScale="85" zoomScaleNormal="85" workbookViewId="0">
      <selection activeCell="T71" sqref="T71:Y7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26953125" customWidth="1"/>
    <col min="19" max="19" width="12.81640625" customWidth="1"/>
    <col min="20" max="20" width="14.26953125" customWidth="1"/>
    <col min="21" max="21" width="13.26953125" customWidth="1"/>
    <col min="22" max="22" width="14.26953125" customWidth="1"/>
    <col min="23" max="23" width="13.453125" customWidth="1"/>
  </cols>
  <sheetData>
    <row r="1" spans="1:30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0" ht="60.65" hidden="1" customHeight="1" x14ac:dyDescent="0.25"/>
    <row r="3" spans="1:30" s="3" customFormat="1" ht="12.75" customHeight="1" x14ac:dyDescent="0.25">
      <c r="K3" s="4"/>
      <c r="L3" s="4"/>
      <c r="M3" s="4"/>
      <c r="O3" s="5"/>
      <c r="P3" s="5"/>
      <c r="Q3" s="60"/>
    </row>
    <row r="4" spans="1:30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30" ht="39" customHeight="1" x14ac:dyDescent="0.35">
      <c r="A5" s="12" t="s">
        <v>77</v>
      </c>
      <c r="B5" s="13" t="s">
        <v>3</v>
      </c>
      <c r="C5" s="14">
        <f>SUM('SEM18'!B62+1)</f>
        <v>46146</v>
      </c>
      <c r="D5" s="15" t="s">
        <v>4</v>
      </c>
      <c r="E5" s="16">
        <f>SUM(B78)</f>
        <v>46152</v>
      </c>
      <c r="F5" s="17"/>
      <c r="G5" s="17"/>
      <c r="H5" s="17"/>
      <c r="I5" s="17"/>
      <c r="J5" s="17"/>
      <c r="K5" s="18"/>
      <c r="L5" s="18"/>
      <c r="P5" s="19"/>
    </row>
    <row r="6" spans="1:30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30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30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30" ht="19.5" customHeight="1" x14ac:dyDescent="0.25">
      <c r="A9" s="309" t="s">
        <v>20</v>
      </c>
      <c r="B9" s="312">
        <f>SUM(C5)</f>
        <v>46146</v>
      </c>
      <c r="C9" s="290" t="s">
        <v>1324</v>
      </c>
      <c r="D9" s="292"/>
      <c r="E9" s="299"/>
      <c r="F9" s="299"/>
      <c r="G9" s="284">
        <v>0.34097222222222223</v>
      </c>
      <c r="H9" s="284">
        <v>0.5</v>
      </c>
      <c r="I9" s="287">
        <v>0.5625</v>
      </c>
      <c r="J9" s="287">
        <v>0.74236111111111114</v>
      </c>
      <c r="K9" s="299"/>
      <c r="L9" s="299"/>
      <c r="M9" s="318">
        <f>(F39-E39)+(L39-K39)</f>
        <v>0</v>
      </c>
      <c r="N9" s="386">
        <f>(H9-G9)</f>
        <v>0.15902777777777777</v>
      </c>
      <c r="O9" s="354">
        <f>(J9-I9)</f>
        <v>0.17986111111111114</v>
      </c>
      <c r="P9" s="407">
        <f>SUM(M9:O39)</f>
        <v>0.33888888888888891</v>
      </c>
      <c r="R9" s="34" t="s">
        <v>172</v>
      </c>
      <c r="S9" s="34" t="s">
        <v>32</v>
      </c>
      <c r="W9" s="34"/>
    </row>
    <row r="10" spans="1:30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87"/>
      <c r="O10" s="355"/>
      <c r="P10" s="408"/>
      <c r="S10" s="232" t="s">
        <v>270</v>
      </c>
      <c r="W10" s="34"/>
      <c r="X10" s="34"/>
    </row>
    <row r="11" spans="1:30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87"/>
      <c r="O11" s="355"/>
      <c r="P11" s="408"/>
      <c r="S11" s="34" t="s">
        <v>1325</v>
      </c>
      <c r="U11" s="34"/>
      <c r="V11" s="198" t="s">
        <v>153</v>
      </c>
    </row>
    <row r="12" spans="1:30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87"/>
      <c r="O12" s="355"/>
      <c r="P12" s="408"/>
      <c r="R12" s="34" t="s">
        <v>233</v>
      </c>
      <c r="S12" s="34" t="s">
        <v>25</v>
      </c>
      <c r="W12" s="34"/>
      <c r="X12" s="34"/>
      <c r="Y12" s="34"/>
    </row>
    <row r="13" spans="1:30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87"/>
      <c r="O13" s="355"/>
      <c r="P13" s="408"/>
      <c r="S13" s="232" t="s">
        <v>234</v>
      </c>
    </row>
    <row r="14" spans="1:30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87"/>
      <c r="O14" s="355"/>
      <c r="P14" s="408"/>
      <c r="S14" s="34" t="s">
        <v>1326</v>
      </c>
      <c r="W14" s="198" t="s">
        <v>153</v>
      </c>
      <c r="X14" s="168"/>
      <c r="Y14" s="168"/>
      <c r="Z14" s="34"/>
      <c r="AA14" s="34"/>
      <c r="AB14" s="34"/>
    </row>
    <row r="15" spans="1:30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87"/>
      <c r="O15" s="355"/>
      <c r="P15" s="408"/>
      <c r="T15" t="s">
        <v>1327</v>
      </c>
      <c r="U15" s="405" t="s">
        <v>1328</v>
      </c>
      <c r="V15" s="405"/>
      <c r="X15" s="249" t="s">
        <v>1330</v>
      </c>
      <c r="Y15" s="263"/>
      <c r="Z15" s="263"/>
      <c r="AA15" s="264" t="s">
        <v>1334</v>
      </c>
      <c r="AB15" s="262"/>
      <c r="AC15" s="184"/>
      <c r="AD15" s="184"/>
    </row>
    <row r="16" spans="1:30" ht="19.5" customHeight="1" x14ac:dyDescent="0.3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87"/>
      <c r="O16" s="355"/>
      <c r="P16" s="408"/>
      <c r="U16" s="406" t="s">
        <v>1329</v>
      </c>
      <c r="V16" s="406"/>
      <c r="X16" s="168"/>
      <c r="Y16" s="168"/>
      <c r="Z16" s="168"/>
      <c r="AA16" s="168"/>
      <c r="AB16" s="168"/>
    </row>
    <row r="17" spans="1:30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87"/>
      <c r="O17" s="355"/>
      <c r="P17" s="408"/>
      <c r="T17" s="34" t="s">
        <v>1331</v>
      </c>
      <c r="U17" s="380" t="s">
        <v>1332</v>
      </c>
      <c r="V17" s="405"/>
      <c r="X17" s="249" t="s">
        <v>1330</v>
      </c>
      <c r="Y17" s="263"/>
      <c r="Z17" s="263"/>
      <c r="AA17" s="264" t="s">
        <v>1334</v>
      </c>
      <c r="AB17" s="262"/>
      <c r="AC17" s="184"/>
      <c r="AD17" s="184"/>
    </row>
    <row r="18" spans="1:30" ht="19.5" customHeight="1" x14ac:dyDescent="0.3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87"/>
      <c r="O18" s="355"/>
      <c r="P18" s="408"/>
      <c r="U18" s="406" t="s">
        <v>1333</v>
      </c>
      <c r="V18" s="406"/>
      <c r="X18" s="168"/>
      <c r="Y18" s="168"/>
      <c r="Z18" s="168"/>
      <c r="AA18" s="168"/>
      <c r="AB18" s="168"/>
    </row>
    <row r="19" spans="1:30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87"/>
      <c r="O19" s="355"/>
      <c r="P19" s="408"/>
      <c r="S19" t="s">
        <v>286</v>
      </c>
    </row>
    <row r="20" spans="1:30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87"/>
      <c r="O20" s="355"/>
      <c r="P20" s="408"/>
      <c r="T20" t="s">
        <v>1335</v>
      </c>
      <c r="U20" s="283">
        <v>248990600306</v>
      </c>
      <c r="V20" s="283"/>
      <c r="W20" s="184" t="s">
        <v>151</v>
      </c>
      <c r="X20" s="256" t="s">
        <v>1344</v>
      </c>
      <c r="Y20" s="188"/>
      <c r="Z20" s="188"/>
      <c r="AA20" s="188"/>
    </row>
    <row r="21" spans="1:30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87"/>
      <c r="O21" s="355"/>
      <c r="P21" s="408"/>
      <c r="T21" t="s">
        <v>1337</v>
      </c>
      <c r="U21" s="283">
        <v>248990700208</v>
      </c>
      <c r="V21" s="283"/>
      <c r="X21" s="34"/>
    </row>
    <row r="22" spans="1:30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87"/>
      <c r="O22" s="355"/>
      <c r="P22" s="408"/>
      <c r="X22" s="34"/>
    </row>
    <row r="23" spans="1:30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87"/>
      <c r="O23" s="355"/>
      <c r="P23" s="408"/>
      <c r="T23" t="s">
        <v>1336</v>
      </c>
      <c r="U23" s="283">
        <v>248990600234</v>
      </c>
      <c r="V23" s="283"/>
      <c r="W23" s="184" t="s">
        <v>151</v>
      </c>
      <c r="X23" s="256" t="s">
        <v>1344</v>
      </c>
    </row>
    <row r="24" spans="1:30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87"/>
      <c r="O24" s="355"/>
      <c r="P24" s="408"/>
      <c r="T24" t="s">
        <v>1338</v>
      </c>
      <c r="U24" s="283">
        <v>248990700207</v>
      </c>
      <c r="V24" s="283"/>
      <c r="X24" s="34"/>
    </row>
    <row r="25" spans="1:30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87"/>
      <c r="O25" s="355"/>
      <c r="P25" s="408"/>
      <c r="S25" t="s">
        <v>1341</v>
      </c>
      <c r="U25" s="202"/>
      <c r="V25" s="202"/>
      <c r="X25" s="34"/>
    </row>
    <row r="26" spans="1:30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87"/>
      <c r="O26" s="355"/>
      <c r="P26" s="408"/>
      <c r="T26" t="s">
        <v>211</v>
      </c>
      <c r="U26" s="283" t="s">
        <v>1307</v>
      </c>
      <c r="V26" s="283"/>
      <c r="W26" s="198" t="s">
        <v>153</v>
      </c>
      <c r="X26" s="217" t="s">
        <v>201</v>
      </c>
      <c r="Y26" s="227">
        <v>1029238</v>
      </c>
      <c r="Z26" s="249" t="s">
        <v>1343</v>
      </c>
      <c r="AA26" s="189"/>
      <c r="AB26" s="189"/>
      <c r="AC26" s="189"/>
    </row>
    <row r="27" spans="1:30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87"/>
      <c r="O27" s="355"/>
      <c r="P27" s="408"/>
      <c r="U27" s="202"/>
      <c r="V27" s="202"/>
      <c r="X27" s="34"/>
    </row>
    <row r="28" spans="1:30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87"/>
      <c r="O28" s="355"/>
      <c r="P28" s="408"/>
      <c r="R28" s="34" t="s">
        <v>835</v>
      </c>
      <c r="S28" s="34" t="s">
        <v>56</v>
      </c>
      <c r="X28" s="34"/>
    </row>
    <row r="29" spans="1:30" ht="19.5" customHeight="1" x14ac:dyDescent="0.3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87"/>
      <c r="O29" s="355"/>
      <c r="P29" s="408"/>
      <c r="S29" s="232" t="s">
        <v>836</v>
      </c>
      <c r="X29" s="34"/>
    </row>
    <row r="30" spans="1:30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87"/>
      <c r="O30" s="355"/>
      <c r="P30" s="408"/>
      <c r="S30" s="34" t="s">
        <v>214</v>
      </c>
      <c r="U30" s="1"/>
      <c r="V30" s="1"/>
      <c r="W30" s="34"/>
      <c r="X30" s="34"/>
    </row>
    <row r="31" spans="1:30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87"/>
      <c r="O31" s="355"/>
      <c r="P31" s="408"/>
      <c r="T31" s="34" t="s">
        <v>197</v>
      </c>
      <c r="U31" s="280" t="s">
        <v>986</v>
      </c>
      <c r="V31" s="281"/>
      <c r="W31" s="184" t="s">
        <v>151</v>
      </c>
      <c r="X31" s="194" t="s">
        <v>201</v>
      </c>
      <c r="Y31" s="209">
        <v>1029300</v>
      </c>
    </row>
    <row r="32" spans="1:30" ht="19.5" customHeight="1" x14ac:dyDescent="0.3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87"/>
      <c r="O32" s="355"/>
      <c r="P32" s="408"/>
      <c r="T32" s="228" t="s">
        <v>1339</v>
      </c>
      <c r="X32" s="34"/>
      <c r="Y32" s="34"/>
      <c r="Z32" s="34"/>
    </row>
    <row r="33" spans="1:29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87"/>
      <c r="O33" s="355"/>
      <c r="P33" s="408"/>
      <c r="S33" s="34"/>
      <c r="T33" s="34" t="s">
        <v>162</v>
      </c>
      <c r="U33" s="280" t="s">
        <v>992</v>
      </c>
      <c r="V33" s="281"/>
      <c r="W33" s="198" t="s">
        <v>153</v>
      </c>
      <c r="X33" s="194" t="s">
        <v>201</v>
      </c>
      <c r="Y33" s="209">
        <v>1029296</v>
      </c>
      <c r="Z33" s="256" t="s">
        <v>1342</v>
      </c>
      <c r="AA33" s="188"/>
      <c r="AB33" s="188"/>
      <c r="AC33" s="188"/>
    </row>
    <row r="34" spans="1:29" ht="19.5" customHeight="1" x14ac:dyDescent="0.3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87"/>
      <c r="O34" s="355"/>
      <c r="P34" s="408"/>
      <c r="R34" s="34"/>
      <c r="S34" s="34"/>
      <c r="T34" s="228" t="s">
        <v>1340</v>
      </c>
      <c r="U34" s="34"/>
      <c r="V34" s="168"/>
      <c r="W34" s="168"/>
      <c r="X34" s="34"/>
    </row>
    <row r="35" spans="1:29" ht="19.5" customHeight="1" x14ac:dyDescent="0.3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87"/>
      <c r="O35" s="355"/>
      <c r="P35" s="408"/>
      <c r="S35" s="34"/>
      <c r="T35" s="228" t="s">
        <v>1345</v>
      </c>
      <c r="X35" s="34"/>
    </row>
    <row r="36" spans="1:29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87"/>
      <c r="O36" s="355"/>
      <c r="P36" s="408"/>
      <c r="S36" s="34"/>
      <c r="W36" s="34"/>
      <c r="X36" s="34"/>
    </row>
    <row r="37" spans="1:29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87"/>
      <c r="O37" s="355"/>
      <c r="P37" s="408"/>
      <c r="S37" s="34"/>
      <c r="W37" s="34"/>
      <c r="X37" s="34"/>
    </row>
    <row r="38" spans="1:29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87"/>
      <c r="O38" s="355"/>
      <c r="P38" s="408"/>
      <c r="S38" s="34"/>
      <c r="W38" s="34"/>
      <c r="X38" s="280"/>
      <c r="Y38" s="280"/>
    </row>
    <row r="39" spans="1:29" ht="19.5" customHeight="1" x14ac:dyDescent="0.25">
      <c r="A39" s="311"/>
      <c r="B39" s="314"/>
      <c r="C39" s="296"/>
      <c r="D39" s="298"/>
      <c r="E39" s="301"/>
      <c r="F39" s="301"/>
      <c r="G39" s="286"/>
      <c r="H39" s="286"/>
      <c r="I39" s="289"/>
      <c r="J39" s="289"/>
      <c r="K39" s="301"/>
      <c r="L39" s="301"/>
      <c r="M39" s="320"/>
      <c r="N39" s="388"/>
      <c r="O39" s="356"/>
      <c r="P39" s="409"/>
      <c r="Q39" s="62">
        <v>0.29166666666666669</v>
      </c>
      <c r="Y39" s="34"/>
    </row>
    <row r="40" spans="1:29" ht="19.5" customHeight="1" x14ac:dyDescent="0.25">
      <c r="A40" s="309" t="s">
        <v>22</v>
      </c>
      <c r="B40" s="312">
        <f>SUM(B9+1)</f>
        <v>46147</v>
      </c>
      <c r="C40" s="290" t="s">
        <v>1222</v>
      </c>
      <c r="D40" s="292"/>
      <c r="E40" s="299"/>
      <c r="F40" s="299"/>
      <c r="G40" s="284">
        <v>0.32500000000000001</v>
      </c>
      <c r="H40" s="284">
        <v>0.52083333333333337</v>
      </c>
      <c r="I40" s="357">
        <v>0.55208333333333337</v>
      </c>
      <c r="J40" s="357">
        <v>0.74375000000000002</v>
      </c>
      <c r="K40" s="299"/>
      <c r="L40" s="299"/>
      <c r="M40" s="318">
        <f>(F50-E50)+(L50-K50)</f>
        <v>0</v>
      </c>
      <c r="N40" s="386">
        <f>(H40-G40)</f>
        <v>0.19583333333333336</v>
      </c>
      <c r="O40" s="354">
        <f>(J40-I40)</f>
        <v>0.19166666666666665</v>
      </c>
      <c r="P40" s="407">
        <f>SUM(M40:O50)</f>
        <v>0.38750000000000001</v>
      </c>
      <c r="R40" s="34" t="s">
        <v>835</v>
      </c>
      <c r="S40" s="34" t="s">
        <v>23</v>
      </c>
      <c r="X40" s="34"/>
    </row>
    <row r="41" spans="1:29" ht="19.5" customHeight="1" x14ac:dyDescent="0.3">
      <c r="A41" s="310"/>
      <c r="B41" s="313"/>
      <c r="C41" s="293"/>
      <c r="D41" s="295"/>
      <c r="E41" s="300"/>
      <c r="F41" s="300"/>
      <c r="G41" s="285"/>
      <c r="H41" s="285"/>
      <c r="I41" s="358"/>
      <c r="J41" s="358"/>
      <c r="K41" s="300"/>
      <c r="L41" s="300"/>
      <c r="M41" s="319"/>
      <c r="N41" s="387"/>
      <c r="O41" s="355"/>
      <c r="P41" s="408"/>
      <c r="S41" s="232" t="s">
        <v>836</v>
      </c>
      <c r="X41" s="34"/>
    </row>
    <row r="42" spans="1:29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358"/>
      <c r="J42" s="358"/>
      <c r="K42" s="300"/>
      <c r="L42" s="300"/>
      <c r="M42" s="319"/>
      <c r="N42" s="387"/>
      <c r="O42" s="355"/>
      <c r="P42" s="408"/>
      <c r="S42" s="34" t="s">
        <v>214</v>
      </c>
      <c r="U42" s="1"/>
      <c r="V42" s="1"/>
      <c r="W42" s="34"/>
      <c r="X42" s="34"/>
    </row>
    <row r="43" spans="1:29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358"/>
      <c r="J43" s="358"/>
      <c r="K43" s="300"/>
      <c r="L43" s="300"/>
      <c r="M43" s="319"/>
      <c r="N43" s="387"/>
      <c r="O43" s="355"/>
      <c r="P43" s="408"/>
      <c r="T43" s="34" t="s">
        <v>197</v>
      </c>
      <c r="U43" s="280" t="s">
        <v>986</v>
      </c>
      <c r="V43" s="281"/>
      <c r="W43" s="198" t="s">
        <v>153</v>
      </c>
      <c r="X43" s="194" t="s">
        <v>201</v>
      </c>
      <c r="Y43" s="209">
        <v>1029300</v>
      </c>
    </row>
    <row r="44" spans="1:29" ht="19.5" customHeight="1" x14ac:dyDescent="0.3">
      <c r="A44" s="310"/>
      <c r="B44" s="313"/>
      <c r="C44" s="293"/>
      <c r="D44" s="295"/>
      <c r="E44" s="300"/>
      <c r="F44" s="300"/>
      <c r="G44" s="285"/>
      <c r="H44" s="285"/>
      <c r="I44" s="358"/>
      <c r="J44" s="358"/>
      <c r="K44" s="300"/>
      <c r="L44" s="300"/>
      <c r="M44" s="319"/>
      <c r="N44" s="387"/>
      <c r="O44" s="355"/>
      <c r="P44" s="408"/>
      <c r="T44" s="228" t="s">
        <v>1339</v>
      </c>
      <c r="X44" s="34"/>
      <c r="Y44" s="34"/>
    </row>
    <row r="45" spans="1:29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358"/>
      <c r="J45" s="358"/>
      <c r="K45" s="300"/>
      <c r="L45" s="300"/>
      <c r="M45" s="319"/>
      <c r="N45" s="387"/>
      <c r="O45" s="355"/>
      <c r="P45" s="408"/>
      <c r="R45" t="s">
        <v>233</v>
      </c>
      <c r="S45" s="34" t="s">
        <v>25</v>
      </c>
      <c r="V45" s="34"/>
      <c r="W45" s="168"/>
      <c r="X45" s="168"/>
      <c r="Y45" s="34"/>
    </row>
    <row r="46" spans="1:29" ht="19.5" customHeight="1" x14ac:dyDescent="0.3">
      <c r="A46" s="310"/>
      <c r="B46" s="313"/>
      <c r="C46" s="293"/>
      <c r="D46" s="295"/>
      <c r="E46" s="300"/>
      <c r="F46" s="300"/>
      <c r="G46" s="285"/>
      <c r="H46" s="285"/>
      <c r="I46" s="358"/>
      <c r="J46" s="358"/>
      <c r="K46" s="300"/>
      <c r="L46" s="300"/>
      <c r="M46" s="319"/>
      <c r="N46" s="387"/>
      <c r="O46" s="355"/>
      <c r="P46" s="408"/>
      <c r="S46" s="232" t="s">
        <v>234</v>
      </c>
    </row>
    <row r="47" spans="1:29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358"/>
      <c r="J47" s="358"/>
      <c r="K47" s="300"/>
      <c r="L47" s="300"/>
      <c r="M47" s="319"/>
      <c r="N47" s="387"/>
      <c r="O47" s="355"/>
      <c r="P47" s="408"/>
      <c r="S47" s="34" t="s">
        <v>1170</v>
      </c>
    </row>
    <row r="48" spans="1:29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358"/>
      <c r="J48" s="358"/>
      <c r="K48" s="300"/>
      <c r="L48" s="300"/>
      <c r="M48" s="319"/>
      <c r="N48" s="387"/>
      <c r="O48" s="355"/>
      <c r="P48" s="408"/>
      <c r="S48" s="34"/>
      <c r="T48" s="34" t="s">
        <v>1258</v>
      </c>
      <c r="U48" s="280" t="s">
        <v>1346</v>
      </c>
      <c r="V48" s="281"/>
      <c r="W48" s="198" t="s">
        <v>153</v>
      </c>
      <c r="X48" s="194" t="s">
        <v>201</v>
      </c>
      <c r="Y48" s="209">
        <v>1029296</v>
      </c>
      <c r="Z48" s="256" t="s">
        <v>1347</v>
      </c>
      <c r="AA48" s="188"/>
      <c r="AB48" s="188"/>
    </row>
    <row r="49" spans="1:32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358"/>
      <c r="J49" s="358"/>
      <c r="K49" s="300"/>
      <c r="L49" s="300"/>
      <c r="M49" s="319"/>
      <c r="N49" s="387"/>
      <c r="O49" s="355"/>
      <c r="P49" s="408"/>
      <c r="S49" s="34"/>
      <c r="T49" s="34"/>
      <c r="U49" s="280"/>
      <c r="V49" s="280"/>
    </row>
    <row r="50" spans="1:32" ht="19.5" customHeight="1" x14ac:dyDescent="0.25">
      <c r="A50" s="311"/>
      <c r="B50" s="314"/>
      <c r="C50" s="296"/>
      <c r="D50" s="298"/>
      <c r="E50" s="301"/>
      <c r="F50" s="301"/>
      <c r="G50" s="286"/>
      <c r="H50" s="286"/>
      <c r="I50" s="359"/>
      <c r="J50" s="359"/>
      <c r="K50" s="301"/>
      <c r="L50" s="301"/>
      <c r="M50" s="320"/>
      <c r="N50" s="388"/>
      <c r="O50" s="356"/>
      <c r="P50" s="409"/>
      <c r="Q50" s="62">
        <v>0.29166666666666669</v>
      </c>
    </row>
    <row r="51" spans="1:32" ht="19.5" customHeight="1" x14ac:dyDescent="0.25">
      <c r="A51" s="309" t="s">
        <v>26</v>
      </c>
      <c r="B51" s="312">
        <f>SUM(B40+1)</f>
        <v>46148</v>
      </c>
      <c r="C51" s="290" t="s">
        <v>1349</v>
      </c>
      <c r="D51" s="292"/>
      <c r="E51" s="299"/>
      <c r="F51" s="299"/>
      <c r="G51" s="284">
        <v>0.34097222222222223</v>
      </c>
      <c r="H51" s="284">
        <v>0.52083333333333337</v>
      </c>
      <c r="I51" s="287">
        <v>0.5625</v>
      </c>
      <c r="J51" s="287">
        <v>0.78402777777777777</v>
      </c>
      <c r="K51" s="299"/>
      <c r="L51" s="299"/>
      <c r="M51" s="318">
        <f>(F65-E65)+(L65-K65)</f>
        <v>0</v>
      </c>
      <c r="N51" s="386">
        <f>(H51-G51)</f>
        <v>0.17986111111111114</v>
      </c>
      <c r="O51" s="354">
        <f>(J51-I51)</f>
        <v>0.22152777777777777</v>
      </c>
      <c r="P51" s="407">
        <f>SUM(M51:O65)</f>
        <v>0.40138888888888891</v>
      </c>
      <c r="R51" s="34" t="s">
        <v>835</v>
      </c>
      <c r="S51" s="34" t="s">
        <v>29</v>
      </c>
    </row>
    <row r="52" spans="1:32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87"/>
      <c r="O52" s="355"/>
      <c r="P52" s="408"/>
      <c r="S52" s="232" t="s">
        <v>836</v>
      </c>
    </row>
    <row r="53" spans="1:32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87"/>
      <c r="O53" s="355"/>
      <c r="P53" s="408"/>
      <c r="S53" s="34" t="s">
        <v>214</v>
      </c>
      <c r="U53" s="34"/>
    </row>
    <row r="54" spans="1:32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87"/>
      <c r="O54" s="355"/>
      <c r="P54" s="408"/>
      <c r="S54" s="34"/>
      <c r="T54" t="s">
        <v>187</v>
      </c>
      <c r="U54" s="280" t="s">
        <v>1173</v>
      </c>
      <c r="V54" s="280"/>
      <c r="W54" s="184" t="s">
        <v>151</v>
      </c>
      <c r="X54" s="194" t="s">
        <v>201</v>
      </c>
      <c r="Y54" s="209">
        <v>1029343</v>
      </c>
    </row>
    <row r="55" spans="1:32" ht="19.5" customHeight="1" x14ac:dyDescent="0.3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87"/>
      <c r="O55" s="355"/>
      <c r="P55" s="408"/>
      <c r="S55" s="34"/>
      <c r="T55" s="228" t="s">
        <v>1339</v>
      </c>
    </row>
    <row r="56" spans="1:32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87"/>
      <c r="O56" s="355"/>
      <c r="P56" s="408"/>
      <c r="R56" t="s">
        <v>233</v>
      </c>
      <c r="S56" s="34" t="s">
        <v>24</v>
      </c>
    </row>
    <row r="57" spans="1:32" ht="19.5" customHeight="1" x14ac:dyDescent="0.3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87"/>
      <c r="O57" s="355"/>
      <c r="P57" s="408"/>
      <c r="S57" s="232" t="s">
        <v>234</v>
      </c>
    </row>
    <row r="58" spans="1:32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87"/>
      <c r="O58" s="355"/>
      <c r="P58" s="408"/>
      <c r="S58" s="34" t="s">
        <v>1170</v>
      </c>
    </row>
    <row r="59" spans="1:32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87"/>
      <c r="O59" s="355"/>
      <c r="P59" s="408"/>
      <c r="S59" s="34"/>
      <c r="T59" s="34" t="s">
        <v>1258</v>
      </c>
      <c r="U59" s="280" t="s">
        <v>1346</v>
      </c>
      <c r="V59" s="281"/>
      <c r="W59" s="198" t="s">
        <v>153</v>
      </c>
      <c r="X59" s="217" t="s">
        <v>201</v>
      </c>
      <c r="Y59" s="227">
        <v>1028741</v>
      </c>
      <c r="Z59" s="249" t="s">
        <v>1347</v>
      </c>
      <c r="AA59" s="189"/>
      <c r="AB59" s="189"/>
      <c r="AC59" s="249" t="s">
        <v>1343</v>
      </c>
      <c r="AD59" s="189"/>
      <c r="AE59" s="189"/>
      <c r="AF59" s="189"/>
    </row>
    <row r="60" spans="1:32" ht="19.5" customHeight="1" x14ac:dyDescent="0.3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87"/>
      <c r="O60" s="355"/>
      <c r="P60" s="408"/>
      <c r="S60" s="34"/>
      <c r="T60" s="228" t="s">
        <v>1351</v>
      </c>
      <c r="U60" s="168"/>
      <c r="V60" s="1"/>
      <c r="W60" s="34"/>
      <c r="Y60" s="34"/>
      <c r="Z60" s="174"/>
      <c r="AC60" s="174"/>
    </row>
    <row r="61" spans="1:32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87"/>
      <c r="O61" s="355"/>
      <c r="P61" s="408"/>
      <c r="R61" t="s">
        <v>172</v>
      </c>
      <c r="S61" s="34" t="s">
        <v>24</v>
      </c>
      <c r="T61" s="34"/>
      <c r="U61" s="168"/>
      <c r="V61" s="168"/>
    </row>
    <row r="62" spans="1:32" ht="19.5" customHeight="1" x14ac:dyDescent="0.3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87"/>
      <c r="O62" s="355"/>
      <c r="P62" s="408"/>
      <c r="S62" s="232" t="s">
        <v>270</v>
      </c>
      <c r="T62" s="34"/>
      <c r="U62" s="168"/>
      <c r="V62" s="168"/>
    </row>
    <row r="63" spans="1:32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87"/>
      <c r="O63" s="355"/>
      <c r="P63" s="408"/>
      <c r="S63" s="34" t="s">
        <v>1348</v>
      </c>
      <c r="T63" s="34"/>
      <c r="U63" s="168"/>
      <c r="V63" s="168"/>
      <c r="W63" s="198" t="s">
        <v>153</v>
      </c>
    </row>
    <row r="64" spans="1:32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87"/>
      <c r="O64" s="355"/>
      <c r="P64" s="408"/>
      <c r="S64" s="34" t="s">
        <v>1350</v>
      </c>
      <c r="T64" s="34"/>
      <c r="U64" s="168"/>
      <c r="V64" s="168"/>
      <c r="W64" s="198" t="s">
        <v>153</v>
      </c>
    </row>
    <row r="65" spans="1:28" ht="19.5" customHeight="1" x14ac:dyDescent="0.25">
      <c r="A65" s="311"/>
      <c r="B65" s="314"/>
      <c r="C65" s="296"/>
      <c r="D65" s="298"/>
      <c r="E65" s="301"/>
      <c r="F65" s="301"/>
      <c r="G65" s="286"/>
      <c r="H65" s="286"/>
      <c r="I65" s="289"/>
      <c r="J65" s="289"/>
      <c r="K65" s="301"/>
      <c r="L65" s="301"/>
      <c r="M65" s="320"/>
      <c r="N65" s="388"/>
      <c r="O65" s="356"/>
      <c r="P65" s="409"/>
      <c r="Q65" s="62">
        <v>0.29166666666666669</v>
      </c>
    </row>
    <row r="66" spans="1:28" ht="19.5" customHeight="1" x14ac:dyDescent="0.25">
      <c r="A66" s="309" t="s">
        <v>30</v>
      </c>
      <c r="B66" s="312">
        <f>SUM(B51+1)</f>
        <v>46149</v>
      </c>
      <c r="C66" s="290" t="s">
        <v>1222</v>
      </c>
      <c r="D66" s="292"/>
      <c r="E66" s="299"/>
      <c r="F66" s="299"/>
      <c r="G66" s="284">
        <v>0.36805555555555558</v>
      </c>
      <c r="H66" s="284">
        <v>0.52083333333333337</v>
      </c>
      <c r="I66" s="287">
        <v>0.54166666666666663</v>
      </c>
      <c r="J66" s="287">
        <v>0.72916666666666663</v>
      </c>
      <c r="K66" s="299"/>
      <c r="L66" s="299"/>
      <c r="M66" s="318">
        <f>(F73-E73)+(L73-K73)</f>
        <v>0</v>
      </c>
      <c r="N66" s="386">
        <f>(H66-G66)</f>
        <v>0.15277777777777779</v>
      </c>
      <c r="O66" s="354">
        <f>(J66-I66)</f>
        <v>0.1875</v>
      </c>
      <c r="P66" s="407">
        <f>SUM(M66:O73)</f>
        <v>0.34027777777777779</v>
      </c>
      <c r="R66" s="34" t="s">
        <v>835</v>
      </c>
      <c r="S66" s="34" t="s">
        <v>42</v>
      </c>
    </row>
    <row r="67" spans="1:28" ht="19.5" customHeight="1" x14ac:dyDescent="0.3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87"/>
      <c r="O67" s="355"/>
      <c r="P67" s="408"/>
      <c r="S67" s="232" t="s">
        <v>836</v>
      </c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87"/>
      <c r="O68" s="355"/>
      <c r="P68" s="408"/>
      <c r="S68" s="34" t="s">
        <v>214</v>
      </c>
      <c r="U68" s="34"/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87"/>
      <c r="O69" s="355"/>
      <c r="P69" s="408"/>
      <c r="S69" s="34"/>
      <c r="T69" t="s">
        <v>187</v>
      </c>
      <c r="U69" s="280" t="s">
        <v>1173</v>
      </c>
      <c r="V69" s="280"/>
      <c r="W69" s="198" t="s">
        <v>153</v>
      </c>
      <c r="X69" s="194" t="s">
        <v>201</v>
      </c>
      <c r="Y69" s="209">
        <v>1029343</v>
      </c>
      <c r="Z69" s="256" t="s">
        <v>1353</v>
      </c>
      <c r="AA69" s="188"/>
      <c r="AB69" s="188"/>
    </row>
    <row r="70" spans="1:28" ht="19.5" customHeight="1" x14ac:dyDescent="0.3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87"/>
      <c r="O70" s="355"/>
      <c r="P70" s="408"/>
      <c r="S70" s="34"/>
      <c r="T70" s="228" t="s">
        <v>1339</v>
      </c>
      <c r="U70" s="168"/>
      <c r="V70" s="168"/>
      <c r="Y70" s="34"/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87"/>
      <c r="O71" s="355"/>
      <c r="P71" s="408"/>
      <c r="S71" s="34"/>
      <c r="T71" s="34" t="s">
        <v>1352</v>
      </c>
      <c r="U71" s="280" t="s">
        <v>1216</v>
      </c>
      <c r="V71" s="280"/>
      <c r="W71" s="184" t="s">
        <v>151</v>
      </c>
      <c r="X71" s="194" t="s">
        <v>201</v>
      </c>
      <c r="Y71" s="209">
        <v>1029386</v>
      </c>
    </row>
    <row r="72" spans="1:28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87"/>
      <c r="O72" s="355"/>
      <c r="P72" s="408"/>
      <c r="S72" s="34"/>
      <c r="T72" s="228" t="s">
        <v>1354</v>
      </c>
      <c r="U72" s="168"/>
      <c r="V72" s="168"/>
      <c r="Y72" s="34"/>
    </row>
    <row r="73" spans="1:28" ht="19.5" customHeight="1" x14ac:dyDescent="0.25">
      <c r="A73" s="311"/>
      <c r="B73" s="314"/>
      <c r="C73" s="296"/>
      <c r="D73" s="298"/>
      <c r="E73" s="301"/>
      <c r="F73" s="301"/>
      <c r="G73" s="286"/>
      <c r="H73" s="286"/>
      <c r="I73" s="289"/>
      <c r="J73" s="289"/>
      <c r="K73" s="301"/>
      <c r="L73" s="301"/>
      <c r="M73" s="320"/>
      <c r="N73" s="388"/>
      <c r="O73" s="356"/>
      <c r="P73" s="409"/>
      <c r="Q73" s="62">
        <v>0.29166666666666669</v>
      </c>
      <c r="S73" s="34"/>
    </row>
    <row r="74" spans="1:28" ht="19.5" customHeight="1" x14ac:dyDescent="0.25">
      <c r="A74" s="309" t="s">
        <v>31</v>
      </c>
      <c r="B74" s="312">
        <f>SUM(B66+1)</f>
        <v>46150</v>
      </c>
      <c r="C74" s="336" t="s">
        <v>73</v>
      </c>
      <c r="D74" s="337"/>
      <c r="E74" s="342"/>
      <c r="F74" s="342"/>
      <c r="G74" s="345">
        <v>0</v>
      </c>
      <c r="H74" s="345">
        <v>0</v>
      </c>
      <c r="I74" s="345">
        <v>0</v>
      </c>
      <c r="J74" s="345">
        <v>0</v>
      </c>
      <c r="K74" s="342"/>
      <c r="L74" s="342"/>
      <c r="M74" s="333">
        <f>(F76-E76)+(L76-K76)</f>
        <v>0</v>
      </c>
      <c r="N74" s="376">
        <f>(H74-G74)</f>
        <v>0</v>
      </c>
      <c r="O74" s="376">
        <f>(J74-I74)</f>
        <v>0</v>
      </c>
      <c r="P74" s="376">
        <f>SUM(M74:O76)</f>
        <v>0</v>
      </c>
      <c r="R74" s="34"/>
      <c r="S74" s="34"/>
      <c r="T74" s="34"/>
      <c r="U74" s="34"/>
      <c r="W74" s="34"/>
    </row>
    <row r="75" spans="1:28" ht="19.5" customHeight="1" x14ac:dyDescent="0.25">
      <c r="A75" s="310"/>
      <c r="B75" s="313"/>
      <c r="C75" s="338"/>
      <c r="D75" s="339"/>
      <c r="E75" s="343"/>
      <c r="F75" s="343"/>
      <c r="G75" s="346"/>
      <c r="H75" s="346"/>
      <c r="I75" s="346"/>
      <c r="J75" s="346"/>
      <c r="K75" s="343"/>
      <c r="L75" s="343"/>
      <c r="M75" s="334"/>
      <c r="N75" s="377"/>
      <c r="O75" s="377"/>
      <c r="P75" s="377"/>
      <c r="S75" s="34"/>
      <c r="T75" s="34"/>
      <c r="V75" s="34"/>
      <c r="W75" s="34"/>
    </row>
    <row r="76" spans="1:28" ht="19.5" customHeight="1" x14ac:dyDescent="0.25">
      <c r="A76" s="311"/>
      <c r="B76" s="314"/>
      <c r="C76" s="340"/>
      <c r="D76" s="341"/>
      <c r="E76" s="344"/>
      <c r="F76" s="344"/>
      <c r="G76" s="347"/>
      <c r="H76" s="347"/>
      <c r="I76" s="347"/>
      <c r="J76" s="347"/>
      <c r="K76" s="344"/>
      <c r="L76" s="344"/>
      <c r="M76" s="335"/>
      <c r="N76" s="378"/>
      <c r="O76" s="378"/>
      <c r="P76" s="378"/>
      <c r="Q76" s="62">
        <v>0</v>
      </c>
      <c r="W76" s="34"/>
    </row>
    <row r="77" spans="1:28" ht="19.5" customHeight="1" x14ac:dyDescent="0.25">
      <c r="A77" s="35" t="s">
        <v>34</v>
      </c>
      <c r="B77" s="36">
        <f>SUM(B74+1)</f>
        <v>46151</v>
      </c>
      <c r="C77" s="290"/>
      <c r="D77" s="292"/>
      <c r="E77" s="120"/>
      <c r="F77" s="120"/>
      <c r="G77" s="107"/>
      <c r="H77" s="107"/>
      <c r="I77" s="107"/>
      <c r="J77" s="107"/>
      <c r="K77" s="120"/>
      <c r="L77" s="120"/>
      <c r="M77" s="318">
        <f>(F77-E77)+(L77-K77)</f>
        <v>0</v>
      </c>
      <c r="N77" s="318">
        <f>(H77-G77)+(J77-I77)</f>
        <v>0</v>
      </c>
      <c r="O77" s="318">
        <f>(H77-G77)+(J77-I77)</f>
        <v>0</v>
      </c>
      <c r="P77" s="318">
        <f>SUM(M77:O78)</f>
        <v>0</v>
      </c>
    </row>
    <row r="78" spans="1:28" ht="19.5" customHeight="1" x14ac:dyDescent="0.25">
      <c r="A78" s="37" t="s">
        <v>35</v>
      </c>
      <c r="B78" s="36">
        <f>SUM(B77+1)</f>
        <v>46152</v>
      </c>
      <c r="C78" s="296"/>
      <c r="D78" s="298"/>
      <c r="E78" s="116"/>
      <c r="F78" s="116"/>
      <c r="G78" s="101"/>
      <c r="H78" s="101"/>
      <c r="I78" s="101"/>
      <c r="J78" s="101"/>
      <c r="K78" s="116"/>
      <c r="L78" s="116"/>
      <c r="M78" s="320"/>
      <c r="N78" s="320"/>
      <c r="O78" s="320"/>
      <c r="P78" s="320"/>
    </row>
    <row r="79" spans="1:28" ht="30" customHeight="1" x14ac:dyDescent="0.25">
      <c r="A79" s="38"/>
      <c r="B79" s="38"/>
      <c r="C79" s="38"/>
      <c r="D79" s="38"/>
      <c r="E79" s="39"/>
      <c r="F79" s="40"/>
      <c r="G79" s="40"/>
      <c r="H79" s="38"/>
      <c r="I79" s="38"/>
      <c r="J79" s="38"/>
      <c r="K79" s="41"/>
      <c r="L79" s="41"/>
      <c r="M79" s="41"/>
      <c r="N79" s="38"/>
    </row>
    <row r="80" spans="1:28" ht="30.75" customHeight="1" x14ac:dyDescent="0.25">
      <c r="A80" s="38"/>
      <c r="B80" s="38"/>
      <c r="C80" s="38"/>
      <c r="D80" s="38"/>
      <c r="F80" s="38"/>
      <c r="G80" s="38"/>
      <c r="H80" s="38"/>
      <c r="I80" s="38"/>
      <c r="J80" s="330" t="s">
        <v>36</v>
      </c>
      <c r="K80" s="330"/>
      <c r="L80" s="330"/>
      <c r="M80" s="108">
        <f>SUM(M9+M40+M51+M66+M74+M77+M78)</f>
        <v>0</v>
      </c>
      <c r="N80" s="110">
        <f>SUM(N9+N40+N51+N66+N74+N77+N78)</f>
        <v>0.68750000000000011</v>
      </c>
      <c r="O80" s="109">
        <f>SUM(O9+O40+O51+O66+O74+O77+O78)</f>
        <v>0.78055555555555556</v>
      </c>
      <c r="P80" s="111">
        <f>SUM(P9+P40+P51+P66+P74+P77+P78)</f>
        <v>1.4680555555555554</v>
      </c>
    </row>
    <row r="81" spans="1:15" ht="30.75" customHeight="1" x14ac:dyDescent="0.25">
      <c r="A81" s="38"/>
      <c r="B81" s="38"/>
      <c r="C81" s="38"/>
      <c r="D81" s="38"/>
      <c r="F81" s="38"/>
      <c r="G81" s="38"/>
      <c r="H81" s="38"/>
      <c r="I81" s="38"/>
      <c r="J81" s="330" t="s">
        <v>37</v>
      </c>
      <c r="K81" s="330"/>
      <c r="L81" s="331"/>
      <c r="M81" s="42"/>
      <c r="N81" s="51">
        <f>SUM(Q9:Q78)</f>
        <v>1.1666666666666667</v>
      </c>
      <c r="O81" s="43"/>
    </row>
    <row r="82" spans="1:15" ht="30.75" customHeight="1" x14ac:dyDescent="0.25">
      <c r="A82" s="38"/>
      <c r="B82" s="38"/>
      <c r="C82" s="38"/>
      <c r="D82" s="38"/>
      <c r="F82" s="38"/>
      <c r="G82" s="38"/>
      <c r="H82" s="38"/>
      <c r="I82" s="38"/>
      <c r="J82" s="330" t="s">
        <v>38</v>
      </c>
      <c r="K82" s="330"/>
      <c r="L82" s="331"/>
      <c r="M82" s="42"/>
      <c r="N82" s="51">
        <f>SUM(P80-N81)</f>
        <v>0.30138888888888871</v>
      </c>
      <c r="O82" s="43"/>
    </row>
    <row r="83" spans="1:15" ht="30.75" customHeight="1" x14ac:dyDescent="0.25">
      <c r="A83" s="38"/>
      <c r="B83" s="38"/>
      <c r="C83" s="38"/>
      <c r="D83" s="38"/>
      <c r="F83" s="38"/>
      <c r="G83" s="38"/>
      <c r="H83" s="38"/>
      <c r="I83" s="38"/>
      <c r="J83" s="330" t="s">
        <v>39</v>
      </c>
      <c r="K83" s="330"/>
      <c r="L83" s="331"/>
      <c r="M83" s="42"/>
      <c r="N83" s="51">
        <f>'SEM18'!N68</f>
        <v>0.80833333333333357</v>
      </c>
      <c r="O83" s="43"/>
    </row>
    <row r="84" spans="1:15" ht="30.75" customHeight="1" x14ac:dyDescent="0.25">
      <c r="H84" s="38"/>
      <c r="I84" s="38"/>
      <c r="J84" s="330" t="s">
        <v>40</v>
      </c>
      <c r="K84" s="330"/>
      <c r="L84" s="331"/>
      <c r="M84" s="44"/>
      <c r="N84" s="52">
        <f>N82+N83</f>
        <v>1.1097222222222223</v>
      </c>
      <c r="O84" s="45"/>
    </row>
    <row r="91" spans="1:15" x14ac:dyDescent="0.25">
      <c r="F91" s="38"/>
      <c r="G91" s="38"/>
      <c r="H91" s="38"/>
      <c r="I91" s="38"/>
    </row>
    <row r="92" spans="1:15" x14ac:dyDescent="0.25">
      <c r="F92" s="38"/>
      <c r="G92" s="38"/>
      <c r="H92" s="38"/>
      <c r="I92" s="38"/>
    </row>
    <row r="93" spans="1:15" x14ac:dyDescent="0.25">
      <c r="F93" s="38"/>
      <c r="G93" s="38"/>
      <c r="H93" s="38"/>
      <c r="I93" s="38"/>
    </row>
    <row r="94" spans="1:15" x14ac:dyDescent="0.25">
      <c r="F94" s="38"/>
      <c r="G94" s="38"/>
      <c r="H94" s="38"/>
      <c r="I94" s="38"/>
    </row>
    <row r="95" spans="1:15" x14ac:dyDescent="0.25">
      <c r="F95" s="38"/>
      <c r="G95" s="38"/>
      <c r="H95" s="38"/>
      <c r="I95" s="38"/>
    </row>
    <row r="96" spans="1:15" x14ac:dyDescent="0.25">
      <c r="F96" s="38"/>
      <c r="G96" s="38"/>
      <c r="H96" s="38"/>
      <c r="I96" s="38"/>
    </row>
  </sheetData>
  <mergeCells count="110">
    <mergeCell ref="X38:Y38"/>
    <mergeCell ref="M77:M78"/>
    <mergeCell ref="N77:N78"/>
    <mergeCell ref="O77:O78"/>
    <mergeCell ref="P77:P78"/>
    <mergeCell ref="U24:V24"/>
    <mergeCell ref="U26:V26"/>
    <mergeCell ref="U43:V43"/>
    <mergeCell ref="U49:V49"/>
    <mergeCell ref="U59:V59"/>
    <mergeCell ref="U48:V48"/>
    <mergeCell ref="U31:V31"/>
    <mergeCell ref="U69:V69"/>
    <mergeCell ref="U71:V71"/>
    <mergeCell ref="K40:K50"/>
    <mergeCell ref="L40:L50"/>
    <mergeCell ref="J40:J50"/>
    <mergeCell ref="I40:I50"/>
    <mergeCell ref="J51:J65"/>
    <mergeCell ref="L74:L76"/>
    <mergeCell ref="N51:N65"/>
    <mergeCell ref="K51:K65"/>
    <mergeCell ref="L51:L65"/>
    <mergeCell ref="J66:J73"/>
    <mergeCell ref="J74:J76"/>
    <mergeCell ref="I51:I65"/>
    <mergeCell ref="I66:I73"/>
    <mergeCell ref="I74:I76"/>
    <mergeCell ref="Q6:Q7"/>
    <mergeCell ref="M74:M76"/>
    <mergeCell ref="N74:N76"/>
    <mergeCell ref="O74:O76"/>
    <mergeCell ref="P74:P76"/>
    <mergeCell ref="M66:M73"/>
    <mergeCell ref="N66:N73"/>
    <mergeCell ref="O66:O73"/>
    <mergeCell ref="P66:P73"/>
    <mergeCell ref="M51:M65"/>
    <mergeCell ref="O51:O65"/>
    <mergeCell ref="P51:P65"/>
    <mergeCell ref="M40:M50"/>
    <mergeCell ref="N40:N50"/>
    <mergeCell ref="O40:O50"/>
    <mergeCell ref="P40:P50"/>
    <mergeCell ref="A66:A73"/>
    <mergeCell ref="J84:L84"/>
    <mergeCell ref="J80:L80"/>
    <mergeCell ref="J81:L81"/>
    <mergeCell ref="J82:L82"/>
    <mergeCell ref="J83:L83"/>
    <mergeCell ref="A74:A76"/>
    <mergeCell ref="B66:B73"/>
    <mergeCell ref="B74:B76"/>
    <mergeCell ref="C66:D73"/>
    <mergeCell ref="C74:D76"/>
    <mergeCell ref="H66:H73"/>
    <mergeCell ref="H74:H76"/>
    <mergeCell ref="G66:G73"/>
    <mergeCell ref="G74:G76"/>
    <mergeCell ref="K74:K76"/>
    <mergeCell ref="C77:D78"/>
    <mergeCell ref="E66:E73"/>
    <mergeCell ref="E74:E76"/>
    <mergeCell ref="F74:F76"/>
    <mergeCell ref="F66:F73"/>
    <mergeCell ref="K66:K73"/>
    <mergeCell ref="L66:L73"/>
    <mergeCell ref="A1:N1"/>
    <mergeCell ref="G6:H6"/>
    <mergeCell ref="I6:J6"/>
    <mergeCell ref="K6:L6"/>
    <mergeCell ref="M6:P6"/>
    <mergeCell ref="P9:P39"/>
    <mergeCell ref="B9:B39"/>
    <mergeCell ref="C9:D39"/>
    <mergeCell ref="H9:H39"/>
    <mergeCell ref="J9:J39"/>
    <mergeCell ref="I9:I39"/>
    <mergeCell ref="G9:G39"/>
    <mergeCell ref="E9:E39"/>
    <mergeCell ref="F9:F39"/>
    <mergeCell ref="K9:K39"/>
    <mergeCell ref="L9:L39"/>
    <mergeCell ref="A9:A39"/>
    <mergeCell ref="M9:M39"/>
    <mergeCell ref="N9:N39"/>
    <mergeCell ref="O9:O39"/>
    <mergeCell ref="A40:A50"/>
    <mergeCell ref="A51:A65"/>
    <mergeCell ref="B40:B50"/>
    <mergeCell ref="B51:B65"/>
    <mergeCell ref="C40:D50"/>
    <mergeCell ref="C51:D65"/>
    <mergeCell ref="H40:H50"/>
    <mergeCell ref="H51:H65"/>
    <mergeCell ref="G40:G50"/>
    <mergeCell ref="G51:G65"/>
    <mergeCell ref="E40:E50"/>
    <mergeCell ref="F40:F50"/>
    <mergeCell ref="E51:E65"/>
    <mergeCell ref="F51:F65"/>
    <mergeCell ref="U15:V15"/>
    <mergeCell ref="U16:V16"/>
    <mergeCell ref="U17:V17"/>
    <mergeCell ref="U18:V18"/>
    <mergeCell ref="U20:V20"/>
    <mergeCell ref="U21:V21"/>
    <mergeCell ref="U23:V23"/>
    <mergeCell ref="U33:V33"/>
    <mergeCell ref="U54:V5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106">
    <pageSetUpPr fitToPage="1"/>
  </sheetPr>
  <dimension ref="A1:AF87"/>
  <sheetViews>
    <sheetView topLeftCell="A3" zoomScale="90" workbookViewId="0">
      <selection activeCell="Y46" sqref="Y46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1796875" customWidth="1"/>
    <col min="19" max="19" width="13" customWidth="1"/>
    <col min="20" max="21" width="13.1796875" customWidth="1"/>
    <col min="22" max="22" width="13" customWidth="1"/>
    <col min="23" max="23" width="14.269531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78</v>
      </c>
      <c r="B5" s="13" t="s">
        <v>3</v>
      </c>
      <c r="C5" s="14">
        <f>SUM('SEM19'!B78+1)</f>
        <v>46153</v>
      </c>
      <c r="D5" s="15" t="s">
        <v>4</v>
      </c>
      <c r="E5" s="16">
        <f>SUM(B69)</f>
        <v>46159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46153</v>
      </c>
      <c r="C9" s="290" t="s">
        <v>1358</v>
      </c>
      <c r="D9" s="292"/>
      <c r="E9" s="302">
        <v>0</v>
      </c>
      <c r="F9" s="302">
        <v>0</v>
      </c>
      <c r="G9" s="284">
        <v>0.34652777777777777</v>
      </c>
      <c r="H9" s="284">
        <v>0.52083333333333337</v>
      </c>
      <c r="I9" s="287">
        <v>0.54166666666666663</v>
      </c>
      <c r="J9" s="287">
        <v>0.72152777777777777</v>
      </c>
      <c r="K9" s="302"/>
      <c r="L9" s="302"/>
      <c r="M9" s="318">
        <f>(F9-E9)+(L9-K9)</f>
        <v>0</v>
      </c>
      <c r="N9" s="321">
        <f>(H9-G9)</f>
        <v>0.1743055555555556</v>
      </c>
      <c r="O9" s="324">
        <f>(J9-I9)</f>
        <v>0.17986111111111114</v>
      </c>
      <c r="P9" s="327">
        <f>SUM(M9:O28)</f>
        <v>0.35416666666666674</v>
      </c>
      <c r="R9" s="34" t="s">
        <v>172</v>
      </c>
      <c r="S9" s="34" t="s">
        <v>29</v>
      </c>
    </row>
    <row r="10" spans="1:29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181</v>
      </c>
    </row>
    <row r="11" spans="1:29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214</v>
      </c>
      <c r="W11" s="34"/>
    </row>
    <row r="12" spans="1:29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/>
      <c r="T12" s="34" t="s">
        <v>205</v>
      </c>
      <c r="U12" s="280" t="s">
        <v>212</v>
      </c>
      <c r="V12" s="281"/>
      <c r="W12" s="198" t="s">
        <v>153</v>
      </c>
      <c r="X12" s="227" t="s">
        <v>201</v>
      </c>
      <c r="Y12" s="215">
        <v>1029416</v>
      </c>
      <c r="Z12" s="249" t="s">
        <v>952</v>
      </c>
      <c r="AA12" s="189"/>
      <c r="AB12" s="189"/>
      <c r="AC12" s="189"/>
    </row>
    <row r="13" spans="1:29" ht="19.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/>
      <c r="T13" s="228" t="s">
        <v>1356</v>
      </c>
      <c r="U13" s="168"/>
      <c r="V13" s="1"/>
    </row>
    <row r="14" spans="1:29" ht="19.5" customHeight="1" x14ac:dyDescent="0.3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/>
      <c r="T14" s="228" t="s">
        <v>227</v>
      </c>
      <c r="U14" s="168"/>
      <c r="V14" s="1"/>
      <c r="W14" s="198" t="s">
        <v>153</v>
      </c>
      <c r="X14" s="256" t="s">
        <v>1361</v>
      </c>
      <c r="Y14" s="188"/>
      <c r="Z14" s="188"/>
    </row>
    <row r="15" spans="1:29" ht="19.5" customHeight="1" x14ac:dyDescent="0.3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/>
      <c r="T15" s="228" t="s">
        <v>1357</v>
      </c>
      <c r="U15" s="168"/>
      <c r="V15" s="1"/>
    </row>
    <row r="16" spans="1:29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4" t="s">
        <v>835</v>
      </c>
      <c r="S16" s="34" t="s">
        <v>28</v>
      </c>
    </row>
    <row r="17" spans="1:29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232" t="s">
        <v>836</v>
      </c>
    </row>
    <row r="18" spans="1:29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 t="s">
        <v>1355</v>
      </c>
      <c r="U18" s="34"/>
      <c r="W18" s="184" t="s">
        <v>151</v>
      </c>
    </row>
    <row r="19" spans="1:29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s="34" t="s">
        <v>248</v>
      </c>
    </row>
    <row r="20" spans="1:29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s="34" t="s">
        <v>178</v>
      </c>
      <c r="U20" s="280" t="s">
        <v>1214</v>
      </c>
      <c r="V20" s="281"/>
      <c r="W20" s="198" t="s">
        <v>153</v>
      </c>
      <c r="X20" s="206" t="s">
        <v>201</v>
      </c>
      <c r="Y20" s="209">
        <v>1029390</v>
      </c>
      <c r="Z20" s="256" t="s">
        <v>1353</v>
      </c>
      <c r="AA20" s="188"/>
      <c r="AB20" s="188"/>
    </row>
    <row r="21" spans="1:29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/>
      <c r="T21" t="s">
        <v>187</v>
      </c>
      <c r="U21" s="280" t="s">
        <v>1173</v>
      </c>
      <c r="V21" s="280"/>
      <c r="W21" s="198" t="s">
        <v>153</v>
      </c>
      <c r="X21" s="194" t="s">
        <v>201</v>
      </c>
      <c r="Y21" s="209">
        <v>1029343</v>
      </c>
      <c r="Z21" s="256" t="s">
        <v>1353</v>
      </c>
      <c r="AA21" s="188"/>
      <c r="AB21" s="188"/>
    </row>
    <row r="22" spans="1:29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  <c r="T22" s="34" t="s">
        <v>197</v>
      </c>
      <c r="U22" s="280" t="s">
        <v>986</v>
      </c>
      <c r="V22" s="281"/>
      <c r="W22" s="198" t="s">
        <v>153</v>
      </c>
      <c r="X22" s="194" t="s">
        <v>201</v>
      </c>
      <c r="Y22" s="209">
        <v>1029300</v>
      </c>
      <c r="Z22" s="256" t="s">
        <v>1353</v>
      </c>
      <c r="AA22" s="188"/>
      <c r="AB22" s="188"/>
    </row>
    <row r="23" spans="1:29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 t="s">
        <v>214</v>
      </c>
      <c r="T23" s="34"/>
      <c r="U23" s="168"/>
      <c r="V23" s="1"/>
      <c r="W23" s="34"/>
      <c r="Y23" s="34"/>
      <c r="Z23" s="174"/>
    </row>
    <row r="24" spans="1:29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/>
      <c r="T24" s="34" t="s">
        <v>1352</v>
      </c>
      <c r="U24" s="280" t="s">
        <v>1216</v>
      </c>
      <c r="V24" s="280"/>
      <c r="W24" s="184" t="s">
        <v>151</v>
      </c>
      <c r="X24" s="194" t="s">
        <v>201</v>
      </c>
      <c r="Y24" s="209">
        <v>1029386</v>
      </c>
      <c r="Z24" s="174"/>
    </row>
    <row r="25" spans="1:29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/>
      <c r="T25" s="228" t="s">
        <v>1354</v>
      </c>
      <c r="U25" s="168"/>
      <c r="V25" s="168"/>
      <c r="Y25" s="34"/>
      <c r="Z25" s="174"/>
    </row>
    <row r="26" spans="1:29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 t="s">
        <v>1360</v>
      </c>
      <c r="S26" s="34" t="s">
        <v>33</v>
      </c>
      <c r="T26" s="228"/>
      <c r="U26" s="168"/>
      <c r="V26" s="168"/>
      <c r="Y26" s="34"/>
      <c r="Z26" s="174"/>
    </row>
    <row r="27" spans="1:29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S27" s="232" t="s">
        <v>1359</v>
      </c>
      <c r="T27" s="228"/>
      <c r="U27" s="168"/>
      <c r="V27" s="168"/>
      <c r="W27" s="198" t="s">
        <v>153</v>
      </c>
      <c r="Y27" s="34"/>
      <c r="Z27" s="174"/>
    </row>
    <row r="28" spans="1:29" ht="19.5" customHeight="1" x14ac:dyDescent="0.25">
      <c r="A28" s="311"/>
      <c r="B28" s="314"/>
      <c r="C28" s="296"/>
      <c r="D28" s="298"/>
      <c r="E28" s="304"/>
      <c r="F28" s="304"/>
      <c r="G28" s="286"/>
      <c r="H28" s="286"/>
      <c r="I28" s="289"/>
      <c r="J28" s="289"/>
      <c r="K28" s="304"/>
      <c r="L28" s="304"/>
      <c r="M28" s="320"/>
      <c r="N28" s="323"/>
      <c r="O28" s="326"/>
      <c r="P28" s="329"/>
      <c r="Q28" s="62">
        <v>0.29166666666666669</v>
      </c>
    </row>
    <row r="29" spans="1:29" ht="19.5" customHeight="1" x14ac:dyDescent="0.25">
      <c r="A29" s="309" t="s">
        <v>22</v>
      </c>
      <c r="B29" s="312">
        <f>SUM(B9+1)</f>
        <v>46154</v>
      </c>
      <c r="C29" s="290" t="s">
        <v>1152</v>
      </c>
      <c r="D29" s="292"/>
      <c r="E29" s="302">
        <v>0</v>
      </c>
      <c r="F29" s="302">
        <v>0</v>
      </c>
      <c r="G29" s="284">
        <v>0.34444444444444444</v>
      </c>
      <c r="H29" s="284">
        <v>0.52083333333333337</v>
      </c>
      <c r="I29" s="287">
        <v>0.5625</v>
      </c>
      <c r="J29" s="287">
        <v>0.74722222222222223</v>
      </c>
      <c r="K29" s="302"/>
      <c r="L29" s="302"/>
      <c r="M29" s="318"/>
      <c r="N29" s="321">
        <f>(H29-G29)</f>
        <v>0.17638888888888893</v>
      </c>
      <c r="O29" s="324">
        <f>(J29-I29)</f>
        <v>0.18472222222222223</v>
      </c>
      <c r="P29" s="327">
        <f>SUM(M29:O43)</f>
        <v>0.36111111111111116</v>
      </c>
      <c r="R29" s="34" t="s">
        <v>835</v>
      </c>
      <c r="S29" s="34" t="s">
        <v>23</v>
      </c>
    </row>
    <row r="30" spans="1:29" ht="19.5" customHeight="1" x14ac:dyDescent="0.3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232" t="s">
        <v>836</v>
      </c>
    </row>
    <row r="31" spans="1:29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34" t="s">
        <v>1362</v>
      </c>
      <c r="U31" s="34"/>
    </row>
    <row r="32" spans="1:29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T32" s="34" t="s">
        <v>178</v>
      </c>
      <c r="U32" s="280" t="s">
        <v>1214</v>
      </c>
      <c r="V32" s="281"/>
      <c r="W32" s="198" t="s">
        <v>153</v>
      </c>
      <c r="X32" s="206" t="s">
        <v>201</v>
      </c>
      <c r="Y32" s="209">
        <v>1029390</v>
      </c>
      <c r="Z32" s="256" t="s">
        <v>905</v>
      </c>
      <c r="AA32" s="188"/>
      <c r="AB32" s="188"/>
      <c r="AC32" s="188"/>
    </row>
    <row r="33" spans="1:32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34"/>
      <c r="T33" t="s">
        <v>187</v>
      </c>
      <c r="U33" s="280" t="s">
        <v>1173</v>
      </c>
      <c r="V33" s="280"/>
      <c r="W33" s="184" t="s">
        <v>151</v>
      </c>
      <c r="X33" s="194" t="s">
        <v>201</v>
      </c>
      <c r="Y33" s="209">
        <v>1029343</v>
      </c>
      <c r="Z33" s="174"/>
    </row>
    <row r="34" spans="1:32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34"/>
      <c r="T34" s="228" t="s">
        <v>764</v>
      </c>
      <c r="U34" s="168"/>
      <c r="V34" s="168"/>
      <c r="W34" s="34"/>
      <c r="Y34" s="34"/>
      <c r="Z34" s="174"/>
    </row>
    <row r="35" spans="1:32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/>
      <c r="T35" s="34" t="s">
        <v>197</v>
      </c>
      <c r="U35" s="280" t="s">
        <v>986</v>
      </c>
      <c r="V35" s="281"/>
      <c r="W35" s="198" t="s">
        <v>153</v>
      </c>
      <c r="X35" s="194" t="s">
        <v>201</v>
      </c>
      <c r="Y35" s="209">
        <v>1029300</v>
      </c>
      <c r="Z35" s="256" t="s">
        <v>905</v>
      </c>
      <c r="AA35" s="188"/>
      <c r="AB35" s="188"/>
      <c r="AC35" s="188"/>
    </row>
    <row r="36" spans="1:32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 t="s">
        <v>214</v>
      </c>
      <c r="T36" s="34"/>
      <c r="U36" s="168"/>
      <c r="V36" s="1"/>
      <c r="W36" s="34"/>
      <c r="Y36" s="34"/>
      <c r="Z36" s="174"/>
    </row>
    <row r="37" spans="1:32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34"/>
      <c r="T37" s="34" t="s">
        <v>1352</v>
      </c>
      <c r="U37" s="280" t="s">
        <v>1216</v>
      </c>
      <c r="V37" s="280"/>
      <c r="W37" s="184" t="s">
        <v>151</v>
      </c>
      <c r="X37" s="194" t="s">
        <v>201</v>
      </c>
      <c r="Y37" s="209">
        <v>1029386</v>
      </c>
      <c r="Z37" s="174"/>
    </row>
    <row r="38" spans="1:32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R38" s="34" t="s">
        <v>172</v>
      </c>
      <c r="S38" s="34" t="s">
        <v>25</v>
      </c>
      <c r="Z38" s="174"/>
    </row>
    <row r="39" spans="1:32" ht="19.5" customHeight="1" x14ac:dyDescent="0.3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232" t="s">
        <v>181</v>
      </c>
    </row>
    <row r="40" spans="1:32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34" t="s">
        <v>214</v>
      </c>
    </row>
    <row r="41" spans="1:32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34"/>
      <c r="T41" s="34" t="s">
        <v>205</v>
      </c>
      <c r="U41" s="280" t="s">
        <v>212</v>
      </c>
      <c r="V41" s="281"/>
      <c r="W41" s="198" t="s">
        <v>153</v>
      </c>
      <c r="X41" s="227" t="s">
        <v>201</v>
      </c>
      <c r="Y41" s="215">
        <v>1029416</v>
      </c>
      <c r="Z41" s="249" t="s">
        <v>952</v>
      </c>
      <c r="AA41" s="189"/>
      <c r="AB41" s="189"/>
      <c r="AC41" s="189"/>
    </row>
    <row r="42" spans="1:32" ht="19.5" customHeight="1" x14ac:dyDescent="0.3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34"/>
      <c r="T42" s="228" t="s">
        <v>1356</v>
      </c>
      <c r="U42" s="168"/>
      <c r="V42" s="1"/>
    </row>
    <row r="43" spans="1:32" ht="19.5" customHeight="1" x14ac:dyDescent="0.25">
      <c r="A43" s="311"/>
      <c r="B43" s="314"/>
      <c r="C43" s="296"/>
      <c r="D43" s="298"/>
      <c r="E43" s="304"/>
      <c r="F43" s="304"/>
      <c r="G43" s="286"/>
      <c r="H43" s="286"/>
      <c r="I43" s="289"/>
      <c r="J43" s="289"/>
      <c r="K43" s="304"/>
      <c r="L43" s="304"/>
      <c r="M43" s="320"/>
      <c r="N43" s="323"/>
      <c r="O43" s="326"/>
      <c r="P43" s="329"/>
      <c r="Q43" s="62">
        <v>0.29166666666666669</v>
      </c>
    </row>
    <row r="44" spans="1:32" ht="19.5" customHeight="1" x14ac:dyDescent="0.25">
      <c r="A44" s="309" t="s">
        <v>26</v>
      </c>
      <c r="B44" s="312">
        <f>SUM(B29+1)</f>
        <v>46155</v>
      </c>
      <c r="C44" s="290" t="s">
        <v>1365</v>
      </c>
      <c r="D44" s="292"/>
      <c r="E44" s="302">
        <v>0</v>
      </c>
      <c r="F44" s="302">
        <v>0</v>
      </c>
      <c r="G44" s="284">
        <v>0.30555555555555558</v>
      </c>
      <c r="H44" s="284">
        <v>0.52083333333333337</v>
      </c>
      <c r="I44" s="287">
        <v>0.5625</v>
      </c>
      <c r="J44" s="287">
        <v>0.71666666666666667</v>
      </c>
      <c r="K44" s="302"/>
      <c r="L44" s="302"/>
      <c r="M44" s="318">
        <f>(F44-E44)+(L44-K44)</f>
        <v>0</v>
      </c>
      <c r="N44" s="321">
        <f>(H44-G44)</f>
        <v>0.21527777777777779</v>
      </c>
      <c r="O44" s="324">
        <f>(J44-I44)</f>
        <v>0.15416666666666667</v>
      </c>
      <c r="P44" s="327">
        <f>SUM(M44:O52)</f>
        <v>0.36944444444444446</v>
      </c>
      <c r="R44" s="34" t="s">
        <v>835</v>
      </c>
      <c r="S44" s="34" t="s">
        <v>29</v>
      </c>
    </row>
    <row r="45" spans="1:32" ht="19.5" customHeight="1" x14ac:dyDescent="0.3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/>
      <c r="S45" s="232" t="s">
        <v>836</v>
      </c>
    </row>
    <row r="46" spans="1:32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34"/>
      <c r="T46" t="s">
        <v>187</v>
      </c>
      <c r="U46" s="280" t="s">
        <v>1173</v>
      </c>
      <c r="V46" s="280"/>
      <c r="W46" s="198" t="s">
        <v>153</v>
      </c>
      <c r="X46" s="194" t="s">
        <v>201</v>
      </c>
      <c r="Y46" s="209">
        <v>1029343</v>
      </c>
      <c r="Z46" s="256" t="s">
        <v>1363</v>
      </c>
      <c r="AA46" s="188"/>
      <c r="AB46" s="188"/>
      <c r="AC46" s="256" t="s">
        <v>905</v>
      </c>
      <c r="AD46" s="188"/>
      <c r="AE46" s="188"/>
      <c r="AF46" s="188"/>
    </row>
    <row r="47" spans="1:32" ht="19.5" customHeight="1" x14ac:dyDescent="0.3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T47" s="228" t="s">
        <v>764</v>
      </c>
      <c r="U47" s="168"/>
      <c r="V47" s="168"/>
      <c r="W47" s="34"/>
      <c r="Y47" s="34"/>
      <c r="Z47" s="174"/>
    </row>
    <row r="48" spans="1:32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t="s">
        <v>825</v>
      </c>
      <c r="S48" s="34" t="s">
        <v>28</v>
      </c>
    </row>
    <row r="49" spans="1:25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288</v>
      </c>
      <c r="V49" s="34"/>
    </row>
    <row r="50" spans="1:25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t="s">
        <v>214</v>
      </c>
      <c r="V50" s="34"/>
    </row>
    <row r="51" spans="1:25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T51" t="s">
        <v>186</v>
      </c>
      <c r="U51" s="281" t="s">
        <v>1364</v>
      </c>
      <c r="V51" s="281"/>
      <c r="W51" s="184" t="s">
        <v>151</v>
      </c>
    </row>
    <row r="52" spans="1:25" ht="19.5" customHeight="1" x14ac:dyDescent="0.25">
      <c r="A52" s="311"/>
      <c r="B52" s="314"/>
      <c r="C52" s="296"/>
      <c r="D52" s="298"/>
      <c r="E52" s="304"/>
      <c r="F52" s="304"/>
      <c r="G52" s="286"/>
      <c r="H52" s="286"/>
      <c r="I52" s="289"/>
      <c r="J52" s="289"/>
      <c r="K52" s="304"/>
      <c r="L52" s="304"/>
      <c r="M52" s="320"/>
      <c r="N52" s="323"/>
      <c r="O52" s="326"/>
      <c r="P52" s="329"/>
      <c r="Q52" s="62">
        <v>0.29166666666666669</v>
      </c>
    </row>
    <row r="53" spans="1:25" ht="19.5" customHeight="1" x14ac:dyDescent="0.25">
      <c r="A53" s="309" t="s">
        <v>30</v>
      </c>
      <c r="B53" s="312">
        <f>SUM(B44+1)</f>
        <v>46156</v>
      </c>
      <c r="C53" s="336" t="s">
        <v>73</v>
      </c>
      <c r="D53" s="337"/>
      <c r="E53" s="126"/>
      <c r="F53" s="126"/>
      <c r="G53" s="345">
        <v>0</v>
      </c>
      <c r="H53" s="345">
        <v>0</v>
      </c>
      <c r="I53" s="345">
        <v>0</v>
      </c>
      <c r="J53" s="345">
        <v>0</v>
      </c>
      <c r="K53" s="265"/>
      <c r="L53" s="265"/>
      <c r="M53" s="333">
        <f>(F55-E55)+(L55-K55)</f>
        <v>0</v>
      </c>
      <c r="N53" s="333">
        <f>(H53-G53)</f>
        <v>0</v>
      </c>
      <c r="O53" s="333">
        <f>(J53-I53)</f>
        <v>0</v>
      </c>
      <c r="P53" s="333">
        <f>SUM(M53:O55)</f>
        <v>0</v>
      </c>
    </row>
    <row r="54" spans="1:25" ht="19.5" customHeight="1" x14ac:dyDescent="0.25">
      <c r="A54" s="310"/>
      <c r="B54" s="313"/>
      <c r="C54" s="338"/>
      <c r="D54" s="339"/>
      <c r="E54" s="122"/>
      <c r="F54" s="122"/>
      <c r="G54" s="346"/>
      <c r="H54" s="346"/>
      <c r="I54" s="346"/>
      <c r="J54" s="346"/>
      <c r="K54" s="266"/>
      <c r="L54" s="266"/>
      <c r="M54" s="334"/>
      <c r="N54" s="334"/>
      <c r="O54" s="334"/>
      <c r="P54" s="334"/>
    </row>
    <row r="55" spans="1:25" ht="19.5" customHeight="1" x14ac:dyDescent="0.25">
      <c r="A55" s="311"/>
      <c r="B55" s="314"/>
      <c r="C55" s="340"/>
      <c r="D55" s="341"/>
      <c r="E55" s="127"/>
      <c r="F55" s="127"/>
      <c r="G55" s="347"/>
      <c r="H55" s="347"/>
      <c r="I55" s="347"/>
      <c r="J55" s="347"/>
      <c r="K55" s="267"/>
      <c r="L55" s="267"/>
      <c r="M55" s="335"/>
      <c r="N55" s="335"/>
      <c r="O55" s="335"/>
      <c r="P55" s="335"/>
      <c r="Q55" s="62">
        <v>0</v>
      </c>
    </row>
    <row r="56" spans="1:25" ht="19.5" customHeight="1" x14ac:dyDescent="0.25">
      <c r="A56" s="309" t="s">
        <v>31</v>
      </c>
      <c r="B56" s="312">
        <f>SUM(B53+1)</f>
        <v>46157</v>
      </c>
      <c r="C56" s="290" t="s">
        <v>1366</v>
      </c>
      <c r="D56" s="292"/>
      <c r="E56" s="410">
        <v>0</v>
      </c>
      <c r="F56" s="410">
        <v>0</v>
      </c>
      <c r="G56" s="284">
        <v>0.33541666666666664</v>
      </c>
      <c r="H56" s="284">
        <v>0.52083333333333337</v>
      </c>
      <c r="I56" s="287">
        <v>0.55208333333333337</v>
      </c>
      <c r="J56" s="287">
        <v>0.64583333333333337</v>
      </c>
      <c r="K56" s="183"/>
      <c r="L56" s="183"/>
      <c r="M56" s="318">
        <f>(F67-E67)+(L67-K67)</f>
        <v>0</v>
      </c>
      <c r="N56" s="321">
        <f>(H56-G56)</f>
        <v>0.18541666666666673</v>
      </c>
      <c r="O56" s="324">
        <f>(J56-I56)</f>
        <v>9.375E-2</v>
      </c>
      <c r="P56" s="327">
        <f>SUM(M56:O67)</f>
        <v>0.27916666666666673</v>
      </c>
      <c r="R56" t="s">
        <v>825</v>
      </c>
      <c r="S56" s="34" t="s">
        <v>23</v>
      </c>
    </row>
    <row r="57" spans="1:25" ht="19.5" customHeight="1" x14ac:dyDescent="0.3">
      <c r="A57" s="310"/>
      <c r="B57" s="313"/>
      <c r="C57" s="293"/>
      <c r="D57" s="295"/>
      <c r="E57" s="411"/>
      <c r="F57" s="411"/>
      <c r="G57" s="285"/>
      <c r="H57" s="285"/>
      <c r="I57" s="288"/>
      <c r="J57" s="288"/>
      <c r="K57" s="180"/>
      <c r="L57" s="180"/>
      <c r="M57" s="319"/>
      <c r="N57" s="322"/>
      <c r="O57" s="325"/>
      <c r="P57" s="328"/>
      <c r="S57" s="232" t="s">
        <v>288</v>
      </c>
      <c r="V57" s="34"/>
    </row>
    <row r="58" spans="1:25" ht="19.5" customHeight="1" x14ac:dyDescent="0.25">
      <c r="A58" s="310"/>
      <c r="B58" s="313"/>
      <c r="C58" s="293"/>
      <c r="D58" s="295"/>
      <c r="E58" s="411"/>
      <c r="F58" s="411"/>
      <c r="G58" s="285"/>
      <c r="H58" s="285"/>
      <c r="I58" s="288"/>
      <c r="J58" s="288"/>
      <c r="K58" s="180"/>
      <c r="L58" s="180"/>
      <c r="M58" s="319"/>
      <c r="N58" s="322"/>
      <c r="O58" s="325"/>
      <c r="P58" s="328"/>
      <c r="S58" t="s">
        <v>214</v>
      </c>
      <c r="V58" s="34"/>
    </row>
    <row r="59" spans="1:25" ht="19.5" customHeight="1" x14ac:dyDescent="0.25">
      <c r="A59" s="310"/>
      <c r="B59" s="313"/>
      <c r="C59" s="293"/>
      <c r="D59" s="295"/>
      <c r="E59" s="411"/>
      <c r="F59" s="411"/>
      <c r="G59" s="285"/>
      <c r="H59" s="285"/>
      <c r="I59" s="288"/>
      <c r="J59" s="288"/>
      <c r="K59" s="180"/>
      <c r="L59" s="180"/>
      <c r="M59" s="319"/>
      <c r="N59" s="322"/>
      <c r="O59" s="325"/>
      <c r="P59" s="328"/>
      <c r="T59" t="s">
        <v>186</v>
      </c>
      <c r="U59" s="281" t="s">
        <v>1364</v>
      </c>
      <c r="V59" s="281"/>
      <c r="W59" s="184" t="s">
        <v>151</v>
      </c>
    </row>
    <row r="60" spans="1:25" ht="19.5" customHeight="1" x14ac:dyDescent="0.25">
      <c r="A60" s="310"/>
      <c r="B60" s="313"/>
      <c r="C60" s="293"/>
      <c r="D60" s="295"/>
      <c r="E60" s="411"/>
      <c r="F60" s="411"/>
      <c r="G60" s="285"/>
      <c r="H60" s="285"/>
      <c r="I60" s="288"/>
      <c r="J60" s="288"/>
      <c r="K60" s="180"/>
      <c r="L60" s="180"/>
      <c r="M60" s="319"/>
      <c r="N60" s="322"/>
      <c r="O60" s="325"/>
      <c r="P60" s="328"/>
      <c r="R60" s="34" t="s">
        <v>133</v>
      </c>
      <c r="S60" s="34" t="s">
        <v>24</v>
      </c>
      <c r="W60" s="34"/>
    </row>
    <row r="61" spans="1:25" ht="19.5" customHeight="1" x14ac:dyDescent="0.3">
      <c r="A61" s="310"/>
      <c r="B61" s="313"/>
      <c r="C61" s="293"/>
      <c r="D61" s="295"/>
      <c r="E61" s="411"/>
      <c r="F61" s="411"/>
      <c r="G61" s="285"/>
      <c r="H61" s="285"/>
      <c r="I61" s="288"/>
      <c r="J61" s="288"/>
      <c r="K61" s="180"/>
      <c r="L61" s="180"/>
      <c r="M61" s="319"/>
      <c r="N61" s="322"/>
      <c r="O61" s="325"/>
      <c r="P61" s="328"/>
      <c r="S61" s="232" t="s">
        <v>134</v>
      </c>
      <c r="W61" s="34"/>
    </row>
    <row r="62" spans="1:25" ht="19.5" customHeight="1" x14ac:dyDescent="0.25">
      <c r="A62" s="310"/>
      <c r="B62" s="313"/>
      <c r="C62" s="293"/>
      <c r="D62" s="295"/>
      <c r="E62" s="411"/>
      <c r="F62" s="411"/>
      <c r="G62" s="285"/>
      <c r="H62" s="285"/>
      <c r="I62" s="288"/>
      <c r="J62" s="288"/>
      <c r="K62" s="180"/>
      <c r="L62" s="180"/>
      <c r="M62" s="319"/>
      <c r="N62" s="322"/>
      <c r="O62" s="325"/>
      <c r="P62" s="328"/>
      <c r="S62" s="34" t="s">
        <v>1367</v>
      </c>
      <c r="W62" s="198" t="s">
        <v>153</v>
      </c>
      <c r="X62" s="194" t="s">
        <v>201</v>
      </c>
      <c r="Y62" s="209">
        <v>1029480</v>
      </c>
    </row>
    <row r="63" spans="1:25" ht="19.5" customHeight="1" x14ac:dyDescent="0.25">
      <c r="A63" s="310"/>
      <c r="B63" s="313"/>
      <c r="C63" s="293"/>
      <c r="D63" s="295"/>
      <c r="E63" s="411"/>
      <c r="F63" s="411"/>
      <c r="G63" s="285"/>
      <c r="H63" s="285"/>
      <c r="I63" s="288"/>
      <c r="J63" s="288"/>
      <c r="K63" s="180"/>
      <c r="L63" s="180"/>
      <c r="M63" s="319"/>
      <c r="N63" s="322"/>
      <c r="O63" s="325"/>
      <c r="P63" s="328"/>
      <c r="R63" s="34" t="s">
        <v>1368</v>
      </c>
      <c r="S63" s="34" t="s">
        <v>23</v>
      </c>
      <c r="W63" s="34"/>
      <c r="Y63" s="34"/>
    </row>
    <row r="64" spans="1:25" ht="19.5" customHeight="1" x14ac:dyDescent="0.3">
      <c r="A64" s="310"/>
      <c r="B64" s="313"/>
      <c r="C64" s="293"/>
      <c r="D64" s="295"/>
      <c r="E64" s="411"/>
      <c r="F64" s="411"/>
      <c r="G64" s="285"/>
      <c r="H64" s="285"/>
      <c r="I64" s="288"/>
      <c r="J64" s="288"/>
      <c r="K64" s="180"/>
      <c r="L64" s="180"/>
      <c r="M64" s="319"/>
      <c r="N64" s="322"/>
      <c r="O64" s="325"/>
      <c r="P64" s="328"/>
      <c r="S64" s="232" t="s">
        <v>1369</v>
      </c>
      <c r="W64" s="34"/>
      <c r="Y64" s="34"/>
    </row>
    <row r="65" spans="1:28" ht="19.5" customHeight="1" x14ac:dyDescent="0.25">
      <c r="A65" s="310"/>
      <c r="B65" s="313"/>
      <c r="C65" s="293"/>
      <c r="D65" s="295"/>
      <c r="E65" s="411"/>
      <c r="F65" s="411"/>
      <c r="G65" s="285"/>
      <c r="H65" s="285"/>
      <c r="I65" s="288"/>
      <c r="J65" s="288"/>
      <c r="K65" s="180"/>
      <c r="L65" s="180"/>
      <c r="M65" s="319"/>
      <c r="N65" s="322"/>
      <c r="O65" s="325"/>
      <c r="P65" s="328"/>
      <c r="S65" s="34" t="s">
        <v>1370</v>
      </c>
      <c r="W65" s="198" t="s">
        <v>153</v>
      </c>
      <c r="X65" s="194" t="s">
        <v>201</v>
      </c>
      <c r="Y65" s="209">
        <v>1029487</v>
      </c>
      <c r="Z65" s="256" t="s">
        <v>1028</v>
      </c>
      <c r="AA65" s="188"/>
      <c r="AB65" s="188"/>
    </row>
    <row r="66" spans="1:28" ht="19.5" customHeight="1" x14ac:dyDescent="0.25">
      <c r="A66" s="310"/>
      <c r="B66" s="313"/>
      <c r="C66" s="293"/>
      <c r="D66" s="295"/>
      <c r="E66" s="411"/>
      <c r="F66" s="411"/>
      <c r="G66" s="285"/>
      <c r="H66" s="285"/>
      <c r="I66" s="288"/>
      <c r="J66" s="288"/>
      <c r="K66" s="180"/>
      <c r="L66" s="180"/>
      <c r="M66" s="319"/>
      <c r="N66" s="322"/>
      <c r="O66" s="325"/>
      <c r="P66" s="328"/>
      <c r="S66" s="34"/>
      <c r="W66" s="34"/>
    </row>
    <row r="67" spans="1:28" ht="19.5" customHeight="1" x14ac:dyDescent="0.25">
      <c r="A67" s="311"/>
      <c r="B67" s="314"/>
      <c r="C67" s="296"/>
      <c r="D67" s="298"/>
      <c r="E67" s="412"/>
      <c r="F67" s="412"/>
      <c r="G67" s="286"/>
      <c r="H67" s="286"/>
      <c r="I67" s="289"/>
      <c r="J67" s="289"/>
      <c r="K67" s="181"/>
      <c r="L67" s="181"/>
      <c r="M67" s="320"/>
      <c r="N67" s="323"/>
      <c r="O67" s="326"/>
      <c r="P67" s="329"/>
      <c r="Q67" s="62">
        <v>0.29166666666666669</v>
      </c>
      <c r="W67" s="34"/>
    </row>
    <row r="68" spans="1:28" ht="19.5" customHeight="1" x14ac:dyDescent="0.25">
      <c r="A68" s="35" t="s">
        <v>34</v>
      </c>
      <c r="B68" s="36">
        <f>SUM(B56+1)</f>
        <v>46158</v>
      </c>
      <c r="C68" s="290"/>
      <c r="D68" s="292"/>
      <c r="E68" s="120"/>
      <c r="F68" s="120"/>
      <c r="G68" s="107"/>
      <c r="H68" s="107"/>
      <c r="I68" s="107"/>
      <c r="J68" s="107"/>
      <c r="K68" s="120"/>
      <c r="L68" s="120"/>
      <c r="M68" s="318">
        <f>(F68-E68)+(L68-K68)</f>
        <v>0</v>
      </c>
      <c r="N68" s="318">
        <f>(H68-G68)+(J68-I68)</f>
        <v>0</v>
      </c>
      <c r="O68" s="318">
        <f>(H68-G68)+(J68-I68)</f>
        <v>0</v>
      </c>
      <c r="P68" s="318">
        <f>SUM(M68:O69)</f>
        <v>0</v>
      </c>
    </row>
    <row r="69" spans="1:28" ht="19.5" customHeight="1" x14ac:dyDescent="0.25">
      <c r="A69" s="37" t="s">
        <v>35</v>
      </c>
      <c r="B69" s="36">
        <f>SUM(B68+1)</f>
        <v>46159</v>
      </c>
      <c r="C69" s="296"/>
      <c r="D69" s="298"/>
      <c r="E69" s="116"/>
      <c r="F69" s="116"/>
      <c r="G69" s="101"/>
      <c r="H69" s="101"/>
      <c r="I69" s="101"/>
      <c r="J69" s="101"/>
      <c r="K69" s="116"/>
      <c r="L69" s="116"/>
      <c r="M69" s="320"/>
      <c r="N69" s="320"/>
      <c r="O69" s="320"/>
      <c r="P69" s="320"/>
    </row>
    <row r="70" spans="1:28" ht="30" customHeight="1" x14ac:dyDescent="0.25">
      <c r="A70" s="38"/>
      <c r="B70" s="38"/>
      <c r="C70" s="38"/>
      <c r="D70" s="38"/>
      <c r="E70" s="39"/>
      <c r="F70" s="40"/>
      <c r="G70" s="40"/>
      <c r="H70" s="38"/>
      <c r="I70" s="38"/>
      <c r="J70" s="38"/>
      <c r="K70" s="41"/>
      <c r="L70" s="41"/>
      <c r="M70" s="41"/>
      <c r="N70" s="38"/>
    </row>
    <row r="71" spans="1:28" ht="30.75" customHeight="1" x14ac:dyDescent="0.25">
      <c r="A71" s="38"/>
      <c r="B71" s="38"/>
      <c r="C71" s="38"/>
      <c r="D71" s="38"/>
      <c r="F71" s="38"/>
      <c r="G71" s="38"/>
      <c r="H71" s="38"/>
      <c r="I71" s="38"/>
      <c r="J71" s="330" t="s">
        <v>36</v>
      </c>
      <c r="K71" s="330"/>
      <c r="L71" s="330"/>
      <c r="M71" s="108">
        <f>SUM(M9+M29+M44+M53+M56+M68+M69)</f>
        <v>0</v>
      </c>
      <c r="N71" s="110">
        <f>SUM(N9+N29+N44+N53+N56+N68+N69)</f>
        <v>0.75138888888888911</v>
      </c>
      <c r="O71" s="109">
        <f>SUM(O9+O29+O44+O53+O56+O68+O69)</f>
        <v>0.61250000000000004</v>
      </c>
      <c r="P71" s="111">
        <f>SUM(P9+P29+P44+P53+P56+P68+P69)</f>
        <v>1.3638888888888892</v>
      </c>
    </row>
    <row r="72" spans="1:28" ht="30.75" customHeight="1" x14ac:dyDescent="0.25">
      <c r="A72" s="38"/>
      <c r="B72" s="38"/>
      <c r="C72" s="38"/>
      <c r="D72" s="38"/>
      <c r="F72" s="38"/>
      <c r="G72" s="38"/>
      <c r="H72" s="38"/>
      <c r="I72" s="38"/>
      <c r="J72" s="330" t="s">
        <v>37</v>
      </c>
      <c r="K72" s="330"/>
      <c r="L72" s="331"/>
      <c r="M72" s="42"/>
      <c r="N72" s="51">
        <f>SUM(Q9:Q69)</f>
        <v>1.1666666666666667</v>
      </c>
      <c r="O72" s="43"/>
    </row>
    <row r="73" spans="1:28" ht="30.75" customHeight="1" x14ac:dyDescent="0.25">
      <c r="A73" s="38"/>
      <c r="B73" s="38"/>
      <c r="C73" s="38"/>
      <c r="D73" s="38"/>
      <c r="F73" s="38"/>
      <c r="G73" s="38"/>
      <c r="H73" s="38"/>
      <c r="I73" s="38"/>
      <c r="J73" s="330" t="s">
        <v>38</v>
      </c>
      <c r="K73" s="330"/>
      <c r="L73" s="331"/>
      <c r="M73" s="42"/>
      <c r="N73" s="51">
        <f>SUM(P71-N72)</f>
        <v>0.19722222222222241</v>
      </c>
      <c r="O73" s="43"/>
    </row>
    <row r="74" spans="1:28" ht="30.75" customHeight="1" x14ac:dyDescent="0.25">
      <c r="A74" s="38"/>
      <c r="B74" s="38"/>
      <c r="C74" s="38"/>
      <c r="D74" s="38"/>
      <c r="F74" s="38"/>
      <c r="G74" s="38"/>
      <c r="H74" s="38"/>
      <c r="I74" s="38"/>
      <c r="J74" s="330" t="s">
        <v>39</v>
      </c>
      <c r="K74" s="330"/>
      <c r="L74" s="331"/>
      <c r="M74" s="42"/>
      <c r="N74" s="51">
        <f>'SEM19'!N84</f>
        <v>1.1097222222222223</v>
      </c>
      <c r="O74" s="43"/>
    </row>
    <row r="75" spans="1:28" ht="30.75" customHeight="1" x14ac:dyDescent="0.25">
      <c r="H75" s="38"/>
      <c r="I75" s="38"/>
      <c r="J75" s="330" t="s">
        <v>40</v>
      </c>
      <c r="K75" s="330"/>
      <c r="L75" s="331"/>
      <c r="M75" s="44"/>
      <c r="N75" s="52">
        <f>N73+N74</f>
        <v>1.3069444444444447</v>
      </c>
      <c r="O75" s="45"/>
    </row>
    <row r="82" spans="6:9" x14ac:dyDescent="0.25">
      <c r="F82" s="38"/>
      <c r="G82" s="38"/>
      <c r="H82" s="38"/>
      <c r="I82" s="38"/>
    </row>
    <row r="83" spans="6:9" x14ac:dyDescent="0.25">
      <c r="F83" s="38"/>
      <c r="G83" s="38"/>
      <c r="H83" s="38"/>
      <c r="I83" s="38"/>
    </row>
    <row r="84" spans="6:9" x14ac:dyDescent="0.25">
      <c r="F84" s="38"/>
      <c r="G84" s="38"/>
      <c r="H84" s="38"/>
      <c r="I84" s="38"/>
    </row>
    <row r="85" spans="6:9" x14ac:dyDescent="0.25">
      <c r="F85" s="38"/>
      <c r="G85" s="38"/>
      <c r="H85" s="38"/>
      <c r="I85" s="38"/>
    </row>
    <row r="86" spans="6:9" x14ac:dyDescent="0.25">
      <c r="F86" s="38"/>
      <c r="G86" s="38"/>
      <c r="H86" s="38"/>
      <c r="I86" s="38"/>
    </row>
    <row r="87" spans="6:9" x14ac:dyDescent="0.25">
      <c r="F87" s="38"/>
      <c r="G87" s="38"/>
      <c r="H87" s="38"/>
      <c r="I87" s="38"/>
    </row>
  </sheetData>
  <mergeCells count="98">
    <mergeCell ref="U59:V59"/>
    <mergeCell ref="U41:V41"/>
    <mergeCell ref="U33:V33"/>
    <mergeCell ref="U35:V35"/>
    <mergeCell ref="U37:V37"/>
    <mergeCell ref="U12:V12"/>
    <mergeCell ref="U20:V20"/>
    <mergeCell ref="U21:V21"/>
    <mergeCell ref="U22:V22"/>
    <mergeCell ref="U24:V24"/>
    <mergeCell ref="U32:V32"/>
    <mergeCell ref="O44:O52"/>
    <mergeCell ref="P44:P52"/>
    <mergeCell ref="M53:M55"/>
    <mergeCell ref="N53:N55"/>
    <mergeCell ref="O53:O55"/>
    <mergeCell ref="P53:P55"/>
    <mergeCell ref="N44:N52"/>
    <mergeCell ref="U46:V46"/>
    <mergeCell ref="U51:V51"/>
    <mergeCell ref="N9:N28"/>
    <mergeCell ref="O9:O28"/>
    <mergeCell ref="P9:P28"/>
    <mergeCell ref="M29:M43"/>
    <mergeCell ref="N29:N43"/>
    <mergeCell ref="O29:O43"/>
    <mergeCell ref="P29:P43"/>
    <mergeCell ref="Q6:Q7"/>
    <mergeCell ref="A1:N1"/>
    <mergeCell ref="G6:H6"/>
    <mergeCell ref="I6:J6"/>
    <mergeCell ref="K6:L6"/>
    <mergeCell ref="M6:P6"/>
    <mergeCell ref="J75:L75"/>
    <mergeCell ref="J71:L71"/>
    <mergeCell ref="J72:L72"/>
    <mergeCell ref="J73:L73"/>
    <mergeCell ref="J74:L74"/>
    <mergeCell ref="A56:A67"/>
    <mergeCell ref="B9:B28"/>
    <mergeCell ref="B29:B43"/>
    <mergeCell ref="B44:B52"/>
    <mergeCell ref="B53:B55"/>
    <mergeCell ref="B56:B67"/>
    <mergeCell ref="A9:A28"/>
    <mergeCell ref="A29:A43"/>
    <mergeCell ref="A44:A52"/>
    <mergeCell ref="A53:A55"/>
    <mergeCell ref="M68:M69"/>
    <mergeCell ref="N68:N69"/>
    <mergeCell ref="O68:O69"/>
    <mergeCell ref="P68:P69"/>
    <mergeCell ref="M56:M67"/>
    <mergeCell ref="N56:N67"/>
    <mergeCell ref="O56:O67"/>
    <mergeCell ref="P56:P67"/>
    <mergeCell ref="J9:J28"/>
    <mergeCell ref="J29:J43"/>
    <mergeCell ref="J44:J52"/>
    <mergeCell ref="M44:M52"/>
    <mergeCell ref="E9:E28"/>
    <mergeCell ref="K9:K28"/>
    <mergeCell ref="L9:L28"/>
    <mergeCell ref="F9:F28"/>
    <mergeCell ref="K29:K43"/>
    <mergeCell ref="L29:L43"/>
    <mergeCell ref="E29:E43"/>
    <mergeCell ref="F29:F43"/>
    <mergeCell ref="I9:I28"/>
    <mergeCell ref="I29:I43"/>
    <mergeCell ref="M9:M28"/>
    <mergeCell ref="K44:K52"/>
    <mergeCell ref="G53:G55"/>
    <mergeCell ref="G56:G67"/>
    <mergeCell ref="H53:H55"/>
    <mergeCell ref="H56:H67"/>
    <mergeCell ref="I53:I55"/>
    <mergeCell ref="L44:L52"/>
    <mergeCell ref="I56:I67"/>
    <mergeCell ref="J53:J55"/>
    <mergeCell ref="J56:J67"/>
    <mergeCell ref="I44:I52"/>
    <mergeCell ref="C68:D69"/>
    <mergeCell ref="G9:G28"/>
    <mergeCell ref="G29:G43"/>
    <mergeCell ref="G44:G52"/>
    <mergeCell ref="H9:H28"/>
    <mergeCell ref="H29:H43"/>
    <mergeCell ref="H44:H52"/>
    <mergeCell ref="C9:D28"/>
    <mergeCell ref="C29:D43"/>
    <mergeCell ref="C44:D52"/>
    <mergeCell ref="C53:D55"/>
    <mergeCell ref="C56:D67"/>
    <mergeCell ref="E44:E52"/>
    <mergeCell ref="F44:F52"/>
    <mergeCell ref="F56:F67"/>
    <mergeCell ref="E56:E6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7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105">
    <pageSetUpPr fitToPage="1"/>
  </sheetPr>
  <dimension ref="A1:AC90"/>
  <sheetViews>
    <sheetView topLeftCell="A3" zoomScale="85" zoomScaleNormal="85" workbookViewId="0">
      <selection activeCell="W55" sqref="W55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26953125" customWidth="1"/>
    <col min="20" max="20" width="14.54296875" customWidth="1"/>
    <col min="21" max="21" width="17.1796875" customWidth="1"/>
    <col min="22" max="22" width="16.7265625" customWidth="1"/>
    <col min="23" max="23" width="12.7265625" customWidth="1"/>
    <col min="24" max="24" width="16.7265625" customWidth="1"/>
    <col min="26" max="26" width="10.453125" customWidth="1"/>
  </cols>
  <sheetData>
    <row r="1" spans="1:26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6" ht="60.65" hidden="1" customHeight="1" x14ac:dyDescent="0.25"/>
    <row r="3" spans="1:26" s="3" customFormat="1" ht="12.75" customHeight="1" x14ac:dyDescent="0.25">
      <c r="K3" s="4"/>
      <c r="L3" s="4"/>
      <c r="M3" s="4"/>
      <c r="O3" s="5"/>
      <c r="P3" s="5"/>
      <c r="Q3" s="60"/>
    </row>
    <row r="4" spans="1:26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35">
      <c r="A5" s="12" t="s">
        <v>80</v>
      </c>
      <c r="B5" s="13" t="s">
        <v>3</v>
      </c>
      <c r="C5" s="14">
        <f>SUM('SEM20'!B69+1)</f>
        <v>46160</v>
      </c>
      <c r="D5" s="15" t="s">
        <v>4</v>
      </c>
      <c r="E5" s="16">
        <f>SUM(B72)</f>
        <v>46166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6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6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5">
      <c r="A9" s="309" t="s">
        <v>20</v>
      </c>
      <c r="B9" s="312">
        <f>SUM(C5)</f>
        <v>46160</v>
      </c>
      <c r="C9" s="290" t="s">
        <v>1374</v>
      </c>
      <c r="D9" s="292"/>
      <c r="E9" s="302"/>
      <c r="F9" s="302"/>
      <c r="G9" s="284">
        <v>0.35555555555555557</v>
      </c>
      <c r="H9" s="284">
        <v>0.5</v>
      </c>
      <c r="I9" s="287">
        <v>0.56944444444444442</v>
      </c>
      <c r="J9" s="287">
        <v>0.72847222222222219</v>
      </c>
      <c r="K9" s="302"/>
      <c r="L9" s="302"/>
      <c r="M9" s="318">
        <f>(F9-E9)+(L9-K9)</f>
        <v>0</v>
      </c>
      <c r="N9" s="321">
        <f>(H9-G9)</f>
        <v>0.14444444444444443</v>
      </c>
      <c r="O9" s="324">
        <f>(J9-I9)</f>
        <v>0.15902777777777777</v>
      </c>
      <c r="P9" s="413">
        <f>SUM(M9:O35)</f>
        <v>0.3034722222222222</v>
      </c>
      <c r="R9" t="s">
        <v>825</v>
      </c>
      <c r="S9" s="34" t="s">
        <v>29</v>
      </c>
    </row>
    <row r="10" spans="1:26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414"/>
      <c r="S10" s="232" t="s">
        <v>288</v>
      </c>
      <c r="V10" s="34"/>
      <c r="X10" s="34"/>
      <c r="Y10" s="34"/>
      <c r="Z10" s="38"/>
    </row>
    <row r="11" spans="1:26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414"/>
      <c r="S11" t="s">
        <v>214</v>
      </c>
      <c r="V11" s="34"/>
      <c r="X11" s="34"/>
      <c r="Y11" s="34"/>
      <c r="Z11" s="38"/>
    </row>
    <row r="12" spans="1:26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414"/>
      <c r="T12" t="s">
        <v>186</v>
      </c>
      <c r="U12" s="281" t="s">
        <v>1364</v>
      </c>
      <c r="V12" s="281"/>
      <c r="W12" s="184" t="s">
        <v>151</v>
      </c>
      <c r="X12" s="34"/>
      <c r="Y12" s="34"/>
      <c r="Z12" s="38"/>
    </row>
    <row r="13" spans="1:26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414"/>
      <c r="R13" s="34" t="s">
        <v>138</v>
      </c>
      <c r="S13" s="34" t="s">
        <v>32</v>
      </c>
      <c r="V13" s="34"/>
      <c r="X13" s="34"/>
      <c r="Y13" s="34"/>
      <c r="Z13" s="38"/>
    </row>
    <row r="14" spans="1:26" ht="19.5" customHeight="1" x14ac:dyDescent="0.3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414"/>
      <c r="S14" s="232" t="s">
        <v>138</v>
      </c>
      <c r="V14" s="34"/>
      <c r="X14" s="34"/>
      <c r="Y14" s="34"/>
      <c r="Z14" s="38"/>
    </row>
    <row r="15" spans="1:26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414"/>
      <c r="S15" s="34" t="s">
        <v>505</v>
      </c>
      <c r="U15" s="198" t="s">
        <v>153</v>
      </c>
      <c r="V15" s="34"/>
      <c r="X15" s="34"/>
      <c r="Y15" s="34"/>
      <c r="Z15" s="38"/>
    </row>
    <row r="16" spans="1:26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414"/>
      <c r="R16" s="34" t="s">
        <v>1373</v>
      </c>
      <c r="S16" s="34" t="s">
        <v>24</v>
      </c>
      <c r="V16" s="34"/>
      <c r="X16" s="34"/>
      <c r="Y16" s="34"/>
      <c r="Z16" s="38"/>
    </row>
    <row r="17" spans="1:28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414"/>
      <c r="S17" s="232" t="s">
        <v>1371</v>
      </c>
      <c r="X17" s="34"/>
      <c r="Y17" s="34"/>
      <c r="Z17" s="38"/>
    </row>
    <row r="18" spans="1:28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414"/>
      <c r="S18" s="34" t="s">
        <v>1372</v>
      </c>
      <c r="V18" s="34"/>
      <c r="W18" s="198" t="s">
        <v>153</v>
      </c>
      <c r="X18" s="34"/>
      <c r="Y18" s="34"/>
      <c r="Z18" s="38"/>
    </row>
    <row r="19" spans="1:28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414"/>
      <c r="R19" t="s">
        <v>146</v>
      </c>
      <c r="S19" s="34" t="s">
        <v>24</v>
      </c>
      <c r="V19" s="34"/>
      <c r="X19" s="34"/>
      <c r="Y19" s="34"/>
      <c r="Z19" s="38"/>
    </row>
    <row r="20" spans="1:28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414"/>
      <c r="S20" s="232" t="s">
        <v>158</v>
      </c>
      <c r="V20" s="34"/>
      <c r="X20" s="34"/>
      <c r="Y20" s="34"/>
      <c r="Z20" s="38"/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414"/>
      <c r="S21" s="34" t="s">
        <v>272</v>
      </c>
      <c r="V21" s="34"/>
      <c r="X21" s="34"/>
      <c r="Y21" s="34"/>
      <c r="Z21" s="38"/>
    </row>
    <row r="22" spans="1:28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414"/>
      <c r="S22" s="34"/>
      <c r="T22" s="34" t="s">
        <v>178</v>
      </c>
      <c r="U22" s="34" t="s">
        <v>930</v>
      </c>
      <c r="V22" s="198" t="s">
        <v>153</v>
      </c>
      <c r="W22" s="217" t="s">
        <v>201</v>
      </c>
      <c r="X22" s="227">
        <v>1027980</v>
      </c>
      <c r="Y22" s="249" t="s">
        <v>952</v>
      </c>
      <c r="Z22" s="189"/>
      <c r="AA22" s="189"/>
      <c r="AB22" s="189"/>
    </row>
    <row r="23" spans="1:28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414"/>
      <c r="S23" s="34"/>
      <c r="T23" s="34"/>
      <c r="U23" s="228" t="s">
        <v>1376</v>
      </c>
      <c r="X23" s="34"/>
      <c r="Y23" s="34"/>
      <c r="Z23" s="38"/>
    </row>
    <row r="24" spans="1:28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414"/>
      <c r="S24" s="34"/>
      <c r="T24" s="34" t="s">
        <v>161</v>
      </c>
      <c r="U24" s="191">
        <v>2403012174001</v>
      </c>
      <c r="V24" s="198" t="s">
        <v>153</v>
      </c>
      <c r="W24" s="217" t="s">
        <v>201</v>
      </c>
      <c r="X24" s="227">
        <v>1027980</v>
      </c>
      <c r="Y24" s="249" t="s">
        <v>952</v>
      </c>
      <c r="Z24" s="189"/>
      <c r="AA24" s="189"/>
      <c r="AB24" s="189"/>
    </row>
    <row r="25" spans="1:28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414"/>
      <c r="S25" s="34"/>
      <c r="T25" s="34" t="s">
        <v>163</v>
      </c>
      <c r="U25" s="191">
        <v>2403012174002</v>
      </c>
      <c r="V25" s="198" t="s">
        <v>153</v>
      </c>
      <c r="W25" s="217" t="s">
        <v>201</v>
      </c>
      <c r="X25" s="227">
        <v>1027980</v>
      </c>
      <c r="Y25" s="249" t="s">
        <v>952</v>
      </c>
      <c r="Z25" s="189"/>
      <c r="AA25" s="189"/>
      <c r="AB25" s="189"/>
    </row>
    <row r="26" spans="1:28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414"/>
      <c r="S26" s="34"/>
      <c r="T26" s="34" t="s">
        <v>1377</v>
      </c>
      <c r="U26" s="191">
        <v>2403112174002</v>
      </c>
      <c r="V26" s="198" t="s">
        <v>153</v>
      </c>
      <c r="W26" s="217" t="s">
        <v>201</v>
      </c>
      <c r="X26" s="227">
        <v>1027980</v>
      </c>
      <c r="Y26" s="249" t="s">
        <v>952</v>
      </c>
      <c r="Z26" s="189"/>
      <c r="AA26" s="189"/>
      <c r="AB26" s="189"/>
    </row>
    <row r="27" spans="1:28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414"/>
      <c r="S27" s="34"/>
      <c r="T27" s="34" t="s">
        <v>217</v>
      </c>
      <c r="U27" s="191">
        <v>2403112174003</v>
      </c>
      <c r="V27" s="198" t="s">
        <v>153</v>
      </c>
      <c r="W27" s="217" t="s">
        <v>201</v>
      </c>
      <c r="X27" s="227">
        <v>1027980</v>
      </c>
      <c r="Y27" s="249" t="s">
        <v>952</v>
      </c>
      <c r="Z27" s="189"/>
      <c r="AA27" s="189"/>
      <c r="AB27" s="189"/>
    </row>
    <row r="28" spans="1:28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414"/>
      <c r="R28" s="34" t="s">
        <v>835</v>
      </c>
      <c r="S28" s="34" t="s">
        <v>24</v>
      </c>
      <c r="V28" s="34"/>
      <c r="X28" s="34"/>
      <c r="Y28" s="34"/>
      <c r="Z28" s="38"/>
    </row>
    <row r="29" spans="1:28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414"/>
      <c r="R29" s="34"/>
      <c r="S29" s="232" t="s">
        <v>836</v>
      </c>
      <c r="V29" s="34"/>
      <c r="X29" s="34"/>
      <c r="Y29" s="34"/>
      <c r="Z29" s="38"/>
    </row>
    <row r="30" spans="1:28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414"/>
      <c r="S30" s="34" t="s">
        <v>1375</v>
      </c>
      <c r="U30" s="34"/>
      <c r="V30" s="34"/>
      <c r="X30" s="34"/>
      <c r="Y30" s="34"/>
      <c r="Z30" s="38"/>
    </row>
    <row r="31" spans="1:28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414"/>
      <c r="S31" s="34" t="s">
        <v>178</v>
      </c>
      <c r="T31" s="280" t="s">
        <v>1214</v>
      </c>
      <c r="U31" s="281"/>
      <c r="V31" s="198" t="s">
        <v>153</v>
      </c>
      <c r="W31" s="227" t="s">
        <v>201</v>
      </c>
      <c r="X31" s="215">
        <v>1029390</v>
      </c>
      <c r="Y31" s="249" t="s">
        <v>952</v>
      </c>
      <c r="Z31" s="189"/>
      <c r="AA31" s="189"/>
      <c r="AB31" s="189"/>
    </row>
    <row r="32" spans="1:28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414"/>
      <c r="S32" s="34"/>
      <c r="T32" s="168"/>
      <c r="U32" s="1"/>
      <c r="V32" s="198" t="s">
        <v>153</v>
      </c>
      <c r="W32" s="227" t="s">
        <v>201</v>
      </c>
      <c r="X32" s="215">
        <v>1029390</v>
      </c>
      <c r="Y32" s="249" t="s">
        <v>952</v>
      </c>
      <c r="Z32" s="189"/>
      <c r="AA32" s="189"/>
      <c r="AB32" s="189"/>
    </row>
    <row r="33" spans="1:28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414"/>
      <c r="S33" s="34" t="s">
        <v>197</v>
      </c>
      <c r="T33" s="280" t="s">
        <v>986</v>
      </c>
      <c r="U33" s="281"/>
      <c r="V33" s="198" t="s">
        <v>153</v>
      </c>
      <c r="W33" s="220" t="s">
        <v>201</v>
      </c>
      <c r="X33" s="215">
        <v>1029300</v>
      </c>
      <c r="Y33" s="249" t="s">
        <v>952</v>
      </c>
      <c r="Z33" s="189"/>
      <c r="AA33" s="189"/>
      <c r="AB33" s="189"/>
    </row>
    <row r="34" spans="1:28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414"/>
      <c r="S34" s="34" t="s">
        <v>1378</v>
      </c>
      <c r="T34" s="168"/>
      <c r="U34" s="1"/>
      <c r="V34" s="34"/>
      <c r="W34" s="184" t="s">
        <v>151</v>
      </c>
      <c r="X34" s="194" t="s">
        <v>201</v>
      </c>
      <c r="Y34" s="209">
        <v>1029506</v>
      </c>
    </row>
    <row r="35" spans="1:28" ht="19.5" customHeight="1" x14ac:dyDescent="0.25">
      <c r="A35" s="311"/>
      <c r="B35" s="314"/>
      <c r="C35" s="296"/>
      <c r="D35" s="298"/>
      <c r="E35" s="304"/>
      <c r="F35" s="304"/>
      <c r="G35" s="286"/>
      <c r="H35" s="286"/>
      <c r="I35" s="289"/>
      <c r="J35" s="289"/>
      <c r="K35" s="304"/>
      <c r="L35" s="304"/>
      <c r="M35" s="320"/>
      <c r="N35" s="323"/>
      <c r="O35" s="326"/>
      <c r="P35" s="415"/>
      <c r="Q35" s="62">
        <v>0.29166666666666669</v>
      </c>
    </row>
    <row r="36" spans="1:28" ht="19.5" customHeight="1" x14ac:dyDescent="0.25">
      <c r="A36" s="309" t="s">
        <v>22</v>
      </c>
      <c r="B36" s="312">
        <f>SUM(B9+1)</f>
        <v>46161</v>
      </c>
      <c r="C36" s="290" t="s">
        <v>1382</v>
      </c>
      <c r="D36" s="292"/>
      <c r="E36" s="302"/>
      <c r="F36" s="302"/>
      <c r="G36" s="284">
        <v>0.34027777777777779</v>
      </c>
      <c r="H36" s="284">
        <v>0.52083333333333337</v>
      </c>
      <c r="I36" s="287">
        <v>0.55208333333333337</v>
      </c>
      <c r="J36" s="287">
        <v>0.74027777777777781</v>
      </c>
      <c r="K36" s="302"/>
      <c r="L36" s="302"/>
      <c r="M36" s="318">
        <f>(F36-E36)+(L36-K36)</f>
        <v>0</v>
      </c>
      <c r="N36" s="321">
        <f>(H36-G36)</f>
        <v>0.18055555555555558</v>
      </c>
      <c r="O36" s="324">
        <f>(J36-I36)</f>
        <v>0.18819444444444444</v>
      </c>
      <c r="P36" s="413">
        <f>SUM(M36:O49)</f>
        <v>0.36875000000000002</v>
      </c>
      <c r="R36" t="s">
        <v>825</v>
      </c>
      <c r="S36" s="34" t="s">
        <v>29</v>
      </c>
    </row>
    <row r="37" spans="1:28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414"/>
      <c r="S37" s="232" t="s">
        <v>288</v>
      </c>
      <c r="V37" s="34"/>
    </row>
    <row r="38" spans="1:28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414"/>
      <c r="S38" t="s">
        <v>214</v>
      </c>
      <c r="V38" s="34"/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414"/>
      <c r="T39" t="s">
        <v>186</v>
      </c>
      <c r="U39" s="281" t="s">
        <v>1364</v>
      </c>
      <c r="V39" s="281"/>
      <c r="W39" s="184" t="s">
        <v>151</v>
      </c>
    </row>
    <row r="40" spans="1:28" ht="19.5" customHeight="1" x14ac:dyDescent="0.3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414"/>
      <c r="U40" s="385" t="s">
        <v>1384</v>
      </c>
      <c r="V40" s="385"/>
      <c r="W40" s="198" t="s">
        <v>153</v>
      </c>
    </row>
    <row r="41" spans="1:28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414"/>
      <c r="U41" s="385" t="s">
        <v>1383</v>
      </c>
      <c r="V41" s="385"/>
      <c r="W41" s="184" t="s">
        <v>151</v>
      </c>
    </row>
    <row r="42" spans="1:28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414"/>
      <c r="R42" t="s">
        <v>172</v>
      </c>
      <c r="S42" s="34" t="s">
        <v>24</v>
      </c>
    </row>
    <row r="43" spans="1:28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414"/>
      <c r="S43" s="232" t="s">
        <v>181</v>
      </c>
    </row>
    <row r="44" spans="1:28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414"/>
      <c r="S44" t="s">
        <v>1379</v>
      </c>
      <c r="U44" s="198" t="s">
        <v>153</v>
      </c>
    </row>
    <row r="45" spans="1:28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414"/>
      <c r="R45" s="34" t="s">
        <v>835</v>
      </c>
      <c r="S45" s="34" t="s">
        <v>24</v>
      </c>
    </row>
    <row r="46" spans="1:28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414"/>
      <c r="R46" s="34"/>
      <c r="S46" s="232" t="s">
        <v>836</v>
      </c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414"/>
      <c r="R47" s="34"/>
      <c r="S47" s="34" t="s">
        <v>1380</v>
      </c>
    </row>
    <row r="48" spans="1:28" ht="19.5" customHeight="1" x14ac:dyDescent="0.3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414"/>
      <c r="R48" s="34"/>
      <c r="S48" s="34"/>
      <c r="T48" s="228" t="s">
        <v>1381</v>
      </c>
      <c r="W48" s="198" t="s">
        <v>153</v>
      </c>
    </row>
    <row r="49" spans="1:29" ht="19.5" customHeight="1" x14ac:dyDescent="0.25">
      <c r="A49" s="311"/>
      <c r="B49" s="314"/>
      <c r="C49" s="296"/>
      <c r="D49" s="298"/>
      <c r="E49" s="304"/>
      <c r="F49" s="304"/>
      <c r="G49" s="286"/>
      <c r="H49" s="286"/>
      <c r="I49" s="289"/>
      <c r="J49" s="289"/>
      <c r="K49" s="304"/>
      <c r="L49" s="304"/>
      <c r="M49" s="320"/>
      <c r="N49" s="323"/>
      <c r="O49" s="326"/>
      <c r="P49" s="415"/>
      <c r="Q49" s="62">
        <v>0.29166666666666669</v>
      </c>
    </row>
    <row r="50" spans="1:29" ht="19.5" customHeight="1" x14ac:dyDescent="0.25">
      <c r="A50" s="309" t="s">
        <v>26</v>
      </c>
      <c r="B50" s="312">
        <f>SUM(B36+1)</f>
        <v>46162</v>
      </c>
      <c r="C50" s="290" t="s">
        <v>825</v>
      </c>
      <c r="D50" s="292"/>
      <c r="E50" s="302"/>
      <c r="F50" s="302"/>
      <c r="G50" s="284">
        <v>0.28055555555555556</v>
      </c>
      <c r="H50" s="284">
        <v>0.52083333333333337</v>
      </c>
      <c r="I50" s="287">
        <v>0.54166666666666663</v>
      </c>
      <c r="J50" s="287">
        <v>0.58333333333333337</v>
      </c>
      <c r="K50" s="302"/>
      <c r="L50" s="302"/>
      <c r="M50" s="318">
        <f>(F50-E50)+(L50-K50)</f>
        <v>0</v>
      </c>
      <c r="N50" s="321">
        <f>(H50-G50)</f>
        <v>0.24027777777777781</v>
      </c>
      <c r="O50" s="324">
        <f>(J50-I50)</f>
        <v>4.1666666666666741E-2</v>
      </c>
      <c r="P50" s="413">
        <f>SUM(M50:O56)</f>
        <v>0.28194444444444455</v>
      </c>
      <c r="R50" t="s">
        <v>825</v>
      </c>
      <c r="S50" s="34" t="s">
        <v>29</v>
      </c>
      <c r="T50" s="34"/>
    </row>
    <row r="51" spans="1:29" ht="19.5" customHeight="1" x14ac:dyDescent="0.3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414"/>
      <c r="S51" s="232" t="s">
        <v>288</v>
      </c>
      <c r="T51" s="34"/>
      <c r="U51" s="281"/>
      <c r="V51" s="281"/>
      <c r="W51" s="34"/>
    </row>
    <row r="52" spans="1:29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414"/>
      <c r="S52" t="s">
        <v>214</v>
      </c>
      <c r="V52" s="34"/>
    </row>
    <row r="53" spans="1:29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414"/>
      <c r="T53" t="s">
        <v>186</v>
      </c>
      <c r="U53" s="281" t="s">
        <v>1385</v>
      </c>
      <c r="V53" s="281"/>
      <c r="W53" s="184" t="s">
        <v>151</v>
      </c>
    </row>
    <row r="54" spans="1:29" ht="19.5" customHeight="1" x14ac:dyDescent="0.3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414"/>
      <c r="U54" s="385" t="s">
        <v>1384</v>
      </c>
      <c r="V54" s="385"/>
      <c r="W54" s="198" t="s">
        <v>153</v>
      </c>
      <c r="X54" t="s">
        <v>1387</v>
      </c>
    </row>
    <row r="55" spans="1:29" ht="19.5" customHeight="1" x14ac:dyDescent="0.3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414"/>
      <c r="U55" s="385" t="s">
        <v>1383</v>
      </c>
      <c r="V55" s="385"/>
      <c r="W55" s="184" t="s">
        <v>151</v>
      </c>
      <c r="X55" t="s">
        <v>1386</v>
      </c>
    </row>
    <row r="56" spans="1:29" ht="19.5" customHeight="1" x14ac:dyDescent="0.25">
      <c r="A56" s="311"/>
      <c r="B56" s="314"/>
      <c r="C56" s="296"/>
      <c r="D56" s="298"/>
      <c r="E56" s="304"/>
      <c r="F56" s="304"/>
      <c r="G56" s="286"/>
      <c r="H56" s="286"/>
      <c r="I56" s="289"/>
      <c r="J56" s="289"/>
      <c r="K56" s="304"/>
      <c r="L56" s="304"/>
      <c r="M56" s="320"/>
      <c r="N56" s="323"/>
      <c r="O56" s="326"/>
      <c r="P56" s="415"/>
      <c r="Q56" s="62">
        <v>0.29166666666666669</v>
      </c>
    </row>
    <row r="57" spans="1:29" ht="19.5" customHeight="1" x14ac:dyDescent="0.25">
      <c r="A57" s="309" t="s">
        <v>30</v>
      </c>
      <c r="B57" s="312">
        <f>SUM(B50+1)</f>
        <v>46163</v>
      </c>
      <c r="C57" s="290" t="s">
        <v>1365</v>
      </c>
      <c r="D57" s="292"/>
      <c r="E57" s="302"/>
      <c r="F57" s="302"/>
      <c r="G57" s="284">
        <v>0.33541666666666664</v>
      </c>
      <c r="H57" s="284">
        <v>0.52083333333333337</v>
      </c>
      <c r="I57" s="287">
        <v>0.5625</v>
      </c>
      <c r="J57" s="287">
        <v>0.70138888888888884</v>
      </c>
      <c r="K57" s="302"/>
      <c r="L57" s="302"/>
      <c r="M57" s="318">
        <f>(F57-E57)+(L57-K57)</f>
        <v>0</v>
      </c>
      <c r="N57" s="321">
        <f>(H57-G57)</f>
        <v>0.18541666666666673</v>
      </c>
      <c r="O57" s="324">
        <f>(J57-I57)</f>
        <v>0.13888888888888884</v>
      </c>
      <c r="P57" s="413">
        <f>SUM(M57:O67)</f>
        <v>0.32430555555555557</v>
      </c>
      <c r="R57" s="34" t="s">
        <v>835</v>
      </c>
      <c r="S57" s="34" t="s">
        <v>23</v>
      </c>
      <c r="T57" s="34"/>
    </row>
    <row r="58" spans="1:29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414"/>
      <c r="R58" s="34"/>
      <c r="S58" s="232" t="s">
        <v>836</v>
      </c>
      <c r="T58" s="34"/>
    </row>
    <row r="59" spans="1:29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414"/>
      <c r="R59" s="34"/>
      <c r="S59" t="s">
        <v>214</v>
      </c>
      <c r="T59" s="34"/>
    </row>
    <row r="60" spans="1:29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414"/>
      <c r="R60" s="34"/>
      <c r="T60" s="34" t="s">
        <v>187</v>
      </c>
      <c r="U60" s="280" t="s">
        <v>1173</v>
      </c>
      <c r="V60" s="281"/>
      <c r="W60" s="198" t="s">
        <v>153</v>
      </c>
      <c r="X60" s="209" t="s">
        <v>201</v>
      </c>
      <c r="Y60" s="206">
        <v>1029343</v>
      </c>
      <c r="Z60" s="256" t="s">
        <v>952</v>
      </c>
      <c r="AA60" s="188"/>
      <c r="AB60" s="188"/>
      <c r="AC60" s="188"/>
    </row>
    <row r="61" spans="1:29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414"/>
      <c r="R61" t="s">
        <v>825</v>
      </c>
      <c r="S61" s="34" t="s">
        <v>25</v>
      </c>
      <c r="T61" s="34"/>
    </row>
    <row r="62" spans="1:29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414"/>
      <c r="S62" s="232" t="s">
        <v>288</v>
      </c>
      <c r="T62" s="34"/>
    </row>
    <row r="63" spans="1:29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414"/>
      <c r="S63" t="s">
        <v>214</v>
      </c>
    </row>
    <row r="64" spans="1:29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414"/>
      <c r="T64" t="s">
        <v>186</v>
      </c>
      <c r="U64" s="281" t="s">
        <v>1385</v>
      </c>
      <c r="V64" s="281"/>
      <c r="W64" s="184" t="s">
        <v>151</v>
      </c>
    </row>
    <row r="65" spans="1:24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414"/>
      <c r="U65" s="385" t="s">
        <v>1384</v>
      </c>
      <c r="V65" s="385"/>
      <c r="W65" s="198" t="s">
        <v>153</v>
      </c>
      <c r="X65" t="s">
        <v>1387</v>
      </c>
    </row>
    <row r="66" spans="1:24" ht="19.5" customHeight="1" x14ac:dyDescent="0.3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414"/>
      <c r="U66" s="385" t="s">
        <v>1383</v>
      </c>
      <c r="V66" s="385"/>
      <c r="W66" s="184" t="s">
        <v>151</v>
      </c>
      <c r="X66" t="s">
        <v>1386</v>
      </c>
    </row>
    <row r="67" spans="1:24" ht="19.5" customHeight="1" x14ac:dyDescent="0.25">
      <c r="A67" s="311"/>
      <c r="B67" s="314"/>
      <c r="C67" s="296"/>
      <c r="D67" s="298"/>
      <c r="E67" s="304"/>
      <c r="F67" s="304"/>
      <c r="G67" s="286"/>
      <c r="H67" s="286"/>
      <c r="I67" s="289"/>
      <c r="J67" s="289"/>
      <c r="K67" s="304"/>
      <c r="L67" s="304"/>
      <c r="M67" s="320"/>
      <c r="N67" s="323"/>
      <c r="O67" s="326"/>
      <c r="P67" s="415"/>
      <c r="Q67" s="62">
        <v>0.29166666666666669</v>
      </c>
    </row>
    <row r="68" spans="1:24" ht="19.5" customHeight="1" x14ac:dyDescent="0.25">
      <c r="A68" s="309" t="s">
        <v>31</v>
      </c>
      <c r="B68" s="312">
        <f>SUM(B57+1)</f>
        <v>46164</v>
      </c>
      <c r="C68" s="336" t="s">
        <v>51</v>
      </c>
      <c r="D68" s="337"/>
      <c r="E68" s="345"/>
      <c r="F68" s="345"/>
      <c r="G68" s="345">
        <v>0</v>
      </c>
      <c r="H68" s="345">
        <v>0</v>
      </c>
      <c r="I68" s="345">
        <v>0</v>
      </c>
      <c r="J68" s="345">
        <v>0</v>
      </c>
      <c r="K68" s="345"/>
      <c r="L68" s="345"/>
      <c r="M68" s="333">
        <f>(F68-E68)+(L68-K68)</f>
        <v>0</v>
      </c>
      <c r="N68" s="333">
        <f>(H68-G68)</f>
        <v>0</v>
      </c>
      <c r="O68" s="333">
        <f>(J68-I68)</f>
        <v>0</v>
      </c>
      <c r="P68" s="333">
        <f>SUM(M68:O70)</f>
        <v>0</v>
      </c>
      <c r="R68" s="34"/>
      <c r="S68" s="34"/>
      <c r="T68" s="34"/>
    </row>
    <row r="69" spans="1:24" ht="19.5" customHeight="1" x14ac:dyDescent="0.25">
      <c r="A69" s="310"/>
      <c r="B69" s="313"/>
      <c r="C69" s="338"/>
      <c r="D69" s="339"/>
      <c r="E69" s="346"/>
      <c r="F69" s="346"/>
      <c r="G69" s="346"/>
      <c r="H69" s="346"/>
      <c r="I69" s="346"/>
      <c r="J69" s="346"/>
      <c r="K69" s="346"/>
      <c r="L69" s="346"/>
      <c r="M69" s="334"/>
      <c r="N69" s="334"/>
      <c r="O69" s="334"/>
      <c r="P69" s="334"/>
      <c r="R69" s="34"/>
      <c r="S69" s="34"/>
      <c r="V69" s="34"/>
      <c r="W69" s="34"/>
    </row>
    <row r="70" spans="1:24" ht="19.5" customHeight="1" x14ac:dyDescent="0.25">
      <c r="A70" s="311"/>
      <c r="B70" s="314"/>
      <c r="C70" s="340"/>
      <c r="D70" s="341"/>
      <c r="E70" s="347"/>
      <c r="F70" s="347"/>
      <c r="G70" s="347"/>
      <c r="H70" s="347"/>
      <c r="I70" s="347"/>
      <c r="J70" s="347"/>
      <c r="K70" s="347"/>
      <c r="L70" s="347"/>
      <c r="M70" s="335"/>
      <c r="N70" s="335"/>
      <c r="O70" s="335"/>
      <c r="P70" s="335"/>
      <c r="Q70" s="62">
        <v>0</v>
      </c>
      <c r="W70" s="34"/>
    </row>
    <row r="71" spans="1:24" ht="19.5" customHeight="1" x14ac:dyDescent="0.25">
      <c r="A71" s="35" t="s">
        <v>34</v>
      </c>
      <c r="B71" s="36">
        <f>SUM(B68+1)</f>
        <v>46165</v>
      </c>
      <c r="C71" s="290"/>
      <c r="D71" s="292"/>
      <c r="E71" s="144"/>
      <c r="F71" s="144"/>
      <c r="G71" s="145"/>
      <c r="H71" s="145"/>
      <c r="I71" s="147"/>
      <c r="J71" s="147"/>
      <c r="K71" s="144"/>
      <c r="L71" s="144"/>
      <c r="M71" s="149">
        <f>(F71-E71)+(L71-K71)</f>
        <v>0</v>
      </c>
      <c r="N71" s="150">
        <f>(H71-G71)</f>
        <v>0</v>
      </c>
      <c r="O71" s="151">
        <f>(J71-I71)</f>
        <v>0</v>
      </c>
      <c r="P71" s="152">
        <f>SUM(M71:O71)</f>
        <v>0</v>
      </c>
      <c r="Q71" s="62"/>
    </row>
    <row r="72" spans="1:24" ht="19.5" customHeight="1" x14ac:dyDescent="0.25">
      <c r="A72" s="37" t="s">
        <v>35</v>
      </c>
      <c r="B72" s="36">
        <f>SUM(B71+1)</f>
        <v>46166</v>
      </c>
      <c r="C72" s="296"/>
      <c r="D72" s="298"/>
      <c r="E72" s="116"/>
      <c r="F72" s="116"/>
      <c r="G72" s="146"/>
      <c r="H72" s="146"/>
      <c r="I72" s="148"/>
      <c r="J72" s="148"/>
      <c r="K72" s="116"/>
      <c r="L72" s="116"/>
      <c r="M72" s="149">
        <f>(F72-E72)+(L72-K72)</f>
        <v>0</v>
      </c>
      <c r="N72" s="150">
        <f>(H72-G72)</f>
        <v>0</v>
      </c>
      <c r="O72" s="151">
        <f>(J72-I72)</f>
        <v>0</v>
      </c>
      <c r="P72" s="152">
        <f>SUM(M72:O72)</f>
        <v>0</v>
      </c>
      <c r="Q72" s="62"/>
    </row>
    <row r="73" spans="1:24" ht="30" customHeight="1" x14ac:dyDescent="0.25">
      <c r="A73" s="38"/>
      <c r="B73" s="38"/>
      <c r="C73" s="38"/>
      <c r="D73" s="38"/>
      <c r="E73" s="39"/>
      <c r="F73" s="40"/>
      <c r="G73" s="40"/>
      <c r="H73" s="38"/>
      <c r="I73" s="38"/>
      <c r="J73" s="38"/>
      <c r="K73" s="41"/>
      <c r="L73" s="41"/>
      <c r="M73" s="41"/>
      <c r="N73" s="38"/>
    </row>
    <row r="74" spans="1:24" ht="30.75" customHeight="1" x14ac:dyDescent="0.25">
      <c r="A74" s="38"/>
      <c r="B74" s="38"/>
      <c r="C74" s="38"/>
      <c r="D74" s="38"/>
      <c r="F74" s="38"/>
      <c r="G74" s="38"/>
      <c r="H74" s="38"/>
      <c r="I74" s="38"/>
      <c r="J74" s="330" t="s">
        <v>36</v>
      </c>
      <c r="K74" s="330"/>
      <c r="L74" s="330"/>
      <c r="M74" s="108">
        <f>SUM(M9+M36+M50+M57+M68+M71+M72)</f>
        <v>0</v>
      </c>
      <c r="N74" s="110">
        <f>SUM(N9+N36+N50+N57+N68+N71+N72)</f>
        <v>0.75069444444444455</v>
      </c>
      <c r="O74" s="109">
        <f>SUM(O9+O36+O50+O57+O68+O71+O72)</f>
        <v>0.52777777777777779</v>
      </c>
      <c r="P74" s="125">
        <f>SUM(P9+P36+P50+P57+P68+P71+P72)</f>
        <v>1.2784722222222225</v>
      </c>
    </row>
    <row r="75" spans="1:24" ht="30.75" customHeight="1" x14ac:dyDescent="0.25">
      <c r="A75" s="38"/>
      <c r="B75" s="38"/>
      <c r="C75" s="38"/>
      <c r="D75" s="38"/>
      <c r="F75" s="38"/>
      <c r="G75" s="38"/>
      <c r="H75" s="38"/>
      <c r="I75" s="38"/>
      <c r="J75" s="330" t="s">
        <v>37</v>
      </c>
      <c r="K75" s="330"/>
      <c r="L75" s="331"/>
      <c r="M75" s="42"/>
      <c r="N75" s="51">
        <f>SUM(Q9:Q72)</f>
        <v>1.1666666666666667</v>
      </c>
      <c r="O75" s="43"/>
    </row>
    <row r="76" spans="1:24" ht="30.75" customHeight="1" x14ac:dyDescent="0.25">
      <c r="A76" s="38"/>
      <c r="B76" s="38"/>
      <c r="C76" s="38"/>
      <c r="D76" s="38"/>
      <c r="F76" s="38"/>
      <c r="G76" s="38"/>
      <c r="H76" s="38"/>
      <c r="I76" s="38"/>
      <c r="J76" s="330" t="s">
        <v>38</v>
      </c>
      <c r="K76" s="330"/>
      <c r="L76" s="331"/>
      <c r="M76" s="42"/>
      <c r="N76" s="51">
        <f>SUM(P74-N75)</f>
        <v>0.11180555555555571</v>
      </c>
      <c r="O76" s="43"/>
    </row>
    <row r="77" spans="1:24" ht="30.75" customHeight="1" x14ac:dyDescent="0.25">
      <c r="A77" s="38"/>
      <c r="B77" s="38"/>
      <c r="C77" s="38"/>
      <c r="D77" s="38"/>
      <c r="F77" s="38"/>
      <c r="G77" s="38"/>
      <c r="H77" s="38"/>
      <c r="I77" s="38"/>
      <c r="J77" s="330" t="s">
        <v>39</v>
      </c>
      <c r="K77" s="330"/>
      <c r="L77" s="331"/>
      <c r="M77" s="42"/>
      <c r="N77" s="51">
        <f>'SEM20'!N75</f>
        <v>1.3069444444444447</v>
      </c>
      <c r="O77" s="43"/>
    </row>
    <row r="78" spans="1:24" ht="30.75" customHeight="1" x14ac:dyDescent="0.25">
      <c r="H78" s="38"/>
      <c r="I78" s="38"/>
      <c r="J78" s="330" t="s">
        <v>40</v>
      </c>
      <c r="K78" s="330"/>
      <c r="L78" s="331"/>
      <c r="M78" s="44"/>
      <c r="N78" s="52">
        <f>N76+N77</f>
        <v>1.4187500000000004</v>
      </c>
      <c r="O78" s="45"/>
    </row>
    <row r="85" spans="6:9" x14ac:dyDescent="0.25">
      <c r="F85" s="38"/>
      <c r="G85" s="38"/>
      <c r="H85" s="38"/>
      <c r="I85" s="38"/>
    </row>
    <row r="86" spans="6:9" x14ac:dyDescent="0.25">
      <c r="F86" s="38"/>
      <c r="G86" s="38"/>
      <c r="H86" s="38"/>
      <c r="I86" s="38"/>
    </row>
    <row r="87" spans="6:9" x14ac:dyDescent="0.25">
      <c r="F87" s="38"/>
      <c r="G87" s="38"/>
      <c r="H87" s="38"/>
      <c r="I87" s="38"/>
    </row>
    <row r="88" spans="6:9" x14ac:dyDescent="0.25">
      <c r="F88" s="38"/>
      <c r="G88" s="38"/>
      <c r="H88" s="38"/>
      <c r="I88" s="38"/>
    </row>
    <row r="89" spans="6:9" x14ac:dyDescent="0.25">
      <c r="F89" s="38"/>
      <c r="G89" s="38"/>
      <c r="H89" s="38"/>
      <c r="I89" s="38"/>
    </row>
    <row r="90" spans="6:9" x14ac:dyDescent="0.25">
      <c r="F90" s="38"/>
      <c r="G90" s="38"/>
      <c r="H90" s="38"/>
      <c r="I90" s="38"/>
    </row>
  </sheetData>
  <mergeCells count="101">
    <mergeCell ref="U51:V51"/>
    <mergeCell ref="U12:V12"/>
    <mergeCell ref="T31:U31"/>
    <mergeCell ref="T33:U33"/>
    <mergeCell ref="U39:V39"/>
    <mergeCell ref="U41:V41"/>
    <mergeCell ref="U40:V40"/>
    <mergeCell ref="C71:D72"/>
    <mergeCell ref="F68:F70"/>
    <mergeCell ref="K36:K49"/>
    <mergeCell ref="L36:L49"/>
    <mergeCell ref="K50:K56"/>
    <mergeCell ref="L50:L56"/>
    <mergeCell ref="K57:K67"/>
    <mergeCell ref="L57:L67"/>
    <mergeCell ref="G50:G56"/>
    <mergeCell ref="G57:G67"/>
    <mergeCell ref="G68:G70"/>
    <mergeCell ref="H36:H49"/>
    <mergeCell ref="H50:H56"/>
    <mergeCell ref="H57:H67"/>
    <mergeCell ref="H68:H70"/>
    <mergeCell ref="J36:J49"/>
    <mergeCell ref="K9:K35"/>
    <mergeCell ref="Q6:Q7"/>
    <mergeCell ref="M68:M70"/>
    <mergeCell ref="N68:N70"/>
    <mergeCell ref="O68:O70"/>
    <mergeCell ref="P68:P70"/>
    <mergeCell ref="M57:M67"/>
    <mergeCell ref="O36:O49"/>
    <mergeCell ref="P36:P49"/>
    <mergeCell ref="O57:O67"/>
    <mergeCell ref="P57:P67"/>
    <mergeCell ref="M50:M56"/>
    <mergeCell ref="O50:O56"/>
    <mergeCell ref="P50:P56"/>
    <mergeCell ref="N50:N56"/>
    <mergeCell ref="N57:N67"/>
    <mergeCell ref="M36:M49"/>
    <mergeCell ref="N36:N49"/>
    <mergeCell ref="J68:J70"/>
    <mergeCell ref="J50:J56"/>
    <mergeCell ref="J57:J67"/>
    <mergeCell ref="I36:I49"/>
    <mergeCell ref="I50:I56"/>
    <mergeCell ref="I57:I67"/>
    <mergeCell ref="G36:G49"/>
    <mergeCell ref="E36:E49"/>
    <mergeCell ref="F36:F49"/>
    <mergeCell ref="E50:E56"/>
    <mergeCell ref="F50:F56"/>
    <mergeCell ref="E57:E67"/>
    <mergeCell ref="L9:L35"/>
    <mergeCell ref="G9:G35"/>
    <mergeCell ref="I9:I35"/>
    <mergeCell ref="J9:J35"/>
    <mergeCell ref="E9:E35"/>
    <mergeCell ref="F9:F35"/>
    <mergeCell ref="H9:H35"/>
    <mergeCell ref="A68:A70"/>
    <mergeCell ref="B36:B49"/>
    <mergeCell ref="A36:A49"/>
    <mergeCell ref="A50:A56"/>
    <mergeCell ref="A57:A67"/>
    <mergeCell ref="F57:F67"/>
    <mergeCell ref="B68:B70"/>
    <mergeCell ref="C68:D70"/>
    <mergeCell ref="B50:B56"/>
    <mergeCell ref="B57:B67"/>
    <mergeCell ref="C36:D49"/>
    <mergeCell ref="C50:D56"/>
    <mergeCell ref="C57:D67"/>
    <mergeCell ref="E68:E70"/>
    <mergeCell ref="I68:I70"/>
    <mergeCell ref="K68:K70"/>
    <mergeCell ref="L68:L70"/>
    <mergeCell ref="A1:N1"/>
    <mergeCell ref="G6:H6"/>
    <mergeCell ref="I6:J6"/>
    <mergeCell ref="K6:L6"/>
    <mergeCell ref="M6:P6"/>
    <mergeCell ref="U53:V53"/>
    <mergeCell ref="U54:V54"/>
    <mergeCell ref="U55:V55"/>
    <mergeCell ref="J78:L78"/>
    <mergeCell ref="J74:L74"/>
    <mergeCell ref="J75:L75"/>
    <mergeCell ref="J76:L76"/>
    <mergeCell ref="J77:L77"/>
    <mergeCell ref="U60:V60"/>
    <mergeCell ref="U64:V64"/>
    <mergeCell ref="U65:V65"/>
    <mergeCell ref="U66:V66"/>
    <mergeCell ref="A9:A35"/>
    <mergeCell ref="M9:M35"/>
    <mergeCell ref="N9:N35"/>
    <mergeCell ref="O9:O35"/>
    <mergeCell ref="P9:P35"/>
    <mergeCell ref="B9:B35"/>
    <mergeCell ref="C9:D3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6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104">
    <pageSetUpPr fitToPage="1"/>
  </sheetPr>
  <dimension ref="A1:AE94"/>
  <sheetViews>
    <sheetView topLeftCell="A3" zoomScale="90" workbookViewId="0">
      <selection activeCell="AB26" sqref="AB26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453125" customWidth="1"/>
    <col min="20" max="20" width="14.54296875" customWidth="1"/>
    <col min="21" max="21" width="14.453125" customWidth="1"/>
    <col min="24" max="24" width="12.81640625" customWidth="1"/>
    <col min="25" max="25" width="14.1796875" customWidth="1"/>
  </cols>
  <sheetData>
    <row r="1" spans="1:26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6" ht="60.65" hidden="1" customHeight="1" x14ac:dyDescent="0.25"/>
    <row r="3" spans="1:26" s="3" customFormat="1" ht="12.75" customHeight="1" x14ac:dyDescent="0.25">
      <c r="K3" s="4"/>
      <c r="L3" s="4"/>
      <c r="M3" s="4"/>
      <c r="O3" s="5"/>
      <c r="P3" s="5"/>
      <c r="Q3" s="60"/>
    </row>
    <row r="4" spans="1:26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35">
      <c r="A5" s="12" t="s">
        <v>82</v>
      </c>
      <c r="B5" s="13" t="s">
        <v>3</v>
      </c>
      <c r="C5" s="14">
        <f>SUM('SEM21'!B72+1)</f>
        <v>46167</v>
      </c>
      <c r="D5" s="15" t="s">
        <v>4</v>
      </c>
      <c r="E5" s="16">
        <f>SUM(B76)</f>
        <v>46173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6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6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5">
      <c r="A9" s="309" t="s">
        <v>20</v>
      </c>
      <c r="B9" s="312">
        <f>SUM(C5)</f>
        <v>46167</v>
      </c>
      <c r="C9" s="336" t="s">
        <v>73</v>
      </c>
      <c r="D9" s="337"/>
      <c r="E9" s="398"/>
      <c r="F9" s="398"/>
      <c r="G9" s="395">
        <v>0</v>
      </c>
      <c r="H9" s="395">
        <v>0</v>
      </c>
      <c r="I9" s="357">
        <v>0</v>
      </c>
      <c r="J9" s="357">
        <v>0</v>
      </c>
      <c r="K9" s="398"/>
      <c r="L9" s="398"/>
      <c r="M9" s="351">
        <f>(F12-E12)+(L12-K12)</f>
        <v>0</v>
      </c>
      <c r="N9" s="386">
        <f>(H9-G9)</f>
        <v>0</v>
      </c>
      <c r="O9" s="354">
        <f>(J9-I9)</f>
        <v>0</v>
      </c>
      <c r="P9" s="389">
        <f>SUM(M9:O12)</f>
        <v>0</v>
      </c>
    </row>
    <row r="10" spans="1:26" ht="19.5" customHeight="1" x14ac:dyDescent="0.25">
      <c r="A10" s="310"/>
      <c r="B10" s="313"/>
      <c r="C10" s="338"/>
      <c r="D10" s="339"/>
      <c r="E10" s="399"/>
      <c r="F10" s="399"/>
      <c r="G10" s="396"/>
      <c r="H10" s="396"/>
      <c r="I10" s="358"/>
      <c r="J10" s="358"/>
      <c r="K10" s="399"/>
      <c r="L10" s="399"/>
      <c r="M10" s="352"/>
      <c r="N10" s="387"/>
      <c r="O10" s="355"/>
      <c r="P10" s="390"/>
      <c r="X10" s="34"/>
      <c r="Z10" s="1"/>
    </row>
    <row r="11" spans="1:26" ht="19.5" customHeight="1" x14ac:dyDescent="0.3">
      <c r="A11" s="310"/>
      <c r="B11" s="313"/>
      <c r="C11" s="338"/>
      <c r="D11" s="339"/>
      <c r="E11" s="399"/>
      <c r="F11" s="399"/>
      <c r="G11" s="396"/>
      <c r="H11" s="396"/>
      <c r="I11" s="358"/>
      <c r="J11" s="358"/>
      <c r="K11" s="399"/>
      <c r="L11" s="399"/>
      <c r="M11" s="352"/>
      <c r="N11" s="387"/>
      <c r="O11" s="355"/>
      <c r="P11" s="390"/>
      <c r="R11" s="34"/>
      <c r="U11" s="228"/>
    </row>
    <row r="12" spans="1:26" ht="19.5" customHeight="1" x14ac:dyDescent="0.25">
      <c r="A12" s="311"/>
      <c r="B12" s="314"/>
      <c r="C12" s="340"/>
      <c r="D12" s="341"/>
      <c r="E12" s="400"/>
      <c r="F12" s="400"/>
      <c r="G12" s="397"/>
      <c r="H12" s="397"/>
      <c r="I12" s="359"/>
      <c r="J12" s="359"/>
      <c r="K12" s="400"/>
      <c r="L12" s="400"/>
      <c r="M12" s="353"/>
      <c r="N12" s="388"/>
      <c r="O12" s="356"/>
      <c r="P12" s="391"/>
      <c r="Q12" s="62">
        <v>0</v>
      </c>
    </row>
    <row r="13" spans="1:26" ht="19.5" customHeight="1" x14ac:dyDescent="0.25">
      <c r="A13" s="309" t="s">
        <v>22</v>
      </c>
      <c r="B13" s="312">
        <f>SUM(B9+1)</f>
        <v>46168</v>
      </c>
      <c r="C13" s="290" t="s">
        <v>1390</v>
      </c>
      <c r="D13" s="292"/>
      <c r="E13" s="302"/>
      <c r="F13" s="302"/>
      <c r="G13" s="284">
        <v>0.34305555555555556</v>
      </c>
      <c r="H13" s="284">
        <v>0.5</v>
      </c>
      <c r="I13" s="287">
        <v>0.55208333333333337</v>
      </c>
      <c r="J13" s="287">
        <v>0.70902777777777781</v>
      </c>
      <c r="K13" s="302"/>
      <c r="L13" s="302"/>
      <c r="M13" s="318">
        <f>(F13-E13)+(L13-K13)</f>
        <v>0</v>
      </c>
      <c r="N13" s="321">
        <f>(H13-G13)</f>
        <v>0.15694444444444444</v>
      </c>
      <c r="O13" s="324">
        <f>(J13-I13)</f>
        <v>0.15694444444444444</v>
      </c>
      <c r="P13" s="327">
        <f>SUM(M13:O22)</f>
        <v>0.31388888888888888</v>
      </c>
      <c r="R13" s="34" t="s">
        <v>1388</v>
      </c>
      <c r="S13" t="s">
        <v>24</v>
      </c>
      <c r="T13" s="34"/>
    </row>
    <row r="14" spans="1:26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S14" s="34" t="s">
        <v>1389</v>
      </c>
      <c r="U14" s="198" t="s">
        <v>153</v>
      </c>
    </row>
    <row r="15" spans="1:26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t="s">
        <v>825</v>
      </c>
      <c r="S15" s="34" t="s">
        <v>45</v>
      </c>
      <c r="T15" s="34"/>
    </row>
    <row r="16" spans="1:26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232" t="s">
        <v>288</v>
      </c>
      <c r="T16" s="34"/>
    </row>
    <row r="17" spans="1:27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t="s">
        <v>214</v>
      </c>
    </row>
    <row r="18" spans="1:27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T18" t="s">
        <v>186</v>
      </c>
      <c r="U18" s="281" t="s">
        <v>1385</v>
      </c>
      <c r="V18" s="281"/>
      <c r="W18" s="198" t="s">
        <v>153</v>
      </c>
    </row>
    <row r="19" spans="1:27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U19" s="385" t="s">
        <v>1384</v>
      </c>
      <c r="V19" s="385"/>
      <c r="W19" s="198" t="s">
        <v>153</v>
      </c>
      <c r="X19" t="s">
        <v>1387</v>
      </c>
      <c r="Z19" s="209" t="s">
        <v>201</v>
      </c>
      <c r="AA19" s="206">
        <v>1029634</v>
      </c>
    </row>
    <row r="20" spans="1:27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U20" s="385" t="s">
        <v>1383</v>
      </c>
      <c r="V20" s="385"/>
      <c r="W20" s="198" t="s">
        <v>153</v>
      </c>
      <c r="X20" t="s">
        <v>1386</v>
      </c>
      <c r="Z20" s="209" t="s">
        <v>201</v>
      </c>
      <c r="AA20" s="206">
        <v>1029634</v>
      </c>
    </row>
    <row r="21" spans="1:27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</row>
    <row r="22" spans="1:27" ht="19.5" customHeight="1" x14ac:dyDescent="0.25">
      <c r="A22" s="311"/>
      <c r="B22" s="314"/>
      <c r="C22" s="296"/>
      <c r="D22" s="298"/>
      <c r="E22" s="304"/>
      <c r="F22" s="304"/>
      <c r="G22" s="286"/>
      <c r="H22" s="286"/>
      <c r="I22" s="289"/>
      <c r="J22" s="289"/>
      <c r="K22" s="304"/>
      <c r="L22" s="304"/>
      <c r="M22" s="320"/>
      <c r="N22" s="323"/>
      <c r="O22" s="326"/>
      <c r="P22" s="329"/>
      <c r="Q22" s="62">
        <v>0.29166666666666669</v>
      </c>
    </row>
    <row r="23" spans="1:27" ht="19.5" customHeight="1" x14ac:dyDescent="0.25">
      <c r="A23" s="309" t="s">
        <v>26</v>
      </c>
      <c r="B23" s="312">
        <f>SUM(B13+1)</f>
        <v>46169</v>
      </c>
      <c r="C23" s="290" t="s">
        <v>1393</v>
      </c>
      <c r="D23" s="292"/>
      <c r="E23" s="302"/>
      <c r="F23" s="302"/>
      <c r="G23" s="395">
        <v>0.3</v>
      </c>
      <c r="H23" s="395">
        <v>0.52083333333333337</v>
      </c>
      <c r="I23" s="357">
        <v>0.5625</v>
      </c>
      <c r="J23" s="357">
        <v>0.72916666666666663</v>
      </c>
      <c r="K23" s="302"/>
      <c r="L23" s="302"/>
      <c r="M23" s="351">
        <f>(F23-E23)+(L23-K23)</f>
        <v>0</v>
      </c>
      <c r="N23" s="386">
        <f>(H23-G23)</f>
        <v>0.22083333333333338</v>
      </c>
      <c r="O23" s="354">
        <f>(J23-I23)</f>
        <v>0.16666666666666663</v>
      </c>
      <c r="P23" s="389">
        <f>SUM(M23:O35)</f>
        <v>0.38750000000000001</v>
      </c>
      <c r="R23" s="34" t="s">
        <v>132</v>
      </c>
      <c r="S23" s="34" t="s">
        <v>28</v>
      </c>
    </row>
    <row r="24" spans="1:27" ht="19.5" customHeight="1" x14ac:dyDescent="0.3">
      <c r="A24" s="310"/>
      <c r="B24" s="313"/>
      <c r="C24" s="293"/>
      <c r="D24" s="295"/>
      <c r="E24" s="303"/>
      <c r="F24" s="303"/>
      <c r="G24" s="396"/>
      <c r="H24" s="396"/>
      <c r="I24" s="358"/>
      <c r="J24" s="358"/>
      <c r="K24" s="303"/>
      <c r="L24" s="303"/>
      <c r="M24" s="352"/>
      <c r="N24" s="387"/>
      <c r="O24" s="355"/>
      <c r="P24" s="390"/>
      <c r="S24" s="232" t="s">
        <v>159</v>
      </c>
    </row>
    <row r="25" spans="1:27" ht="19.5" customHeight="1" x14ac:dyDescent="0.25">
      <c r="A25" s="310"/>
      <c r="B25" s="313"/>
      <c r="C25" s="293"/>
      <c r="D25" s="295"/>
      <c r="E25" s="303"/>
      <c r="F25" s="303"/>
      <c r="G25" s="396"/>
      <c r="H25" s="396"/>
      <c r="I25" s="358"/>
      <c r="J25" s="358"/>
      <c r="K25" s="303"/>
      <c r="L25" s="303"/>
      <c r="M25" s="352"/>
      <c r="N25" s="387"/>
      <c r="O25" s="355"/>
      <c r="P25" s="390"/>
      <c r="S25" s="34" t="s">
        <v>1391</v>
      </c>
      <c r="V25" s="34"/>
      <c r="X25" s="198" t="s">
        <v>153</v>
      </c>
    </row>
    <row r="26" spans="1:27" ht="19.5" customHeight="1" x14ac:dyDescent="0.3">
      <c r="A26" s="310"/>
      <c r="B26" s="313"/>
      <c r="C26" s="293"/>
      <c r="D26" s="295"/>
      <c r="E26" s="303"/>
      <c r="F26" s="303"/>
      <c r="G26" s="396"/>
      <c r="H26" s="396"/>
      <c r="I26" s="358"/>
      <c r="J26" s="358"/>
      <c r="K26" s="303"/>
      <c r="L26" s="303"/>
      <c r="M26" s="352"/>
      <c r="N26" s="387"/>
      <c r="O26" s="355"/>
      <c r="P26" s="390"/>
      <c r="S26" s="34"/>
      <c r="T26" s="228" t="s">
        <v>1392</v>
      </c>
      <c r="V26" s="34"/>
      <c r="X26" s="34"/>
    </row>
    <row r="27" spans="1:27" ht="19.5" customHeight="1" x14ac:dyDescent="0.25">
      <c r="A27" s="310"/>
      <c r="B27" s="313"/>
      <c r="C27" s="293"/>
      <c r="D27" s="295"/>
      <c r="E27" s="303"/>
      <c r="F27" s="303"/>
      <c r="G27" s="396"/>
      <c r="H27" s="396"/>
      <c r="I27" s="358"/>
      <c r="J27" s="358"/>
      <c r="K27" s="303"/>
      <c r="L27" s="303"/>
      <c r="M27" s="352"/>
      <c r="N27" s="387"/>
      <c r="O27" s="355"/>
      <c r="P27" s="390"/>
      <c r="R27" t="s">
        <v>233</v>
      </c>
      <c r="S27" s="34" t="s">
        <v>23</v>
      </c>
    </row>
    <row r="28" spans="1:27" ht="19.5" customHeight="1" x14ac:dyDescent="0.3">
      <c r="A28" s="310"/>
      <c r="B28" s="313"/>
      <c r="C28" s="293"/>
      <c r="D28" s="295"/>
      <c r="E28" s="303"/>
      <c r="F28" s="303"/>
      <c r="G28" s="396"/>
      <c r="H28" s="396"/>
      <c r="I28" s="358"/>
      <c r="J28" s="358"/>
      <c r="K28" s="303"/>
      <c r="L28" s="303"/>
      <c r="M28" s="352"/>
      <c r="N28" s="387"/>
      <c r="O28" s="355"/>
      <c r="P28" s="390"/>
      <c r="S28" s="232" t="s">
        <v>234</v>
      </c>
    </row>
    <row r="29" spans="1:27" ht="19.5" customHeight="1" x14ac:dyDescent="0.25">
      <c r="A29" s="310"/>
      <c r="B29" s="313"/>
      <c r="C29" s="293"/>
      <c r="D29" s="295"/>
      <c r="E29" s="303"/>
      <c r="F29" s="303"/>
      <c r="G29" s="396"/>
      <c r="H29" s="396"/>
      <c r="I29" s="358"/>
      <c r="J29" s="358"/>
      <c r="K29" s="303"/>
      <c r="L29" s="303"/>
      <c r="M29" s="352"/>
      <c r="N29" s="387"/>
      <c r="O29" s="355"/>
      <c r="P29" s="390"/>
      <c r="S29" t="s">
        <v>214</v>
      </c>
    </row>
    <row r="30" spans="1:27" ht="19.5" customHeight="1" x14ac:dyDescent="0.25">
      <c r="A30" s="310"/>
      <c r="B30" s="313"/>
      <c r="C30" s="293"/>
      <c r="D30" s="295"/>
      <c r="E30" s="303"/>
      <c r="F30" s="303"/>
      <c r="G30" s="396"/>
      <c r="H30" s="396"/>
      <c r="I30" s="358"/>
      <c r="J30" s="358"/>
      <c r="K30" s="303"/>
      <c r="L30" s="303"/>
      <c r="M30" s="352"/>
      <c r="N30" s="387"/>
      <c r="O30" s="355"/>
      <c r="P30" s="390"/>
      <c r="T30" t="s">
        <v>186</v>
      </c>
      <c r="U30" s="281" t="s">
        <v>633</v>
      </c>
      <c r="V30" s="281"/>
      <c r="W30" s="184" t="s">
        <v>151</v>
      </c>
      <c r="X30" s="209" t="s">
        <v>201</v>
      </c>
      <c r="Y30" s="206">
        <v>1029657</v>
      </c>
    </row>
    <row r="31" spans="1:27" ht="19.5" customHeight="1" x14ac:dyDescent="0.3">
      <c r="A31" s="310"/>
      <c r="B31" s="313"/>
      <c r="C31" s="293"/>
      <c r="D31" s="295"/>
      <c r="E31" s="303"/>
      <c r="F31" s="303"/>
      <c r="G31" s="396"/>
      <c r="H31" s="396"/>
      <c r="I31" s="358"/>
      <c r="J31" s="358"/>
      <c r="K31" s="303"/>
      <c r="L31" s="303"/>
      <c r="M31" s="352"/>
      <c r="N31" s="387"/>
      <c r="O31" s="355"/>
      <c r="P31" s="390"/>
      <c r="U31" s="228" t="s">
        <v>764</v>
      </c>
      <c r="W31" s="198" t="s">
        <v>153</v>
      </c>
    </row>
    <row r="32" spans="1:27" ht="19.5" customHeight="1" x14ac:dyDescent="0.3">
      <c r="A32" s="310"/>
      <c r="B32" s="313"/>
      <c r="C32" s="293"/>
      <c r="D32" s="295"/>
      <c r="E32" s="303"/>
      <c r="F32" s="303"/>
      <c r="G32" s="396"/>
      <c r="H32" s="396"/>
      <c r="I32" s="358"/>
      <c r="J32" s="358"/>
      <c r="K32" s="303"/>
      <c r="L32" s="303"/>
      <c r="M32" s="352"/>
      <c r="N32" s="387"/>
      <c r="O32" s="355"/>
      <c r="P32" s="390"/>
      <c r="R32" s="34" t="s">
        <v>1394</v>
      </c>
      <c r="S32" s="34" t="s">
        <v>28</v>
      </c>
      <c r="U32" s="228"/>
    </row>
    <row r="33" spans="1:29" ht="19.5" customHeight="1" x14ac:dyDescent="0.3">
      <c r="A33" s="310"/>
      <c r="B33" s="313"/>
      <c r="C33" s="293"/>
      <c r="D33" s="295"/>
      <c r="E33" s="303"/>
      <c r="F33" s="303"/>
      <c r="G33" s="396"/>
      <c r="H33" s="396"/>
      <c r="I33" s="358"/>
      <c r="J33" s="358"/>
      <c r="K33" s="303"/>
      <c r="L33" s="303"/>
      <c r="M33" s="352"/>
      <c r="N33" s="387"/>
      <c r="O33" s="355"/>
      <c r="P33" s="390"/>
      <c r="S33" s="232" t="s">
        <v>262</v>
      </c>
      <c r="U33" s="228"/>
    </row>
    <row r="34" spans="1:29" ht="19.5" customHeight="1" x14ac:dyDescent="0.3">
      <c r="A34" s="310"/>
      <c r="B34" s="313"/>
      <c r="C34" s="293"/>
      <c r="D34" s="295"/>
      <c r="E34" s="303"/>
      <c r="F34" s="303"/>
      <c r="G34" s="396"/>
      <c r="H34" s="396"/>
      <c r="I34" s="358"/>
      <c r="J34" s="358"/>
      <c r="K34" s="303"/>
      <c r="L34" s="303"/>
      <c r="M34" s="352"/>
      <c r="N34" s="387"/>
      <c r="O34" s="355"/>
      <c r="P34" s="390"/>
      <c r="S34" s="34" t="s">
        <v>1395</v>
      </c>
      <c r="U34" s="228"/>
      <c r="W34" s="198" t="s">
        <v>153</v>
      </c>
      <c r="X34" s="203" t="s">
        <v>1396</v>
      </c>
      <c r="Y34" s="188"/>
      <c r="Z34" s="188"/>
      <c r="AA34" s="188"/>
      <c r="AB34" s="188"/>
    </row>
    <row r="35" spans="1:29" ht="19.5" customHeight="1" x14ac:dyDescent="0.25">
      <c r="A35" s="311"/>
      <c r="B35" s="314"/>
      <c r="C35" s="296"/>
      <c r="D35" s="298"/>
      <c r="E35" s="304"/>
      <c r="F35" s="304"/>
      <c r="G35" s="397"/>
      <c r="H35" s="397"/>
      <c r="I35" s="359"/>
      <c r="J35" s="359"/>
      <c r="K35" s="304"/>
      <c r="L35" s="304"/>
      <c r="M35" s="353"/>
      <c r="N35" s="388"/>
      <c r="O35" s="356"/>
      <c r="P35" s="391"/>
      <c r="Q35" s="62">
        <v>0.29166666666666669</v>
      </c>
    </row>
    <row r="36" spans="1:29" ht="19.5" customHeight="1" x14ac:dyDescent="0.25">
      <c r="A36" s="309" t="s">
        <v>30</v>
      </c>
      <c r="B36" s="312">
        <f>SUM(B23+1)</f>
        <v>46170</v>
      </c>
      <c r="C36" s="290" t="s">
        <v>1398</v>
      </c>
      <c r="D36" s="292"/>
      <c r="E36" s="302"/>
      <c r="F36" s="302"/>
      <c r="G36" s="284">
        <v>0.34791666666666665</v>
      </c>
      <c r="H36" s="284">
        <v>0.52083333333333337</v>
      </c>
      <c r="I36" s="287">
        <v>0.5625</v>
      </c>
      <c r="J36" s="287">
        <v>0.74444444444444446</v>
      </c>
      <c r="K36" s="302"/>
      <c r="L36" s="302"/>
      <c r="M36" s="318">
        <f>(F36-E36)+(L36-K36)</f>
        <v>0</v>
      </c>
      <c r="N36" s="321">
        <f>(H36-G36)</f>
        <v>0.17291666666666672</v>
      </c>
      <c r="O36" s="324">
        <f>(J36-I36)</f>
        <v>0.18194444444444446</v>
      </c>
      <c r="P36" s="327">
        <f>SUM(M36:O54)</f>
        <v>0.35486111111111118</v>
      </c>
      <c r="R36" t="s">
        <v>233</v>
      </c>
      <c r="S36" s="34" t="s">
        <v>24</v>
      </c>
    </row>
    <row r="37" spans="1:29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232" t="s">
        <v>234</v>
      </c>
    </row>
    <row r="38" spans="1:29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t="s">
        <v>214</v>
      </c>
    </row>
    <row r="39" spans="1:29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T39" t="s">
        <v>186</v>
      </c>
      <c r="U39" s="281" t="s">
        <v>633</v>
      </c>
      <c r="V39" s="281"/>
      <c r="W39" s="198" t="s">
        <v>153</v>
      </c>
      <c r="X39" s="227" t="s">
        <v>201</v>
      </c>
      <c r="Y39" s="215">
        <v>1029657</v>
      </c>
      <c r="Z39" s="195" t="s">
        <v>952</v>
      </c>
      <c r="AA39" s="189"/>
      <c r="AB39" s="189"/>
      <c r="AC39" s="189"/>
    </row>
    <row r="40" spans="1:29" ht="19.5" customHeight="1" x14ac:dyDescent="0.3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U40" s="228" t="s">
        <v>764</v>
      </c>
      <c r="W40" s="198" t="s">
        <v>153</v>
      </c>
      <c r="X40" s="34"/>
      <c r="Y40" s="34"/>
    </row>
    <row r="41" spans="1:29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R41" s="34" t="s">
        <v>1394</v>
      </c>
      <c r="S41" s="34" t="s">
        <v>28</v>
      </c>
      <c r="U41" s="228"/>
    </row>
    <row r="42" spans="1:29" ht="19.5" customHeight="1" x14ac:dyDescent="0.3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232" t="s">
        <v>262</v>
      </c>
      <c r="U42" s="228"/>
    </row>
    <row r="43" spans="1:29" ht="19.5" customHeight="1" x14ac:dyDescent="0.3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34" t="s">
        <v>1395</v>
      </c>
      <c r="U43" s="228"/>
      <c r="W43" s="198" t="s">
        <v>153</v>
      </c>
      <c r="X43" s="195" t="s">
        <v>1396</v>
      </c>
      <c r="Y43" s="189"/>
      <c r="Z43" s="189"/>
      <c r="AA43" s="189"/>
      <c r="AB43" s="189"/>
    </row>
    <row r="44" spans="1:29" ht="19.5" customHeight="1" x14ac:dyDescent="0.3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 t="s">
        <v>1397</v>
      </c>
      <c r="U44" s="228"/>
      <c r="W44" s="198" t="s">
        <v>153</v>
      </c>
      <c r="X44" s="34"/>
    </row>
    <row r="45" spans="1:29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t="s">
        <v>825</v>
      </c>
      <c r="S45" s="34" t="s">
        <v>23</v>
      </c>
      <c r="T45" s="34"/>
    </row>
    <row r="46" spans="1:29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232" t="s">
        <v>288</v>
      </c>
      <c r="T46" s="34"/>
    </row>
    <row r="47" spans="1:29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t="s">
        <v>214</v>
      </c>
    </row>
    <row r="48" spans="1:29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T48" t="s">
        <v>186</v>
      </c>
      <c r="U48" s="281" t="s">
        <v>1385</v>
      </c>
      <c r="V48" s="281"/>
      <c r="W48" s="198" t="s">
        <v>153</v>
      </c>
    </row>
    <row r="49" spans="1:31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U49" s="385" t="s">
        <v>1384</v>
      </c>
      <c r="V49" s="385"/>
      <c r="W49" s="198" t="s">
        <v>153</v>
      </c>
      <c r="X49" t="s">
        <v>1387</v>
      </c>
      <c r="Z49" s="227" t="s">
        <v>201</v>
      </c>
      <c r="AA49" s="215">
        <v>1029634</v>
      </c>
      <c r="AB49" s="195" t="s">
        <v>952</v>
      </c>
      <c r="AC49" s="189"/>
      <c r="AD49" s="189"/>
      <c r="AE49" s="189"/>
    </row>
    <row r="50" spans="1:31" ht="19.5" customHeight="1" x14ac:dyDescent="0.3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U50" s="385" t="s">
        <v>1383</v>
      </c>
      <c r="V50" s="385"/>
      <c r="W50" s="198" t="s">
        <v>153</v>
      </c>
      <c r="X50" t="s">
        <v>1386</v>
      </c>
      <c r="Z50" s="227" t="s">
        <v>201</v>
      </c>
      <c r="AA50" s="215">
        <v>1029634</v>
      </c>
    </row>
    <row r="51" spans="1:31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 t="s">
        <v>1399</v>
      </c>
      <c r="U51" s="198" t="s">
        <v>153</v>
      </c>
      <c r="W51" s="34"/>
      <c r="X51" s="34"/>
    </row>
    <row r="52" spans="1:31" ht="19.5" customHeight="1" x14ac:dyDescent="0.3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34"/>
      <c r="U52" s="228"/>
      <c r="W52" s="34"/>
      <c r="X52" s="34"/>
    </row>
    <row r="53" spans="1:31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/>
      <c r="U53" s="228"/>
      <c r="W53" s="34"/>
      <c r="X53" s="34"/>
    </row>
    <row r="54" spans="1:31" ht="19.5" customHeight="1" x14ac:dyDescent="0.25">
      <c r="A54" s="311"/>
      <c r="B54" s="314"/>
      <c r="C54" s="296"/>
      <c r="D54" s="298"/>
      <c r="E54" s="304"/>
      <c r="F54" s="304"/>
      <c r="G54" s="286"/>
      <c r="H54" s="286"/>
      <c r="I54" s="289"/>
      <c r="J54" s="289"/>
      <c r="K54" s="304"/>
      <c r="L54" s="304"/>
      <c r="M54" s="320"/>
      <c r="N54" s="323"/>
      <c r="O54" s="326"/>
      <c r="P54" s="329"/>
      <c r="Q54" s="62">
        <v>0.29166666666666669</v>
      </c>
    </row>
    <row r="55" spans="1:31" ht="19.5" customHeight="1" x14ac:dyDescent="0.25">
      <c r="A55" s="309" t="s">
        <v>31</v>
      </c>
      <c r="B55" s="312">
        <f>SUM(B36+1)</f>
        <v>46171</v>
      </c>
      <c r="C55" s="290" t="s">
        <v>1411</v>
      </c>
      <c r="D55" s="292"/>
      <c r="E55" s="302"/>
      <c r="F55" s="302"/>
      <c r="G55" s="284">
        <v>0.3659722222222222</v>
      </c>
      <c r="H55" s="284">
        <v>0.52083333333333337</v>
      </c>
      <c r="I55" s="287">
        <v>0.5625</v>
      </c>
      <c r="J55" s="287">
        <v>0.70625000000000004</v>
      </c>
      <c r="K55" s="302"/>
      <c r="L55" s="302"/>
      <c r="M55" s="318">
        <f>(F55-E55)+(L55-K55)</f>
        <v>0</v>
      </c>
      <c r="N55" s="321">
        <f>(H55-G55)</f>
        <v>0.15486111111111117</v>
      </c>
      <c r="O55" s="324">
        <f>(J55-I55)</f>
        <v>0.14375000000000004</v>
      </c>
      <c r="P55" s="327">
        <f>SUM(M55:O74)</f>
        <v>0.29861111111111122</v>
      </c>
      <c r="R55" t="s">
        <v>825</v>
      </c>
      <c r="S55" s="34" t="s">
        <v>23</v>
      </c>
      <c r="W55" s="34"/>
    </row>
    <row r="56" spans="1:31" ht="19.5" customHeight="1" x14ac:dyDescent="0.3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232" t="s">
        <v>288</v>
      </c>
      <c r="T56" s="34"/>
      <c r="V56" s="34"/>
    </row>
    <row r="57" spans="1:31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R57" s="34"/>
      <c r="S57" s="34" t="s">
        <v>1400</v>
      </c>
      <c r="T57" s="34"/>
      <c r="V57" s="34"/>
      <c r="X57" s="198" t="s">
        <v>153</v>
      </c>
    </row>
    <row r="58" spans="1:31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R58" s="34"/>
      <c r="S58" s="34" t="s">
        <v>1402</v>
      </c>
      <c r="T58" s="34"/>
      <c r="V58" s="34"/>
      <c r="W58" s="198" t="s">
        <v>153</v>
      </c>
    </row>
    <row r="59" spans="1:31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/>
      <c r="S59" s="34" t="s">
        <v>1407</v>
      </c>
      <c r="T59" s="34"/>
      <c r="V59" s="34"/>
      <c r="W59" s="198" t="s">
        <v>153</v>
      </c>
      <c r="X59" s="203" t="s">
        <v>1408</v>
      </c>
      <c r="Y59" s="188"/>
      <c r="Z59" s="188"/>
      <c r="AA59" s="188"/>
    </row>
    <row r="60" spans="1:31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S60" s="34"/>
      <c r="T60" s="34"/>
      <c r="V60" s="34"/>
      <c r="W60" s="34"/>
      <c r="X60" s="34"/>
    </row>
    <row r="61" spans="1:31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R61" s="34" t="s">
        <v>132</v>
      </c>
      <c r="S61" s="34" t="s">
        <v>28</v>
      </c>
      <c r="T61" s="34"/>
      <c r="V61" s="34"/>
    </row>
    <row r="62" spans="1:31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S62" s="232" t="s">
        <v>152</v>
      </c>
      <c r="T62" s="34"/>
      <c r="V62" s="34"/>
    </row>
    <row r="63" spans="1:31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/>
      <c r="S63" s="34" t="s">
        <v>1401</v>
      </c>
      <c r="T63" s="34"/>
      <c r="V63" s="34"/>
      <c r="Y63" s="198" t="s">
        <v>153</v>
      </c>
    </row>
    <row r="64" spans="1:31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/>
      <c r="S64" s="34"/>
      <c r="T64" s="34" t="s">
        <v>1403</v>
      </c>
      <c r="U64" s="198" t="s">
        <v>153</v>
      </c>
      <c r="V64" s="34"/>
    </row>
    <row r="65" spans="1:29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/>
      <c r="S65" s="34"/>
      <c r="T65" s="34" t="s">
        <v>1404</v>
      </c>
      <c r="U65" s="198" t="s">
        <v>153</v>
      </c>
      <c r="V65" s="34"/>
    </row>
    <row r="66" spans="1:29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34"/>
      <c r="T66" s="34" t="s">
        <v>1405</v>
      </c>
      <c r="U66" s="198" t="s">
        <v>153</v>
      </c>
      <c r="V66" s="34"/>
    </row>
    <row r="67" spans="1:29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34"/>
      <c r="T67" s="34" t="s">
        <v>1406</v>
      </c>
      <c r="U67" s="198" t="s">
        <v>153</v>
      </c>
      <c r="V67" s="34"/>
    </row>
    <row r="68" spans="1:29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287</v>
      </c>
      <c r="S68" s="34" t="s">
        <v>28</v>
      </c>
      <c r="T68" s="34"/>
      <c r="U68" s="34"/>
      <c r="V68" s="34"/>
    </row>
    <row r="69" spans="1:29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232" t="s">
        <v>288</v>
      </c>
      <c r="T69" s="34"/>
      <c r="U69" s="34"/>
      <c r="V69" s="34"/>
    </row>
    <row r="70" spans="1:29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R70" s="34"/>
      <c r="S70" s="34" t="s">
        <v>1399</v>
      </c>
      <c r="T70" s="34"/>
      <c r="U70" s="34"/>
      <c r="V70" s="34"/>
      <c r="Z70" s="202"/>
      <c r="AA70" s="202"/>
    </row>
    <row r="71" spans="1:29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R71" s="34"/>
      <c r="S71" s="34"/>
      <c r="T71" s="34" t="s">
        <v>170</v>
      </c>
      <c r="U71" s="348">
        <v>2413617219301</v>
      </c>
      <c r="V71" s="348"/>
      <c r="W71" s="198" t="s">
        <v>153</v>
      </c>
      <c r="X71" s="227" t="s">
        <v>201</v>
      </c>
      <c r="Y71" s="215">
        <v>1025454</v>
      </c>
      <c r="Z71" s="379" t="s">
        <v>905</v>
      </c>
      <c r="AA71" s="379"/>
      <c r="AB71" s="379"/>
      <c r="AC71" s="379"/>
    </row>
    <row r="72" spans="1:29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/>
      <c r="S72" s="34"/>
      <c r="T72" s="34" t="s">
        <v>1409</v>
      </c>
      <c r="U72" s="348">
        <v>2413322276401</v>
      </c>
      <c r="V72" s="348"/>
      <c r="W72" s="198" t="s">
        <v>153</v>
      </c>
      <c r="X72" s="227" t="s">
        <v>201</v>
      </c>
      <c r="Y72" s="215">
        <v>1025454</v>
      </c>
    </row>
    <row r="73" spans="1:29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s="34"/>
      <c r="S73" s="34"/>
      <c r="T73" s="34" t="s">
        <v>1410</v>
      </c>
      <c r="U73" s="348">
        <v>241339633090</v>
      </c>
      <c r="V73" s="348"/>
      <c r="W73" s="198" t="s">
        <v>153</v>
      </c>
      <c r="X73" s="227" t="s">
        <v>201</v>
      </c>
      <c r="Y73" s="215">
        <v>1025454</v>
      </c>
    </row>
    <row r="74" spans="1:29" ht="19.5" customHeight="1" x14ac:dyDescent="0.25">
      <c r="A74" s="311"/>
      <c r="B74" s="314"/>
      <c r="C74" s="296"/>
      <c r="D74" s="298"/>
      <c r="E74" s="304"/>
      <c r="F74" s="304"/>
      <c r="G74" s="286"/>
      <c r="H74" s="286"/>
      <c r="I74" s="289"/>
      <c r="J74" s="289"/>
      <c r="K74" s="304"/>
      <c r="L74" s="304"/>
      <c r="M74" s="320"/>
      <c r="N74" s="323"/>
      <c r="O74" s="326"/>
      <c r="P74" s="329"/>
      <c r="Q74" s="62">
        <v>0.29166666666666669</v>
      </c>
      <c r="W74" s="34"/>
    </row>
    <row r="75" spans="1:29" ht="19.5" customHeight="1" x14ac:dyDescent="0.25">
      <c r="A75" s="35" t="s">
        <v>34</v>
      </c>
      <c r="B75" s="36">
        <f>SUM(B55+1)</f>
        <v>46172</v>
      </c>
      <c r="C75" s="290"/>
      <c r="D75" s="292"/>
      <c r="E75" s="153">
        <v>0</v>
      </c>
      <c r="F75" s="153">
        <v>0</v>
      </c>
      <c r="G75" s="154">
        <v>0</v>
      </c>
      <c r="H75" s="154">
        <v>0</v>
      </c>
      <c r="I75" s="155">
        <v>0</v>
      </c>
      <c r="J75" s="155">
        <v>0</v>
      </c>
      <c r="K75" s="153">
        <v>0</v>
      </c>
      <c r="L75" s="153">
        <v>0</v>
      </c>
      <c r="M75" s="153">
        <f>(F75-E75)+(L75-K75)</f>
        <v>0</v>
      </c>
      <c r="N75" s="154">
        <f>(H75-G75)</f>
        <v>0</v>
      </c>
      <c r="O75" s="155">
        <f>(J75-I75)</f>
        <v>0</v>
      </c>
      <c r="P75" s="156">
        <f>SUM(M75:O76)</f>
        <v>0</v>
      </c>
    </row>
    <row r="76" spans="1:29" ht="19.5" customHeight="1" x14ac:dyDescent="0.25">
      <c r="A76" s="37" t="s">
        <v>35</v>
      </c>
      <c r="B76" s="36">
        <f>SUM(B75+1)</f>
        <v>46173</v>
      </c>
      <c r="C76" s="296"/>
      <c r="D76" s="298"/>
      <c r="E76" s="153">
        <v>0</v>
      </c>
      <c r="F76" s="153">
        <v>0</v>
      </c>
      <c r="G76" s="154">
        <v>0</v>
      </c>
      <c r="H76" s="154">
        <v>0</v>
      </c>
      <c r="I76" s="155">
        <v>0</v>
      </c>
      <c r="J76" s="155">
        <v>0</v>
      </c>
      <c r="K76" s="153">
        <v>0</v>
      </c>
      <c r="L76" s="153">
        <v>0</v>
      </c>
      <c r="M76" s="153">
        <v>0</v>
      </c>
      <c r="N76" s="154">
        <f>(H76-G76)</f>
        <v>0</v>
      </c>
      <c r="O76" s="155">
        <f>(J76-I76)</f>
        <v>0</v>
      </c>
      <c r="P76" s="156">
        <f>SUM(M76:O77)</f>
        <v>0</v>
      </c>
    </row>
    <row r="77" spans="1:29" ht="30" customHeight="1" x14ac:dyDescent="0.25">
      <c r="A77" s="38"/>
      <c r="B77" s="38"/>
      <c r="C77" s="38"/>
      <c r="D77" s="38"/>
      <c r="E77" s="39"/>
      <c r="F77" s="40"/>
      <c r="G77" s="40"/>
      <c r="H77" s="38"/>
      <c r="I77" s="38"/>
      <c r="J77" s="38"/>
      <c r="K77" s="41"/>
      <c r="L77" s="41"/>
      <c r="M77" s="41"/>
      <c r="N77" s="38"/>
    </row>
    <row r="78" spans="1:29" ht="30.75" customHeight="1" x14ac:dyDescent="0.25">
      <c r="A78" s="38"/>
      <c r="B78" s="38"/>
      <c r="C78" s="38"/>
      <c r="D78" s="38"/>
      <c r="F78" s="38"/>
      <c r="G78" s="38"/>
      <c r="H78" s="38"/>
      <c r="I78" s="38"/>
      <c r="J78" s="330" t="s">
        <v>36</v>
      </c>
      <c r="K78" s="330"/>
      <c r="L78" s="330"/>
      <c r="M78" s="108">
        <f>SUM(M9+M13+M23+M36+M55+M75+M76)</f>
        <v>0</v>
      </c>
      <c r="N78" s="110">
        <f>SUM(N9+N13+N23+N36+N55+N75+N76)</f>
        <v>0.70555555555555571</v>
      </c>
      <c r="O78" s="109">
        <f>SUM(O9+O13+O23+O36+O55+O75+O76)</f>
        <v>0.64930555555555558</v>
      </c>
      <c r="P78" s="111">
        <f>SUM(P9+P13+P23+P36+P55+P75+P76)</f>
        <v>1.3548611111111111</v>
      </c>
    </row>
    <row r="79" spans="1:29" ht="30.75" customHeight="1" x14ac:dyDescent="0.25">
      <c r="A79" s="38"/>
      <c r="B79" s="38"/>
      <c r="C79" s="38"/>
      <c r="D79" s="38"/>
      <c r="F79" s="38"/>
      <c r="G79" s="38"/>
      <c r="H79" s="38"/>
      <c r="I79" s="38"/>
      <c r="J79" s="330" t="s">
        <v>37</v>
      </c>
      <c r="K79" s="330"/>
      <c r="L79" s="331"/>
      <c r="M79" s="42"/>
      <c r="N79" s="51">
        <f>SUM(Q9:Q76)</f>
        <v>1.1666666666666667</v>
      </c>
      <c r="O79" s="43"/>
    </row>
    <row r="80" spans="1:29" ht="30.75" customHeight="1" x14ac:dyDescent="0.25">
      <c r="A80" s="38"/>
      <c r="B80" s="38"/>
      <c r="C80" s="38"/>
      <c r="D80" s="38"/>
      <c r="F80" s="38"/>
      <c r="G80" s="38"/>
      <c r="H80" s="38"/>
      <c r="I80" s="38"/>
      <c r="J80" s="330" t="s">
        <v>38</v>
      </c>
      <c r="K80" s="330"/>
      <c r="L80" s="331"/>
      <c r="M80" s="42"/>
      <c r="N80" s="51">
        <f>SUM(P78-N79)</f>
        <v>0.18819444444444433</v>
      </c>
      <c r="O80" s="43"/>
    </row>
    <row r="81" spans="1:15" ht="30.75" customHeight="1" x14ac:dyDescent="0.25">
      <c r="A81" s="38"/>
      <c r="B81" s="38"/>
      <c r="C81" s="38"/>
      <c r="D81" s="38"/>
      <c r="F81" s="38"/>
      <c r="G81" s="38"/>
      <c r="H81" s="38"/>
      <c r="I81" s="38"/>
      <c r="J81" s="330" t="s">
        <v>39</v>
      </c>
      <c r="K81" s="330"/>
      <c r="L81" s="331"/>
      <c r="M81" s="42"/>
      <c r="N81" s="51">
        <f>'SEM21'!N78</f>
        <v>1.4187500000000004</v>
      </c>
      <c r="O81" s="43"/>
    </row>
    <row r="82" spans="1:15" ht="30.75" customHeight="1" x14ac:dyDescent="0.25">
      <c r="H82" s="38"/>
      <c r="I82" s="38"/>
      <c r="J82" s="330" t="s">
        <v>40</v>
      </c>
      <c r="K82" s="330"/>
      <c r="L82" s="331"/>
      <c r="M82" s="44"/>
      <c r="N82" s="52">
        <f>N80+N81</f>
        <v>1.6069444444444447</v>
      </c>
      <c r="O82" s="45"/>
    </row>
    <row r="89" spans="1:15" x14ac:dyDescent="0.25">
      <c r="F89" s="38"/>
      <c r="G89" s="38"/>
      <c r="H89" s="38"/>
      <c r="I89" s="38"/>
    </row>
    <row r="90" spans="1:15" x14ac:dyDescent="0.25">
      <c r="F90" s="38"/>
      <c r="G90" s="38"/>
      <c r="H90" s="38"/>
      <c r="I90" s="38"/>
    </row>
    <row r="91" spans="1:15" x14ac:dyDescent="0.25">
      <c r="F91" s="38"/>
      <c r="G91" s="38"/>
      <c r="H91" s="38"/>
      <c r="I91" s="38"/>
    </row>
    <row r="92" spans="1:15" x14ac:dyDescent="0.25">
      <c r="F92" s="38"/>
      <c r="G92" s="38"/>
      <c r="H92" s="38"/>
      <c r="I92" s="38"/>
    </row>
    <row r="93" spans="1:15" x14ac:dyDescent="0.25">
      <c r="F93" s="38"/>
      <c r="G93" s="38"/>
      <c r="H93" s="38"/>
      <c r="I93" s="38"/>
    </row>
    <row r="94" spans="1:15" x14ac:dyDescent="0.25">
      <c r="F94" s="38"/>
      <c r="G94" s="38"/>
      <c r="H94" s="38"/>
      <c r="I94" s="38"/>
    </row>
  </sheetData>
  <mergeCells count="99">
    <mergeCell ref="O55:O74"/>
    <mergeCell ref="P55:P74"/>
    <mergeCell ref="M23:M35"/>
    <mergeCell ref="C75:D76"/>
    <mergeCell ref="J55:J74"/>
    <mergeCell ref="K55:K74"/>
    <mergeCell ref="L55:L74"/>
    <mergeCell ref="L36:L54"/>
    <mergeCell ref="I55:I74"/>
    <mergeCell ref="K36:K54"/>
    <mergeCell ref="F36:F54"/>
    <mergeCell ref="F55:F74"/>
    <mergeCell ref="C55:D74"/>
    <mergeCell ref="G55:G74"/>
    <mergeCell ref="E23:E35"/>
    <mergeCell ref="E36:E54"/>
    <mergeCell ref="L9:L12"/>
    <mergeCell ref="G13:G22"/>
    <mergeCell ref="E13:E22"/>
    <mergeCell ref="H13:H22"/>
    <mergeCell ref="H23:H35"/>
    <mergeCell ref="F9:F12"/>
    <mergeCell ref="F23:F35"/>
    <mergeCell ref="H9:H12"/>
    <mergeCell ref="I9:I12"/>
    <mergeCell ref="J9:J12"/>
    <mergeCell ref="J13:J22"/>
    <mergeCell ref="J23:J35"/>
    <mergeCell ref="K13:K22"/>
    <mergeCell ref="L13:L22"/>
    <mergeCell ref="K23:K35"/>
    <mergeCell ref="L23:L35"/>
    <mergeCell ref="C13:D22"/>
    <mergeCell ref="C23:D35"/>
    <mergeCell ref="C36:D54"/>
    <mergeCell ref="Q6:Q7"/>
    <mergeCell ref="A1:N1"/>
    <mergeCell ref="G6:H6"/>
    <mergeCell ref="I6:J6"/>
    <mergeCell ref="K6:L6"/>
    <mergeCell ref="M6:P6"/>
    <mergeCell ref="J36:J54"/>
    <mergeCell ref="I23:I35"/>
    <mergeCell ref="I36:I54"/>
    <mergeCell ref="G23:G35"/>
    <mergeCell ref="G36:G54"/>
    <mergeCell ref="I13:I22"/>
    <mergeCell ref="K9:K12"/>
    <mergeCell ref="H36:H54"/>
    <mergeCell ref="H55:H74"/>
    <mergeCell ref="J82:L82"/>
    <mergeCell ref="J78:L78"/>
    <mergeCell ref="J79:L79"/>
    <mergeCell ref="J80:L80"/>
    <mergeCell ref="J81:L81"/>
    <mergeCell ref="N55:N74"/>
    <mergeCell ref="A55:A74"/>
    <mergeCell ref="B9:B12"/>
    <mergeCell ref="B13:B22"/>
    <mergeCell ref="B23:B35"/>
    <mergeCell ref="B36:B54"/>
    <mergeCell ref="B55:B74"/>
    <mergeCell ref="A9:A12"/>
    <mergeCell ref="A13:A22"/>
    <mergeCell ref="A23:A35"/>
    <mergeCell ref="A36:A54"/>
    <mergeCell ref="C9:D12"/>
    <mergeCell ref="E9:E12"/>
    <mergeCell ref="G9:G12"/>
    <mergeCell ref="E55:E74"/>
    <mergeCell ref="F13:F22"/>
    <mergeCell ref="U39:V39"/>
    <mergeCell ref="U48:V48"/>
    <mergeCell ref="N9:N12"/>
    <mergeCell ref="O9:O12"/>
    <mergeCell ref="P9:P12"/>
    <mergeCell ref="N13:N22"/>
    <mergeCell ref="O13:O22"/>
    <mergeCell ref="P13:P22"/>
    <mergeCell ref="U18:V18"/>
    <mergeCell ref="U19:V19"/>
    <mergeCell ref="P36:P54"/>
    <mergeCell ref="U30:V30"/>
    <mergeCell ref="U71:V71"/>
    <mergeCell ref="U72:V72"/>
    <mergeCell ref="U73:V73"/>
    <mergeCell ref="Z71:AC71"/>
    <mergeCell ref="M9:M12"/>
    <mergeCell ref="M55:M74"/>
    <mergeCell ref="U20:V20"/>
    <mergeCell ref="M13:M22"/>
    <mergeCell ref="U49:V49"/>
    <mergeCell ref="U50:V50"/>
    <mergeCell ref="N23:N35"/>
    <mergeCell ref="O23:O35"/>
    <mergeCell ref="P23:P35"/>
    <mergeCell ref="M36:M54"/>
    <mergeCell ref="N36:N54"/>
    <mergeCell ref="O36:O54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103">
    <pageSetUpPr fitToPage="1"/>
  </sheetPr>
  <dimension ref="A1:AC105"/>
  <sheetViews>
    <sheetView topLeftCell="A3" zoomScale="85" zoomScaleNormal="85" workbookViewId="0">
      <selection activeCell="S23" sqref="S2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81640625" customWidth="1"/>
    <col min="20" max="20" width="14.453125" customWidth="1"/>
    <col min="21" max="21" width="14.81640625" customWidth="1"/>
    <col min="22" max="22" width="15.453125" customWidth="1"/>
    <col min="23" max="23" width="15.72656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83</v>
      </c>
      <c r="B5" s="13" t="s">
        <v>3</v>
      </c>
      <c r="C5" s="14">
        <f>SUM('SEM22'!B76+1)</f>
        <v>46174</v>
      </c>
      <c r="D5" s="15" t="s">
        <v>4</v>
      </c>
      <c r="E5" s="16">
        <f>SUM(B87)</f>
        <v>46180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46174</v>
      </c>
      <c r="C9" s="290" t="s">
        <v>1413</v>
      </c>
      <c r="D9" s="292"/>
      <c r="E9" s="302"/>
      <c r="F9" s="302"/>
      <c r="G9" s="284">
        <v>0.34583333333333333</v>
      </c>
      <c r="H9" s="284">
        <v>0.52083333333333337</v>
      </c>
      <c r="I9" s="287">
        <v>0.54166666666666663</v>
      </c>
      <c r="J9" s="287">
        <v>0.70486111111111116</v>
      </c>
      <c r="K9" s="302"/>
      <c r="L9" s="302"/>
      <c r="M9" s="318">
        <f>(F26-E26)+(L26-K26)</f>
        <v>0</v>
      </c>
      <c r="N9" s="321">
        <f>(H9-G9)</f>
        <v>0.17500000000000004</v>
      </c>
      <c r="O9" s="324">
        <f>(J9-I9)</f>
        <v>0.16319444444444453</v>
      </c>
      <c r="P9" s="327">
        <f>SUM(M9:O26)</f>
        <v>0.33819444444444458</v>
      </c>
      <c r="R9" s="34" t="s">
        <v>1414</v>
      </c>
      <c r="S9" s="34" t="s">
        <v>24</v>
      </c>
      <c r="T9" s="34"/>
    </row>
    <row r="10" spans="1:24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232" t="s">
        <v>288</v>
      </c>
    </row>
    <row r="11" spans="1:24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 t="s">
        <v>1412</v>
      </c>
      <c r="T11" s="34"/>
      <c r="V11" s="198" t="s">
        <v>153</v>
      </c>
    </row>
    <row r="12" spans="1:24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 t="s">
        <v>835</v>
      </c>
      <c r="S12" s="34" t="s">
        <v>24</v>
      </c>
      <c r="T12" s="34"/>
      <c r="X12" s="34"/>
    </row>
    <row r="13" spans="1:24" ht="19.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/>
      <c r="S13" s="232" t="s">
        <v>836</v>
      </c>
      <c r="W13" s="34"/>
    </row>
    <row r="14" spans="1:24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S14" s="34" t="s">
        <v>1412</v>
      </c>
      <c r="T14" s="34"/>
      <c r="V14" s="198" t="s">
        <v>153</v>
      </c>
    </row>
    <row r="15" spans="1:24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 t="s">
        <v>233</v>
      </c>
      <c r="S15" s="34" t="s">
        <v>25</v>
      </c>
      <c r="T15" s="34"/>
      <c r="U15" s="34"/>
      <c r="V15" s="34"/>
    </row>
    <row r="16" spans="1:24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4"/>
      <c r="S16" s="232" t="s">
        <v>234</v>
      </c>
      <c r="T16" s="34"/>
      <c r="V16" s="34"/>
    </row>
    <row r="17" spans="1:29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34" t="s">
        <v>183</v>
      </c>
      <c r="T17" s="34"/>
      <c r="V17" s="34"/>
    </row>
    <row r="18" spans="1:29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/>
      <c r="T18" s="34" t="s">
        <v>226</v>
      </c>
      <c r="U18" s="280" t="s">
        <v>278</v>
      </c>
      <c r="V18" s="281"/>
      <c r="W18" s="184" t="s">
        <v>151</v>
      </c>
      <c r="X18" s="209" t="s">
        <v>201</v>
      </c>
      <c r="Y18" s="206">
        <v>1029729</v>
      </c>
    </row>
    <row r="19" spans="1:29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/>
      <c r="T19" s="228" t="s">
        <v>1416</v>
      </c>
      <c r="U19" s="168"/>
      <c r="V19" s="1"/>
    </row>
    <row r="20" spans="1:29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s="34" t="s">
        <v>1415</v>
      </c>
      <c r="U20" s="280" t="s">
        <v>937</v>
      </c>
      <c r="V20" s="281"/>
      <c r="W20" s="184" t="s">
        <v>151</v>
      </c>
      <c r="X20" s="209" t="s">
        <v>201</v>
      </c>
      <c r="Y20" s="206">
        <v>1029715</v>
      </c>
      <c r="Z20" s="203" t="s">
        <v>1420</v>
      </c>
      <c r="AA20" s="188"/>
      <c r="AB20" s="188"/>
    </row>
    <row r="21" spans="1:29" ht="19.5" customHeight="1" x14ac:dyDescent="0.3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/>
      <c r="T21" s="228" t="s">
        <v>1416</v>
      </c>
      <c r="U21" s="168"/>
      <c r="V21" s="1"/>
    </row>
    <row r="22" spans="1:29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 t="s">
        <v>1418</v>
      </c>
      <c r="S22" s="34" t="s">
        <v>24</v>
      </c>
      <c r="T22" s="228"/>
      <c r="U22" s="168"/>
      <c r="V22" s="1"/>
    </row>
    <row r="23" spans="1:29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232" t="s">
        <v>307</v>
      </c>
      <c r="T23" s="228"/>
      <c r="U23" s="168"/>
      <c r="V23" s="1"/>
    </row>
    <row r="24" spans="1:29" ht="19.5" customHeight="1" x14ac:dyDescent="0.3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 t="s">
        <v>1419</v>
      </c>
      <c r="T24" s="228"/>
      <c r="U24" s="168"/>
      <c r="V24" s="198" t="s">
        <v>153</v>
      </c>
      <c r="W24" s="209" t="s">
        <v>201</v>
      </c>
      <c r="X24" s="206">
        <v>1029724</v>
      </c>
    </row>
    <row r="25" spans="1:29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/>
      <c r="V25" s="34"/>
    </row>
    <row r="26" spans="1:29" ht="19.5" customHeight="1" x14ac:dyDescent="0.25">
      <c r="A26" s="311"/>
      <c r="B26" s="314"/>
      <c r="C26" s="296"/>
      <c r="D26" s="298"/>
      <c r="E26" s="304"/>
      <c r="F26" s="304"/>
      <c r="G26" s="286"/>
      <c r="H26" s="286"/>
      <c r="I26" s="289"/>
      <c r="J26" s="289"/>
      <c r="K26" s="304"/>
      <c r="L26" s="304"/>
      <c r="M26" s="320"/>
      <c r="N26" s="323"/>
      <c r="O26" s="326"/>
      <c r="P26" s="329"/>
      <c r="Q26" s="62">
        <v>0.29166666666666669</v>
      </c>
      <c r="R26" s="34"/>
      <c r="T26" s="34"/>
      <c r="V26" s="34"/>
    </row>
    <row r="27" spans="1:29" ht="19.5" customHeight="1" x14ac:dyDescent="0.25">
      <c r="A27" s="309" t="s">
        <v>22</v>
      </c>
      <c r="B27" s="312">
        <f>SUM(B9+1)</f>
        <v>46175</v>
      </c>
      <c r="C27" s="290" t="s">
        <v>233</v>
      </c>
      <c r="D27" s="292"/>
      <c r="E27" s="302"/>
      <c r="F27" s="302"/>
      <c r="G27" s="284">
        <v>0.3298611111111111</v>
      </c>
      <c r="H27" s="284">
        <v>0.52430555555555558</v>
      </c>
      <c r="I27" s="287">
        <v>0.55208333333333337</v>
      </c>
      <c r="J27" s="287">
        <v>0.74652777777777779</v>
      </c>
      <c r="K27" s="302"/>
      <c r="L27" s="302"/>
      <c r="M27" s="318">
        <f>(F36-E36)+(L36-K36)</f>
        <v>0</v>
      </c>
      <c r="N27" s="321">
        <f>(H27-G27)</f>
        <v>0.19444444444444448</v>
      </c>
      <c r="O27" s="324">
        <f>(J27-I27)</f>
        <v>0.19444444444444442</v>
      </c>
      <c r="P27" s="327">
        <f>SUM(M27:O36)</f>
        <v>0.3888888888888889</v>
      </c>
      <c r="R27" s="34" t="s">
        <v>233</v>
      </c>
      <c r="S27" s="34" t="s">
        <v>42</v>
      </c>
      <c r="T27" s="34"/>
      <c r="U27" s="34"/>
      <c r="V27" s="34"/>
    </row>
    <row r="28" spans="1:29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232" t="s">
        <v>234</v>
      </c>
      <c r="T28" s="34"/>
      <c r="V28" s="34"/>
    </row>
    <row r="29" spans="1:29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 t="s">
        <v>183</v>
      </c>
      <c r="T29" s="34"/>
      <c r="V29" s="34"/>
    </row>
    <row r="30" spans="1:29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34" t="s">
        <v>226</v>
      </c>
      <c r="U30" s="280" t="s">
        <v>278</v>
      </c>
      <c r="V30" s="281"/>
      <c r="W30" s="184" t="s">
        <v>151</v>
      </c>
      <c r="X30" s="209" t="s">
        <v>201</v>
      </c>
      <c r="Y30" s="206">
        <v>1029729</v>
      </c>
    </row>
    <row r="31" spans="1:29" ht="19.5" customHeight="1" x14ac:dyDescent="0.3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/>
      <c r="T31" s="228" t="s">
        <v>1416</v>
      </c>
      <c r="U31" s="168"/>
      <c r="V31" s="1"/>
    </row>
    <row r="32" spans="1:29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34"/>
      <c r="T32" s="34" t="s">
        <v>1415</v>
      </c>
      <c r="U32" s="280" t="s">
        <v>937</v>
      </c>
      <c r="V32" s="281"/>
      <c r="W32" s="198" t="s">
        <v>153</v>
      </c>
      <c r="X32" s="209" t="s">
        <v>201</v>
      </c>
      <c r="Y32" s="206">
        <v>1029715</v>
      </c>
      <c r="Z32" s="203" t="s">
        <v>952</v>
      </c>
      <c r="AA32" s="188"/>
      <c r="AB32" s="188"/>
      <c r="AC32" s="188"/>
    </row>
    <row r="33" spans="1:29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34"/>
      <c r="T33" s="228" t="s">
        <v>1416</v>
      </c>
      <c r="U33" s="168"/>
      <c r="V33" s="1"/>
    </row>
    <row r="34" spans="1:29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/>
      <c r="T34" s="34"/>
      <c r="U34" s="34"/>
    </row>
    <row r="35" spans="1:29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/>
      <c r="S35" s="34"/>
      <c r="T35" s="34"/>
      <c r="V35" s="34"/>
    </row>
    <row r="36" spans="1:29" ht="19.5" customHeight="1" x14ac:dyDescent="0.25">
      <c r="A36" s="311"/>
      <c r="B36" s="314"/>
      <c r="C36" s="296"/>
      <c r="D36" s="298"/>
      <c r="E36" s="304"/>
      <c r="F36" s="304"/>
      <c r="G36" s="286"/>
      <c r="H36" s="286"/>
      <c r="I36" s="288"/>
      <c r="J36" s="288"/>
      <c r="K36" s="303"/>
      <c r="L36" s="303"/>
      <c r="M36" s="320"/>
      <c r="N36" s="322"/>
      <c r="O36" s="325"/>
      <c r="P36" s="329"/>
      <c r="Q36" s="62">
        <v>0.29166666666666669</v>
      </c>
    </row>
    <row r="37" spans="1:29" ht="19.5" customHeight="1" x14ac:dyDescent="0.25">
      <c r="A37" s="309" t="s">
        <v>26</v>
      </c>
      <c r="B37" s="312">
        <f>SUM(B27+1)</f>
        <v>46176</v>
      </c>
      <c r="C37" s="290" t="s">
        <v>1182</v>
      </c>
      <c r="D37" s="292"/>
      <c r="E37" s="302"/>
      <c r="F37" s="302"/>
      <c r="G37" s="284">
        <v>0.2951388888888889</v>
      </c>
      <c r="H37" s="419">
        <v>0.51041666666666663</v>
      </c>
      <c r="I37" s="416">
        <v>0.5625</v>
      </c>
      <c r="J37" s="416">
        <v>0.74652777777777779</v>
      </c>
      <c r="K37" s="422"/>
      <c r="L37" s="425"/>
      <c r="M37" s="437">
        <f>(F37-E37)+(L37-K37)</f>
        <v>0</v>
      </c>
      <c r="N37" s="428">
        <f>(H37-G37)</f>
        <v>0.21527777777777773</v>
      </c>
      <c r="O37" s="440">
        <f>(J37-I37)</f>
        <v>0.18402777777777779</v>
      </c>
      <c r="P37" s="443">
        <f>SUM(M37:O53)</f>
        <v>0.39930555555555552</v>
      </c>
      <c r="R37" s="34" t="s">
        <v>233</v>
      </c>
      <c r="S37" s="34" t="s">
        <v>45</v>
      </c>
      <c r="T37" s="34"/>
      <c r="U37" s="34"/>
      <c r="V37" s="34"/>
    </row>
    <row r="38" spans="1:29" ht="19.5" customHeight="1" x14ac:dyDescent="0.3">
      <c r="A38" s="310"/>
      <c r="B38" s="313"/>
      <c r="C38" s="293"/>
      <c r="D38" s="295"/>
      <c r="E38" s="303"/>
      <c r="F38" s="303"/>
      <c r="G38" s="285"/>
      <c r="H38" s="420"/>
      <c r="I38" s="417"/>
      <c r="J38" s="417"/>
      <c r="K38" s="423"/>
      <c r="L38" s="426"/>
      <c r="M38" s="438"/>
      <c r="N38" s="429"/>
      <c r="O38" s="441"/>
      <c r="P38" s="444"/>
      <c r="R38" s="34"/>
      <c r="S38" s="232" t="s">
        <v>234</v>
      </c>
      <c r="T38" s="34"/>
      <c r="V38" s="34"/>
    </row>
    <row r="39" spans="1:29" ht="19.5" customHeight="1" x14ac:dyDescent="0.25">
      <c r="A39" s="310"/>
      <c r="B39" s="313"/>
      <c r="C39" s="293"/>
      <c r="D39" s="295"/>
      <c r="E39" s="303"/>
      <c r="F39" s="303"/>
      <c r="G39" s="285"/>
      <c r="H39" s="420"/>
      <c r="I39" s="417"/>
      <c r="J39" s="417"/>
      <c r="K39" s="423"/>
      <c r="L39" s="426"/>
      <c r="M39" s="438"/>
      <c r="N39" s="429"/>
      <c r="O39" s="441"/>
      <c r="P39" s="444"/>
      <c r="R39" s="34"/>
      <c r="S39" s="34" t="s">
        <v>183</v>
      </c>
      <c r="T39" s="34"/>
      <c r="V39" s="34"/>
    </row>
    <row r="40" spans="1:29" ht="19.5" customHeight="1" x14ac:dyDescent="0.25">
      <c r="A40" s="310"/>
      <c r="B40" s="313"/>
      <c r="C40" s="293"/>
      <c r="D40" s="295"/>
      <c r="E40" s="303"/>
      <c r="F40" s="303"/>
      <c r="G40" s="285"/>
      <c r="H40" s="420"/>
      <c r="I40" s="417"/>
      <c r="J40" s="417"/>
      <c r="K40" s="423"/>
      <c r="L40" s="426"/>
      <c r="M40" s="438"/>
      <c r="N40" s="429"/>
      <c r="O40" s="441"/>
      <c r="P40" s="444"/>
      <c r="R40" s="34"/>
      <c r="S40" s="34"/>
      <c r="T40" s="34" t="s">
        <v>226</v>
      </c>
      <c r="U40" s="280" t="s">
        <v>278</v>
      </c>
      <c r="V40" s="281"/>
      <c r="W40" s="184" t="s">
        <v>151</v>
      </c>
      <c r="X40" s="209" t="s">
        <v>201</v>
      </c>
      <c r="Y40" s="206">
        <v>1029729</v>
      </c>
    </row>
    <row r="41" spans="1:29" ht="19.5" customHeight="1" x14ac:dyDescent="0.3">
      <c r="A41" s="310"/>
      <c r="B41" s="313"/>
      <c r="C41" s="293"/>
      <c r="D41" s="295"/>
      <c r="E41" s="303"/>
      <c r="F41" s="303"/>
      <c r="G41" s="285"/>
      <c r="H41" s="420"/>
      <c r="I41" s="417"/>
      <c r="J41" s="417"/>
      <c r="K41" s="423"/>
      <c r="L41" s="426"/>
      <c r="M41" s="438"/>
      <c r="N41" s="429"/>
      <c r="O41" s="441"/>
      <c r="P41" s="444"/>
      <c r="R41" s="34"/>
      <c r="S41" s="34"/>
      <c r="T41" s="228" t="s">
        <v>1416</v>
      </c>
      <c r="U41" s="168"/>
      <c r="V41" s="1"/>
    </row>
    <row r="42" spans="1:29" ht="19.5" customHeight="1" x14ac:dyDescent="0.25">
      <c r="A42" s="310"/>
      <c r="B42" s="313"/>
      <c r="C42" s="293"/>
      <c r="D42" s="295"/>
      <c r="E42" s="303"/>
      <c r="F42" s="303"/>
      <c r="G42" s="285"/>
      <c r="H42" s="420"/>
      <c r="I42" s="417"/>
      <c r="J42" s="417"/>
      <c r="K42" s="423"/>
      <c r="L42" s="426"/>
      <c r="M42" s="438"/>
      <c r="N42" s="429"/>
      <c r="O42" s="441"/>
      <c r="P42" s="444"/>
      <c r="R42" s="34"/>
      <c r="S42" s="34"/>
      <c r="T42" s="34" t="s">
        <v>1415</v>
      </c>
      <c r="U42" s="280" t="s">
        <v>937</v>
      </c>
      <c r="V42" s="281"/>
      <c r="W42" s="198" t="s">
        <v>153</v>
      </c>
      <c r="X42" s="209" t="s">
        <v>201</v>
      </c>
      <c r="Y42" s="206">
        <v>1029715</v>
      </c>
      <c r="Z42" s="203" t="s">
        <v>952</v>
      </c>
      <c r="AA42" s="188"/>
      <c r="AB42" s="188"/>
      <c r="AC42" s="188"/>
    </row>
    <row r="43" spans="1:29" ht="19.5" customHeight="1" x14ac:dyDescent="0.3">
      <c r="A43" s="310"/>
      <c r="B43" s="313"/>
      <c r="C43" s="293"/>
      <c r="D43" s="295"/>
      <c r="E43" s="303"/>
      <c r="F43" s="303"/>
      <c r="G43" s="285"/>
      <c r="H43" s="420"/>
      <c r="I43" s="417"/>
      <c r="J43" s="417"/>
      <c r="K43" s="423"/>
      <c r="L43" s="426"/>
      <c r="M43" s="438"/>
      <c r="N43" s="429"/>
      <c r="O43" s="441"/>
      <c r="P43" s="444"/>
      <c r="R43" s="34"/>
      <c r="S43" s="34"/>
      <c r="T43" s="228" t="s">
        <v>1416</v>
      </c>
      <c r="U43" s="168"/>
      <c r="V43" s="1"/>
    </row>
    <row r="44" spans="1:29" ht="19.5" customHeight="1" x14ac:dyDescent="0.25">
      <c r="A44" s="310"/>
      <c r="B44" s="313"/>
      <c r="C44" s="293"/>
      <c r="D44" s="295"/>
      <c r="E44" s="303"/>
      <c r="F44" s="303"/>
      <c r="G44" s="285"/>
      <c r="H44" s="420"/>
      <c r="I44" s="417"/>
      <c r="J44" s="417"/>
      <c r="K44" s="423"/>
      <c r="L44" s="426"/>
      <c r="M44" s="438"/>
      <c r="N44" s="429"/>
      <c r="O44" s="441"/>
      <c r="P44" s="444"/>
      <c r="R44" s="34" t="s">
        <v>835</v>
      </c>
      <c r="S44" s="34" t="s">
        <v>24</v>
      </c>
      <c r="U44" s="34"/>
      <c r="Z44" s="34"/>
    </row>
    <row r="45" spans="1:29" ht="19.5" customHeight="1" x14ac:dyDescent="0.3">
      <c r="A45" s="310"/>
      <c r="B45" s="313"/>
      <c r="C45" s="293"/>
      <c r="D45" s="295"/>
      <c r="E45" s="303"/>
      <c r="F45" s="303"/>
      <c r="G45" s="285"/>
      <c r="H45" s="420"/>
      <c r="I45" s="417"/>
      <c r="J45" s="417"/>
      <c r="K45" s="423"/>
      <c r="L45" s="426"/>
      <c r="M45" s="438"/>
      <c r="N45" s="429"/>
      <c r="O45" s="441"/>
      <c r="P45" s="444"/>
      <c r="S45" s="232" t="s">
        <v>836</v>
      </c>
      <c r="U45" s="34"/>
      <c r="Z45" s="34"/>
    </row>
    <row r="46" spans="1:29" ht="19.5" customHeight="1" x14ac:dyDescent="0.25">
      <c r="A46" s="310"/>
      <c r="B46" s="313"/>
      <c r="C46" s="293"/>
      <c r="D46" s="295"/>
      <c r="E46" s="303"/>
      <c r="F46" s="303"/>
      <c r="G46" s="285"/>
      <c r="H46" s="420"/>
      <c r="I46" s="417"/>
      <c r="J46" s="417"/>
      <c r="K46" s="423"/>
      <c r="L46" s="426"/>
      <c r="M46" s="438"/>
      <c r="N46" s="429"/>
      <c r="O46" s="441"/>
      <c r="P46" s="444"/>
      <c r="S46" s="34" t="s">
        <v>225</v>
      </c>
      <c r="U46" s="34"/>
      <c r="Z46" s="34"/>
    </row>
    <row r="47" spans="1:29" ht="19.5" customHeight="1" x14ac:dyDescent="0.25">
      <c r="A47" s="310"/>
      <c r="B47" s="313"/>
      <c r="C47" s="293"/>
      <c r="D47" s="295"/>
      <c r="E47" s="303"/>
      <c r="F47" s="303"/>
      <c r="G47" s="285"/>
      <c r="H47" s="420"/>
      <c r="I47" s="417"/>
      <c r="J47" s="417"/>
      <c r="K47" s="423"/>
      <c r="L47" s="426"/>
      <c r="M47" s="438"/>
      <c r="N47" s="429"/>
      <c r="O47" s="441"/>
      <c r="P47" s="444"/>
      <c r="S47" s="34"/>
      <c r="T47" s="34" t="s">
        <v>1423</v>
      </c>
      <c r="U47" s="348">
        <v>2413405102501</v>
      </c>
      <c r="V47" s="348"/>
      <c r="W47" s="198" t="s">
        <v>153</v>
      </c>
      <c r="X47" s="209" t="s">
        <v>201</v>
      </c>
      <c r="Y47" s="206">
        <v>1029505</v>
      </c>
      <c r="Z47" s="203" t="s">
        <v>905</v>
      </c>
      <c r="AA47" s="188"/>
      <c r="AB47" s="188"/>
      <c r="AC47" s="188"/>
    </row>
    <row r="48" spans="1:29" ht="19.5" customHeight="1" x14ac:dyDescent="0.3">
      <c r="A48" s="310"/>
      <c r="B48" s="313"/>
      <c r="C48" s="293"/>
      <c r="D48" s="295"/>
      <c r="E48" s="303"/>
      <c r="F48" s="303"/>
      <c r="G48" s="285"/>
      <c r="H48" s="420"/>
      <c r="I48" s="417"/>
      <c r="J48" s="417"/>
      <c r="K48" s="423"/>
      <c r="L48" s="426"/>
      <c r="M48" s="438"/>
      <c r="N48" s="429"/>
      <c r="O48" s="441"/>
      <c r="P48" s="444"/>
      <c r="S48" s="232"/>
      <c r="T48" s="34" t="s">
        <v>1421</v>
      </c>
      <c r="U48" s="348">
        <v>2413405108301</v>
      </c>
      <c r="V48" s="348"/>
      <c r="W48" s="198" t="s">
        <v>153</v>
      </c>
      <c r="X48" s="209" t="s">
        <v>201</v>
      </c>
      <c r="Y48" s="206">
        <v>1029505</v>
      </c>
      <c r="Z48" s="34"/>
    </row>
    <row r="49" spans="1:29" ht="19.5" customHeight="1" x14ac:dyDescent="0.25">
      <c r="A49" s="310"/>
      <c r="B49" s="313"/>
      <c r="C49" s="293"/>
      <c r="D49" s="295"/>
      <c r="E49" s="303"/>
      <c r="F49" s="303"/>
      <c r="G49" s="285"/>
      <c r="H49" s="420"/>
      <c r="I49" s="417"/>
      <c r="J49" s="417"/>
      <c r="K49" s="423"/>
      <c r="L49" s="426"/>
      <c r="M49" s="438"/>
      <c r="N49" s="429"/>
      <c r="O49" s="441"/>
      <c r="P49" s="444"/>
      <c r="S49" s="34"/>
      <c r="T49" s="34" t="s">
        <v>1422</v>
      </c>
      <c r="U49" s="348">
        <v>2413407117601</v>
      </c>
      <c r="V49" s="348"/>
      <c r="W49" s="198" t="s">
        <v>153</v>
      </c>
      <c r="X49" s="209" t="s">
        <v>201</v>
      </c>
      <c r="Y49" s="206">
        <v>1029505</v>
      </c>
      <c r="Z49" s="34"/>
    </row>
    <row r="50" spans="1:29" ht="19.5" customHeight="1" x14ac:dyDescent="0.25">
      <c r="A50" s="310"/>
      <c r="B50" s="313"/>
      <c r="C50" s="293"/>
      <c r="D50" s="295"/>
      <c r="E50" s="303"/>
      <c r="F50" s="303"/>
      <c r="G50" s="285"/>
      <c r="H50" s="420"/>
      <c r="I50" s="417"/>
      <c r="J50" s="417"/>
      <c r="K50" s="423"/>
      <c r="L50" s="426"/>
      <c r="M50" s="438"/>
      <c r="N50" s="429"/>
      <c r="O50" s="441"/>
      <c r="P50" s="444"/>
      <c r="S50" s="34"/>
      <c r="T50" s="34" t="s">
        <v>1424</v>
      </c>
      <c r="U50" s="348">
        <v>2403005102501</v>
      </c>
      <c r="V50" s="348"/>
      <c r="W50" s="184" t="s">
        <v>151</v>
      </c>
      <c r="X50" s="209" t="s">
        <v>201</v>
      </c>
      <c r="Y50" s="206">
        <v>1029779</v>
      </c>
      <c r="Z50" s="203" t="s">
        <v>1431</v>
      </c>
      <c r="AA50" s="188"/>
      <c r="AB50" s="188"/>
      <c r="AC50" s="188"/>
    </row>
    <row r="51" spans="1:29" ht="19.5" customHeight="1" x14ac:dyDescent="0.25">
      <c r="A51" s="310"/>
      <c r="B51" s="313"/>
      <c r="C51" s="293"/>
      <c r="D51" s="295"/>
      <c r="E51" s="303"/>
      <c r="F51" s="303"/>
      <c r="G51" s="285"/>
      <c r="H51" s="420"/>
      <c r="I51" s="417"/>
      <c r="J51" s="417"/>
      <c r="K51" s="423"/>
      <c r="L51" s="426"/>
      <c r="M51" s="438"/>
      <c r="N51" s="429"/>
      <c r="O51" s="441"/>
      <c r="P51" s="444"/>
      <c r="S51" s="34"/>
      <c r="T51" s="34" t="s">
        <v>1425</v>
      </c>
      <c r="U51" s="348">
        <v>2403005108301</v>
      </c>
      <c r="V51" s="348"/>
      <c r="W51" s="184" t="s">
        <v>151</v>
      </c>
      <c r="X51" s="209" t="s">
        <v>201</v>
      </c>
      <c r="Y51" s="206">
        <v>1029779</v>
      </c>
      <c r="Z51" s="203" t="s">
        <v>1431</v>
      </c>
      <c r="AA51" s="188"/>
      <c r="AB51" s="188"/>
      <c r="AC51" s="188"/>
    </row>
    <row r="52" spans="1:29" ht="19.5" customHeight="1" x14ac:dyDescent="0.25">
      <c r="A52" s="310"/>
      <c r="B52" s="313"/>
      <c r="C52" s="293"/>
      <c r="D52" s="295"/>
      <c r="E52" s="303"/>
      <c r="F52" s="303"/>
      <c r="G52" s="285"/>
      <c r="H52" s="420"/>
      <c r="I52" s="417"/>
      <c r="J52" s="417"/>
      <c r="K52" s="423"/>
      <c r="L52" s="426"/>
      <c r="M52" s="438"/>
      <c r="N52" s="429"/>
      <c r="O52" s="441"/>
      <c r="P52" s="444"/>
      <c r="S52" s="34"/>
      <c r="T52" s="34" t="s">
        <v>1426</v>
      </c>
      <c r="U52" s="348">
        <v>2403007117601</v>
      </c>
      <c r="V52" s="348"/>
      <c r="W52" s="184" t="s">
        <v>151</v>
      </c>
      <c r="X52" s="209" t="s">
        <v>201</v>
      </c>
      <c r="Y52" s="206">
        <v>1029779</v>
      </c>
      <c r="Z52" s="203" t="s">
        <v>1431</v>
      </c>
      <c r="AA52" s="188"/>
      <c r="AB52" s="188"/>
      <c r="AC52" s="188"/>
    </row>
    <row r="53" spans="1:29" ht="19.5" customHeight="1" x14ac:dyDescent="0.25">
      <c r="A53" s="311"/>
      <c r="B53" s="314"/>
      <c r="C53" s="296"/>
      <c r="D53" s="298"/>
      <c r="E53" s="304"/>
      <c r="F53" s="304"/>
      <c r="G53" s="286"/>
      <c r="H53" s="421"/>
      <c r="I53" s="418"/>
      <c r="J53" s="418"/>
      <c r="K53" s="424"/>
      <c r="L53" s="427"/>
      <c r="M53" s="439"/>
      <c r="N53" s="430"/>
      <c r="O53" s="442"/>
      <c r="P53" s="445"/>
      <c r="Q53" s="62">
        <v>0.29166666666666669</v>
      </c>
    </row>
    <row r="54" spans="1:29" ht="19.5" customHeight="1" x14ac:dyDescent="0.25">
      <c r="A54" s="309" t="s">
        <v>30</v>
      </c>
      <c r="B54" s="312">
        <f>SUM(B37+1)</f>
        <v>46177</v>
      </c>
      <c r="C54" s="290" t="s">
        <v>1428</v>
      </c>
      <c r="D54" s="292"/>
      <c r="E54" s="302"/>
      <c r="F54" s="302"/>
      <c r="G54" s="284">
        <v>0.36180555555555555</v>
      </c>
      <c r="H54" s="284">
        <v>0.5</v>
      </c>
      <c r="I54" s="288">
        <v>0.5625</v>
      </c>
      <c r="J54" s="288">
        <v>0.72916666666666663</v>
      </c>
      <c r="K54" s="303"/>
      <c r="L54" s="303"/>
      <c r="M54" s="318">
        <f>(F54-E54)+(L54-K54)</f>
        <v>0</v>
      </c>
      <c r="N54" s="322">
        <f>(H54-G54)</f>
        <v>0.13819444444444445</v>
      </c>
      <c r="O54" s="325">
        <f>(J54-I54)</f>
        <v>0.16666666666666663</v>
      </c>
      <c r="P54" s="327">
        <f>SUM(M54:O78)</f>
        <v>0.30486111111111108</v>
      </c>
      <c r="R54" s="34" t="s">
        <v>233</v>
      </c>
      <c r="S54" s="34" t="s">
        <v>28</v>
      </c>
      <c r="T54" s="34"/>
      <c r="U54" s="34"/>
      <c r="V54" s="34"/>
    </row>
    <row r="55" spans="1:29" ht="19.5" customHeight="1" x14ac:dyDescent="0.3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R55" s="34"/>
      <c r="S55" s="232" t="s">
        <v>234</v>
      </c>
      <c r="T55" s="34"/>
      <c r="V55" s="34"/>
    </row>
    <row r="56" spans="1:29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/>
      <c r="S56" s="34" t="s">
        <v>183</v>
      </c>
      <c r="T56" s="34"/>
      <c r="V56" s="34"/>
    </row>
    <row r="57" spans="1:29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R57" s="34"/>
      <c r="S57" s="34"/>
      <c r="T57" s="34" t="s">
        <v>226</v>
      </c>
      <c r="U57" s="280" t="s">
        <v>278</v>
      </c>
      <c r="V57" s="281"/>
      <c r="W57" s="198" t="s">
        <v>153</v>
      </c>
      <c r="X57" s="209" t="s">
        <v>201</v>
      </c>
      <c r="Y57" s="206">
        <v>1029729</v>
      </c>
      <c r="Z57" s="203" t="s">
        <v>952</v>
      </c>
      <c r="AA57" s="188"/>
      <c r="AB57" s="188"/>
      <c r="AC57" s="188"/>
    </row>
    <row r="58" spans="1:29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R58" s="34"/>
      <c r="S58" s="34"/>
      <c r="T58" s="228" t="s">
        <v>1416</v>
      </c>
      <c r="U58" s="168"/>
      <c r="V58" s="1"/>
      <c r="X58" s="198" t="s">
        <v>153</v>
      </c>
      <c r="Y58" s="34"/>
    </row>
    <row r="59" spans="1:29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/>
      <c r="S59" s="34"/>
      <c r="T59" s="228" t="s">
        <v>1427</v>
      </c>
      <c r="U59" s="168"/>
      <c r="V59" s="1"/>
      <c r="W59" s="198" t="s">
        <v>153</v>
      </c>
      <c r="X59" s="34"/>
      <c r="Y59" s="34"/>
    </row>
    <row r="60" spans="1:29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S60" s="34"/>
      <c r="T60" s="34" t="s">
        <v>1415</v>
      </c>
      <c r="U60" s="280" t="s">
        <v>937</v>
      </c>
      <c r="V60" s="281"/>
      <c r="W60" s="198" t="s">
        <v>153</v>
      </c>
      <c r="X60" s="227" t="s">
        <v>201</v>
      </c>
      <c r="Y60" s="215">
        <v>1029715</v>
      </c>
      <c r="Z60" s="195" t="s">
        <v>952</v>
      </c>
      <c r="AA60" s="189"/>
      <c r="AB60" s="189"/>
      <c r="AC60" s="189"/>
    </row>
    <row r="61" spans="1:29" ht="19.5" customHeight="1" x14ac:dyDescent="0.3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R61" s="34"/>
      <c r="S61" s="34"/>
      <c r="T61" s="228" t="s">
        <v>1432</v>
      </c>
      <c r="U61" s="168"/>
      <c r="V61" s="1"/>
    </row>
    <row r="62" spans="1:29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S62" s="34"/>
      <c r="T62" s="228"/>
      <c r="U62" s="168"/>
      <c r="V62" s="1"/>
      <c r="W62" s="34"/>
      <c r="X62" s="34"/>
      <c r="Y62" s="34"/>
    </row>
    <row r="63" spans="1:29" ht="19.5" customHeight="1" x14ac:dyDescent="0.3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 t="s">
        <v>1429</v>
      </c>
      <c r="S63" s="34" t="s">
        <v>24</v>
      </c>
      <c r="T63" s="228"/>
      <c r="U63" s="168"/>
      <c r="V63" s="1"/>
      <c r="X63" s="34"/>
      <c r="Y63" s="34"/>
    </row>
    <row r="64" spans="1:29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/>
      <c r="S64" s="232" t="s">
        <v>137</v>
      </c>
      <c r="T64" s="228"/>
      <c r="U64" s="168"/>
      <c r="V64" s="1"/>
      <c r="X64" s="34"/>
      <c r="Y64" s="34"/>
    </row>
    <row r="65" spans="1:29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/>
      <c r="S65" s="34" t="s">
        <v>1430</v>
      </c>
      <c r="T65" s="228"/>
      <c r="U65" s="168"/>
      <c r="V65" s="1"/>
      <c r="W65" s="198" t="s">
        <v>153</v>
      </c>
      <c r="X65" s="34"/>
      <c r="Y65" s="34"/>
    </row>
    <row r="66" spans="1:29" ht="19.5" customHeight="1" x14ac:dyDescent="0.3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 t="s">
        <v>835</v>
      </c>
      <c r="S66" s="34" t="s">
        <v>25</v>
      </c>
      <c r="T66" s="228"/>
      <c r="U66" s="168"/>
      <c r="V66" s="1"/>
      <c r="X66" s="34"/>
      <c r="Y66" s="34"/>
    </row>
    <row r="67" spans="1:29" ht="19.5" customHeight="1" x14ac:dyDescent="0.3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232" t="s">
        <v>836</v>
      </c>
      <c r="T67" s="228"/>
      <c r="U67" s="168"/>
      <c r="V67" s="1"/>
      <c r="X67" s="34"/>
      <c r="Y67" s="34"/>
    </row>
    <row r="68" spans="1:29" ht="19.5" customHeight="1" x14ac:dyDescent="0.3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/>
      <c r="S68" s="34" t="s">
        <v>183</v>
      </c>
      <c r="T68" s="228"/>
      <c r="U68" s="168"/>
      <c r="V68" s="1"/>
      <c r="X68" s="34"/>
      <c r="Y68" s="34"/>
    </row>
    <row r="69" spans="1:29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34"/>
      <c r="T69" s="34" t="s">
        <v>267</v>
      </c>
      <c r="U69" s="280" t="s">
        <v>1216</v>
      </c>
      <c r="V69" s="280"/>
      <c r="W69" s="198" t="s">
        <v>153</v>
      </c>
      <c r="X69" s="209" t="s">
        <v>201</v>
      </c>
      <c r="Y69" s="206">
        <v>1029386</v>
      </c>
      <c r="Z69" s="203" t="s">
        <v>905</v>
      </c>
      <c r="AA69" s="188"/>
      <c r="AB69" s="188"/>
      <c r="AC69" s="188"/>
    </row>
    <row r="70" spans="1:29" ht="19.5" customHeight="1" x14ac:dyDescent="0.3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R70" s="34"/>
      <c r="S70" s="34"/>
      <c r="T70" s="228" t="s">
        <v>1416</v>
      </c>
      <c r="U70" s="168"/>
      <c r="V70" s="168"/>
      <c r="X70" s="34"/>
      <c r="Y70" s="34"/>
    </row>
    <row r="71" spans="1:29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R71" s="34"/>
      <c r="S71" s="34"/>
      <c r="T71" s="34" t="s">
        <v>162</v>
      </c>
      <c r="U71" s="280" t="s">
        <v>992</v>
      </c>
      <c r="V71" s="280"/>
      <c r="W71" s="190" t="s">
        <v>1437</v>
      </c>
      <c r="X71" s="34"/>
      <c r="Y71" s="34"/>
      <c r="Z71" s="203" t="s">
        <v>1433</v>
      </c>
      <c r="AA71" s="188"/>
      <c r="AB71" s="188"/>
      <c r="AC71" s="188"/>
    </row>
    <row r="72" spans="1:29" ht="19.5" customHeight="1" x14ac:dyDescent="0.3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/>
      <c r="S72" s="34"/>
      <c r="T72" s="228" t="s">
        <v>1416</v>
      </c>
      <c r="U72" s="168"/>
      <c r="V72" s="1"/>
      <c r="X72" s="34"/>
      <c r="Y72" s="34"/>
    </row>
    <row r="73" spans="1:29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s="34"/>
      <c r="S73" s="34"/>
      <c r="T73" s="34" t="s">
        <v>197</v>
      </c>
      <c r="U73" s="280" t="s">
        <v>986</v>
      </c>
      <c r="V73" s="280"/>
      <c r="W73" s="184" t="s">
        <v>151</v>
      </c>
      <c r="X73" s="209" t="s">
        <v>201</v>
      </c>
      <c r="Y73" s="206">
        <v>1029803</v>
      </c>
      <c r="Z73" s="195" t="s">
        <v>1434</v>
      </c>
      <c r="AA73" s="189"/>
      <c r="AB73" s="189"/>
      <c r="AC73" s="189"/>
    </row>
    <row r="74" spans="1:29" ht="19.5" customHeight="1" x14ac:dyDescent="0.3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R74" s="34"/>
      <c r="S74" s="34"/>
      <c r="T74" s="228" t="s">
        <v>1416</v>
      </c>
      <c r="U74" s="168"/>
      <c r="V74" s="1"/>
      <c r="X74" s="34"/>
      <c r="Y74" s="34"/>
    </row>
    <row r="75" spans="1:29" ht="19.5" customHeight="1" x14ac:dyDescent="0.3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R75" s="34"/>
      <c r="S75" s="34" t="s">
        <v>1435</v>
      </c>
      <c r="T75" s="228"/>
      <c r="U75" s="168"/>
      <c r="V75" s="1"/>
      <c r="W75" s="198" t="s">
        <v>153</v>
      </c>
      <c r="X75" s="34"/>
      <c r="Y75" s="34"/>
    </row>
    <row r="76" spans="1:29" ht="19.5" customHeight="1" x14ac:dyDescent="0.3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R76" s="34"/>
      <c r="S76" s="34"/>
      <c r="T76" s="228" t="s">
        <v>1436</v>
      </c>
      <c r="U76" s="168"/>
      <c r="V76" s="1"/>
      <c r="X76" s="34"/>
      <c r="Y76" s="34"/>
      <c r="Z76" s="198" t="s">
        <v>153</v>
      </c>
    </row>
    <row r="77" spans="1:29" ht="19.5" customHeight="1" x14ac:dyDescent="0.3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R77" s="34"/>
      <c r="S77" s="34"/>
      <c r="T77" s="228"/>
      <c r="U77" s="168"/>
      <c r="V77" s="1"/>
      <c r="X77" s="34"/>
      <c r="Y77" s="34"/>
    </row>
    <row r="78" spans="1:29" ht="19.5" customHeight="1" x14ac:dyDescent="0.25">
      <c r="A78" s="311"/>
      <c r="B78" s="314"/>
      <c r="C78" s="296"/>
      <c r="D78" s="298"/>
      <c r="E78" s="304"/>
      <c r="F78" s="304"/>
      <c r="G78" s="286"/>
      <c r="H78" s="286"/>
      <c r="I78" s="289"/>
      <c r="J78" s="289"/>
      <c r="K78" s="304"/>
      <c r="L78" s="304"/>
      <c r="M78" s="320"/>
      <c r="N78" s="323"/>
      <c r="O78" s="326"/>
      <c r="P78" s="329"/>
      <c r="Q78" s="62">
        <v>0.29166666666666669</v>
      </c>
      <c r="R78" s="34"/>
      <c r="S78" s="34"/>
    </row>
    <row r="79" spans="1:29" ht="19.5" customHeight="1" x14ac:dyDescent="0.25">
      <c r="A79" s="309" t="s">
        <v>31</v>
      </c>
      <c r="B79" s="312">
        <f>SUM(B54+1)</f>
        <v>46178</v>
      </c>
      <c r="C79" s="431" t="s">
        <v>835</v>
      </c>
      <c r="D79" s="432"/>
      <c r="E79" s="302"/>
      <c r="F79" s="302"/>
      <c r="G79" s="284">
        <v>0</v>
      </c>
      <c r="H79" s="284">
        <v>0</v>
      </c>
      <c r="I79" s="287">
        <v>0.54583333333333328</v>
      </c>
      <c r="J79" s="287">
        <v>0.72916666666666663</v>
      </c>
      <c r="K79" s="302"/>
      <c r="L79" s="302"/>
      <c r="M79" s="318">
        <f>(F79-E79)+(L79-K3)</f>
        <v>0</v>
      </c>
      <c r="N79" s="321">
        <f>(H79-G79)</f>
        <v>0</v>
      </c>
      <c r="O79" s="324">
        <f>(J79-I79)</f>
        <v>0.18333333333333335</v>
      </c>
      <c r="P79" s="327">
        <f>SUM(M79:O85)</f>
        <v>0.18333333333333335</v>
      </c>
      <c r="R79" s="34" t="s">
        <v>1417</v>
      </c>
      <c r="S79" s="34"/>
      <c r="W79" s="34"/>
    </row>
    <row r="80" spans="1:29" ht="19.5" customHeight="1" x14ac:dyDescent="0.3">
      <c r="A80" s="310"/>
      <c r="B80" s="313"/>
      <c r="C80" s="433"/>
      <c r="D80" s="434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 t="s">
        <v>835</v>
      </c>
      <c r="S80" s="34" t="s">
        <v>25</v>
      </c>
      <c r="T80" s="228"/>
      <c r="W80" s="34"/>
    </row>
    <row r="81" spans="1:29" ht="19.5" customHeight="1" x14ac:dyDescent="0.3">
      <c r="A81" s="310"/>
      <c r="B81" s="313"/>
      <c r="C81" s="433"/>
      <c r="D81" s="434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R81" s="34"/>
      <c r="S81" s="232" t="s">
        <v>836</v>
      </c>
      <c r="T81" s="228"/>
      <c r="U81" s="34"/>
      <c r="W81" s="34"/>
      <c r="X81" s="34"/>
    </row>
    <row r="82" spans="1:29" ht="19.5" customHeight="1" x14ac:dyDescent="0.3">
      <c r="A82" s="310"/>
      <c r="B82" s="313"/>
      <c r="C82" s="433"/>
      <c r="D82" s="434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R82" s="34"/>
      <c r="S82" s="34" t="s">
        <v>183</v>
      </c>
      <c r="T82" s="228"/>
      <c r="W82" s="34"/>
    </row>
    <row r="83" spans="1:29" ht="19.5" customHeight="1" x14ac:dyDescent="0.25">
      <c r="A83" s="310"/>
      <c r="B83" s="313"/>
      <c r="C83" s="433"/>
      <c r="D83" s="434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s="34"/>
      <c r="S83" s="34"/>
      <c r="T83" s="34" t="s">
        <v>197</v>
      </c>
      <c r="U83" s="280" t="s">
        <v>986</v>
      </c>
      <c r="V83" s="280"/>
      <c r="W83" s="198" t="s">
        <v>153</v>
      </c>
      <c r="X83" s="209" t="s">
        <v>201</v>
      </c>
      <c r="Y83" s="206">
        <v>1029803</v>
      </c>
      <c r="Z83" s="195" t="s">
        <v>1434</v>
      </c>
      <c r="AA83" s="189"/>
      <c r="AB83" s="189"/>
      <c r="AC83" s="189"/>
    </row>
    <row r="84" spans="1:29" ht="19.5" customHeight="1" x14ac:dyDescent="0.3">
      <c r="A84" s="310"/>
      <c r="B84" s="313"/>
      <c r="C84" s="433"/>
      <c r="D84" s="434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R84" s="34"/>
      <c r="S84" s="34"/>
      <c r="T84" s="228" t="s">
        <v>1416</v>
      </c>
      <c r="U84" s="168"/>
      <c r="V84" s="1"/>
      <c r="X84" s="34"/>
      <c r="Y84" s="34"/>
      <c r="Z84" s="34"/>
    </row>
    <row r="85" spans="1:29" ht="19.5" customHeight="1" x14ac:dyDescent="0.25">
      <c r="A85" s="311"/>
      <c r="B85" s="314"/>
      <c r="C85" s="435"/>
      <c r="D85" s="436"/>
      <c r="E85" s="304"/>
      <c r="F85" s="304"/>
      <c r="G85" s="286"/>
      <c r="H85" s="286"/>
      <c r="I85" s="289"/>
      <c r="J85" s="289"/>
      <c r="K85" s="304"/>
      <c r="L85" s="304"/>
      <c r="M85" s="320"/>
      <c r="N85" s="323"/>
      <c r="O85" s="326"/>
      <c r="P85" s="329"/>
      <c r="Q85" s="62">
        <v>0.16666666666666666</v>
      </c>
      <c r="W85" s="34"/>
    </row>
    <row r="86" spans="1:29" ht="19.5" customHeight="1" x14ac:dyDescent="0.25">
      <c r="A86" s="35" t="s">
        <v>34</v>
      </c>
      <c r="B86" s="36">
        <f>SUM(B79+1)</f>
        <v>46179</v>
      </c>
      <c r="C86" s="290"/>
      <c r="D86" s="292"/>
      <c r="E86" s="302"/>
      <c r="F86" s="302"/>
      <c r="G86" s="302"/>
      <c r="H86" s="302"/>
      <c r="I86" s="302"/>
      <c r="J86" s="302"/>
      <c r="K86" s="302"/>
      <c r="L86" s="302"/>
      <c r="M86" s="318">
        <v>7</v>
      </c>
      <c r="N86" s="318">
        <f>(H86-G86)+(J86-I86)</f>
        <v>0</v>
      </c>
      <c r="O86" s="318">
        <f>(H86-G86)+(J86-I86)</f>
        <v>0</v>
      </c>
      <c r="P86" s="318">
        <f>SUM(M86:O87)</f>
        <v>7</v>
      </c>
    </row>
    <row r="87" spans="1:29" ht="19.5" customHeight="1" x14ac:dyDescent="0.25">
      <c r="A87" s="37" t="s">
        <v>35</v>
      </c>
      <c r="B87" s="36">
        <f>SUM(B86+1)</f>
        <v>46180</v>
      </c>
      <c r="C87" s="296"/>
      <c r="D87" s="298"/>
      <c r="E87" s="304"/>
      <c r="F87" s="304"/>
      <c r="G87" s="304"/>
      <c r="H87" s="304"/>
      <c r="I87" s="304"/>
      <c r="J87" s="304"/>
      <c r="K87" s="304"/>
      <c r="L87" s="304"/>
      <c r="M87" s="320"/>
      <c r="N87" s="320"/>
      <c r="O87" s="320"/>
      <c r="P87" s="320"/>
    </row>
    <row r="88" spans="1:29" ht="30" customHeight="1" x14ac:dyDescent="0.25">
      <c r="A88" s="38"/>
      <c r="B88" s="38"/>
      <c r="C88" s="38"/>
      <c r="D88" s="38"/>
      <c r="E88" s="39"/>
      <c r="F88" s="40"/>
      <c r="G88" s="40"/>
      <c r="H88" s="38"/>
      <c r="I88" s="38"/>
      <c r="J88" s="38"/>
      <c r="K88" s="41"/>
      <c r="L88" s="41"/>
      <c r="M88" s="41"/>
      <c r="N88" s="38"/>
    </row>
    <row r="89" spans="1:29" ht="30.75" customHeight="1" x14ac:dyDescent="0.25">
      <c r="A89" s="38"/>
      <c r="B89" s="38"/>
      <c r="C89" s="38"/>
      <c r="D89" s="38"/>
      <c r="F89" s="38"/>
      <c r="G89" s="38"/>
      <c r="H89" s="38"/>
      <c r="I89" s="38"/>
      <c r="J89" s="330" t="s">
        <v>36</v>
      </c>
      <c r="K89" s="330"/>
      <c r="L89" s="330"/>
      <c r="M89" s="108">
        <f>SUM(M9+M27+M37+M54+M79+M86+M87)</f>
        <v>7</v>
      </c>
      <c r="N89" s="110">
        <f>SUM(N9+N27+N37+N54+N79+N86+N87)</f>
        <v>0.72291666666666665</v>
      </c>
      <c r="O89" s="109">
        <f>SUM(O9+O27+O37+O54+O79+O86+O87)</f>
        <v>0.89166666666666672</v>
      </c>
      <c r="P89" s="111">
        <f>SUM(P9+P27+P37+P54+P79+P86+P87)</f>
        <v>8.6145833333333339</v>
      </c>
    </row>
    <row r="90" spans="1:29" ht="30.75" customHeight="1" x14ac:dyDescent="0.25">
      <c r="A90" s="38"/>
      <c r="B90" s="38"/>
      <c r="C90" s="38"/>
      <c r="D90" s="38"/>
      <c r="F90" s="38"/>
      <c r="G90" s="38"/>
      <c r="H90" s="38"/>
      <c r="I90" s="38"/>
      <c r="J90" s="330" t="s">
        <v>37</v>
      </c>
      <c r="K90" s="330"/>
      <c r="L90" s="331"/>
      <c r="M90" s="42"/>
      <c r="N90" s="51">
        <f>SUM(Q9:Q87)</f>
        <v>1.3333333333333335</v>
      </c>
      <c r="O90" s="43"/>
    </row>
    <row r="91" spans="1:29" ht="30.75" customHeight="1" x14ac:dyDescent="0.25">
      <c r="A91" s="38"/>
      <c r="B91" s="38"/>
      <c r="C91" s="38"/>
      <c r="D91" s="38"/>
      <c r="F91" s="38"/>
      <c r="G91" s="38"/>
      <c r="H91" s="38"/>
      <c r="I91" s="38"/>
      <c r="J91" s="330" t="s">
        <v>38</v>
      </c>
      <c r="K91" s="330"/>
      <c r="L91" s="331"/>
      <c r="M91" s="42"/>
      <c r="N91" s="51">
        <f>SUM(P89-N90)</f>
        <v>7.28125</v>
      </c>
      <c r="O91" s="43"/>
    </row>
    <row r="92" spans="1:29" ht="30.75" customHeight="1" x14ac:dyDescent="0.25">
      <c r="A92" s="38"/>
      <c r="B92" s="38"/>
      <c r="C92" s="38"/>
      <c r="D92" s="38"/>
      <c r="F92" s="38"/>
      <c r="G92" s="38"/>
      <c r="H92" s="38"/>
      <c r="I92" s="38"/>
      <c r="J92" s="330" t="s">
        <v>39</v>
      </c>
      <c r="K92" s="330"/>
      <c r="L92" s="331"/>
      <c r="M92" s="42"/>
      <c r="N92" s="51">
        <f>'SEM22'!N82</f>
        <v>1.6069444444444447</v>
      </c>
      <c r="O92" s="43"/>
    </row>
    <row r="93" spans="1:29" ht="30.75" customHeight="1" x14ac:dyDescent="0.25">
      <c r="H93" s="38"/>
      <c r="I93" s="38"/>
      <c r="J93" s="330" t="s">
        <v>40</v>
      </c>
      <c r="K93" s="330"/>
      <c r="L93" s="331"/>
      <c r="M93" s="44"/>
      <c r="N93" s="52">
        <f>N91+N92</f>
        <v>8.8881944444444443</v>
      </c>
      <c r="O93" s="45"/>
    </row>
    <row r="100" spans="6:9" x14ac:dyDescent="0.25">
      <c r="F100" s="38"/>
      <c r="G100" s="38"/>
      <c r="H100" s="38"/>
      <c r="I100" s="38"/>
    </row>
    <row r="101" spans="6:9" x14ac:dyDescent="0.25">
      <c r="F101" s="38"/>
      <c r="G101" s="38"/>
      <c r="H101" s="38"/>
      <c r="I101" s="38"/>
    </row>
    <row r="102" spans="6:9" x14ac:dyDescent="0.25">
      <c r="F102" s="38"/>
      <c r="G102" s="38"/>
      <c r="H102" s="38"/>
      <c r="I102" s="38"/>
    </row>
    <row r="103" spans="6:9" x14ac:dyDescent="0.25">
      <c r="F103" s="38"/>
      <c r="G103" s="38"/>
      <c r="H103" s="38"/>
      <c r="I103" s="38"/>
    </row>
    <row r="104" spans="6:9" x14ac:dyDescent="0.25">
      <c r="F104" s="38"/>
      <c r="G104" s="38"/>
      <c r="H104" s="38"/>
      <c r="I104" s="38"/>
    </row>
    <row r="105" spans="6:9" x14ac:dyDescent="0.25">
      <c r="F105" s="38"/>
      <c r="G105" s="38"/>
      <c r="H105" s="38"/>
      <c r="I105" s="38"/>
    </row>
  </sheetData>
  <mergeCells count="117">
    <mergeCell ref="U60:V60"/>
    <mergeCell ref="M86:M87"/>
    <mergeCell ref="N86:N87"/>
    <mergeCell ref="O86:O87"/>
    <mergeCell ref="P86:P87"/>
    <mergeCell ref="C86:D87"/>
    <mergeCell ref="E86:E87"/>
    <mergeCell ref="Q6:Q7"/>
    <mergeCell ref="M79:M85"/>
    <mergeCell ref="N79:N85"/>
    <mergeCell ref="O79:O85"/>
    <mergeCell ref="P79:P85"/>
    <mergeCell ref="M54:M78"/>
    <mergeCell ref="N54:N78"/>
    <mergeCell ref="O54:O78"/>
    <mergeCell ref="P54:P78"/>
    <mergeCell ref="M37:M53"/>
    <mergeCell ref="O37:O53"/>
    <mergeCell ref="P37:P53"/>
    <mergeCell ref="M27:M36"/>
    <mergeCell ref="N27:N36"/>
    <mergeCell ref="O27:O36"/>
    <mergeCell ref="P27:P36"/>
    <mergeCell ref="E9:E26"/>
    <mergeCell ref="J93:L93"/>
    <mergeCell ref="J89:L89"/>
    <mergeCell ref="J90:L90"/>
    <mergeCell ref="J91:L91"/>
    <mergeCell ref="J92:L92"/>
    <mergeCell ref="A79:A85"/>
    <mergeCell ref="B27:B36"/>
    <mergeCell ref="B37:B53"/>
    <mergeCell ref="B54:B78"/>
    <mergeCell ref="B79:B85"/>
    <mergeCell ref="C27:D36"/>
    <mergeCell ref="C37:D53"/>
    <mergeCell ref="F79:F85"/>
    <mergeCell ref="F86:F87"/>
    <mergeCell ref="C54:D78"/>
    <mergeCell ref="C79:D85"/>
    <mergeCell ref="E27:E36"/>
    <mergeCell ref="E37:E53"/>
    <mergeCell ref="E54:E78"/>
    <mergeCell ref="E79:E85"/>
    <mergeCell ref="K86:K87"/>
    <mergeCell ref="L86:L87"/>
    <mergeCell ref="G86:G87"/>
    <mergeCell ref="J86:J87"/>
    <mergeCell ref="A1:N1"/>
    <mergeCell ref="G6:H6"/>
    <mergeCell ref="I6:J6"/>
    <mergeCell ref="K6:L6"/>
    <mergeCell ref="M6:P6"/>
    <mergeCell ref="N37:N53"/>
    <mergeCell ref="A27:A36"/>
    <mergeCell ref="A37:A53"/>
    <mergeCell ref="A54:A78"/>
    <mergeCell ref="A9:A26"/>
    <mergeCell ref="M9:M26"/>
    <mergeCell ref="N9:N26"/>
    <mergeCell ref="O9:O26"/>
    <mergeCell ref="P9:P26"/>
    <mergeCell ref="B9:B26"/>
    <mergeCell ref="C9:D26"/>
    <mergeCell ref="K9:K26"/>
    <mergeCell ref="L9:L26"/>
    <mergeCell ref="G9:G26"/>
    <mergeCell ref="I9:I26"/>
    <mergeCell ref="F9:F26"/>
    <mergeCell ref="F27:F36"/>
    <mergeCell ref="F37:F53"/>
    <mergeCell ref="F54:F78"/>
    <mergeCell ref="K27:K36"/>
    <mergeCell ref="L27:L36"/>
    <mergeCell ref="K37:K53"/>
    <mergeCell ref="L37:L53"/>
    <mergeCell ref="K54:K78"/>
    <mergeCell ref="L54:L78"/>
    <mergeCell ref="G27:G36"/>
    <mergeCell ref="G37:G53"/>
    <mergeCell ref="G54:G78"/>
    <mergeCell ref="G79:G85"/>
    <mergeCell ref="H86:H87"/>
    <mergeCell ref="I86:I87"/>
    <mergeCell ref="H9:H26"/>
    <mergeCell ref="H27:H36"/>
    <mergeCell ref="H37:H53"/>
    <mergeCell ref="H54:H78"/>
    <mergeCell ref="H79:H85"/>
    <mergeCell ref="I27:I36"/>
    <mergeCell ref="I37:I53"/>
    <mergeCell ref="I54:I78"/>
    <mergeCell ref="I79:I85"/>
    <mergeCell ref="J9:J26"/>
    <mergeCell ref="J27:J36"/>
    <mergeCell ref="J37:J53"/>
    <mergeCell ref="J54:J78"/>
    <mergeCell ref="J79:J85"/>
    <mergeCell ref="K79:K85"/>
    <mergeCell ref="L79:L85"/>
    <mergeCell ref="U18:V18"/>
    <mergeCell ref="U20:V20"/>
    <mergeCell ref="U30:V30"/>
    <mergeCell ref="U32:V32"/>
    <mergeCell ref="U40:V40"/>
    <mergeCell ref="U42:V42"/>
    <mergeCell ref="U49:V49"/>
    <mergeCell ref="U48:V48"/>
    <mergeCell ref="U47:V47"/>
    <mergeCell ref="U50:V50"/>
    <mergeCell ref="U51:V51"/>
    <mergeCell ref="U52:V52"/>
    <mergeCell ref="U57:V57"/>
    <mergeCell ref="U69:V69"/>
    <mergeCell ref="U71:V71"/>
    <mergeCell ref="U73:V73"/>
    <mergeCell ref="U83:V8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0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102">
    <pageSetUpPr fitToPage="1"/>
  </sheetPr>
  <dimension ref="A1:AG126"/>
  <sheetViews>
    <sheetView topLeftCell="A3" zoomScale="85" zoomScaleNormal="85" workbookViewId="0">
      <selection activeCell="AA73" sqref="AA73:AD7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1796875" customWidth="1"/>
    <col min="20" max="20" width="22.1796875" customWidth="1"/>
    <col min="21" max="21" width="13.7265625" customWidth="1"/>
    <col min="22" max="22" width="14" customWidth="1"/>
    <col min="23" max="23" width="13.453125" customWidth="1"/>
    <col min="24" max="24" width="14.269531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84</v>
      </c>
      <c r="B5" s="13" t="s">
        <v>3</v>
      </c>
      <c r="C5" s="14">
        <f>SUM('SEM23'!B87+1)</f>
        <v>46181</v>
      </c>
      <c r="D5" s="15" t="s">
        <v>4</v>
      </c>
      <c r="E5" s="16">
        <f>SUM(B108)</f>
        <v>46187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46181</v>
      </c>
      <c r="C9" s="446" t="s">
        <v>1445</v>
      </c>
      <c r="D9" s="447"/>
      <c r="E9" s="410"/>
      <c r="F9" s="410"/>
      <c r="G9" s="395">
        <v>0.34375</v>
      </c>
      <c r="H9" s="395">
        <v>0.52083333333333337</v>
      </c>
      <c r="I9" s="357">
        <v>0.5625</v>
      </c>
      <c r="J9" s="357">
        <v>0.72916666666666663</v>
      </c>
      <c r="K9" s="410"/>
      <c r="L9" s="410"/>
      <c r="M9" s="351">
        <f>(F9-E9)+(L9-K9)</f>
        <v>0</v>
      </c>
      <c r="N9" s="386">
        <f>(H9-G9)</f>
        <v>0.17708333333333337</v>
      </c>
      <c r="O9" s="354">
        <f>(J9-I9)</f>
        <v>0.16666666666666663</v>
      </c>
      <c r="P9" s="389">
        <f>SUM(M9:O12)</f>
        <v>0.34375</v>
      </c>
      <c r="R9" s="34" t="s">
        <v>1446</v>
      </c>
      <c r="S9" s="34" t="s">
        <v>42</v>
      </c>
      <c r="W9" s="178"/>
    </row>
    <row r="10" spans="1:29" ht="19.5" customHeight="1" x14ac:dyDescent="0.3">
      <c r="A10" s="310"/>
      <c r="B10" s="313"/>
      <c r="C10" s="448"/>
      <c r="D10" s="449"/>
      <c r="E10" s="411"/>
      <c r="F10" s="411"/>
      <c r="G10" s="396"/>
      <c r="H10" s="396"/>
      <c r="I10" s="358"/>
      <c r="J10" s="358"/>
      <c r="K10" s="411"/>
      <c r="L10" s="411"/>
      <c r="M10" s="352"/>
      <c r="N10" s="387"/>
      <c r="O10" s="355"/>
      <c r="P10" s="390"/>
      <c r="R10" s="34"/>
      <c r="S10" s="232" t="s">
        <v>1447</v>
      </c>
      <c r="U10" s="198" t="s">
        <v>153</v>
      </c>
      <c r="W10" s="178"/>
    </row>
    <row r="11" spans="1:29" ht="19.5" customHeight="1" x14ac:dyDescent="0.25">
      <c r="A11" s="310"/>
      <c r="B11" s="313"/>
      <c r="C11" s="448"/>
      <c r="D11" s="449"/>
      <c r="E11" s="411"/>
      <c r="F11" s="411"/>
      <c r="G11" s="396"/>
      <c r="H11" s="396"/>
      <c r="I11" s="358"/>
      <c r="J11" s="358"/>
      <c r="K11" s="411"/>
      <c r="L11" s="411"/>
      <c r="M11" s="352"/>
      <c r="N11" s="387"/>
      <c r="O11" s="355"/>
      <c r="P11" s="390"/>
      <c r="R11" s="34"/>
      <c r="S11" s="34"/>
      <c r="W11" s="178"/>
    </row>
    <row r="12" spans="1:29" ht="19.5" customHeight="1" x14ac:dyDescent="0.25">
      <c r="A12" s="311"/>
      <c r="B12" s="314"/>
      <c r="C12" s="450"/>
      <c r="D12" s="451"/>
      <c r="E12" s="412"/>
      <c r="F12" s="412"/>
      <c r="G12" s="397"/>
      <c r="H12" s="397"/>
      <c r="I12" s="359"/>
      <c r="J12" s="359"/>
      <c r="K12" s="412"/>
      <c r="L12" s="412"/>
      <c r="M12" s="353"/>
      <c r="N12" s="388"/>
      <c r="O12" s="356"/>
      <c r="P12" s="391"/>
      <c r="Q12" s="62">
        <v>0</v>
      </c>
    </row>
    <row r="13" spans="1:29" ht="19.5" customHeight="1" x14ac:dyDescent="0.25">
      <c r="A13" s="309" t="s">
        <v>22</v>
      </c>
      <c r="B13" s="312">
        <f>SUM(B9+1)</f>
        <v>46182</v>
      </c>
      <c r="C13" s="290" t="s">
        <v>1182</v>
      </c>
      <c r="D13" s="292"/>
      <c r="E13" s="302"/>
      <c r="F13" s="302"/>
      <c r="G13" s="284">
        <v>0.33055555555555555</v>
      </c>
      <c r="H13" s="284">
        <v>0.52083333333333337</v>
      </c>
      <c r="I13" s="287">
        <v>0.55208333333333337</v>
      </c>
      <c r="J13" s="287">
        <v>0.77083333333333337</v>
      </c>
      <c r="K13" s="302"/>
      <c r="L13" s="302"/>
      <c r="M13" s="318">
        <f>(F13-E13)+(L13-K13)</f>
        <v>0</v>
      </c>
      <c r="N13" s="321">
        <f>(H13-G13)</f>
        <v>0.19027777777777782</v>
      </c>
      <c r="O13" s="324">
        <f>(J13-I13)</f>
        <v>0.21875</v>
      </c>
      <c r="P13" s="327">
        <f>SUM(M13:O37)</f>
        <v>0.40902777777777782</v>
      </c>
      <c r="R13" s="34" t="s">
        <v>233</v>
      </c>
      <c r="S13" s="34" t="s">
        <v>24</v>
      </c>
      <c r="X13" s="1"/>
    </row>
    <row r="14" spans="1:29" ht="19.5" customHeight="1" x14ac:dyDescent="0.3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232" t="s">
        <v>234</v>
      </c>
      <c r="U14" s="34"/>
    </row>
    <row r="15" spans="1:29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 t="s">
        <v>185</v>
      </c>
      <c r="U15" s="34"/>
      <c r="W15" s="34"/>
    </row>
    <row r="16" spans="1:29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T16" s="34" t="s">
        <v>1438</v>
      </c>
      <c r="U16" s="280" t="s">
        <v>663</v>
      </c>
      <c r="V16" s="280"/>
      <c r="W16" s="198" t="s">
        <v>153</v>
      </c>
      <c r="X16" s="227" t="s">
        <v>201</v>
      </c>
      <c r="Y16" s="215">
        <v>1029847</v>
      </c>
      <c r="Z16" s="195" t="s">
        <v>952</v>
      </c>
      <c r="AA16" s="189"/>
      <c r="AB16" s="189"/>
      <c r="AC16" s="189"/>
    </row>
    <row r="17" spans="1:29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T17" s="228" t="s">
        <v>1439</v>
      </c>
      <c r="U17" s="34"/>
      <c r="W17" s="34"/>
    </row>
    <row r="18" spans="1:29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 t="s">
        <v>835</v>
      </c>
      <c r="S18" s="34" t="s">
        <v>28</v>
      </c>
      <c r="U18" s="34"/>
      <c r="V18" s="34"/>
      <c r="W18" s="34"/>
    </row>
    <row r="19" spans="1:29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s="232" t="s">
        <v>836</v>
      </c>
      <c r="U19" s="34"/>
      <c r="V19" s="34"/>
      <c r="W19" s="34"/>
    </row>
    <row r="20" spans="1:29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34" t="s">
        <v>1440</v>
      </c>
      <c r="U20" s="34"/>
      <c r="V20" s="34"/>
      <c r="W20" s="34"/>
    </row>
    <row r="21" spans="1:29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T21" s="34" t="s">
        <v>1441</v>
      </c>
      <c r="U21" s="34" t="s">
        <v>1442</v>
      </c>
      <c r="V21" s="34"/>
      <c r="W21" s="34"/>
      <c r="X21" s="184" t="s">
        <v>151</v>
      </c>
    </row>
    <row r="22" spans="1:29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T22" s="34" t="s">
        <v>1443</v>
      </c>
      <c r="U22" s="34" t="s">
        <v>1444</v>
      </c>
      <c r="V22" s="34"/>
      <c r="W22" s="34"/>
      <c r="X22" s="184" t="s">
        <v>151</v>
      </c>
    </row>
    <row r="23" spans="1:29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t="s">
        <v>1448</v>
      </c>
      <c r="T23" s="34"/>
      <c r="U23" s="34"/>
      <c r="V23" s="34"/>
      <c r="W23" s="34"/>
      <c r="X23" s="184" t="s">
        <v>151</v>
      </c>
    </row>
    <row r="24" spans="1:29" ht="19.5" customHeight="1" x14ac:dyDescent="0.3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 t="s">
        <v>183</v>
      </c>
      <c r="T24" s="228"/>
      <c r="U24" s="168"/>
      <c r="V24" s="1"/>
      <c r="X24" s="34"/>
      <c r="Y24" s="34"/>
    </row>
    <row r="25" spans="1:29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/>
      <c r="T25" s="34" t="s">
        <v>267</v>
      </c>
      <c r="U25" s="280" t="s">
        <v>1216</v>
      </c>
      <c r="V25" s="280"/>
      <c r="W25" s="198" t="s">
        <v>153</v>
      </c>
      <c r="X25" s="227" t="s">
        <v>201</v>
      </c>
      <c r="Y25" s="215">
        <v>1029386</v>
      </c>
      <c r="Z25" s="195" t="s">
        <v>905</v>
      </c>
      <c r="AA25" s="189"/>
      <c r="AB25" s="189"/>
      <c r="AC25" s="189"/>
    </row>
    <row r="26" spans="1:29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/>
      <c r="T26" s="228" t="s">
        <v>1416</v>
      </c>
      <c r="U26" s="168"/>
      <c r="V26" s="168"/>
      <c r="X26" s="34"/>
      <c r="Y26" s="34"/>
    </row>
    <row r="27" spans="1:29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 t="s">
        <v>1452</v>
      </c>
      <c r="T27" s="228"/>
      <c r="U27" s="168"/>
      <c r="V27" s="168"/>
      <c r="X27" s="34"/>
      <c r="Y27" s="34"/>
    </row>
    <row r="28" spans="1:29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 t="s">
        <v>142</v>
      </c>
      <c r="S28" s="34" t="s">
        <v>24</v>
      </c>
      <c r="T28" s="34"/>
      <c r="U28" s="34"/>
      <c r="V28" s="34"/>
      <c r="W28" s="34"/>
    </row>
    <row r="29" spans="1:29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232" t="s">
        <v>27</v>
      </c>
      <c r="T29" s="34"/>
      <c r="U29" s="34"/>
      <c r="V29" s="34"/>
      <c r="W29" s="34"/>
    </row>
    <row r="30" spans="1:29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34" t="s">
        <v>1449</v>
      </c>
      <c r="T30" s="34"/>
      <c r="U30" s="184" t="s">
        <v>151</v>
      </c>
      <c r="V30" s="34"/>
      <c r="W30" s="34"/>
    </row>
    <row r="31" spans="1:29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 t="s">
        <v>299</v>
      </c>
      <c r="S31" s="34" t="s">
        <v>24</v>
      </c>
      <c r="T31" s="34"/>
      <c r="U31" s="280"/>
      <c r="V31" s="280"/>
    </row>
    <row r="32" spans="1:29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232" t="s">
        <v>300</v>
      </c>
      <c r="T32" s="34"/>
      <c r="U32" s="168"/>
      <c r="V32" s="168"/>
    </row>
    <row r="33" spans="1:30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34" t="s">
        <v>1450</v>
      </c>
      <c r="T33" s="34"/>
      <c r="U33" s="198" t="s">
        <v>153</v>
      </c>
      <c r="V33" s="34"/>
      <c r="W33" s="34"/>
    </row>
    <row r="34" spans="1:30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34"/>
      <c r="T34" s="34" t="s">
        <v>160</v>
      </c>
      <c r="U34" s="34" t="s">
        <v>586</v>
      </c>
      <c r="V34" s="34"/>
      <c r="W34" s="198" t="s">
        <v>153</v>
      </c>
      <c r="X34" s="227" t="s">
        <v>201</v>
      </c>
      <c r="Y34" s="215">
        <v>1029849</v>
      </c>
      <c r="Z34" s="249" t="s">
        <v>1451</v>
      </c>
      <c r="AA34" s="189"/>
      <c r="AB34" s="189"/>
      <c r="AC34" s="189"/>
    </row>
    <row r="35" spans="1:30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/>
      <c r="T35" s="34" t="s">
        <v>238</v>
      </c>
      <c r="U35" s="34" t="s">
        <v>587</v>
      </c>
      <c r="V35" s="34"/>
      <c r="W35" s="198" t="s">
        <v>153</v>
      </c>
      <c r="X35" s="227" t="s">
        <v>201</v>
      </c>
      <c r="Y35" s="215">
        <v>1029849</v>
      </c>
      <c r="Z35" s="249" t="s">
        <v>1451</v>
      </c>
      <c r="AA35" s="189"/>
      <c r="AB35" s="189"/>
      <c r="AC35" s="189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34"/>
      <c r="T36" s="173"/>
      <c r="U36" s="173"/>
      <c r="V36" s="173"/>
      <c r="W36" s="34"/>
    </row>
    <row r="37" spans="1:30" ht="19.5" customHeight="1" x14ac:dyDescent="0.25">
      <c r="A37" s="311"/>
      <c r="B37" s="314"/>
      <c r="C37" s="296"/>
      <c r="D37" s="298"/>
      <c r="E37" s="304"/>
      <c r="F37" s="304"/>
      <c r="G37" s="286"/>
      <c r="H37" s="286"/>
      <c r="I37" s="289"/>
      <c r="J37" s="289"/>
      <c r="K37" s="304"/>
      <c r="L37" s="304"/>
      <c r="M37" s="320"/>
      <c r="N37" s="323"/>
      <c r="O37" s="326"/>
      <c r="P37" s="329"/>
      <c r="Q37" s="62">
        <v>0.29166666666666669</v>
      </c>
    </row>
    <row r="38" spans="1:30" ht="19.5" customHeight="1" x14ac:dyDescent="0.25">
      <c r="A38" s="309" t="s">
        <v>26</v>
      </c>
      <c r="B38" s="312">
        <f>SUM(B13+1)</f>
        <v>46183</v>
      </c>
      <c r="C38" s="290" t="s">
        <v>1365</v>
      </c>
      <c r="D38" s="292"/>
      <c r="E38" s="302"/>
      <c r="F38" s="302"/>
      <c r="G38" s="284">
        <v>0.29791666666666666</v>
      </c>
      <c r="H38" s="284">
        <v>0.52083333333333337</v>
      </c>
      <c r="I38" s="287">
        <v>0.5625</v>
      </c>
      <c r="J38" s="287">
        <v>0.74375000000000002</v>
      </c>
      <c r="K38" s="302"/>
      <c r="L38" s="302"/>
      <c r="M38" s="318">
        <f>(F38-E38)+(L38-K38)</f>
        <v>0</v>
      </c>
      <c r="N38" s="321">
        <f>(H38-G38)</f>
        <v>0.22291666666666671</v>
      </c>
      <c r="O38" s="324">
        <f>(J38-I38)</f>
        <v>0.18125000000000002</v>
      </c>
      <c r="P38" s="327">
        <f>SUM(M38:O54)</f>
        <v>0.40416666666666673</v>
      </c>
      <c r="R38" s="34" t="s">
        <v>835</v>
      </c>
      <c r="S38" s="34" t="s">
        <v>23</v>
      </c>
      <c r="U38" s="34"/>
    </row>
    <row r="39" spans="1:30" ht="19.5" customHeight="1" x14ac:dyDescent="0.3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232" t="s">
        <v>836</v>
      </c>
      <c r="U39" s="34"/>
      <c r="V39" s="34"/>
      <c r="W39" s="34"/>
      <c r="X39" s="34"/>
    </row>
    <row r="40" spans="1:30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t="s">
        <v>214</v>
      </c>
      <c r="U40" s="34"/>
      <c r="V40" s="34"/>
      <c r="W40" s="34"/>
    </row>
    <row r="41" spans="1:30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T41" t="s">
        <v>204</v>
      </c>
      <c r="U41" s="280" t="s">
        <v>1173</v>
      </c>
      <c r="V41" s="280"/>
      <c r="W41" s="268" t="s">
        <v>1454</v>
      </c>
      <c r="X41" s="198" t="s">
        <v>153</v>
      </c>
    </row>
    <row r="42" spans="1:30" ht="19.5" customHeight="1" x14ac:dyDescent="0.3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T42" s="228" t="s">
        <v>1453</v>
      </c>
      <c r="U42" s="34"/>
      <c r="V42" s="34"/>
    </row>
    <row r="43" spans="1:30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T43" s="34" t="s">
        <v>1455</v>
      </c>
      <c r="U43" s="348">
        <v>2413405102501</v>
      </c>
      <c r="V43" s="348"/>
      <c r="W43" s="268" t="s">
        <v>1458</v>
      </c>
      <c r="X43" s="198" t="s">
        <v>153</v>
      </c>
      <c r="Y43" s="227" t="s">
        <v>201</v>
      </c>
      <c r="Z43" s="215">
        <v>1029869</v>
      </c>
      <c r="AA43" s="195" t="s">
        <v>905</v>
      </c>
      <c r="AB43" s="189"/>
      <c r="AC43" s="189"/>
      <c r="AD43" s="189"/>
    </row>
    <row r="44" spans="1:30" ht="19.5" customHeight="1" x14ac:dyDescent="0.3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T44" s="228" t="s">
        <v>1456</v>
      </c>
      <c r="U44" s="34"/>
      <c r="V44" s="34"/>
    </row>
    <row r="45" spans="1:30" ht="19.5" customHeight="1" x14ac:dyDescent="0.3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T45" s="228"/>
      <c r="U45" s="34"/>
      <c r="V45" s="34"/>
    </row>
    <row r="46" spans="1:30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R46" t="s">
        <v>825</v>
      </c>
      <c r="S46" s="34" t="s">
        <v>25</v>
      </c>
      <c r="T46" s="228"/>
      <c r="U46" s="34"/>
      <c r="V46" s="34"/>
    </row>
    <row r="47" spans="1:30" ht="19.5" customHeight="1" x14ac:dyDescent="0.3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232" t="s">
        <v>288</v>
      </c>
      <c r="T47" s="228"/>
      <c r="U47" s="34"/>
      <c r="V47" s="34"/>
    </row>
    <row r="48" spans="1:30" ht="19.5" customHeight="1" x14ac:dyDescent="0.3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S48" t="s">
        <v>183</v>
      </c>
      <c r="T48" s="228"/>
      <c r="U48" s="34"/>
      <c r="V48" s="34"/>
    </row>
    <row r="49" spans="1:33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T49" s="228" t="s">
        <v>1071</v>
      </c>
      <c r="U49" s="280" t="s">
        <v>1073</v>
      </c>
      <c r="V49" s="280"/>
      <c r="W49" s="268" t="s">
        <v>1457</v>
      </c>
      <c r="X49" s="198" t="s">
        <v>153</v>
      </c>
      <c r="Y49" s="209" t="s">
        <v>201</v>
      </c>
      <c r="Z49" s="206">
        <v>1029856</v>
      </c>
    </row>
    <row r="50" spans="1:33" ht="19.5" customHeight="1" x14ac:dyDescent="0.3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T50" s="228" t="s">
        <v>1070</v>
      </c>
      <c r="U50" s="280" t="s">
        <v>1073</v>
      </c>
      <c r="V50" s="280"/>
      <c r="W50" s="268" t="s">
        <v>1457</v>
      </c>
      <c r="X50" s="198" t="s">
        <v>153</v>
      </c>
      <c r="Y50" s="209" t="s">
        <v>201</v>
      </c>
      <c r="Z50" s="206">
        <v>1029856</v>
      </c>
    </row>
    <row r="51" spans="1:33" ht="19.5" customHeight="1" x14ac:dyDescent="0.3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R51" s="34" t="s">
        <v>719</v>
      </c>
      <c r="T51" s="228"/>
      <c r="U51" s="168"/>
      <c r="V51" s="168"/>
      <c r="W51" s="34"/>
      <c r="X51" s="34"/>
      <c r="Y51" s="34"/>
      <c r="Z51" s="34"/>
    </row>
    <row r="52" spans="1:33" ht="19.5" customHeight="1" x14ac:dyDescent="0.3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232" t="s">
        <v>720</v>
      </c>
      <c r="T52" s="228"/>
      <c r="U52" s="168"/>
      <c r="V52" s="168"/>
      <c r="W52" s="34"/>
      <c r="X52" s="34"/>
      <c r="Y52" s="34"/>
      <c r="Z52" s="34"/>
    </row>
    <row r="53" spans="1:33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 t="s">
        <v>1459</v>
      </c>
      <c r="T53" s="228"/>
      <c r="U53" s="168"/>
      <c r="V53" s="168"/>
      <c r="W53" s="198" t="s">
        <v>153</v>
      </c>
      <c r="X53" s="209" t="s">
        <v>201</v>
      </c>
      <c r="Y53" s="206">
        <v>1029871</v>
      </c>
      <c r="Z53" s="34"/>
    </row>
    <row r="54" spans="1:33" ht="19.5" customHeight="1" x14ac:dyDescent="0.25">
      <c r="A54" s="311"/>
      <c r="B54" s="314"/>
      <c r="C54" s="296"/>
      <c r="D54" s="298"/>
      <c r="E54" s="304"/>
      <c r="F54" s="304"/>
      <c r="G54" s="286"/>
      <c r="H54" s="286"/>
      <c r="I54" s="289"/>
      <c r="J54" s="289"/>
      <c r="K54" s="304"/>
      <c r="L54" s="304"/>
      <c r="M54" s="320"/>
      <c r="N54" s="323"/>
      <c r="O54" s="326"/>
      <c r="P54" s="329"/>
      <c r="Q54" s="62">
        <v>0.29166666666666669</v>
      </c>
    </row>
    <row r="55" spans="1:33" ht="19.5" customHeight="1" x14ac:dyDescent="0.25">
      <c r="A55" s="309" t="s">
        <v>30</v>
      </c>
      <c r="B55" s="312">
        <f>SUM(B38+1)</f>
        <v>46184</v>
      </c>
      <c r="C55" s="290" t="s">
        <v>1474</v>
      </c>
      <c r="D55" s="292"/>
      <c r="E55" s="302"/>
      <c r="F55" s="302"/>
      <c r="G55" s="284">
        <v>0.34861111111111109</v>
      </c>
      <c r="H55" s="284">
        <v>0.52083333333333337</v>
      </c>
      <c r="I55" s="287">
        <v>0.54166666666666663</v>
      </c>
      <c r="J55" s="287">
        <v>0.73263888888888884</v>
      </c>
      <c r="K55" s="302"/>
      <c r="L55" s="302"/>
      <c r="M55" s="318">
        <f>(F55-E55)+(L55-K55)</f>
        <v>0</v>
      </c>
      <c r="N55" s="321">
        <f>(H55-G55)</f>
        <v>0.17222222222222228</v>
      </c>
      <c r="O55" s="324">
        <f>(J55-I55)</f>
        <v>0.19097222222222221</v>
      </c>
      <c r="P55" s="327">
        <f>SUM(M55:O81)</f>
        <v>0.36319444444444449</v>
      </c>
      <c r="R55" s="34" t="s">
        <v>825</v>
      </c>
      <c r="S55" s="34" t="s">
        <v>28</v>
      </c>
      <c r="V55" s="34"/>
    </row>
    <row r="56" spans="1:33" ht="19.5" customHeight="1" x14ac:dyDescent="0.3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/>
      <c r="S56" s="232" t="s">
        <v>288</v>
      </c>
      <c r="V56" s="34"/>
      <c r="Z56" s="34"/>
    </row>
    <row r="57" spans="1:33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R57" s="34"/>
      <c r="S57" s="34" t="s">
        <v>1460</v>
      </c>
      <c r="V57" s="198" t="s">
        <v>153</v>
      </c>
    </row>
    <row r="58" spans="1:33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R58" s="34"/>
      <c r="S58" s="34" t="s">
        <v>1467</v>
      </c>
      <c r="V58" s="184" t="s">
        <v>151</v>
      </c>
    </row>
    <row r="59" spans="1:33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 t="s">
        <v>835</v>
      </c>
      <c r="S59" s="34" t="s">
        <v>24</v>
      </c>
    </row>
    <row r="60" spans="1:33" ht="19.5" customHeight="1" x14ac:dyDescent="0.3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232" t="s">
        <v>836</v>
      </c>
      <c r="U60" s="34"/>
    </row>
    <row r="61" spans="1:33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 t="s">
        <v>1461</v>
      </c>
    </row>
    <row r="62" spans="1:33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T62" t="s">
        <v>1424</v>
      </c>
      <c r="U62" s="283">
        <v>2403005102501</v>
      </c>
      <c r="V62" s="283"/>
      <c r="W62" s="268" t="s">
        <v>1462</v>
      </c>
      <c r="X62" s="198" t="s">
        <v>153</v>
      </c>
      <c r="Y62" s="227" t="s">
        <v>201</v>
      </c>
      <c r="Z62" s="215">
        <v>1029779</v>
      </c>
      <c r="AA62" s="195" t="s">
        <v>1431</v>
      </c>
      <c r="AB62" s="189"/>
      <c r="AC62" s="189"/>
      <c r="AD62" s="195" t="s">
        <v>905</v>
      </c>
      <c r="AE62" s="189"/>
      <c r="AF62" s="189"/>
      <c r="AG62" s="189"/>
    </row>
    <row r="63" spans="1:33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T63" t="s">
        <v>1425</v>
      </c>
      <c r="U63" s="348">
        <v>2403005108301</v>
      </c>
      <c r="V63" s="348"/>
      <c r="W63" s="268" t="s">
        <v>1463</v>
      </c>
      <c r="X63" s="198" t="s">
        <v>153</v>
      </c>
      <c r="Y63" s="227" t="s">
        <v>201</v>
      </c>
      <c r="Z63" s="215">
        <v>1029779</v>
      </c>
      <c r="AA63" s="195" t="s">
        <v>1431</v>
      </c>
      <c r="AB63" s="189"/>
      <c r="AC63" s="189"/>
      <c r="AD63" s="195" t="s">
        <v>905</v>
      </c>
      <c r="AE63" s="189"/>
      <c r="AF63" s="189"/>
      <c r="AG63" s="189"/>
    </row>
    <row r="64" spans="1:33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T64" t="s">
        <v>1426</v>
      </c>
      <c r="U64" s="348">
        <v>2403007117601</v>
      </c>
      <c r="V64" s="348"/>
      <c r="W64" s="268" t="s">
        <v>1464</v>
      </c>
      <c r="X64" s="198" t="s">
        <v>153</v>
      </c>
      <c r="Y64" s="227" t="s">
        <v>201</v>
      </c>
      <c r="Z64" s="215">
        <v>1029779</v>
      </c>
      <c r="AA64" s="195" t="s">
        <v>1431</v>
      </c>
      <c r="AB64" s="189"/>
      <c r="AC64" s="189"/>
      <c r="AD64" s="195" t="s">
        <v>905</v>
      </c>
      <c r="AE64" s="189"/>
      <c r="AF64" s="189"/>
      <c r="AG64" s="189"/>
    </row>
    <row r="65" spans="1:30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 t="s">
        <v>958</v>
      </c>
      <c r="S65" s="34" t="s">
        <v>24</v>
      </c>
      <c r="U65" s="34"/>
    </row>
    <row r="66" spans="1:30" ht="19.5" customHeight="1" x14ac:dyDescent="0.3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232" t="s">
        <v>143</v>
      </c>
      <c r="U66" s="191"/>
      <c r="V66" s="191"/>
      <c r="W66" s="34"/>
      <c r="X66" s="34"/>
      <c r="AA66" s="34"/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 t="s">
        <v>1465</v>
      </c>
      <c r="X67" s="198" t="s">
        <v>153</v>
      </c>
    </row>
    <row r="68" spans="1:30" ht="19.5" customHeight="1" x14ac:dyDescent="0.3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S68" s="34"/>
      <c r="T68" s="228" t="s">
        <v>1466</v>
      </c>
    </row>
    <row r="69" spans="1:30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34" t="s">
        <v>1468</v>
      </c>
      <c r="X69" s="198" t="s">
        <v>153</v>
      </c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R70" s="34" t="s">
        <v>719</v>
      </c>
      <c r="S70" s="34" t="s">
        <v>28</v>
      </c>
      <c r="X70" s="34"/>
    </row>
    <row r="71" spans="1:30" ht="19.5" customHeight="1" x14ac:dyDescent="0.3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232" t="s">
        <v>720</v>
      </c>
      <c r="X71" s="34"/>
    </row>
    <row r="72" spans="1:30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 t="s">
        <v>185</v>
      </c>
      <c r="X72" s="34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34"/>
      <c r="T73" s="34" t="s">
        <v>162</v>
      </c>
      <c r="U73" s="280" t="s">
        <v>1475</v>
      </c>
      <c r="V73" s="281"/>
      <c r="W73" s="268" t="s">
        <v>1463</v>
      </c>
      <c r="X73" s="198" t="s">
        <v>153</v>
      </c>
      <c r="Y73" s="209" t="s">
        <v>201</v>
      </c>
      <c r="Z73" s="206">
        <v>1029889</v>
      </c>
      <c r="AA73" s="203" t="s">
        <v>952</v>
      </c>
      <c r="AB73" s="188"/>
      <c r="AC73" s="188"/>
      <c r="AD73" s="188"/>
    </row>
    <row r="74" spans="1:30" ht="19.5" customHeight="1" x14ac:dyDescent="0.3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/>
      <c r="T74" s="228" t="s">
        <v>1476</v>
      </c>
      <c r="U74" s="168"/>
      <c r="V74" s="1"/>
      <c r="W74" s="34"/>
      <c r="Y74" s="34"/>
      <c r="Z74" s="34"/>
      <c r="AA74" s="34"/>
    </row>
    <row r="75" spans="1:30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R75" s="34" t="s">
        <v>1469</v>
      </c>
      <c r="S75" s="34" t="s">
        <v>24</v>
      </c>
      <c r="X75" s="34"/>
    </row>
    <row r="76" spans="1:30" ht="19.5" customHeight="1" x14ac:dyDescent="0.3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S76" s="232" t="s">
        <v>331</v>
      </c>
      <c r="X76" s="34"/>
    </row>
    <row r="77" spans="1:30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34" t="s">
        <v>1470</v>
      </c>
      <c r="X77" s="34"/>
    </row>
    <row r="78" spans="1:30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s="196" t="s">
        <v>1471</v>
      </c>
      <c r="T78" s="34" t="s">
        <v>1473</v>
      </c>
      <c r="X78" s="34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S79" s="196" t="s">
        <v>1472</v>
      </c>
      <c r="T79" s="34" t="s">
        <v>1478</v>
      </c>
      <c r="X79" s="34"/>
    </row>
    <row r="80" spans="1:30" ht="19.5" customHeight="1" x14ac:dyDescent="0.3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S80" s="196"/>
      <c r="T80" s="228" t="s">
        <v>1477</v>
      </c>
      <c r="X80" s="34"/>
    </row>
    <row r="81" spans="1:30" ht="19.5" customHeight="1" x14ac:dyDescent="0.25">
      <c r="A81" s="311"/>
      <c r="B81" s="314"/>
      <c r="C81" s="296"/>
      <c r="D81" s="298"/>
      <c r="E81" s="304"/>
      <c r="F81" s="304"/>
      <c r="G81" s="286"/>
      <c r="H81" s="286"/>
      <c r="I81" s="289"/>
      <c r="J81" s="289"/>
      <c r="K81" s="304"/>
      <c r="L81" s="304"/>
      <c r="M81" s="320"/>
      <c r="N81" s="323"/>
      <c r="O81" s="326"/>
      <c r="P81" s="329"/>
      <c r="Q81" s="62">
        <v>0.29166666666666669</v>
      </c>
    </row>
    <row r="82" spans="1:30" ht="19.5" customHeight="1" x14ac:dyDescent="0.25">
      <c r="A82" s="309" t="s">
        <v>31</v>
      </c>
      <c r="B82" s="312">
        <f>SUM(B55+1)</f>
        <v>46185</v>
      </c>
      <c r="C82" s="290" t="s">
        <v>1490</v>
      </c>
      <c r="D82" s="292"/>
      <c r="E82" s="302"/>
      <c r="F82" s="302"/>
      <c r="G82" s="284">
        <v>0.34444444444444444</v>
      </c>
      <c r="H82" s="284">
        <v>0.52083333333333337</v>
      </c>
      <c r="I82" s="287">
        <v>0.54166666666666663</v>
      </c>
      <c r="J82" s="287">
        <v>0.66527777777777775</v>
      </c>
      <c r="K82" s="302"/>
      <c r="L82" s="302"/>
      <c r="M82" s="318">
        <f>(F82-E82)+(L82-K82)</f>
        <v>0</v>
      </c>
      <c r="N82" s="321">
        <f>(H82-G82)</f>
        <v>0.17638888888888893</v>
      </c>
      <c r="O82" s="324">
        <f>(J82-I82)</f>
        <v>0.12361111111111112</v>
      </c>
      <c r="P82" s="327">
        <f>SUM(M82:O106)</f>
        <v>0.30000000000000004</v>
      </c>
      <c r="R82" s="34" t="s">
        <v>719</v>
      </c>
      <c r="S82" s="34" t="s">
        <v>28</v>
      </c>
      <c r="X82" s="34"/>
    </row>
    <row r="83" spans="1:30" ht="19.5" customHeight="1" x14ac:dyDescent="0.3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S83" s="232" t="s">
        <v>720</v>
      </c>
      <c r="X83" s="34"/>
    </row>
    <row r="84" spans="1:30" ht="19.5" customHeight="1" x14ac:dyDescent="0.25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S84" s="34" t="s">
        <v>185</v>
      </c>
      <c r="X84" s="34"/>
    </row>
    <row r="85" spans="1:30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S85" s="34"/>
      <c r="T85" s="34" t="s">
        <v>162</v>
      </c>
      <c r="U85" s="280" t="s">
        <v>1475</v>
      </c>
      <c r="V85" s="281"/>
      <c r="W85" s="268" t="s">
        <v>1463</v>
      </c>
      <c r="X85" s="198" t="s">
        <v>153</v>
      </c>
      <c r="Y85" s="227" t="s">
        <v>201</v>
      </c>
      <c r="Z85" s="215">
        <v>1029889</v>
      </c>
      <c r="AA85" s="195" t="s">
        <v>952</v>
      </c>
      <c r="AB85" s="189"/>
      <c r="AC85" s="189"/>
      <c r="AD85" s="189"/>
    </row>
    <row r="86" spans="1:30" ht="19.5" customHeight="1" x14ac:dyDescent="0.3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S86" s="34"/>
      <c r="T86" s="228" t="s">
        <v>1479</v>
      </c>
      <c r="U86" s="168"/>
      <c r="V86" s="1"/>
      <c r="W86" s="34"/>
      <c r="Y86" s="34"/>
      <c r="Z86" s="34"/>
      <c r="AA86" s="34"/>
    </row>
    <row r="87" spans="1:30" ht="19.5" customHeight="1" x14ac:dyDescent="0.3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S87" s="34" t="s">
        <v>1459</v>
      </c>
      <c r="T87" s="228"/>
      <c r="U87" s="168"/>
      <c r="V87" s="168"/>
      <c r="W87" s="268" t="s">
        <v>1464</v>
      </c>
      <c r="X87" s="198" t="s">
        <v>153</v>
      </c>
      <c r="Y87" s="209" t="s">
        <v>201</v>
      </c>
      <c r="Z87" s="206">
        <v>1029871</v>
      </c>
      <c r="AA87" s="203" t="s">
        <v>382</v>
      </c>
      <c r="AB87" s="188"/>
      <c r="AC87" s="188"/>
    </row>
    <row r="88" spans="1:30" ht="19.5" customHeight="1" x14ac:dyDescent="0.3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S88" s="34"/>
      <c r="T88" s="228" t="s">
        <v>1483</v>
      </c>
      <c r="U88" s="168"/>
      <c r="V88" s="1"/>
      <c r="W88" s="34"/>
      <c r="Y88" s="34"/>
      <c r="Z88" s="34"/>
      <c r="AA88" s="34"/>
    </row>
    <row r="89" spans="1:30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R89" s="34" t="s">
        <v>825</v>
      </c>
      <c r="S89" s="34" t="s">
        <v>24</v>
      </c>
      <c r="W89" s="34"/>
      <c r="Y89" s="165"/>
    </row>
    <row r="90" spans="1:30" ht="19.5" customHeight="1" x14ac:dyDescent="0.3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R90" s="34"/>
      <c r="S90" s="232" t="s">
        <v>288</v>
      </c>
      <c r="V90" s="34"/>
      <c r="W90" s="34"/>
      <c r="Y90" s="165"/>
    </row>
    <row r="91" spans="1:30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R91" s="34"/>
      <c r="S91" s="34" t="s">
        <v>1467</v>
      </c>
      <c r="V91" s="198" t="s">
        <v>153</v>
      </c>
      <c r="W91" s="34"/>
      <c r="Y91" s="165"/>
    </row>
    <row r="92" spans="1:30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R92" s="34" t="s">
        <v>299</v>
      </c>
      <c r="S92" s="34" t="s">
        <v>28</v>
      </c>
      <c r="W92" s="34"/>
      <c r="Y92" s="165"/>
    </row>
    <row r="93" spans="1:30" ht="19.5" customHeight="1" x14ac:dyDescent="0.3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R93" s="34"/>
      <c r="S93" s="232" t="s">
        <v>300</v>
      </c>
      <c r="W93" s="34"/>
      <c r="Y93" s="165"/>
    </row>
    <row r="94" spans="1:30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R94" s="34"/>
      <c r="S94" s="34" t="s">
        <v>1480</v>
      </c>
      <c r="W94" s="34"/>
      <c r="X94" s="198" t="s">
        <v>153</v>
      </c>
      <c r="Y94" s="165"/>
    </row>
    <row r="95" spans="1:30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S95" s="34"/>
      <c r="T95" s="34" t="s">
        <v>1481</v>
      </c>
      <c r="U95" s="280" t="s">
        <v>1482</v>
      </c>
      <c r="V95" s="281"/>
      <c r="W95" s="34"/>
      <c r="Y95" s="165"/>
    </row>
    <row r="96" spans="1:30" ht="19.5" customHeight="1" x14ac:dyDescent="0.25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R96" s="34"/>
      <c r="S96" s="174" t="s">
        <v>1485</v>
      </c>
      <c r="W96" s="34"/>
      <c r="X96" s="198" t="s">
        <v>153</v>
      </c>
      <c r="Y96" s="165"/>
    </row>
    <row r="97" spans="1:27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R97" s="34"/>
      <c r="S97" s="34"/>
      <c r="T97" s="34" t="s">
        <v>390</v>
      </c>
      <c r="U97" s="280" t="s">
        <v>1487</v>
      </c>
      <c r="V97" s="281"/>
      <c r="W97" s="34"/>
      <c r="Y97" s="165"/>
    </row>
    <row r="98" spans="1:27" ht="19.5" customHeight="1" x14ac:dyDescent="0.25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3"/>
      <c r="L98" s="303"/>
      <c r="M98" s="319"/>
      <c r="N98" s="322"/>
      <c r="O98" s="325"/>
      <c r="P98" s="328"/>
      <c r="R98" s="34"/>
      <c r="S98" s="34"/>
      <c r="T98" s="34" t="s">
        <v>1486</v>
      </c>
      <c r="U98" s="348">
        <v>2414115199801</v>
      </c>
      <c r="V98" s="283"/>
      <c r="W98" s="34"/>
      <c r="Y98" s="165"/>
    </row>
    <row r="99" spans="1:27" ht="19.5" customHeight="1" x14ac:dyDescent="0.25">
      <c r="A99" s="310"/>
      <c r="B99" s="313"/>
      <c r="C99" s="293"/>
      <c r="D99" s="295"/>
      <c r="E99" s="303"/>
      <c r="F99" s="303"/>
      <c r="G99" s="285"/>
      <c r="H99" s="285"/>
      <c r="I99" s="288"/>
      <c r="J99" s="288"/>
      <c r="K99" s="303"/>
      <c r="L99" s="303"/>
      <c r="M99" s="319"/>
      <c r="N99" s="322"/>
      <c r="O99" s="325"/>
      <c r="P99" s="328"/>
      <c r="R99" s="34" t="s">
        <v>287</v>
      </c>
      <c r="S99" s="34" t="s">
        <v>24</v>
      </c>
      <c r="T99" s="34"/>
      <c r="U99" s="168"/>
      <c r="V99" s="1"/>
      <c r="W99" s="34"/>
      <c r="Y99" s="165"/>
    </row>
    <row r="100" spans="1:27" ht="19.5" customHeight="1" x14ac:dyDescent="0.3">
      <c r="A100" s="310"/>
      <c r="B100" s="313"/>
      <c r="C100" s="293"/>
      <c r="D100" s="295"/>
      <c r="E100" s="303"/>
      <c r="F100" s="303"/>
      <c r="G100" s="285"/>
      <c r="H100" s="285"/>
      <c r="I100" s="288"/>
      <c r="J100" s="288"/>
      <c r="K100" s="303"/>
      <c r="L100" s="303"/>
      <c r="M100" s="319"/>
      <c r="N100" s="322"/>
      <c r="O100" s="325"/>
      <c r="P100" s="328"/>
      <c r="R100" s="34"/>
      <c r="S100" s="232" t="s">
        <v>288</v>
      </c>
      <c r="T100" s="34"/>
      <c r="U100" s="168"/>
      <c r="V100" s="1"/>
      <c r="W100" s="34"/>
      <c r="Y100" s="165"/>
    </row>
    <row r="101" spans="1:27" ht="19.5" customHeight="1" x14ac:dyDescent="0.25">
      <c r="A101" s="310"/>
      <c r="B101" s="313"/>
      <c r="C101" s="293"/>
      <c r="D101" s="295"/>
      <c r="E101" s="303"/>
      <c r="F101" s="303"/>
      <c r="G101" s="285"/>
      <c r="H101" s="285"/>
      <c r="I101" s="288"/>
      <c r="J101" s="288"/>
      <c r="K101" s="303"/>
      <c r="L101" s="303"/>
      <c r="M101" s="319"/>
      <c r="N101" s="322"/>
      <c r="O101" s="325"/>
      <c r="P101" s="328"/>
      <c r="R101" s="34"/>
      <c r="S101" s="203" t="s">
        <v>1484</v>
      </c>
      <c r="T101" s="203"/>
      <c r="U101" s="198" t="s">
        <v>153</v>
      </c>
      <c r="V101" s="209" t="s">
        <v>201</v>
      </c>
      <c r="W101" s="206">
        <v>1023645</v>
      </c>
      <c r="X101" s="195" t="s">
        <v>905</v>
      </c>
      <c r="Y101" s="189"/>
      <c r="Z101" s="189"/>
      <c r="AA101" s="189"/>
    </row>
    <row r="102" spans="1:27" ht="19.5" customHeight="1" x14ac:dyDescent="0.25">
      <c r="A102" s="310"/>
      <c r="B102" s="313"/>
      <c r="C102" s="293"/>
      <c r="D102" s="295"/>
      <c r="E102" s="303"/>
      <c r="F102" s="303"/>
      <c r="G102" s="285"/>
      <c r="H102" s="285"/>
      <c r="I102" s="288"/>
      <c r="J102" s="288"/>
      <c r="K102" s="303"/>
      <c r="L102" s="303"/>
      <c r="M102" s="319"/>
      <c r="N102" s="322"/>
      <c r="O102" s="325"/>
      <c r="P102" s="328"/>
      <c r="R102" s="34"/>
      <c r="S102" s="203" t="s">
        <v>1493</v>
      </c>
      <c r="T102" s="203"/>
      <c r="U102" s="34"/>
      <c r="V102" s="34"/>
      <c r="W102" s="34"/>
      <c r="X102" s="34"/>
    </row>
    <row r="103" spans="1:27" ht="19.5" customHeight="1" x14ac:dyDescent="0.25">
      <c r="A103" s="310"/>
      <c r="B103" s="313"/>
      <c r="C103" s="293"/>
      <c r="D103" s="295"/>
      <c r="E103" s="303"/>
      <c r="F103" s="303"/>
      <c r="G103" s="285"/>
      <c r="H103" s="285"/>
      <c r="I103" s="288"/>
      <c r="J103" s="288"/>
      <c r="K103" s="303"/>
      <c r="L103" s="303"/>
      <c r="M103" s="319"/>
      <c r="N103" s="322"/>
      <c r="O103" s="325"/>
      <c r="P103" s="328"/>
      <c r="R103" s="34" t="s">
        <v>330</v>
      </c>
      <c r="S103" s="34" t="s">
        <v>24</v>
      </c>
      <c r="T103" s="34"/>
      <c r="U103" s="168"/>
      <c r="V103" s="1"/>
      <c r="W103" s="34"/>
      <c r="Y103" s="165"/>
    </row>
    <row r="104" spans="1:27" ht="19.5" customHeight="1" x14ac:dyDescent="0.3">
      <c r="A104" s="310"/>
      <c r="B104" s="313"/>
      <c r="C104" s="293"/>
      <c r="D104" s="295"/>
      <c r="E104" s="303"/>
      <c r="F104" s="303"/>
      <c r="G104" s="285"/>
      <c r="H104" s="285"/>
      <c r="I104" s="288"/>
      <c r="J104" s="288"/>
      <c r="K104" s="303"/>
      <c r="L104" s="303"/>
      <c r="M104" s="319"/>
      <c r="N104" s="322"/>
      <c r="O104" s="325"/>
      <c r="P104" s="328"/>
      <c r="R104" s="34"/>
      <c r="S104" s="232" t="s">
        <v>331</v>
      </c>
      <c r="T104" s="34"/>
      <c r="U104" s="168"/>
      <c r="V104" s="1"/>
      <c r="W104" s="34"/>
      <c r="Y104" s="165"/>
    </row>
    <row r="105" spans="1:27" ht="19.5" customHeight="1" x14ac:dyDescent="0.25">
      <c r="A105" s="310"/>
      <c r="B105" s="313"/>
      <c r="C105" s="293"/>
      <c r="D105" s="295"/>
      <c r="E105" s="303"/>
      <c r="F105" s="303"/>
      <c r="G105" s="285"/>
      <c r="H105" s="285"/>
      <c r="I105" s="288"/>
      <c r="J105" s="288"/>
      <c r="K105" s="303"/>
      <c r="L105" s="303"/>
      <c r="M105" s="319"/>
      <c r="N105" s="322"/>
      <c r="O105" s="325"/>
      <c r="P105" s="328"/>
      <c r="R105" s="34"/>
      <c r="S105" s="34" t="s">
        <v>1491</v>
      </c>
      <c r="T105" s="34"/>
      <c r="U105" s="168"/>
      <c r="V105" s="198" t="s">
        <v>153</v>
      </c>
      <c r="W105" s="34"/>
      <c r="Y105" s="165"/>
    </row>
    <row r="106" spans="1:27" ht="19.5" customHeight="1" x14ac:dyDescent="0.25">
      <c r="A106" s="311"/>
      <c r="B106" s="314"/>
      <c r="C106" s="296"/>
      <c r="D106" s="298"/>
      <c r="E106" s="304"/>
      <c r="F106" s="304"/>
      <c r="G106" s="286"/>
      <c r="H106" s="286"/>
      <c r="I106" s="289"/>
      <c r="J106" s="289"/>
      <c r="K106" s="304"/>
      <c r="L106" s="304"/>
      <c r="M106" s="320"/>
      <c r="N106" s="323"/>
      <c r="O106" s="326"/>
      <c r="P106" s="329"/>
      <c r="Q106" s="62">
        <v>0.29166666666666669</v>
      </c>
      <c r="S106" s="34"/>
      <c r="W106" s="34"/>
    </row>
    <row r="107" spans="1:27" ht="19.5" customHeight="1" x14ac:dyDescent="0.25">
      <c r="A107" s="35" t="s">
        <v>34</v>
      </c>
      <c r="B107" s="36">
        <f>SUM(B82+1)</f>
        <v>46186</v>
      </c>
      <c r="C107" s="290"/>
      <c r="D107" s="292"/>
      <c r="E107" s="302"/>
      <c r="F107" s="302"/>
      <c r="G107" s="107"/>
      <c r="H107" s="107"/>
      <c r="I107" s="107"/>
      <c r="J107" s="107"/>
      <c r="K107" s="302"/>
      <c r="L107" s="302"/>
      <c r="M107" s="318">
        <f>(F107-E107)+(L107-K107)</f>
        <v>0</v>
      </c>
      <c r="N107" s="318">
        <f>(H107-G107)+(J107-I107)</f>
        <v>0</v>
      </c>
      <c r="O107" s="318">
        <f>(H107-G107)+(J107-I107)</f>
        <v>0</v>
      </c>
      <c r="P107" s="318">
        <f>SUM(M107:O108)</f>
        <v>0</v>
      </c>
    </row>
    <row r="108" spans="1:27" ht="19.5" customHeight="1" x14ac:dyDescent="0.25">
      <c r="A108" s="37" t="s">
        <v>35</v>
      </c>
      <c r="B108" s="36">
        <f>SUM(B107+1)</f>
        <v>46187</v>
      </c>
      <c r="C108" s="296"/>
      <c r="D108" s="298"/>
      <c r="E108" s="304"/>
      <c r="F108" s="304"/>
      <c r="G108" s="101"/>
      <c r="H108" s="101"/>
      <c r="I108" s="101"/>
      <c r="J108" s="101"/>
      <c r="K108" s="304"/>
      <c r="L108" s="304"/>
      <c r="M108" s="320"/>
      <c r="N108" s="320"/>
      <c r="O108" s="320"/>
      <c r="P108" s="320"/>
    </row>
    <row r="109" spans="1:27" ht="30" customHeight="1" x14ac:dyDescent="0.25">
      <c r="A109" s="38"/>
      <c r="B109" s="38"/>
      <c r="C109" s="38"/>
      <c r="D109" s="38"/>
      <c r="E109" s="39"/>
      <c r="F109" s="40"/>
      <c r="G109" s="40"/>
      <c r="H109" s="38"/>
      <c r="I109" s="38"/>
      <c r="J109" s="38"/>
      <c r="K109" s="41"/>
      <c r="L109" s="41"/>
      <c r="M109" s="41"/>
      <c r="N109" s="38"/>
    </row>
    <row r="110" spans="1:27" ht="30.75" customHeight="1" x14ac:dyDescent="0.25">
      <c r="A110" s="38"/>
      <c r="B110" s="38"/>
      <c r="C110" s="38"/>
      <c r="D110" s="38"/>
      <c r="F110" s="38"/>
      <c r="G110" s="38"/>
      <c r="H110" s="38"/>
      <c r="I110" s="38"/>
      <c r="J110" s="330" t="s">
        <v>36</v>
      </c>
      <c r="K110" s="330"/>
      <c r="L110" s="330"/>
      <c r="M110" s="108">
        <f>SUM(M9+M13+M38+M55+M82+M107+M108)</f>
        <v>0</v>
      </c>
      <c r="N110" s="110">
        <f>SUM(N9+N13+N38+N55+N82+N107+N108)</f>
        <v>0.93888888888888911</v>
      </c>
      <c r="O110" s="109">
        <f>SUM(O9+O13+O38+O55+O82+O107+O108)</f>
        <v>0.88124999999999998</v>
      </c>
      <c r="P110" s="111">
        <f>SUM(P9+P13+P38+P55+P82+P107+P108)</f>
        <v>1.820138888888889</v>
      </c>
    </row>
    <row r="111" spans="1:27" ht="30.75" customHeight="1" x14ac:dyDescent="0.25">
      <c r="A111" s="38"/>
      <c r="B111" s="38"/>
      <c r="C111" s="38"/>
      <c r="D111" s="38"/>
      <c r="F111" s="38"/>
      <c r="G111" s="38"/>
      <c r="H111" s="38"/>
      <c r="I111" s="38"/>
      <c r="J111" s="330" t="s">
        <v>37</v>
      </c>
      <c r="K111" s="330"/>
      <c r="L111" s="331"/>
      <c r="M111" s="42"/>
      <c r="N111" s="51">
        <f>SUM(Q9:Q108)</f>
        <v>1.1666666666666667</v>
      </c>
      <c r="O111" s="43"/>
    </row>
    <row r="112" spans="1:27" ht="30.75" customHeight="1" x14ac:dyDescent="0.25">
      <c r="A112" s="38"/>
      <c r="B112" s="38"/>
      <c r="C112" s="38"/>
      <c r="D112" s="38"/>
      <c r="F112" s="38"/>
      <c r="G112" s="38"/>
      <c r="H112" s="38"/>
      <c r="I112" s="38"/>
      <c r="J112" s="330" t="s">
        <v>38</v>
      </c>
      <c r="K112" s="330"/>
      <c r="L112" s="331"/>
      <c r="M112" s="42"/>
      <c r="N112" s="51">
        <f>SUM(P110-N111)</f>
        <v>0.65347222222222223</v>
      </c>
      <c r="O112" s="43"/>
    </row>
    <row r="113" spans="1:15" ht="30.75" customHeight="1" x14ac:dyDescent="0.25">
      <c r="A113" s="38"/>
      <c r="B113" s="38"/>
      <c r="C113" s="38"/>
      <c r="D113" s="38"/>
      <c r="F113" s="38"/>
      <c r="G113" s="38"/>
      <c r="H113" s="38"/>
      <c r="I113" s="38"/>
      <c r="J113" s="330" t="s">
        <v>39</v>
      </c>
      <c r="K113" s="330"/>
      <c r="L113" s="331"/>
      <c r="M113" s="42"/>
      <c r="N113" s="51">
        <f>'SEM23'!N93</f>
        <v>8.8881944444444443</v>
      </c>
      <c r="O113" s="43"/>
    </row>
    <row r="114" spans="1:15" ht="30.75" customHeight="1" x14ac:dyDescent="0.25">
      <c r="H114" s="38"/>
      <c r="I114" s="38"/>
      <c r="J114" s="330" t="s">
        <v>40</v>
      </c>
      <c r="K114" s="330"/>
      <c r="L114" s="331"/>
      <c r="M114" s="44"/>
      <c r="N114" s="52">
        <f>N112+N113</f>
        <v>9.5416666666666661</v>
      </c>
      <c r="O114" s="45"/>
    </row>
    <row r="121" spans="1:15" x14ac:dyDescent="0.25">
      <c r="F121" s="38"/>
      <c r="G121" s="38"/>
      <c r="H121" s="38"/>
      <c r="I121" s="38"/>
    </row>
    <row r="122" spans="1:15" x14ac:dyDescent="0.25">
      <c r="F122" s="38"/>
      <c r="G122" s="38"/>
      <c r="H122" s="38"/>
      <c r="I122" s="38"/>
    </row>
    <row r="123" spans="1:15" x14ac:dyDescent="0.25">
      <c r="F123" s="38"/>
      <c r="G123" s="38"/>
      <c r="H123" s="38"/>
      <c r="I123" s="38"/>
    </row>
    <row r="124" spans="1:15" x14ac:dyDescent="0.25">
      <c r="F124" s="38"/>
      <c r="G124" s="38"/>
      <c r="H124" s="38"/>
      <c r="I124" s="38"/>
    </row>
    <row r="125" spans="1:15" x14ac:dyDescent="0.25">
      <c r="F125" s="38"/>
      <c r="G125" s="38"/>
      <c r="H125" s="38"/>
      <c r="I125" s="38"/>
    </row>
    <row r="126" spans="1:15" x14ac:dyDescent="0.25">
      <c r="F126" s="38"/>
      <c r="G126" s="38"/>
      <c r="H126" s="38"/>
      <c r="I126" s="38"/>
    </row>
  </sheetData>
  <mergeCells count="110">
    <mergeCell ref="U16:V16"/>
    <mergeCell ref="U25:V25"/>
    <mergeCell ref="U31:V31"/>
    <mergeCell ref="G82:G106"/>
    <mergeCell ref="F82:F106"/>
    <mergeCell ref="F107:F108"/>
    <mergeCell ref="E107:E108"/>
    <mergeCell ref="U95:V95"/>
    <mergeCell ref="M107:M108"/>
    <mergeCell ref="N107:N108"/>
    <mergeCell ref="O107:O108"/>
    <mergeCell ref="P107:P108"/>
    <mergeCell ref="E82:E106"/>
    <mergeCell ref="E55:E81"/>
    <mergeCell ref="L13:L37"/>
    <mergeCell ref="K13:K37"/>
    <mergeCell ref="K38:K54"/>
    <mergeCell ref="L38:L54"/>
    <mergeCell ref="U41:V41"/>
    <mergeCell ref="U49:V49"/>
    <mergeCell ref="U50:V50"/>
    <mergeCell ref="U43:V43"/>
    <mergeCell ref="U62:V62"/>
    <mergeCell ref="U63:V63"/>
    <mergeCell ref="C107:D108"/>
    <mergeCell ref="J9:J12"/>
    <mergeCell ref="J13:J37"/>
    <mergeCell ref="J38:J54"/>
    <mergeCell ref="J55:J81"/>
    <mergeCell ref="J82:J106"/>
    <mergeCell ref="I9:I12"/>
    <mergeCell ref="I13:I37"/>
    <mergeCell ref="I38:I54"/>
    <mergeCell ref="I55:I81"/>
    <mergeCell ref="I82:I106"/>
    <mergeCell ref="H9:H12"/>
    <mergeCell ref="H13:H37"/>
    <mergeCell ref="H38:H54"/>
    <mergeCell ref="H55:H81"/>
    <mergeCell ref="H82:H106"/>
    <mergeCell ref="G9:G12"/>
    <mergeCell ref="G13:G37"/>
    <mergeCell ref="G38:G54"/>
    <mergeCell ref="G55:G81"/>
    <mergeCell ref="B38:B54"/>
    <mergeCell ref="E9:E12"/>
    <mergeCell ref="F9:F12"/>
    <mergeCell ref="F13:F37"/>
    <mergeCell ref="F38:F54"/>
    <mergeCell ref="F55:F81"/>
    <mergeCell ref="E38:E54"/>
    <mergeCell ref="E13:E37"/>
    <mergeCell ref="C9:D12"/>
    <mergeCell ref="C13:D37"/>
    <mergeCell ref="C38:D54"/>
    <mergeCell ref="C55:D81"/>
    <mergeCell ref="B55:B81"/>
    <mergeCell ref="Q6:Q7"/>
    <mergeCell ref="A1:N1"/>
    <mergeCell ref="G6:H6"/>
    <mergeCell ref="I6:J6"/>
    <mergeCell ref="K6:L6"/>
    <mergeCell ref="M6:P6"/>
    <mergeCell ref="M9:M12"/>
    <mergeCell ref="N9:N12"/>
    <mergeCell ref="O9:O12"/>
    <mergeCell ref="P9:P12"/>
    <mergeCell ref="B9:B12"/>
    <mergeCell ref="K9:K12"/>
    <mergeCell ref="L9:L12"/>
    <mergeCell ref="B82:B106"/>
    <mergeCell ref="A9:A12"/>
    <mergeCell ref="A13:A37"/>
    <mergeCell ref="A38:A54"/>
    <mergeCell ref="A55:A81"/>
    <mergeCell ref="N38:N54"/>
    <mergeCell ref="O38:O54"/>
    <mergeCell ref="P38:P54"/>
    <mergeCell ref="M55:M81"/>
    <mergeCell ref="N55:N81"/>
    <mergeCell ref="O55:O81"/>
    <mergeCell ref="P55:P81"/>
    <mergeCell ref="C82:D106"/>
    <mergeCell ref="M13:M37"/>
    <mergeCell ref="N13:N37"/>
    <mergeCell ref="O13:O37"/>
    <mergeCell ref="P13:P37"/>
    <mergeCell ref="M82:M106"/>
    <mergeCell ref="N82:N106"/>
    <mergeCell ref="O82:O106"/>
    <mergeCell ref="P82:P106"/>
    <mergeCell ref="M38:M54"/>
    <mergeCell ref="A82:A106"/>
    <mergeCell ref="B13:B37"/>
    <mergeCell ref="U64:V64"/>
    <mergeCell ref="U73:V73"/>
    <mergeCell ref="U85:V85"/>
    <mergeCell ref="U97:V97"/>
    <mergeCell ref="U98:V98"/>
    <mergeCell ref="J114:L114"/>
    <mergeCell ref="J110:L110"/>
    <mergeCell ref="J111:L111"/>
    <mergeCell ref="J112:L112"/>
    <mergeCell ref="J113:L113"/>
    <mergeCell ref="L55:L81"/>
    <mergeCell ref="K55:K81"/>
    <mergeCell ref="K82:K106"/>
    <mergeCell ref="L82:L106"/>
    <mergeCell ref="L107:L108"/>
    <mergeCell ref="K107:K10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101">
    <pageSetUpPr fitToPage="1"/>
  </sheetPr>
  <dimension ref="A1:AG79"/>
  <sheetViews>
    <sheetView topLeftCell="A3" zoomScale="85" zoomScaleNormal="85" workbookViewId="0">
      <selection activeCell="W39" sqref="W39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81640625" customWidth="1"/>
    <col min="19" max="19" width="13" customWidth="1"/>
    <col min="22" max="22" width="17.7265625" customWidth="1"/>
    <col min="23" max="23" width="14.7265625" customWidth="1"/>
  </cols>
  <sheetData>
    <row r="1" spans="1:33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3" ht="60.65" hidden="1" customHeight="1" x14ac:dyDescent="0.25"/>
    <row r="3" spans="1:33" s="3" customFormat="1" ht="12.75" customHeight="1" x14ac:dyDescent="0.25">
      <c r="K3" s="4"/>
      <c r="L3" s="4"/>
      <c r="M3" s="4"/>
      <c r="O3" s="5"/>
      <c r="P3" s="5"/>
      <c r="Q3" s="60"/>
    </row>
    <row r="4" spans="1:33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33" ht="39" customHeight="1" x14ac:dyDescent="0.35">
      <c r="A5" s="12" t="s">
        <v>85</v>
      </c>
      <c r="B5" s="13" t="s">
        <v>3</v>
      </c>
      <c r="C5" s="14">
        <f>SUM('SEM24'!B108+1)</f>
        <v>46188</v>
      </c>
      <c r="D5" s="15" t="s">
        <v>4</v>
      </c>
      <c r="E5" s="16">
        <f>SUM(B61)</f>
        <v>46194</v>
      </c>
      <c r="F5" s="17"/>
      <c r="G5" s="17"/>
      <c r="H5" s="17"/>
      <c r="I5" s="17"/>
      <c r="J5" s="17"/>
      <c r="K5" s="18"/>
      <c r="L5" s="18"/>
      <c r="P5" s="19"/>
    </row>
    <row r="6" spans="1:33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33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33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33" ht="19.5" customHeight="1" x14ac:dyDescent="0.25">
      <c r="A9" s="309" t="s">
        <v>20</v>
      </c>
      <c r="B9" s="312">
        <f>SUM(C5)</f>
        <v>46188</v>
      </c>
      <c r="C9" s="290" t="s">
        <v>1497</v>
      </c>
      <c r="D9" s="292"/>
      <c r="E9" s="302"/>
      <c r="F9" s="302"/>
      <c r="G9" s="284">
        <v>0.34791666666666665</v>
      </c>
      <c r="H9" s="284">
        <v>0.52083333333333337</v>
      </c>
      <c r="I9" s="287">
        <v>0.54166666666666663</v>
      </c>
      <c r="J9" s="287">
        <v>0.70277777777777772</v>
      </c>
      <c r="K9" s="302"/>
      <c r="L9" s="302"/>
      <c r="M9" s="318">
        <f>(F20-E20)+(L20-K20)</f>
        <v>0</v>
      </c>
      <c r="N9" s="321">
        <f>(H9-G9)</f>
        <v>0.17291666666666672</v>
      </c>
      <c r="O9" s="324">
        <f>(J9-I9)</f>
        <v>0.16111111111111109</v>
      </c>
      <c r="P9" s="327">
        <f>SUM(M9:O20)</f>
        <v>0.33402777777777781</v>
      </c>
      <c r="R9" s="34" t="s">
        <v>1488</v>
      </c>
      <c r="S9" s="34" t="s">
        <v>29</v>
      </c>
      <c r="U9" s="178"/>
      <c r="X9" s="34"/>
    </row>
    <row r="10" spans="1:33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8"/>
      <c r="S10" s="235" t="s">
        <v>331</v>
      </c>
      <c r="X10" s="34"/>
      <c r="AA10" s="281"/>
      <c r="AB10" s="281"/>
      <c r="AC10" s="281"/>
    </row>
    <row r="11" spans="1:33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8"/>
      <c r="S11" s="38" t="s">
        <v>1489</v>
      </c>
      <c r="W11" s="198" t="s">
        <v>153</v>
      </c>
      <c r="X11" s="34"/>
    </row>
    <row r="12" spans="1:33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 t="s">
        <v>719</v>
      </c>
      <c r="S12" s="34" t="s">
        <v>24</v>
      </c>
      <c r="X12" s="34"/>
    </row>
    <row r="13" spans="1:33" ht="19.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232" t="s">
        <v>720</v>
      </c>
      <c r="X13" s="34"/>
    </row>
    <row r="14" spans="1:33" ht="19.5" customHeight="1" x14ac:dyDescent="0.3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8"/>
      <c r="S14" s="34" t="s">
        <v>1459</v>
      </c>
      <c r="T14" s="228"/>
      <c r="U14" s="168"/>
      <c r="V14" s="168"/>
      <c r="W14" s="268" t="s">
        <v>1464</v>
      </c>
      <c r="X14" s="198" t="s">
        <v>153</v>
      </c>
      <c r="Y14" s="209" t="s">
        <v>201</v>
      </c>
      <c r="Z14" s="215">
        <v>1029871</v>
      </c>
      <c r="AA14" s="195" t="s">
        <v>382</v>
      </c>
      <c r="AB14" s="189"/>
      <c r="AC14" s="189"/>
      <c r="AD14" s="195" t="s">
        <v>952</v>
      </c>
      <c r="AE14" s="189"/>
      <c r="AF14" s="189"/>
      <c r="AG14" s="189"/>
    </row>
    <row r="15" spans="1:33" ht="19.5" customHeight="1" x14ac:dyDescent="0.3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8"/>
      <c r="S15" s="34"/>
      <c r="T15" s="228" t="s">
        <v>1494</v>
      </c>
      <c r="U15" s="168"/>
      <c r="V15" s="1"/>
      <c r="W15" s="34"/>
      <c r="Y15" s="34"/>
      <c r="Z15" s="34"/>
      <c r="AA15" s="34"/>
    </row>
    <row r="16" spans="1:33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8" t="s">
        <v>1388</v>
      </c>
      <c r="S16" s="34" t="s">
        <v>24</v>
      </c>
      <c r="T16" s="228"/>
      <c r="U16" s="168"/>
      <c r="V16" s="1"/>
      <c r="W16" s="34"/>
      <c r="Y16" s="34"/>
      <c r="Z16" s="34"/>
      <c r="AA16" s="34"/>
    </row>
    <row r="17" spans="1:27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8"/>
      <c r="S17" s="232" t="s">
        <v>840</v>
      </c>
      <c r="T17" s="228"/>
      <c r="U17" s="168"/>
      <c r="V17" s="1"/>
      <c r="W17" s="34"/>
      <c r="Y17" s="34"/>
      <c r="Z17" s="34"/>
      <c r="AA17" s="34"/>
    </row>
    <row r="18" spans="1:27" ht="19.5" customHeight="1" x14ac:dyDescent="0.3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8"/>
      <c r="S18" s="34" t="s">
        <v>1495</v>
      </c>
      <c r="T18" s="228"/>
      <c r="U18" s="168"/>
      <c r="V18" s="1"/>
      <c r="W18" s="198" t="s">
        <v>153</v>
      </c>
      <c r="Y18" s="34"/>
      <c r="Z18" s="34"/>
      <c r="AA18" s="34"/>
    </row>
    <row r="19" spans="1:27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8"/>
      <c r="S19" s="34"/>
      <c r="T19" s="228"/>
      <c r="U19" s="168"/>
      <c r="V19" s="1"/>
      <c r="W19" s="34"/>
      <c r="Y19" s="34"/>
      <c r="Z19" s="34"/>
      <c r="AA19" s="34"/>
    </row>
    <row r="20" spans="1:27" ht="19.5" customHeight="1" x14ac:dyDescent="0.25">
      <c r="A20" s="311"/>
      <c r="B20" s="314"/>
      <c r="C20" s="296"/>
      <c r="D20" s="298"/>
      <c r="E20" s="304"/>
      <c r="F20" s="304"/>
      <c r="G20" s="286"/>
      <c r="H20" s="286"/>
      <c r="I20" s="289"/>
      <c r="J20" s="289"/>
      <c r="K20" s="304"/>
      <c r="L20" s="304"/>
      <c r="M20" s="320"/>
      <c r="N20" s="323"/>
      <c r="O20" s="326"/>
      <c r="P20" s="329"/>
      <c r="Q20" s="62">
        <v>0.29166666666666669</v>
      </c>
      <c r="S20" s="34"/>
      <c r="V20" s="34"/>
    </row>
    <row r="21" spans="1:27" ht="19.5" customHeight="1" x14ac:dyDescent="0.25">
      <c r="A21" s="309" t="s">
        <v>22</v>
      </c>
      <c r="B21" s="312">
        <f>SUM(B9+1)</f>
        <v>46189</v>
      </c>
      <c r="C21" s="290" t="s">
        <v>1505</v>
      </c>
      <c r="D21" s="292"/>
      <c r="E21" s="302"/>
      <c r="F21" s="302"/>
      <c r="G21" s="284">
        <v>0.33402777777777776</v>
      </c>
      <c r="H21" s="284">
        <v>0.52083333333333337</v>
      </c>
      <c r="I21" s="287">
        <v>0.55208333333333337</v>
      </c>
      <c r="J21" s="287">
        <v>0.73124999999999996</v>
      </c>
      <c r="K21" s="302"/>
      <c r="L21" s="302"/>
      <c r="M21" s="318">
        <f>(F36-E36)+(L36-K36)</f>
        <v>0</v>
      </c>
      <c r="N21" s="321">
        <f>(H21-G21)</f>
        <v>0.18680555555555561</v>
      </c>
      <c r="O21" s="324">
        <f>(J21-I21)</f>
        <v>0.17916666666666659</v>
      </c>
      <c r="P21" s="327">
        <f>SUM(M21:O36)</f>
        <v>0.3659722222222222</v>
      </c>
      <c r="R21" s="34" t="s">
        <v>835</v>
      </c>
      <c r="S21" s="34" t="s">
        <v>28</v>
      </c>
    </row>
    <row r="22" spans="1:27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S22" s="235" t="s">
        <v>836</v>
      </c>
      <c r="V22" s="34"/>
    </row>
    <row r="23" spans="1:27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174" t="s">
        <v>1498</v>
      </c>
      <c r="V23" s="198" t="s">
        <v>153</v>
      </c>
    </row>
    <row r="24" spans="1:27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174"/>
      <c r="T24" s="34" t="s">
        <v>238</v>
      </c>
      <c r="U24" s="280" t="s">
        <v>1017</v>
      </c>
      <c r="V24" s="281"/>
      <c r="X24" s="34"/>
    </row>
    <row r="25" spans="1:27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174"/>
      <c r="T25" s="34"/>
      <c r="U25" s="231" t="s">
        <v>1501</v>
      </c>
      <c r="V25" s="1"/>
      <c r="X25" s="34"/>
    </row>
    <row r="26" spans="1:27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174"/>
      <c r="T26" s="34" t="s">
        <v>1500</v>
      </c>
      <c r="U26" s="280" t="s">
        <v>1499</v>
      </c>
      <c r="V26" s="281"/>
    </row>
    <row r="27" spans="1:27" ht="19.5" customHeight="1" x14ac:dyDescent="0.3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174"/>
      <c r="T27" s="34"/>
      <c r="U27" s="231" t="s">
        <v>1502</v>
      </c>
      <c r="V27" s="1"/>
    </row>
    <row r="28" spans="1:27" ht="19.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 t="s">
        <v>1469</v>
      </c>
      <c r="S28" s="34" t="s">
        <v>28</v>
      </c>
      <c r="T28" s="34"/>
      <c r="U28" s="231"/>
      <c r="V28" s="1"/>
    </row>
    <row r="29" spans="1:27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235" t="s">
        <v>1503</v>
      </c>
      <c r="T29" s="34"/>
      <c r="U29" s="231"/>
      <c r="V29" s="1"/>
    </row>
    <row r="30" spans="1:27" ht="19.5" customHeight="1" x14ac:dyDescent="0.3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174" t="s">
        <v>1504</v>
      </c>
      <c r="T30" s="34"/>
      <c r="U30" s="231"/>
      <c r="V30" s="1"/>
      <c r="W30" s="198" t="s">
        <v>153</v>
      </c>
    </row>
    <row r="31" spans="1:27" ht="19.5" customHeight="1" x14ac:dyDescent="0.3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t="s">
        <v>825</v>
      </c>
      <c r="S31" s="34" t="s">
        <v>28</v>
      </c>
      <c r="T31" s="34"/>
      <c r="U31" s="231"/>
      <c r="V31" s="1"/>
      <c r="W31" s="34"/>
    </row>
    <row r="32" spans="1:27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235" t="s">
        <v>288</v>
      </c>
      <c r="T32" s="34"/>
      <c r="U32" s="231"/>
      <c r="V32" s="1"/>
      <c r="W32" s="34"/>
    </row>
    <row r="33" spans="1:28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174" t="s">
        <v>1506</v>
      </c>
      <c r="T33" s="34"/>
      <c r="U33" s="231"/>
      <c r="V33" s="1"/>
      <c r="W33" s="34"/>
    </row>
    <row r="34" spans="1:28" ht="19.5" customHeight="1" x14ac:dyDescent="0.3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174"/>
      <c r="T34" s="34" t="s">
        <v>1507</v>
      </c>
      <c r="U34" s="406" t="s">
        <v>1509</v>
      </c>
      <c r="V34" s="406"/>
      <c r="W34" s="198" t="s">
        <v>153</v>
      </c>
      <c r="X34" s="209" t="s">
        <v>201</v>
      </c>
      <c r="Y34" s="206">
        <v>1029988</v>
      </c>
      <c r="Z34" s="195" t="s">
        <v>1028</v>
      </c>
      <c r="AA34" s="189"/>
      <c r="AB34" s="189"/>
    </row>
    <row r="35" spans="1:28" ht="19.5" customHeight="1" x14ac:dyDescent="0.3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174"/>
      <c r="T35" s="34" t="s">
        <v>1508</v>
      </c>
      <c r="U35" s="406" t="s">
        <v>1510</v>
      </c>
      <c r="V35" s="406"/>
      <c r="W35" s="198" t="s">
        <v>153</v>
      </c>
      <c r="X35" s="209" t="s">
        <v>201</v>
      </c>
      <c r="Y35" s="206">
        <v>1029988</v>
      </c>
      <c r="Z35" s="195" t="s">
        <v>1028</v>
      </c>
      <c r="AA35" s="189"/>
      <c r="AB35" s="189"/>
    </row>
    <row r="36" spans="1:28" ht="19.5" customHeight="1" x14ac:dyDescent="0.25">
      <c r="A36" s="311"/>
      <c r="B36" s="314"/>
      <c r="C36" s="296"/>
      <c r="D36" s="298"/>
      <c r="E36" s="304"/>
      <c r="F36" s="304"/>
      <c r="G36" s="286"/>
      <c r="H36" s="286"/>
      <c r="I36" s="289"/>
      <c r="J36" s="289"/>
      <c r="K36" s="304"/>
      <c r="L36" s="304"/>
      <c r="M36" s="320"/>
      <c r="N36" s="323"/>
      <c r="O36" s="326"/>
      <c r="P36" s="329"/>
      <c r="Q36" s="62">
        <v>0.29166666666666669</v>
      </c>
      <c r="S36" s="34"/>
    </row>
    <row r="37" spans="1:28" ht="19.5" customHeight="1" x14ac:dyDescent="0.25">
      <c r="A37" s="309" t="s">
        <v>26</v>
      </c>
      <c r="B37" s="312">
        <f>SUM(B21+1)</f>
        <v>46190</v>
      </c>
      <c r="C37" s="290" t="s">
        <v>1519</v>
      </c>
      <c r="D37" s="292"/>
      <c r="E37" s="302"/>
      <c r="F37" s="302"/>
      <c r="G37" s="284">
        <v>0.3</v>
      </c>
      <c r="H37" s="284">
        <v>0.52083333333333337</v>
      </c>
      <c r="I37" s="287">
        <v>0.5625</v>
      </c>
      <c r="J37" s="287">
        <v>0.72916666666666663</v>
      </c>
      <c r="K37" s="302"/>
      <c r="L37" s="302"/>
      <c r="M37" s="318">
        <f>(F50-E50)+(L50-K50)</f>
        <v>0</v>
      </c>
      <c r="N37" s="321">
        <f>(H37-G37)</f>
        <v>0.22083333333333338</v>
      </c>
      <c r="O37" s="324">
        <f>(J37-I37)</f>
        <v>0.16666666666666663</v>
      </c>
      <c r="P37" s="327">
        <f>SUM(M37:O50)</f>
        <v>0.38750000000000001</v>
      </c>
      <c r="R37" t="s">
        <v>220</v>
      </c>
      <c r="S37" s="174" t="s">
        <v>28</v>
      </c>
      <c r="U37" s="34"/>
    </row>
    <row r="38" spans="1:28" ht="19.5" customHeight="1" x14ac:dyDescent="0.3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232" t="s">
        <v>221</v>
      </c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34" t="s">
        <v>1511</v>
      </c>
      <c r="U39" s="198" t="s">
        <v>153</v>
      </c>
      <c r="V39" s="34"/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R40" s="34" t="s">
        <v>825</v>
      </c>
      <c r="S40" s="174" t="s">
        <v>24</v>
      </c>
      <c r="T40" s="34"/>
      <c r="V40" s="34"/>
      <c r="W40" s="34"/>
      <c r="X40" s="1"/>
    </row>
    <row r="41" spans="1:28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235" t="s">
        <v>288</v>
      </c>
      <c r="T41" s="34"/>
      <c r="V41" s="34"/>
      <c r="W41" s="34"/>
      <c r="X41" s="1"/>
    </row>
    <row r="42" spans="1:28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34" t="s">
        <v>964</v>
      </c>
      <c r="T42" s="34"/>
      <c r="V42" s="34"/>
      <c r="W42" s="34"/>
      <c r="X42" s="1"/>
    </row>
    <row r="43" spans="1:28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34" t="s">
        <v>1512</v>
      </c>
      <c r="T43" s="34"/>
      <c r="V43" s="34"/>
      <c r="W43" s="34"/>
      <c r="X43" s="198" t="s">
        <v>153</v>
      </c>
    </row>
    <row r="44" spans="1:28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s="34" t="s">
        <v>1513</v>
      </c>
      <c r="V44" s="34"/>
      <c r="W44" s="34"/>
      <c r="X44" s="198" t="s">
        <v>153</v>
      </c>
    </row>
    <row r="45" spans="1:28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S45" s="34"/>
      <c r="T45" s="34" t="s">
        <v>1514</v>
      </c>
      <c r="U45" s="280" t="s">
        <v>1516</v>
      </c>
      <c r="V45" s="281"/>
      <c r="W45" s="198" t="s">
        <v>153</v>
      </c>
      <c r="X45" s="227" t="s">
        <v>201</v>
      </c>
      <c r="Y45" s="215">
        <v>1030005</v>
      </c>
      <c r="Z45" s="195" t="s">
        <v>321</v>
      </c>
      <c r="AA45" s="189"/>
      <c r="AB45" s="189"/>
    </row>
    <row r="46" spans="1:28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34"/>
      <c r="T46" s="34" t="s">
        <v>1515</v>
      </c>
      <c r="U46" s="280" t="s">
        <v>1517</v>
      </c>
      <c r="V46" s="281"/>
      <c r="W46" s="198" t="s">
        <v>153</v>
      </c>
      <c r="X46" s="227" t="s">
        <v>201</v>
      </c>
      <c r="Y46" s="215">
        <v>1030005</v>
      </c>
    </row>
    <row r="47" spans="1:28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R47" t="s">
        <v>835</v>
      </c>
      <c r="S47" s="174" t="s">
        <v>28</v>
      </c>
      <c r="T47" s="34"/>
      <c r="U47" s="168"/>
      <c r="V47" s="1"/>
      <c r="W47" s="34"/>
      <c r="X47" s="34"/>
      <c r="Y47" s="34"/>
    </row>
    <row r="48" spans="1:28" ht="19.5" customHeight="1" x14ac:dyDescent="0.3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S48" s="232" t="s">
        <v>836</v>
      </c>
      <c r="T48" s="34"/>
      <c r="U48" s="168"/>
      <c r="V48" s="1"/>
      <c r="W48" s="34"/>
      <c r="X48" s="34"/>
      <c r="Y48" s="34"/>
    </row>
    <row r="49" spans="1:25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34" t="s">
        <v>1518</v>
      </c>
      <c r="T49" s="34"/>
      <c r="U49" s="198" t="s">
        <v>153</v>
      </c>
      <c r="V49" s="1"/>
      <c r="W49" s="34"/>
      <c r="X49" s="34"/>
      <c r="Y49" s="34"/>
    </row>
    <row r="50" spans="1:25" ht="19.5" customHeight="1" x14ac:dyDescent="0.25">
      <c r="A50" s="311"/>
      <c r="B50" s="314"/>
      <c r="C50" s="296"/>
      <c r="D50" s="298"/>
      <c r="E50" s="304"/>
      <c r="F50" s="304"/>
      <c r="G50" s="286"/>
      <c r="H50" s="286"/>
      <c r="I50" s="289"/>
      <c r="J50" s="289"/>
      <c r="K50" s="304"/>
      <c r="L50" s="304"/>
      <c r="M50" s="320"/>
      <c r="N50" s="323"/>
      <c r="O50" s="326"/>
      <c r="P50" s="329"/>
      <c r="Q50" s="62">
        <v>0.29166666666666669</v>
      </c>
    </row>
    <row r="51" spans="1:25" ht="19.5" customHeight="1" x14ac:dyDescent="0.25">
      <c r="A51" s="309" t="s">
        <v>30</v>
      </c>
      <c r="B51" s="312">
        <f>SUM(B37+1)</f>
        <v>46191</v>
      </c>
      <c r="C51" s="290" t="s">
        <v>1492</v>
      </c>
      <c r="D51" s="292"/>
      <c r="E51" s="302"/>
      <c r="F51" s="302"/>
      <c r="G51" s="284">
        <v>0.35416666666666669</v>
      </c>
      <c r="H51" s="284">
        <v>0.5</v>
      </c>
      <c r="I51" s="287">
        <v>0.54166666666666663</v>
      </c>
      <c r="J51" s="287">
        <v>0.6875</v>
      </c>
      <c r="K51" s="302"/>
      <c r="L51" s="302"/>
      <c r="M51" s="318">
        <f>(F55-E55)+(L55-K55)</f>
        <v>0</v>
      </c>
      <c r="N51" s="321">
        <f>(H51-G51)</f>
        <v>0.14583333333333331</v>
      </c>
      <c r="O51" s="324">
        <f>(J51-I51)</f>
        <v>0.14583333333333337</v>
      </c>
      <c r="P51" s="327">
        <f>SUM(M51:O55)</f>
        <v>0.29166666666666669</v>
      </c>
      <c r="R51" t="s">
        <v>1496</v>
      </c>
      <c r="S51" s="174" t="s">
        <v>42</v>
      </c>
      <c r="U51" s="34"/>
    </row>
    <row r="52" spans="1:25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174" t="s">
        <v>1520</v>
      </c>
      <c r="T52" s="34"/>
      <c r="U52" s="198" t="s">
        <v>153</v>
      </c>
      <c r="V52" s="34"/>
    </row>
    <row r="53" spans="1:25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174"/>
      <c r="W53" s="34"/>
    </row>
    <row r="54" spans="1:25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T54" s="34"/>
      <c r="U54" s="193"/>
      <c r="V54" s="193"/>
      <c r="W54" s="34"/>
      <c r="X54" s="1"/>
    </row>
    <row r="55" spans="1:25" ht="19.5" customHeight="1" x14ac:dyDescent="0.25">
      <c r="A55" s="311"/>
      <c r="B55" s="314"/>
      <c r="C55" s="296"/>
      <c r="D55" s="298"/>
      <c r="E55" s="304"/>
      <c r="F55" s="304"/>
      <c r="G55" s="286"/>
      <c r="H55" s="286"/>
      <c r="I55" s="289"/>
      <c r="J55" s="289"/>
      <c r="K55" s="304"/>
      <c r="L55" s="304"/>
      <c r="M55" s="320"/>
      <c r="N55" s="323"/>
      <c r="O55" s="326"/>
      <c r="P55" s="329"/>
      <c r="Q55" s="62">
        <v>0.29166666666666669</v>
      </c>
    </row>
    <row r="56" spans="1:25" ht="19.5" customHeight="1" x14ac:dyDescent="0.25">
      <c r="A56" s="309" t="s">
        <v>31</v>
      </c>
      <c r="B56" s="312">
        <f>SUM(B51+1)</f>
        <v>46192</v>
      </c>
      <c r="C56" s="290" t="s">
        <v>1492</v>
      </c>
      <c r="D56" s="292"/>
      <c r="E56" s="302"/>
      <c r="F56" s="302"/>
      <c r="G56" s="284">
        <v>0.35416666666666669</v>
      </c>
      <c r="H56" s="284">
        <v>0.5</v>
      </c>
      <c r="I56" s="287">
        <v>0.54166666666666663</v>
      </c>
      <c r="J56" s="287">
        <v>0.6875</v>
      </c>
      <c r="K56" s="302"/>
      <c r="L56" s="302"/>
      <c r="M56" s="318">
        <f>(F59-E59)+(L59-K59)</f>
        <v>0</v>
      </c>
      <c r="N56" s="321">
        <f>(H56-G56)</f>
        <v>0.14583333333333331</v>
      </c>
      <c r="O56" s="324">
        <f>(J56-I56)</f>
        <v>0.14583333333333337</v>
      </c>
      <c r="P56" s="327">
        <f>SUM(M56:O59)</f>
        <v>0.29166666666666669</v>
      </c>
      <c r="R56" t="s">
        <v>1496</v>
      </c>
      <c r="S56" s="174" t="s">
        <v>42</v>
      </c>
      <c r="W56" s="34"/>
    </row>
    <row r="57" spans="1:25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S57" s="174" t="s">
        <v>1520</v>
      </c>
      <c r="T57" s="34"/>
      <c r="U57" s="198" t="s">
        <v>153</v>
      </c>
      <c r="W57" s="34"/>
      <c r="X57" s="34"/>
    </row>
    <row r="58" spans="1:25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38"/>
      <c r="W58" s="34"/>
      <c r="X58" s="34"/>
    </row>
    <row r="59" spans="1:25" ht="19.5" customHeight="1" x14ac:dyDescent="0.25">
      <c r="A59" s="311"/>
      <c r="B59" s="314"/>
      <c r="C59" s="296"/>
      <c r="D59" s="298"/>
      <c r="E59" s="304"/>
      <c r="F59" s="304"/>
      <c r="G59" s="286"/>
      <c r="H59" s="286"/>
      <c r="I59" s="289"/>
      <c r="J59" s="289"/>
      <c r="K59" s="304"/>
      <c r="L59" s="304"/>
      <c r="M59" s="320"/>
      <c r="N59" s="323"/>
      <c r="O59" s="326"/>
      <c r="P59" s="329"/>
      <c r="Q59" s="62">
        <v>0.29166666666666669</v>
      </c>
    </row>
    <row r="60" spans="1:25" ht="19.5" customHeight="1" x14ac:dyDescent="0.25">
      <c r="A60" s="35" t="s">
        <v>34</v>
      </c>
      <c r="B60" s="36">
        <f>SUM(B56+1)</f>
        <v>46193</v>
      </c>
      <c r="C60" s="290"/>
      <c r="D60" s="292"/>
      <c r="E60" s="302"/>
      <c r="F60" s="302"/>
      <c r="G60" s="107"/>
      <c r="H60" s="107"/>
      <c r="I60" s="107"/>
      <c r="J60" s="107"/>
      <c r="K60" s="302"/>
      <c r="L60" s="302"/>
      <c r="M60" s="318">
        <f>(F60-E60)+(L60-K60)</f>
        <v>0</v>
      </c>
      <c r="N60" s="318">
        <f>(H60-G60)+(J60-I60)</f>
        <v>0</v>
      </c>
      <c r="O60" s="318">
        <f>(H60-G60)+(J60-I60)</f>
        <v>0</v>
      </c>
      <c r="P60" s="318">
        <f>SUM(M60:O61)</f>
        <v>0</v>
      </c>
    </row>
    <row r="61" spans="1:25" ht="19.5" customHeight="1" x14ac:dyDescent="0.25">
      <c r="A61" s="37" t="s">
        <v>35</v>
      </c>
      <c r="B61" s="36">
        <f>SUM(B60+1)</f>
        <v>46194</v>
      </c>
      <c r="C61" s="296"/>
      <c r="D61" s="298"/>
      <c r="E61" s="304"/>
      <c r="F61" s="304"/>
      <c r="G61" s="101"/>
      <c r="H61" s="101"/>
      <c r="I61" s="101"/>
      <c r="J61" s="101"/>
      <c r="K61" s="304"/>
      <c r="L61" s="304"/>
      <c r="M61" s="320"/>
      <c r="N61" s="320"/>
      <c r="O61" s="320"/>
      <c r="P61" s="320"/>
    </row>
    <row r="62" spans="1:25" ht="30" customHeight="1" x14ac:dyDescent="0.25">
      <c r="A62" s="38"/>
      <c r="B62" s="38"/>
      <c r="C62" s="38"/>
      <c r="D62" s="38"/>
      <c r="E62" s="39"/>
      <c r="F62" s="40"/>
      <c r="G62" s="40"/>
      <c r="H62" s="38"/>
      <c r="I62" s="38"/>
      <c r="J62" s="38"/>
      <c r="K62" s="41"/>
      <c r="L62" s="41"/>
      <c r="M62" s="41"/>
      <c r="N62" s="38"/>
    </row>
    <row r="63" spans="1:25" ht="30.75" customHeight="1" x14ac:dyDescent="0.25">
      <c r="A63" s="38"/>
      <c r="B63" s="38"/>
      <c r="C63" s="38"/>
      <c r="D63" s="38"/>
      <c r="F63" s="38"/>
      <c r="G63" s="38"/>
      <c r="H63" s="38"/>
      <c r="I63" s="38"/>
      <c r="J63" s="330" t="s">
        <v>36</v>
      </c>
      <c r="K63" s="330"/>
      <c r="L63" s="330"/>
      <c r="M63" s="108">
        <f>SUM(M9+M21+M37+M51+M56+M60+M61)</f>
        <v>0</v>
      </c>
      <c r="N63" s="110">
        <f>SUM(N9+N21+N37+N51+N56+N60+N61)</f>
        <v>0.87222222222222223</v>
      </c>
      <c r="O63" s="109">
        <f>SUM(O9+O21+O37+O51+O56+O60+O61)</f>
        <v>0.79861111111111105</v>
      </c>
      <c r="P63" s="111">
        <f>SUM(P9+P21+P37+P51+P56+P60+P61)</f>
        <v>1.6708333333333334</v>
      </c>
    </row>
    <row r="64" spans="1:25" ht="30.75" customHeight="1" x14ac:dyDescent="0.25">
      <c r="A64" s="38"/>
      <c r="B64" s="38"/>
      <c r="C64" s="38"/>
      <c r="D64" s="38"/>
      <c r="F64" s="38"/>
      <c r="G64" s="38"/>
      <c r="H64" s="38"/>
      <c r="I64" s="38"/>
      <c r="J64" s="330" t="s">
        <v>37</v>
      </c>
      <c r="K64" s="330"/>
      <c r="L64" s="331"/>
      <c r="M64" s="42"/>
      <c r="N64" s="51">
        <f>SUM(Q9:Q61)</f>
        <v>1.4583333333333335</v>
      </c>
      <c r="O64" s="43"/>
    </row>
    <row r="65" spans="1:15" ht="30.75" customHeight="1" x14ac:dyDescent="0.25">
      <c r="A65" s="38"/>
      <c r="B65" s="38"/>
      <c r="C65" s="38"/>
      <c r="D65" s="38"/>
      <c r="F65" s="38"/>
      <c r="G65" s="38"/>
      <c r="H65" s="38"/>
      <c r="I65" s="38"/>
      <c r="J65" s="330" t="s">
        <v>38</v>
      </c>
      <c r="K65" s="330"/>
      <c r="L65" s="331"/>
      <c r="M65" s="42"/>
      <c r="N65" s="51">
        <f>SUM(P63-N64)</f>
        <v>0.21249999999999991</v>
      </c>
      <c r="O65" s="43"/>
    </row>
    <row r="66" spans="1:15" ht="30.75" customHeight="1" x14ac:dyDescent="0.25">
      <c r="A66" s="38"/>
      <c r="B66" s="38"/>
      <c r="C66" s="38"/>
      <c r="D66" s="38"/>
      <c r="F66" s="38"/>
      <c r="G66" s="38"/>
      <c r="H66" s="38"/>
      <c r="I66" s="38"/>
      <c r="J66" s="330" t="s">
        <v>39</v>
      </c>
      <c r="K66" s="330"/>
      <c r="L66" s="331"/>
      <c r="M66" s="42"/>
      <c r="N66" s="51">
        <f>'SEM24'!N114</f>
        <v>9.5416666666666661</v>
      </c>
      <c r="O66" s="43"/>
    </row>
    <row r="67" spans="1:15" ht="30.75" customHeight="1" x14ac:dyDescent="0.25">
      <c r="H67" s="38"/>
      <c r="I67" s="38"/>
      <c r="J67" s="330" t="s">
        <v>40</v>
      </c>
      <c r="K67" s="330"/>
      <c r="L67" s="331"/>
      <c r="M67" s="44"/>
      <c r="N67" s="52">
        <f>N65+N66</f>
        <v>9.7541666666666664</v>
      </c>
      <c r="O67" s="45"/>
    </row>
    <row r="74" spans="1:15" x14ac:dyDescent="0.25">
      <c r="F74" s="38"/>
      <c r="G74" s="38"/>
      <c r="H74" s="38"/>
      <c r="I74" s="38"/>
    </row>
    <row r="75" spans="1:15" x14ac:dyDescent="0.25">
      <c r="F75" s="38"/>
      <c r="G75" s="38"/>
      <c r="H75" s="38"/>
      <c r="I75" s="38"/>
    </row>
    <row r="76" spans="1:15" x14ac:dyDescent="0.25">
      <c r="F76" s="38"/>
      <c r="G76" s="38"/>
      <c r="H76" s="38"/>
      <c r="I76" s="38"/>
    </row>
    <row r="77" spans="1:15" x14ac:dyDescent="0.25">
      <c r="F77" s="38"/>
      <c r="G77" s="38"/>
      <c r="H77" s="38"/>
      <c r="I77" s="38"/>
    </row>
    <row r="78" spans="1:15" x14ac:dyDescent="0.25">
      <c r="F78" s="38"/>
      <c r="G78" s="38"/>
      <c r="H78" s="38"/>
      <c r="I78" s="38"/>
    </row>
    <row r="79" spans="1:15" x14ac:dyDescent="0.25">
      <c r="F79" s="38"/>
      <c r="G79" s="38"/>
      <c r="H79" s="38"/>
      <c r="I79" s="38"/>
    </row>
  </sheetData>
  <mergeCells count="102">
    <mergeCell ref="H56:H59"/>
    <mergeCell ref="G21:G36"/>
    <mergeCell ref="I51:I55"/>
    <mergeCell ref="I56:I59"/>
    <mergeCell ref="M60:M61"/>
    <mergeCell ref="N60:N61"/>
    <mergeCell ref="O60:O61"/>
    <mergeCell ref="P60:P61"/>
    <mergeCell ref="C60:D61"/>
    <mergeCell ref="E60:E61"/>
    <mergeCell ref="F60:F61"/>
    <mergeCell ref="K60:K61"/>
    <mergeCell ref="L60:L61"/>
    <mergeCell ref="K21:K36"/>
    <mergeCell ref="L21:L36"/>
    <mergeCell ref="K37:K50"/>
    <mergeCell ref="L37:L50"/>
    <mergeCell ref="K56:K59"/>
    <mergeCell ref="L56:L59"/>
    <mergeCell ref="M37:M50"/>
    <mergeCell ref="O37:O50"/>
    <mergeCell ref="P37:P50"/>
    <mergeCell ref="M21:M36"/>
    <mergeCell ref="N21:N36"/>
    <mergeCell ref="P56:P59"/>
    <mergeCell ref="M51:M55"/>
    <mergeCell ref="N51:N55"/>
    <mergeCell ref="O51:O55"/>
    <mergeCell ref="P51:P55"/>
    <mergeCell ref="J21:J36"/>
    <mergeCell ref="J37:J50"/>
    <mergeCell ref="J51:J55"/>
    <mergeCell ref="J56:J59"/>
    <mergeCell ref="O21:O36"/>
    <mergeCell ref="P21:P36"/>
    <mergeCell ref="M56:M59"/>
    <mergeCell ref="N56:N59"/>
    <mergeCell ref="O56:O59"/>
    <mergeCell ref="J67:L67"/>
    <mergeCell ref="J63:L63"/>
    <mergeCell ref="J64:L64"/>
    <mergeCell ref="J65:L65"/>
    <mergeCell ref="J66:L66"/>
    <mergeCell ref="A56:A59"/>
    <mergeCell ref="B21:B36"/>
    <mergeCell ref="B37:B50"/>
    <mergeCell ref="B51:B55"/>
    <mergeCell ref="B56:B59"/>
    <mergeCell ref="C56:D59"/>
    <mergeCell ref="E21:E36"/>
    <mergeCell ref="E56:E59"/>
    <mergeCell ref="F21:F36"/>
    <mergeCell ref="E37:E50"/>
    <mergeCell ref="F37:F50"/>
    <mergeCell ref="E51:E55"/>
    <mergeCell ref="F51:F55"/>
    <mergeCell ref="F56:F59"/>
    <mergeCell ref="G37:G50"/>
    <mergeCell ref="I21:I36"/>
    <mergeCell ref="I37:I50"/>
    <mergeCell ref="G51:G55"/>
    <mergeCell ref="G56:G59"/>
    <mergeCell ref="A51:A55"/>
    <mergeCell ref="P9:P20"/>
    <mergeCell ref="B9:B20"/>
    <mergeCell ref="C9:D20"/>
    <mergeCell ref="I9:I20"/>
    <mergeCell ref="K9:K20"/>
    <mergeCell ref="L9:L20"/>
    <mergeCell ref="J9:J20"/>
    <mergeCell ref="C21:D36"/>
    <mergeCell ref="C37:D50"/>
    <mergeCell ref="C51:D55"/>
    <mergeCell ref="K51:K55"/>
    <mergeCell ref="L51:L55"/>
    <mergeCell ref="H21:H36"/>
    <mergeCell ref="H37:H50"/>
    <mergeCell ref="H51:H55"/>
    <mergeCell ref="U45:V45"/>
    <mergeCell ref="U46:V46"/>
    <mergeCell ref="AA10:AC10"/>
    <mergeCell ref="A1:N1"/>
    <mergeCell ref="G6:H6"/>
    <mergeCell ref="I6:J6"/>
    <mergeCell ref="K6:L6"/>
    <mergeCell ref="M6:P6"/>
    <mergeCell ref="E9:E20"/>
    <mergeCell ref="F9:F20"/>
    <mergeCell ref="H9:H20"/>
    <mergeCell ref="G9:G20"/>
    <mergeCell ref="A9:A20"/>
    <mergeCell ref="M9:M20"/>
    <mergeCell ref="N9:N20"/>
    <mergeCell ref="O9:O20"/>
    <mergeCell ref="Q6:Q7"/>
    <mergeCell ref="N37:N50"/>
    <mergeCell ref="A21:A36"/>
    <mergeCell ref="A37:A50"/>
    <mergeCell ref="U24:V24"/>
    <mergeCell ref="U26:V26"/>
    <mergeCell ref="U34:V34"/>
    <mergeCell ref="U35:V3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0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100">
    <pageSetUpPr fitToPage="1"/>
  </sheetPr>
  <dimension ref="A1:AD120"/>
  <sheetViews>
    <sheetView topLeftCell="A3" zoomScale="85" zoomScaleNormal="85" workbookViewId="0">
      <selection activeCell="AA63" sqref="AA63:AD6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453125" customWidth="1"/>
    <col min="20" max="20" width="13.1796875" customWidth="1"/>
    <col min="22" max="22" width="12.8164062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36.7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86</v>
      </c>
      <c r="B5" s="13" t="s">
        <v>3</v>
      </c>
      <c r="C5" s="14">
        <f>SUM('SEM25'!B61+1)</f>
        <v>46195</v>
      </c>
      <c r="D5" s="15" t="s">
        <v>4</v>
      </c>
      <c r="E5" s="16">
        <f>SUM(B102)</f>
        <v>46201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46195</v>
      </c>
      <c r="C9" s="290" t="s">
        <v>1533</v>
      </c>
      <c r="D9" s="292"/>
      <c r="E9" s="302"/>
      <c r="F9" s="302"/>
      <c r="G9" s="284">
        <v>0.35555555555555557</v>
      </c>
      <c r="H9" s="284">
        <v>0.52083333333333337</v>
      </c>
      <c r="I9" s="287">
        <v>0.54166666666666663</v>
      </c>
      <c r="J9" s="287">
        <v>0.70138888888888884</v>
      </c>
      <c r="K9" s="302"/>
      <c r="L9" s="302"/>
      <c r="M9" s="318">
        <f>(F36-E36)+(L36-K36)</f>
        <v>0</v>
      </c>
      <c r="N9" s="321">
        <f>(H9-G9)</f>
        <v>0.1652777777777778</v>
      </c>
      <c r="O9" s="324">
        <f>(J9-I9)</f>
        <v>0.15972222222222221</v>
      </c>
      <c r="P9" s="327">
        <f>SUM(M9:O36)</f>
        <v>0.32500000000000001</v>
      </c>
      <c r="R9" t="s">
        <v>1373</v>
      </c>
      <c r="S9" t="s">
        <v>33</v>
      </c>
      <c r="W9" s="34"/>
      <c r="Y9" s="34"/>
    </row>
    <row r="10" spans="1:28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1532</v>
      </c>
      <c r="W10" s="34"/>
      <c r="Y10" s="34"/>
    </row>
    <row r="11" spans="1:28" ht="20.2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t="s">
        <v>1521</v>
      </c>
      <c r="U11" s="198" t="s">
        <v>153</v>
      </c>
      <c r="W11" s="34"/>
    </row>
    <row r="12" spans="1:28" ht="20.2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t="s">
        <v>1522</v>
      </c>
      <c r="S12" t="s">
        <v>24</v>
      </c>
    </row>
    <row r="13" spans="1:28" ht="20.2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232" t="s">
        <v>1531</v>
      </c>
    </row>
    <row r="14" spans="1:28" ht="20.2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t="s">
        <v>1523</v>
      </c>
      <c r="W14" s="34"/>
      <c r="X14" s="198" t="s">
        <v>153</v>
      </c>
      <c r="Y14" s="1"/>
    </row>
    <row r="15" spans="1:28" ht="20.2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t="s">
        <v>835</v>
      </c>
      <c r="S15" s="34" t="s">
        <v>23</v>
      </c>
      <c r="W15" s="34"/>
      <c r="X15" s="34"/>
      <c r="Y15" s="1"/>
      <c r="Z15" s="1"/>
      <c r="AA15" s="1"/>
      <c r="AB15" s="1"/>
    </row>
    <row r="16" spans="1:28" ht="20.2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232" t="s">
        <v>836</v>
      </c>
      <c r="W16" s="34"/>
      <c r="X16" s="34"/>
      <c r="Y16" s="1"/>
      <c r="Z16" s="1"/>
      <c r="AA16" s="1"/>
      <c r="AB16" s="1"/>
    </row>
    <row r="17" spans="1:29" ht="20.2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t="s">
        <v>1524</v>
      </c>
      <c r="V17" s="198" t="s">
        <v>153</v>
      </c>
      <c r="W17" s="34"/>
      <c r="X17" s="34"/>
      <c r="Y17" s="1"/>
      <c r="Z17" s="1"/>
      <c r="AA17" s="1"/>
      <c r="AB17" s="1"/>
    </row>
    <row r="18" spans="1:29" ht="20.2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T18" t="s">
        <v>1525</v>
      </c>
      <c r="V18" s="283">
        <v>2403394034001</v>
      </c>
      <c r="W18" s="283"/>
      <c r="X18" s="268" t="s">
        <v>1458</v>
      </c>
      <c r="Y18" s="1"/>
      <c r="Z18" s="1"/>
      <c r="AA18" s="1"/>
      <c r="AB18" s="1"/>
    </row>
    <row r="19" spans="1:29" ht="20.2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T19" s="34" t="s">
        <v>170</v>
      </c>
      <c r="V19" s="283">
        <v>2413694034001</v>
      </c>
      <c r="W19" s="283"/>
      <c r="X19" s="268" t="s">
        <v>1526</v>
      </c>
      <c r="Y19" s="1"/>
      <c r="Z19" s="1"/>
      <c r="AA19" s="1"/>
      <c r="AB19" s="1"/>
    </row>
    <row r="20" spans="1:29" ht="20.2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t="s">
        <v>1527</v>
      </c>
      <c r="T20" s="34"/>
      <c r="V20" s="202"/>
      <c r="W20" s="198" t="s">
        <v>153</v>
      </c>
      <c r="X20" s="34"/>
      <c r="Y20" s="1"/>
      <c r="Z20" s="1"/>
      <c r="AA20" s="1"/>
      <c r="AB20" s="1"/>
    </row>
    <row r="21" spans="1:29" ht="20.2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T21" s="34" t="s">
        <v>163</v>
      </c>
      <c r="U21" s="281" t="s">
        <v>1528</v>
      </c>
      <c r="V21" s="281"/>
      <c r="W21" s="268" t="s">
        <v>1529</v>
      </c>
      <c r="X21" s="209" t="s">
        <v>201</v>
      </c>
      <c r="Y21" s="206">
        <v>1030076</v>
      </c>
      <c r="Z21" s="203" t="s">
        <v>905</v>
      </c>
      <c r="AA21" s="188"/>
      <c r="AB21" s="188"/>
      <c r="AC21" s="188"/>
    </row>
    <row r="22" spans="1:29" ht="20.2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T22" s="34" t="s">
        <v>227</v>
      </c>
      <c r="U22" s="281" t="s">
        <v>987</v>
      </c>
      <c r="V22" s="281"/>
      <c r="W22" s="268" t="s">
        <v>1529</v>
      </c>
      <c r="X22" s="209" t="s">
        <v>201</v>
      </c>
      <c r="Y22" s="206">
        <v>1030076</v>
      </c>
      <c r="Z22" s="203" t="s">
        <v>905</v>
      </c>
      <c r="AA22" s="188"/>
      <c r="AB22" s="188"/>
      <c r="AC22" s="188"/>
    </row>
    <row r="23" spans="1:29" ht="20.2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 t="s">
        <v>1539</v>
      </c>
      <c r="T23" s="34"/>
      <c r="U23" s="1"/>
      <c r="V23" s="1"/>
      <c r="W23" s="34"/>
      <c r="X23" s="34"/>
      <c r="Y23" s="34"/>
      <c r="Z23" s="34"/>
    </row>
    <row r="24" spans="1:29" ht="20.2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t="s">
        <v>1368</v>
      </c>
      <c r="S24" t="s">
        <v>24</v>
      </c>
      <c r="T24" s="34"/>
      <c r="U24" s="1"/>
      <c r="V24" s="1"/>
      <c r="W24" s="34"/>
      <c r="X24" s="34"/>
      <c r="Y24" s="34"/>
      <c r="Z24" s="34"/>
    </row>
    <row r="25" spans="1:29" ht="20.2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232" t="s">
        <v>1369</v>
      </c>
      <c r="T25" s="34"/>
      <c r="U25" s="1"/>
      <c r="V25" s="1"/>
      <c r="W25" s="34"/>
      <c r="X25" s="34"/>
      <c r="Y25" s="34"/>
      <c r="Z25" s="34"/>
    </row>
    <row r="26" spans="1:29" ht="20.2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t="s">
        <v>1530</v>
      </c>
      <c r="T26" s="34"/>
      <c r="U26" s="1"/>
      <c r="V26" s="1"/>
      <c r="W26" s="34"/>
      <c r="X26" s="34"/>
      <c r="Y26" s="198" t="s">
        <v>153</v>
      </c>
      <c r="Z26" s="34"/>
    </row>
    <row r="27" spans="1:29" ht="20.2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 t="s">
        <v>825</v>
      </c>
      <c r="S27" t="s">
        <v>24</v>
      </c>
      <c r="T27" s="34"/>
      <c r="U27" s="1"/>
      <c r="V27" s="1"/>
      <c r="W27" s="34"/>
      <c r="X27" s="34"/>
      <c r="Y27" s="34"/>
      <c r="Z27" s="34"/>
    </row>
    <row r="28" spans="1:29" ht="20.25" customHeight="1" x14ac:dyDescent="0.3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232" t="s">
        <v>288</v>
      </c>
      <c r="T28" s="34"/>
      <c r="U28" s="1"/>
      <c r="V28" s="1"/>
      <c r="W28" s="34"/>
      <c r="X28" s="34"/>
      <c r="Y28" s="34"/>
      <c r="Z28" s="34"/>
    </row>
    <row r="29" spans="1:29" ht="20.2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34" t="s">
        <v>293</v>
      </c>
      <c r="T29" s="34"/>
      <c r="U29" s="1"/>
      <c r="V29" s="1"/>
      <c r="W29" s="34"/>
      <c r="X29" s="34"/>
      <c r="Y29" s="34"/>
      <c r="Z29" s="34"/>
    </row>
    <row r="30" spans="1:29" ht="20.2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T30" s="34" t="s">
        <v>1015</v>
      </c>
      <c r="U30" s="280" t="s">
        <v>1534</v>
      </c>
      <c r="V30" s="281"/>
      <c r="W30" s="198" t="s">
        <v>153</v>
      </c>
      <c r="X30" s="227" t="s">
        <v>201</v>
      </c>
      <c r="Y30" s="215">
        <v>1030082</v>
      </c>
      <c r="Z30" s="195" t="s">
        <v>1316</v>
      </c>
      <c r="AA30" s="189"/>
      <c r="AB30" s="189"/>
    </row>
    <row r="31" spans="1:29" ht="20.2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T31" s="34"/>
      <c r="U31" s="280" t="s">
        <v>1535</v>
      </c>
      <c r="V31" s="281"/>
      <c r="W31" s="198" t="s">
        <v>153</v>
      </c>
      <c r="X31" s="227" t="s">
        <v>201</v>
      </c>
      <c r="Y31" s="215">
        <v>1030082</v>
      </c>
      <c r="Z31" s="195" t="s">
        <v>1316</v>
      </c>
      <c r="AA31" s="189"/>
      <c r="AB31" s="189"/>
    </row>
    <row r="32" spans="1:29" ht="20.2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T32" s="34" t="s">
        <v>1536</v>
      </c>
      <c r="U32" s="168"/>
      <c r="V32" s="452" t="s">
        <v>1537</v>
      </c>
      <c r="W32" s="452"/>
      <c r="X32" s="198" t="s">
        <v>153</v>
      </c>
      <c r="Y32" s="227" t="s">
        <v>201</v>
      </c>
      <c r="Z32" s="215">
        <v>1030080</v>
      </c>
      <c r="AA32" s="195" t="s">
        <v>1319</v>
      </c>
      <c r="AB32" s="189"/>
      <c r="AC32" s="189"/>
    </row>
    <row r="33" spans="1:29" ht="20.2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T33" s="34"/>
      <c r="U33" s="168"/>
      <c r="V33" s="280" t="s">
        <v>1540</v>
      </c>
      <c r="W33" s="281"/>
      <c r="Y33" s="34"/>
      <c r="Z33" s="34"/>
      <c r="AA33" s="34"/>
    </row>
    <row r="34" spans="1:29" ht="20.2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T34" s="34"/>
      <c r="U34" s="168"/>
      <c r="V34" s="452" t="s">
        <v>1538</v>
      </c>
      <c r="W34" s="452"/>
      <c r="X34" s="198" t="s">
        <v>153</v>
      </c>
      <c r="Y34" s="227" t="s">
        <v>201</v>
      </c>
      <c r="Z34" s="215">
        <v>1030080</v>
      </c>
      <c r="AA34" s="195" t="s">
        <v>1319</v>
      </c>
      <c r="AB34" s="189"/>
      <c r="AC34" s="189"/>
    </row>
    <row r="35" spans="1:29" ht="20.2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T35" s="34"/>
      <c r="U35" s="168"/>
      <c r="V35" s="280" t="s">
        <v>1541</v>
      </c>
      <c r="W35" s="281"/>
      <c r="Y35" s="34"/>
      <c r="Z35" s="34"/>
      <c r="AA35" s="34"/>
    </row>
    <row r="36" spans="1:29" ht="19.5" customHeight="1" x14ac:dyDescent="0.25">
      <c r="A36" s="311"/>
      <c r="B36" s="314"/>
      <c r="C36" s="296"/>
      <c r="D36" s="298"/>
      <c r="E36" s="304"/>
      <c r="F36" s="304"/>
      <c r="G36" s="286"/>
      <c r="H36" s="286"/>
      <c r="I36" s="289"/>
      <c r="J36" s="289"/>
      <c r="K36" s="304"/>
      <c r="L36" s="304"/>
      <c r="M36" s="320"/>
      <c r="N36" s="323"/>
      <c r="O36" s="326"/>
      <c r="P36" s="329"/>
      <c r="Q36" s="62">
        <v>0.29166666666666669</v>
      </c>
    </row>
    <row r="37" spans="1:29" ht="19.5" customHeight="1" x14ac:dyDescent="0.25">
      <c r="A37" s="309" t="s">
        <v>22</v>
      </c>
      <c r="B37" s="312">
        <f>SUM(B9+1)</f>
        <v>46196</v>
      </c>
      <c r="C37" s="290" t="s">
        <v>1545</v>
      </c>
      <c r="D37" s="292"/>
      <c r="E37" s="302"/>
      <c r="F37" s="302"/>
      <c r="G37" s="284">
        <v>0.3034722222222222</v>
      </c>
      <c r="H37" s="284">
        <v>0.52083333333333337</v>
      </c>
      <c r="I37" s="287">
        <v>0.5625</v>
      </c>
      <c r="J37" s="287">
        <v>0.75347222222222221</v>
      </c>
      <c r="K37" s="302">
        <v>0.75347222222222221</v>
      </c>
      <c r="L37" s="302">
        <v>0.76388888888888884</v>
      </c>
      <c r="M37" s="318">
        <f>(F37-E37)+(L37-K37)</f>
        <v>1.041666666666663E-2</v>
      </c>
      <c r="N37" s="321">
        <f>(H37-G37)</f>
        <v>0.21736111111111117</v>
      </c>
      <c r="O37" s="324">
        <f>(J37-I37)</f>
        <v>0.19097222222222221</v>
      </c>
      <c r="P37" s="327">
        <f>SUM(M37:O59)</f>
        <v>0.41875000000000001</v>
      </c>
      <c r="R37" s="34" t="s">
        <v>825</v>
      </c>
      <c r="S37" s="34" t="s">
        <v>23</v>
      </c>
      <c r="U37" s="1"/>
      <c r="V37" s="1"/>
      <c r="W37" s="34"/>
      <c r="X37" s="34"/>
      <c r="Y37" s="1"/>
      <c r="Z37" s="1"/>
      <c r="AA37" s="1"/>
      <c r="AB37" s="1"/>
    </row>
    <row r="38" spans="1:29" ht="19.5" customHeight="1" x14ac:dyDescent="0.3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232" t="s">
        <v>288</v>
      </c>
      <c r="U38" s="1"/>
      <c r="V38" s="1"/>
      <c r="W38" s="34"/>
      <c r="X38" s="34"/>
      <c r="Y38" s="1"/>
      <c r="Z38" s="1"/>
      <c r="AA38" s="1"/>
      <c r="AB38" s="1"/>
    </row>
    <row r="39" spans="1:29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34" t="s">
        <v>293</v>
      </c>
      <c r="U39" s="1"/>
      <c r="V39" s="1"/>
      <c r="W39" s="34"/>
      <c r="X39" s="34"/>
      <c r="Y39" s="1"/>
      <c r="Z39" s="1"/>
      <c r="AA39" s="1"/>
      <c r="AB39" s="1"/>
    </row>
    <row r="40" spans="1:29" ht="19.5" customHeight="1" x14ac:dyDescent="0.3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232"/>
      <c r="T40" s="34" t="s">
        <v>1536</v>
      </c>
      <c r="U40" s="168"/>
      <c r="V40" s="452" t="s">
        <v>1537</v>
      </c>
      <c r="W40" s="452"/>
      <c r="X40" s="198" t="s">
        <v>153</v>
      </c>
      <c r="Y40" s="227" t="s">
        <v>201</v>
      </c>
      <c r="Z40" s="215">
        <v>1030080</v>
      </c>
      <c r="AA40" s="195" t="s">
        <v>1319</v>
      </c>
      <c r="AB40" s="189"/>
      <c r="AC40" s="189"/>
    </row>
    <row r="41" spans="1:29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232"/>
      <c r="T41" s="34"/>
      <c r="U41" s="168"/>
      <c r="V41" s="280" t="s">
        <v>1540</v>
      </c>
      <c r="W41" s="281"/>
      <c r="Y41" s="34"/>
      <c r="Z41" s="34"/>
      <c r="AA41" s="34"/>
    </row>
    <row r="42" spans="1:29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T42" s="34"/>
      <c r="U42" s="168"/>
      <c r="V42" s="452" t="s">
        <v>1538</v>
      </c>
      <c r="W42" s="452"/>
      <c r="X42" s="198" t="s">
        <v>153</v>
      </c>
      <c r="Y42" s="227" t="s">
        <v>201</v>
      </c>
      <c r="Z42" s="215">
        <v>1030080</v>
      </c>
      <c r="AA42" s="195" t="s">
        <v>1319</v>
      </c>
      <c r="AB42" s="189"/>
      <c r="AC42" s="189"/>
    </row>
    <row r="43" spans="1:29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T43" s="34"/>
      <c r="U43" s="168"/>
      <c r="V43" s="280" t="s">
        <v>1541</v>
      </c>
      <c r="W43" s="281"/>
      <c r="Y43" s="34"/>
      <c r="Z43" s="34"/>
      <c r="AA43" s="34"/>
    </row>
    <row r="44" spans="1:29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t="s">
        <v>1542</v>
      </c>
      <c r="T44" s="34"/>
      <c r="U44" s="168"/>
      <c r="V44" s="168"/>
      <c r="W44" s="1"/>
      <c r="Y44" s="34"/>
      <c r="Z44" s="34"/>
      <c r="AA44" s="34"/>
    </row>
    <row r="45" spans="1:29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T45" s="34" t="s">
        <v>162</v>
      </c>
      <c r="U45" s="280" t="s">
        <v>1543</v>
      </c>
      <c r="V45" s="280"/>
      <c r="W45" s="1"/>
      <c r="X45" s="184" t="s">
        <v>151</v>
      </c>
      <c r="Y45" s="34"/>
      <c r="Z45" s="34"/>
      <c r="AA45" s="34"/>
    </row>
    <row r="46" spans="1:29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T46" s="34"/>
      <c r="U46" s="280" t="s">
        <v>1544</v>
      </c>
      <c r="V46" s="280"/>
      <c r="W46" s="1"/>
      <c r="X46" s="184" t="s">
        <v>151</v>
      </c>
      <c r="Y46" s="34"/>
      <c r="Z46" s="34"/>
      <c r="AA46" s="34"/>
    </row>
    <row r="47" spans="1:29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 t="s">
        <v>1513</v>
      </c>
      <c r="V47" s="34"/>
      <c r="W47" s="34"/>
      <c r="X47" s="198" t="s">
        <v>153</v>
      </c>
    </row>
    <row r="48" spans="1:29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S48" s="34"/>
      <c r="T48" s="34" t="s">
        <v>1514</v>
      </c>
      <c r="U48" s="280" t="s">
        <v>1516</v>
      </c>
      <c r="V48" s="281"/>
      <c r="W48" s="184" t="s">
        <v>151</v>
      </c>
      <c r="X48" s="227" t="s">
        <v>201</v>
      </c>
      <c r="Y48" s="215">
        <v>1030138</v>
      </c>
      <c r="Z48" s="195" t="s">
        <v>321</v>
      </c>
      <c r="AA48" s="189"/>
      <c r="AB48" s="189"/>
    </row>
    <row r="49" spans="1:30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34"/>
      <c r="T49" s="34" t="s">
        <v>1515</v>
      </c>
      <c r="U49" s="280" t="s">
        <v>1517</v>
      </c>
      <c r="V49" s="281"/>
      <c r="W49" s="184" t="s">
        <v>151</v>
      </c>
      <c r="X49" s="227" t="s">
        <v>201</v>
      </c>
      <c r="Y49" s="215">
        <v>1030138</v>
      </c>
    </row>
    <row r="50" spans="1:30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34" t="s">
        <v>1550</v>
      </c>
      <c r="T50" s="34"/>
      <c r="U50" s="168"/>
      <c r="V50" s="198" t="s">
        <v>153</v>
      </c>
    </row>
    <row r="51" spans="1:30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34" t="s">
        <v>1551</v>
      </c>
      <c r="T51" s="34"/>
      <c r="U51" s="168"/>
      <c r="V51" s="198" t="s">
        <v>153</v>
      </c>
      <c r="W51" s="227" t="s">
        <v>201</v>
      </c>
      <c r="X51" s="215">
        <v>1030139</v>
      </c>
      <c r="Y51" s="195" t="s">
        <v>1028</v>
      </c>
      <c r="Z51" s="189"/>
      <c r="AA51" s="189"/>
    </row>
    <row r="52" spans="1:30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R52" t="s">
        <v>835</v>
      </c>
      <c r="S52" t="s">
        <v>23</v>
      </c>
    </row>
    <row r="53" spans="1:30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232" t="s">
        <v>836</v>
      </c>
    </row>
    <row r="54" spans="1:30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34" t="s">
        <v>910</v>
      </c>
      <c r="U54" s="280" t="s">
        <v>1216</v>
      </c>
      <c r="V54" s="281"/>
      <c r="X54" s="198" t="s">
        <v>153</v>
      </c>
    </row>
    <row r="55" spans="1:30" ht="19.5" customHeight="1" x14ac:dyDescent="0.3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/>
      <c r="T55" s="228" t="s">
        <v>1546</v>
      </c>
    </row>
    <row r="56" spans="1:30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174" t="s">
        <v>1547</v>
      </c>
      <c r="U56" s="280" t="s">
        <v>992</v>
      </c>
      <c r="V56" s="281"/>
      <c r="X56" s="184" t="s">
        <v>151</v>
      </c>
    </row>
    <row r="57" spans="1:30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T57" s="34" t="s">
        <v>1548</v>
      </c>
    </row>
    <row r="58" spans="1:30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t="s">
        <v>1549</v>
      </c>
      <c r="T58" s="34"/>
      <c r="X58" s="198" t="s">
        <v>153</v>
      </c>
    </row>
    <row r="59" spans="1:30" ht="19.5" customHeight="1" x14ac:dyDescent="0.25">
      <c r="A59" s="311"/>
      <c r="B59" s="314"/>
      <c r="C59" s="296"/>
      <c r="D59" s="298"/>
      <c r="E59" s="304"/>
      <c r="F59" s="304"/>
      <c r="G59" s="286"/>
      <c r="H59" s="286"/>
      <c r="I59" s="289"/>
      <c r="J59" s="289"/>
      <c r="K59" s="304"/>
      <c r="L59" s="304"/>
      <c r="M59" s="320"/>
      <c r="N59" s="323"/>
      <c r="O59" s="326"/>
      <c r="P59" s="329"/>
      <c r="Q59" s="62">
        <v>0.29166666666666669</v>
      </c>
    </row>
    <row r="60" spans="1:30" ht="19.5" customHeight="1" x14ac:dyDescent="0.25">
      <c r="A60" s="309" t="s">
        <v>26</v>
      </c>
      <c r="B60" s="312">
        <f>SUM(B37+1)</f>
        <v>46197</v>
      </c>
      <c r="C60" s="290" t="s">
        <v>1365</v>
      </c>
      <c r="D60" s="292"/>
      <c r="E60" s="302"/>
      <c r="F60" s="302"/>
      <c r="G60" s="284">
        <v>0.34861111111111109</v>
      </c>
      <c r="H60" s="284">
        <v>0.52083333333333337</v>
      </c>
      <c r="I60" s="287">
        <v>0.5625</v>
      </c>
      <c r="J60" s="287">
        <v>0.73263888888888884</v>
      </c>
      <c r="K60" s="302"/>
      <c r="L60" s="302"/>
      <c r="M60" s="318">
        <f>(F60-E60)+(L60-K60)</f>
        <v>0</v>
      </c>
      <c r="N60" s="321">
        <f>(H60-G60)</f>
        <v>0.17222222222222228</v>
      </c>
      <c r="O60" s="324">
        <f>(J60-I60)</f>
        <v>0.17013888888888884</v>
      </c>
      <c r="P60" s="327">
        <f>SUM(M60:O75)</f>
        <v>0.34236111111111112</v>
      </c>
      <c r="R60" t="s">
        <v>835</v>
      </c>
      <c r="S60" t="s">
        <v>29</v>
      </c>
    </row>
    <row r="61" spans="1:30" ht="19.5" customHeight="1" x14ac:dyDescent="0.3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232" t="s">
        <v>836</v>
      </c>
    </row>
    <row r="62" spans="1:30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 t="s">
        <v>316</v>
      </c>
    </row>
    <row r="63" spans="1:30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S63" s="34"/>
      <c r="T63" t="s">
        <v>163</v>
      </c>
      <c r="U63" s="280" t="s">
        <v>1528</v>
      </c>
      <c r="V63" s="280"/>
      <c r="W63" s="268" t="s">
        <v>1529</v>
      </c>
      <c r="X63" s="198" t="s">
        <v>153</v>
      </c>
      <c r="Y63" s="227" t="s">
        <v>201</v>
      </c>
      <c r="Z63" s="215">
        <v>1030076</v>
      </c>
      <c r="AA63" s="195" t="s">
        <v>905</v>
      </c>
      <c r="AB63" s="189"/>
      <c r="AC63" s="189"/>
      <c r="AD63" s="189"/>
    </row>
    <row r="64" spans="1:30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S64" s="34"/>
      <c r="T64" t="s">
        <v>227</v>
      </c>
      <c r="U64" s="280" t="s">
        <v>987</v>
      </c>
      <c r="V64" s="280"/>
      <c r="W64" s="268" t="s">
        <v>1529</v>
      </c>
      <c r="X64" s="198" t="s">
        <v>153</v>
      </c>
      <c r="Y64" s="227" t="s">
        <v>201</v>
      </c>
      <c r="Z64" s="215">
        <v>1030076</v>
      </c>
      <c r="AA64" s="195" t="s">
        <v>905</v>
      </c>
      <c r="AB64" s="189"/>
      <c r="AC64" s="189"/>
      <c r="AD64" s="189"/>
    </row>
    <row r="65" spans="1:30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34"/>
      <c r="T65" t="s">
        <v>161</v>
      </c>
      <c r="U65" s="280" t="s">
        <v>1552</v>
      </c>
      <c r="V65" s="280"/>
      <c r="W65" s="268" t="s">
        <v>1529</v>
      </c>
      <c r="X65" s="198" t="s">
        <v>153</v>
      </c>
      <c r="Y65" s="227" t="s">
        <v>201</v>
      </c>
      <c r="Z65" s="215">
        <v>1030076</v>
      </c>
      <c r="AA65" s="195" t="s">
        <v>905</v>
      </c>
      <c r="AB65" s="189"/>
      <c r="AC65" s="189"/>
      <c r="AD65" s="189"/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174" t="s">
        <v>1547</v>
      </c>
      <c r="U66" s="280" t="s">
        <v>992</v>
      </c>
      <c r="V66" s="281"/>
      <c r="X66" s="198" t="s">
        <v>153</v>
      </c>
      <c r="Y66" s="203" t="s">
        <v>1556</v>
      </c>
      <c r="Z66" s="188"/>
      <c r="AA66" s="188"/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T67" s="34" t="s">
        <v>1548</v>
      </c>
      <c r="Y67" s="34"/>
      <c r="Z67" s="34"/>
      <c r="AA67" s="34"/>
    </row>
    <row r="68" spans="1:30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825</v>
      </c>
      <c r="S68" s="34" t="s">
        <v>28</v>
      </c>
      <c r="T68" s="34"/>
      <c r="Y68" s="34"/>
      <c r="Z68" s="34"/>
      <c r="AA68" s="34"/>
    </row>
    <row r="69" spans="1:30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232" t="s">
        <v>288</v>
      </c>
      <c r="T69" s="34"/>
      <c r="Y69" s="34"/>
      <c r="Z69" s="34"/>
      <c r="AA69" s="34"/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 t="s">
        <v>182</v>
      </c>
      <c r="U70" s="34"/>
    </row>
    <row r="71" spans="1:30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/>
      <c r="T71" t="s">
        <v>1553</v>
      </c>
      <c r="U71" s="34"/>
      <c r="V71" s="280" t="s">
        <v>1540</v>
      </c>
      <c r="W71" s="281"/>
      <c r="X71" s="198" t="s">
        <v>153</v>
      </c>
      <c r="Y71" s="209" t="s">
        <v>201</v>
      </c>
      <c r="Z71" s="206">
        <v>1030157</v>
      </c>
      <c r="AA71" s="195" t="s">
        <v>1558</v>
      </c>
      <c r="AB71" s="189"/>
      <c r="AC71" s="189"/>
    </row>
    <row r="72" spans="1:30" ht="19.5" customHeight="1" x14ac:dyDescent="0.3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/>
      <c r="T72" s="228" t="s">
        <v>1557</v>
      </c>
      <c r="U72" s="34"/>
      <c r="V72" s="1"/>
      <c r="W72" s="1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34"/>
      <c r="T73" t="s">
        <v>1554</v>
      </c>
      <c r="U73" s="34"/>
      <c r="V73" s="281" t="s">
        <v>1555</v>
      </c>
      <c r="W73" s="281"/>
      <c r="X73" s="198" t="s">
        <v>153</v>
      </c>
      <c r="Y73" s="209" t="s">
        <v>201</v>
      </c>
      <c r="Z73" s="206">
        <v>1030157</v>
      </c>
      <c r="AA73" s="195" t="s">
        <v>1558</v>
      </c>
      <c r="AB73" s="189"/>
      <c r="AC73" s="189"/>
    </row>
    <row r="74" spans="1:30" ht="19.5" customHeight="1" x14ac:dyDescent="0.3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/>
      <c r="T74" s="228" t="s">
        <v>1557</v>
      </c>
      <c r="U74" s="34"/>
      <c r="V74" s="1"/>
      <c r="W74" s="1"/>
    </row>
    <row r="75" spans="1:30" ht="19.5" customHeight="1" x14ac:dyDescent="0.25">
      <c r="A75" s="311"/>
      <c r="B75" s="314"/>
      <c r="C75" s="296"/>
      <c r="D75" s="298"/>
      <c r="E75" s="304"/>
      <c r="F75" s="304"/>
      <c r="G75" s="286"/>
      <c r="H75" s="286"/>
      <c r="I75" s="289"/>
      <c r="J75" s="289"/>
      <c r="K75" s="304"/>
      <c r="L75" s="304"/>
      <c r="M75" s="320"/>
      <c r="N75" s="323"/>
      <c r="O75" s="326"/>
      <c r="P75" s="329"/>
      <c r="Q75" s="62">
        <v>0.29166666666666669</v>
      </c>
    </row>
    <row r="76" spans="1:30" ht="19.5" customHeight="1" x14ac:dyDescent="0.25">
      <c r="A76" s="309" t="s">
        <v>30</v>
      </c>
      <c r="B76" s="312">
        <f>SUM(B60+1)</f>
        <v>46198</v>
      </c>
      <c r="C76" s="290" t="s">
        <v>1561</v>
      </c>
      <c r="D76" s="292"/>
      <c r="E76" s="302"/>
      <c r="F76" s="302"/>
      <c r="G76" s="284">
        <v>0.34097222222222223</v>
      </c>
      <c r="H76" s="284">
        <v>0.52083333333333337</v>
      </c>
      <c r="I76" s="287">
        <v>0.54166666666666663</v>
      </c>
      <c r="J76" s="287">
        <v>0.72569444444444442</v>
      </c>
      <c r="K76" s="302"/>
      <c r="L76" s="302"/>
      <c r="M76" s="318">
        <f>(F91-E91)+(L91-K91)</f>
        <v>0</v>
      </c>
      <c r="N76" s="321">
        <f>(H76-G76)</f>
        <v>0.17986111111111114</v>
      </c>
      <c r="O76" s="324">
        <f>(J76-I76)</f>
        <v>0.18402777777777779</v>
      </c>
      <c r="P76" s="327">
        <f>SUM(M76:O91)</f>
        <v>0.36388888888888893</v>
      </c>
      <c r="R76" s="34" t="s">
        <v>825</v>
      </c>
      <c r="S76" s="34" t="s">
        <v>28</v>
      </c>
      <c r="U76" s="34"/>
    </row>
    <row r="77" spans="1:30" ht="19.5" customHeight="1" x14ac:dyDescent="0.3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232" t="s">
        <v>288</v>
      </c>
      <c r="V77" s="34"/>
      <c r="W77" s="34"/>
      <c r="X77" s="1"/>
      <c r="Y77" s="34"/>
    </row>
    <row r="78" spans="1:30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t="s">
        <v>1542</v>
      </c>
      <c r="T78" s="34"/>
      <c r="U78" s="168"/>
      <c r="V78" s="168"/>
      <c r="W78" s="1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R79" s="34"/>
      <c r="T79" s="34" t="s">
        <v>162</v>
      </c>
      <c r="U79" s="280" t="s">
        <v>1543</v>
      </c>
      <c r="V79" s="280"/>
      <c r="W79" s="268" t="s">
        <v>1529</v>
      </c>
      <c r="X79" s="184" t="s">
        <v>151</v>
      </c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/>
      <c r="T80" s="34"/>
      <c r="U80" s="280" t="s">
        <v>1544</v>
      </c>
      <c r="V80" s="280"/>
      <c r="W80" s="268" t="s">
        <v>1529</v>
      </c>
      <c r="X80" s="184" t="s">
        <v>151</v>
      </c>
    </row>
    <row r="81" spans="1:30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R81" s="34" t="s">
        <v>1559</v>
      </c>
      <c r="S81" s="34" t="s">
        <v>24</v>
      </c>
      <c r="T81" s="34"/>
      <c r="U81" s="168"/>
      <c r="V81" s="168"/>
      <c r="W81" s="34"/>
    </row>
    <row r="82" spans="1:30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R82" s="34"/>
      <c r="S82" t="s">
        <v>1560</v>
      </c>
      <c r="T82" s="34"/>
      <c r="U82" s="168"/>
      <c r="V82" s="198" t="s">
        <v>153</v>
      </c>
      <c r="W82" s="34"/>
    </row>
    <row r="83" spans="1:30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t="s">
        <v>835</v>
      </c>
      <c r="S83" s="34" t="s">
        <v>25</v>
      </c>
    </row>
    <row r="84" spans="1:30" ht="19.5" customHeight="1" x14ac:dyDescent="0.3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S84" s="232" t="s">
        <v>836</v>
      </c>
    </row>
    <row r="85" spans="1:30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S85" s="34" t="s">
        <v>1562</v>
      </c>
      <c r="V85" s="198" t="s">
        <v>153</v>
      </c>
    </row>
    <row r="86" spans="1:30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S86" s="34" t="s">
        <v>182</v>
      </c>
    </row>
    <row r="87" spans="1:30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S87" s="34"/>
      <c r="T87" s="34" t="s">
        <v>1563</v>
      </c>
      <c r="U87" s="280" t="s">
        <v>1566</v>
      </c>
      <c r="V87" s="281"/>
      <c r="W87" s="198" t="s">
        <v>153</v>
      </c>
      <c r="X87" s="227" t="s">
        <v>201</v>
      </c>
      <c r="Y87" s="215">
        <v>1030171</v>
      </c>
      <c r="Z87" s="195" t="s">
        <v>1558</v>
      </c>
      <c r="AA87" s="189"/>
      <c r="AB87" s="189"/>
    </row>
    <row r="88" spans="1:30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S88" s="34"/>
      <c r="T88" s="34" t="s">
        <v>1564</v>
      </c>
      <c r="U88" s="280" t="s">
        <v>1567</v>
      </c>
      <c r="V88" s="281"/>
      <c r="W88" s="198" t="s">
        <v>153</v>
      </c>
      <c r="X88" s="227" t="s">
        <v>201</v>
      </c>
      <c r="Y88" s="215">
        <v>1030171</v>
      </c>
    </row>
    <row r="89" spans="1:30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S89" s="34"/>
      <c r="T89" s="34" t="s">
        <v>1565</v>
      </c>
      <c r="U89" s="280" t="s">
        <v>1568</v>
      </c>
      <c r="V89" s="281"/>
      <c r="W89" s="198" t="s">
        <v>153</v>
      </c>
      <c r="X89" s="227" t="s">
        <v>201</v>
      </c>
      <c r="Y89" s="215">
        <v>1030171</v>
      </c>
    </row>
    <row r="90" spans="1:30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S90" s="34" t="s">
        <v>1569</v>
      </c>
      <c r="T90" s="34"/>
      <c r="U90" s="168"/>
      <c r="V90" s="1"/>
      <c r="W90" s="34"/>
      <c r="X90" s="34"/>
      <c r="Y90" s="198" t="s">
        <v>153</v>
      </c>
      <c r="Z90" s="203" t="s">
        <v>1570</v>
      </c>
      <c r="AA90" s="188"/>
      <c r="AB90" s="188"/>
      <c r="AC90" s="188"/>
    </row>
    <row r="91" spans="1:30" ht="19.5" customHeight="1" x14ac:dyDescent="0.25">
      <c r="A91" s="311"/>
      <c r="B91" s="314"/>
      <c r="C91" s="296"/>
      <c r="D91" s="298"/>
      <c r="E91" s="304"/>
      <c r="F91" s="304"/>
      <c r="G91" s="286"/>
      <c r="H91" s="286"/>
      <c r="I91" s="289"/>
      <c r="J91" s="289"/>
      <c r="K91" s="304"/>
      <c r="L91" s="304"/>
      <c r="M91" s="320"/>
      <c r="N91" s="323"/>
      <c r="O91" s="326"/>
      <c r="P91" s="329"/>
      <c r="Q91" s="62">
        <v>0.29166666666666669</v>
      </c>
    </row>
    <row r="92" spans="1:30" ht="19.5" customHeight="1" x14ac:dyDescent="0.25">
      <c r="A92" s="309" t="s">
        <v>31</v>
      </c>
      <c r="B92" s="312">
        <f>SUM(B76+1)</f>
        <v>46199</v>
      </c>
      <c r="C92" s="290" t="s">
        <v>1365</v>
      </c>
      <c r="D92" s="292"/>
      <c r="E92" s="302"/>
      <c r="F92" s="302"/>
      <c r="G92" s="284">
        <v>0.33055555555555555</v>
      </c>
      <c r="H92" s="284">
        <v>0.5</v>
      </c>
      <c r="I92" s="287">
        <v>0.55208333333333337</v>
      </c>
      <c r="J92" s="287">
        <v>0.70277777777777772</v>
      </c>
      <c r="K92" s="302"/>
      <c r="L92" s="302"/>
      <c r="M92" s="318">
        <f>(F100-E100)+(L100-K100)</f>
        <v>0</v>
      </c>
      <c r="N92" s="321">
        <f>(H92-G92)</f>
        <v>0.16944444444444445</v>
      </c>
      <c r="O92" s="324">
        <f>(J92-I92)</f>
        <v>0.15069444444444435</v>
      </c>
      <c r="P92" s="327">
        <f>SUM(M92:O100)</f>
        <v>0.32013888888888881</v>
      </c>
      <c r="R92" t="s">
        <v>835</v>
      </c>
      <c r="S92" s="34" t="s">
        <v>25</v>
      </c>
      <c r="U92" s="34"/>
    </row>
    <row r="93" spans="1:30" ht="19.5" customHeight="1" x14ac:dyDescent="0.3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S93" s="232" t="s">
        <v>836</v>
      </c>
      <c r="T93" s="34"/>
      <c r="U93" s="202"/>
      <c r="V93" s="202"/>
      <c r="W93" s="34"/>
      <c r="X93" s="34"/>
      <c r="Y93" s="1"/>
    </row>
    <row r="94" spans="1:30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R94" s="34"/>
      <c r="S94" s="34" t="s">
        <v>1148</v>
      </c>
      <c r="T94" s="34"/>
      <c r="U94" s="202"/>
      <c r="V94" s="202"/>
      <c r="W94" s="34"/>
      <c r="X94" s="34"/>
      <c r="Y94" s="1"/>
    </row>
    <row r="95" spans="1:30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S95" s="34"/>
      <c r="T95" s="34" t="s">
        <v>178</v>
      </c>
      <c r="U95" s="348" t="s">
        <v>1214</v>
      </c>
      <c r="V95" s="348"/>
      <c r="W95" s="268" t="s">
        <v>1529</v>
      </c>
      <c r="X95" s="184" t="s">
        <v>151</v>
      </c>
      <c r="Y95" s="227" t="s">
        <v>201</v>
      </c>
      <c r="Z95" s="215">
        <v>1030198</v>
      </c>
      <c r="AA95" s="195" t="s">
        <v>905</v>
      </c>
      <c r="AB95" s="189"/>
      <c r="AC95" s="189"/>
      <c r="AD95" s="189"/>
    </row>
    <row r="96" spans="1:30" ht="19.5" customHeight="1" x14ac:dyDescent="0.25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R96" s="34"/>
      <c r="S96" s="34"/>
      <c r="T96" s="34" t="s">
        <v>197</v>
      </c>
      <c r="U96" s="283" t="s">
        <v>986</v>
      </c>
      <c r="V96" s="283"/>
      <c r="W96" s="268" t="s">
        <v>195</v>
      </c>
      <c r="X96" s="184" t="s">
        <v>151</v>
      </c>
      <c r="Y96" s="227" t="s">
        <v>201</v>
      </c>
      <c r="Z96" s="215">
        <v>1029803</v>
      </c>
      <c r="AA96" s="195" t="s">
        <v>905</v>
      </c>
      <c r="AB96" s="189"/>
      <c r="AC96" s="189"/>
      <c r="AD96" s="189"/>
    </row>
    <row r="97" spans="1:26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R97" s="34"/>
      <c r="S97" s="34" t="s">
        <v>185</v>
      </c>
      <c r="T97" s="34"/>
      <c r="U97" s="202"/>
      <c r="V97" s="202"/>
      <c r="W97" s="34"/>
      <c r="X97" s="34"/>
      <c r="Y97" s="1"/>
    </row>
    <row r="98" spans="1:26" ht="19.5" customHeight="1" x14ac:dyDescent="0.25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3"/>
      <c r="L98" s="303"/>
      <c r="M98" s="319"/>
      <c r="N98" s="322"/>
      <c r="O98" s="325"/>
      <c r="P98" s="328"/>
      <c r="R98" s="34"/>
      <c r="S98" s="34"/>
      <c r="T98" s="34" t="s">
        <v>162</v>
      </c>
      <c r="U98" s="283" t="s">
        <v>992</v>
      </c>
      <c r="V98" s="283"/>
      <c r="W98" s="268" t="s">
        <v>1457</v>
      </c>
      <c r="X98" s="184" t="s">
        <v>151</v>
      </c>
      <c r="Y98" s="209" t="s">
        <v>201</v>
      </c>
      <c r="Z98" s="206">
        <v>1030200</v>
      </c>
    </row>
    <row r="99" spans="1:26" ht="19.5" customHeight="1" x14ac:dyDescent="0.25">
      <c r="A99" s="310"/>
      <c r="B99" s="313"/>
      <c r="C99" s="293"/>
      <c r="D99" s="295"/>
      <c r="E99" s="303"/>
      <c r="F99" s="303"/>
      <c r="G99" s="285"/>
      <c r="H99" s="285"/>
      <c r="I99" s="288"/>
      <c r="J99" s="288"/>
      <c r="K99" s="303"/>
      <c r="L99" s="303"/>
      <c r="M99" s="319"/>
      <c r="N99" s="322"/>
      <c r="O99" s="325"/>
      <c r="P99" s="328"/>
      <c r="R99" s="34"/>
      <c r="S99" s="34"/>
      <c r="T99" s="34"/>
      <c r="U99" s="202"/>
      <c r="V99" s="202"/>
      <c r="W99" s="34"/>
      <c r="X99" s="34"/>
      <c r="Y99" s="1"/>
    </row>
    <row r="100" spans="1:26" ht="19.5" customHeight="1" x14ac:dyDescent="0.25">
      <c r="A100" s="311"/>
      <c r="B100" s="314"/>
      <c r="C100" s="296"/>
      <c r="D100" s="298"/>
      <c r="E100" s="304"/>
      <c r="F100" s="304"/>
      <c r="G100" s="286"/>
      <c r="H100" s="286"/>
      <c r="I100" s="289"/>
      <c r="J100" s="289"/>
      <c r="K100" s="304"/>
      <c r="L100" s="304"/>
      <c r="M100" s="320"/>
      <c r="N100" s="323"/>
      <c r="O100" s="326"/>
      <c r="P100" s="329"/>
      <c r="Q100" s="62">
        <v>0.29166666666666669</v>
      </c>
    </row>
    <row r="101" spans="1:26" ht="19.5" customHeight="1" x14ac:dyDescent="0.25">
      <c r="A101" s="35" t="s">
        <v>34</v>
      </c>
      <c r="B101" s="36">
        <f>SUM(B92+1)</f>
        <v>46200</v>
      </c>
      <c r="C101" s="453"/>
      <c r="D101" s="454"/>
      <c r="E101" s="149"/>
      <c r="F101" s="149"/>
      <c r="G101" s="101"/>
      <c r="H101" s="101"/>
      <c r="I101" s="101"/>
      <c r="J101" s="101"/>
      <c r="K101" s="149"/>
      <c r="L101" s="149"/>
      <c r="M101" s="149">
        <f>(F101-E101)+(L101-K101)</f>
        <v>0</v>
      </c>
      <c r="N101" s="149">
        <f>(H101-G101)</f>
        <v>0</v>
      </c>
      <c r="O101" s="149">
        <f>(J101-I101)</f>
        <v>0</v>
      </c>
      <c r="P101" s="149">
        <f>SUM(M101:O102)</f>
        <v>0</v>
      </c>
      <c r="Q101" s="62">
        <v>0</v>
      </c>
    </row>
    <row r="102" spans="1:26" ht="19.5" customHeight="1" x14ac:dyDescent="0.25">
      <c r="A102" s="37" t="s">
        <v>35</v>
      </c>
      <c r="B102" s="36">
        <f>SUM(B101+1)</f>
        <v>46201</v>
      </c>
      <c r="C102" s="158"/>
      <c r="D102" s="159"/>
      <c r="E102" s="157"/>
      <c r="F102" s="157"/>
      <c r="G102" s="101"/>
      <c r="H102" s="101"/>
      <c r="I102" s="101"/>
      <c r="J102" s="101"/>
      <c r="K102" s="157"/>
      <c r="L102" s="157"/>
      <c r="M102" s="157"/>
      <c r="N102" s="157"/>
      <c r="O102" s="157"/>
      <c r="P102" s="157"/>
    </row>
    <row r="103" spans="1:26" ht="30" customHeight="1" x14ac:dyDescent="0.25">
      <c r="A103" s="38"/>
      <c r="B103" s="38"/>
      <c r="C103" s="38"/>
      <c r="D103" s="38"/>
      <c r="E103" s="39"/>
      <c r="F103" s="40"/>
      <c r="G103" s="40"/>
      <c r="H103" s="38"/>
      <c r="I103" s="38"/>
      <c r="J103" s="38"/>
      <c r="K103" s="41"/>
      <c r="L103" s="41"/>
      <c r="M103" s="41"/>
      <c r="N103" s="38"/>
    </row>
    <row r="104" spans="1:26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36</v>
      </c>
      <c r="K104" s="330"/>
      <c r="L104" s="330"/>
      <c r="M104" s="108">
        <f>SUM(M9+M37+M60+M76+M92+M101+M102)</f>
        <v>1.041666666666663E-2</v>
      </c>
      <c r="N104" s="110">
        <f>SUM(N9+N37+N60+N76+N92+N101+N102)</f>
        <v>0.90416666666666679</v>
      </c>
      <c r="O104" s="109">
        <f>SUM(O9+O37+O60+O76+O92+O101+O102)</f>
        <v>0.8555555555555554</v>
      </c>
      <c r="P104" s="111">
        <f>SUM(P9+P37+P60+P76+P92+P101+P102)</f>
        <v>1.7701388888888889</v>
      </c>
    </row>
    <row r="105" spans="1:26" ht="30.75" customHeight="1" x14ac:dyDescent="0.25">
      <c r="A105" s="38"/>
      <c r="B105" s="38"/>
      <c r="C105" s="38"/>
      <c r="D105" s="38"/>
      <c r="F105" s="38"/>
      <c r="G105" s="38"/>
      <c r="H105" s="38"/>
      <c r="I105" s="38"/>
      <c r="J105" s="330" t="s">
        <v>37</v>
      </c>
      <c r="K105" s="330"/>
      <c r="L105" s="331"/>
      <c r="M105" s="42"/>
      <c r="N105" s="51">
        <f>SUM(Q9:Q102)</f>
        <v>1.4583333333333335</v>
      </c>
      <c r="O105" s="43"/>
    </row>
    <row r="106" spans="1:26" ht="30.75" customHeight="1" x14ac:dyDescent="0.25">
      <c r="A106" s="38"/>
      <c r="B106" s="38"/>
      <c r="C106" s="38"/>
      <c r="D106" s="38"/>
      <c r="F106" s="38"/>
      <c r="G106" s="38"/>
      <c r="H106" s="38"/>
      <c r="I106" s="38"/>
      <c r="J106" s="330" t="s">
        <v>38</v>
      </c>
      <c r="K106" s="330"/>
      <c r="L106" s="331"/>
      <c r="M106" s="42"/>
      <c r="N106" s="51">
        <f>SUM(P104-N105)</f>
        <v>0.31180555555555545</v>
      </c>
      <c r="O106" s="43"/>
    </row>
    <row r="107" spans="1:26" ht="30.75" customHeight="1" x14ac:dyDescent="0.25">
      <c r="A107" s="38"/>
      <c r="B107" s="38"/>
      <c r="C107" s="38"/>
      <c r="D107" s="38"/>
      <c r="F107" s="38"/>
      <c r="G107" s="38"/>
      <c r="H107" s="38"/>
      <c r="I107" s="38"/>
      <c r="J107" s="330" t="s">
        <v>39</v>
      </c>
      <c r="K107" s="330"/>
      <c r="L107" s="331"/>
      <c r="M107" s="42"/>
      <c r="N107" s="52">
        <f>'SEM25'!N67</f>
        <v>9.7541666666666664</v>
      </c>
      <c r="O107" s="43"/>
    </row>
    <row r="108" spans="1:26" ht="30.75" customHeight="1" x14ac:dyDescent="0.25">
      <c r="H108" s="38"/>
      <c r="I108" s="38"/>
      <c r="J108" s="330" t="s">
        <v>40</v>
      </c>
      <c r="K108" s="330"/>
      <c r="L108" s="331"/>
      <c r="M108" s="44"/>
      <c r="N108" s="53">
        <f>N106+N107</f>
        <v>10.065972222222221</v>
      </c>
      <c r="O108" s="45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  <row r="117" spans="6:9" x14ac:dyDescent="0.25">
      <c r="F117" s="38"/>
      <c r="G117" s="38"/>
      <c r="H117" s="38"/>
      <c r="I117" s="38"/>
    </row>
    <row r="118" spans="6:9" x14ac:dyDescent="0.25">
      <c r="F118" s="38"/>
      <c r="G118" s="38"/>
      <c r="H118" s="38"/>
      <c r="I118" s="38"/>
    </row>
    <row r="119" spans="6:9" x14ac:dyDescent="0.25">
      <c r="F119" s="38"/>
      <c r="G119" s="38"/>
      <c r="H119" s="38"/>
      <c r="I119" s="38"/>
    </row>
    <row r="120" spans="6:9" x14ac:dyDescent="0.25">
      <c r="F120" s="38"/>
      <c r="G120" s="38"/>
      <c r="H120" s="38"/>
      <c r="I120" s="38"/>
    </row>
  </sheetData>
  <mergeCells count="121">
    <mergeCell ref="U49:V49"/>
    <mergeCell ref="V42:W42"/>
    <mergeCell ref="V43:W43"/>
    <mergeCell ref="U45:V45"/>
    <mergeCell ref="U46:V46"/>
    <mergeCell ref="U54:V54"/>
    <mergeCell ref="C101:D101"/>
    <mergeCell ref="K37:K59"/>
    <mergeCell ref="E92:E100"/>
    <mergeCell ref="J92:J100"/>
    <mergeCell ref="K92:K100"/>
    <mergeCell ref="I92:I100"/>
    <mergeCell ref="L92:L100"/>
    <mergeCell ref="U79:V79"/>
    <mergeCell ref="U80:V80"/>
    <mergeCell ref="U87:V87"/>
    <mergeCell ref="U88:V88"/>
    <mergeCell ref="U89:V89"/>
    <mergeCell ref="U95:V95"/>
    <mergeCell ref="U96:V96"/>
    <mergeCell ref="U98:V98"/>
    <mergeCell ref="Q6:Q7"/>
    <mergeCell ref="P9:P36"/>
    <mergeCell ref="P37:P59"/>
    <mergeCell ref="P92:P100"/>
    <mergeCell ref="M9:M36"/>
    <mergeCell ref="N9:N36"/>
    <mergeCell ref="O9:O36"/>
    <mergeCell ref="M37:M59"/>
    <mergeCell ref="N37:N59"/>
    <mergeCell ref="O37:O59"/>
    <mergeCell ref="O60:O75"/>
    <mergeCell ref="N76:N91"/>
    <mergeCell ref="O76:O91"/>
    <mergeCell ref="P76:P91"/>
    <mergeCell ref="M92:M100"/>
    <mergeCell ref="N92:N100"/>
    <mergeCell ref="O92:O100"/>
    <mergeCell ref="A1:N1"/>
    <mergeCell ref="G6:H6"/>
    <mergeCell ref="I6:J6"/>
    <mergeCell ref="K6:L6"/>
    <mergeCell ref="M6:P6"/>
    <mergeCell ref="A92:A100"/>
    <mergeCell ref="B9:B36"/>
    <mergeCell ref="B37:B59"/>
    <mergeCell ref="B60:B75"/>
    <mergeCell ref="B76:B91"/>
    <mergeCell ref="B92:B100"/>
    <mergeCell ref="A9:A36"/>
    <mergeCell ref="A37:A59"/>
    <mergeCell ref="A60:A75"/>
    <mergeCell ref="P60:P75"/>
    <mergeCell ref="A76:A91"/>
    <mergeCell ref="C76:D91"/>
    <mergeCell ref="K60:K75"/>
    <mergeCell ref="K76:K91"/>
    <mergeCell ref="E9:E36"/>
    <mergeCell ref="E37:E59"/>
    <mergeCell ref="E60:E75"/>
    <mergeCell ref="E76:E91"/>
    <mergeCell ref="K9:K36"/>
    <mergeCell ref="U21:V21"/>
    <mergeCell ref="L9:L36"/>
    <mergeCell ref="L37:L59"/>
    <mergeCell ref="L60:L75"/>
    <mergeCell ref="V34:W34"/>
    <mergeCell ref="V33:W33"/>
    <mergeCell ref="V35:W35"/>
    <mergeCell ref="U22:V22"/>
    <mergeCell ref="U30:V30"/>
    <mergeCell ref="U31:V31"/>
    <mergeCell ref="V18:W18"/>
    <mergeCell ref="V19:W19"/>
    <mergeCell ref="V32:W32"/>
    <mergeCell ref="V40:W40"/>
    <mergeCell ref="V41:W41"/>
    <mergeCell ref="N60:N75"/>
    <mergeCell ref="U63:V63"/>
    <mergeCell ref="U64:V64"/>
    <mergeCell ref="U65:V65"/>
    <mergeCell ref="U66:V66"/>
    <mergeCell ref="V71:W71"/>
    <mergeCell ref="V73:W73"/>
    <mergeCell ref="U56:V56"/>
    <mergeCell ref="U48:V48"/>
    <mergeCell ref="J108:L108"/>
    <mergeCell ref="J104:L104"/>
    <mergeCell ref="J105:L105"/>
    <mergeCell ref="J106:L106"/>
    <mergeCell ref="J107:L107"/>
    <mergeCell ref="C92:D100"/>
    <mergeCell ref="F92:F100"/>
    <mergeCell ref="H9:H36"/>
    <mergeCell ref="H37:H59"/>
    <mergeCell ref="H60:H75"/>
    <mergeCell ref="H76:H91"/>
    <mergeCell ref="H92:H100"/>
    <mergeCell ref="G9:G36"/>
    <mergeCell ref="G37:G59"/>
    <mergeCell ref="F9:F36"/>
    <mergeCell ref="F37:F59"/>
    <mergeCell ref="F60:F75"/>
    <mergeCell ref="F76:F91"/>
    <mergeCell ref="G60:G75"/>
    <mergeCell ref="G76:G91"/>
    <mergeCell ref="G92:G100"/>
    <mergeCell ref="C9:D36"/>
    <mergeCell ref="C37:D59"/>
    <mergeCell ref="C60:D75"/>
    <mergeCell ref="J9:J36"/>
    <mergeCell ref="J37:J59"/>
    <mergeCell ref="J60:J75"/>
    <mergeCell ref="J76:J91"/>
    <mergeCell ref="I9:I36"/>
    <mergeCell ref="I37:I59"/>
    <mergeCell ref="I60:I75"/>
    <mergeCell ref="I76:I91"/>
    <mergeCell ref="M60:M75"/>
    <mergeCell ref="M76:M91"/>
    <mergeCell ref="L76:L9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6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"/>
  <dimension ref="A1:F55"/>
  <sheetViews>
    <sheetView zoomScaleNormal="100" workbookViewId="0">
      <selection activeCell="C9" sqref="C9"/>
    </sheetView>
  </sheetViews>
  <sheetFormatPr defaultColWidth="11.453125" defaultRowHeight="12.5" x14ac:dyDescent="0.25"/>
  <cols>
    <col min="1" max="1" width="15.7265625" bestFit="1" customWidth="1"/>
    <col min="3" max="3" width="21.453125" customWidth="1"/>
    <col min="4" max="4" width="14.453125" bestFit="1" customWidth="1"/>
  </cols>
  <sheetData>
    <row r="1" spans="1:5" ht="13" x14ac:dyDescent="0.3">
      <c r="A1" t="s">
        <v>61</v>
      </c>
      <c r="B1" s="118" t="s">
        <v>1914</v>
      </c>
      <c r="D1" s="54"/>
      <c r="E1" s="100">
        <v>46204</v>
      </c>
    </row>
    <row r="3" spans="1:5" ht="13" thickBot="1" x14ac:dyDescent="0.3">
      <c r="D3" s="54"/>
    </row>
    <row r="4" spans="1:5" ht="13" thickBot="1" x14ac:dyDescent="0.3">
      <c r="A4" s="134" t="s">
        <v>63</v>
      </c>
      <c r="B4" s="134" t="s">
        <v>64</v>
      </c>
      <c r="C4" s="134" t="s">
        <v>65</v>
      </c>
      <c r="D4" s="68" t="s">
        <v>66</v>
      </c>
    </row>
    <row r="5" spans="1:5" x14ac:dyDescent="0.25">
      <c r="A5" s="69"/>
      <c r="B5" s="70"/>
      <c r="C5" s="70"/>
      <c r="D5" s="71"/>
    </row>
    <row r="6" spans="1:5" x14ac:dyDescent="0.25">
      <c r="A6" s="72" t="s">
        <v>87</v>
      </c>
      <c r="B6" s="88">
        <v>14</v>
      </c>
      <c r="C6" s="119" t="s">
        <v>107</v>
      </c>
      <c r="D6" s="74">
        <f>'SEM14 '!N105</f>
        <v>0.21805555555555545</v>
      </c>
    </row>
    <row r="7" spans="1:5" x14ac:dyDescent="0.25">
      <c r="A7" s="72"/>
      <c r="B7" s="88">
        <v>15</v>
      </c>
      <c r="C7" s="119" t="s">
        <v>107</v>
      </c>
      <c r="D7" s="74">
        <f>'SEM15'!N75</f>
        <v>0.14166666666666683</v>
      </c>
    </row>
    <row r="8" spans="1:5" x14ac:dyDescent="0.25">
      <c r="A8" s="72"/>
      <c r="B8" s="88">
        <v>16</v>
      </c>
      <c r="C8" s="119" t="s">
        <v>51</v>
      </c>
      <c r="D8" s="74">
        <f>'SEM16'!N29</f>
        <v>0</v>
      </c>
    </row>
    <row r="9" spans="1:5" x14ac:dyDescent="0.25">
      <c r="A9" s="72"/>
      <c r="B9" s="88">
        <v>17</v>
      </c>
      <c r="C9" s="119" t="s">
        <v>107</v>
      </c>
      <c r="D9" s="74">
        <f>'SEM17'!N103</f>
        <v>0.23263888888888884</v>
      </c>
    </row>
    <row r="10" spans="1:5" x14ac:dyDescent="0.25">
      <c r="A10" s="72" t="s">
        <v>88</v>
      </c>
      <c r="B10" s="88">
        <v>18</v>
      </c>
      <c r="C10" s="119" t="s">
        <v>107</v>
      </c>
      <c r="D10" s="74">
        <f>'SEM18'!N66</f>
        <v>0.21597222222222245</v>
      </c>
    </row>
    <row r="11" spans="1:5" x14ac:dyDescent="0.25">
      <c r="A11" s="72"/>
      <c r="B11" s="88">
        <v>19</v>
      </c>
      <c r="C11" s="119" t="s">
        <v>107</v>
      </c>
      <c r="D11" s="74">
        <f>'SEM19'!N82</f>
        <v>0.30138888888888871</v>
      </c>
    </row>
    <row r="12" spans="1:5" x14ac:dyDescent="0.25">
      <c r="A12" s="72"/>
      <c r="B12" s="88">
        <v>20</v>
      </c>
      <c r="C12" s="119" t="s">
        <v>107</v>
      </c>
      <c r="D12" s="74">
        <f>'SEM20'!N73</f>
        <v>0.19722222222222241</v>
      </c>
    </row>
    <row r="13" spans="1:5" x14ac:dyDescent="0.25">
      <c r="A13" s="72"/>
      <c r="B13" s="88">
        <v>21</v>
      </c>
      <c r="C13" s="119" t="s">
        <v>107</v>
      </c>
      <c r="D13" s="74">
        <f>'SEM21'!N76</f>
        <v>0.11180555555555571</v>
      </c>
    </row>
    <row r="14" spans="1:5" x14ac:dyDescent="0.25">
      <c r="A14" s="72" t="s">
        <v>89</v>
      </c>
      <c r="B14" s="88">
        <v>22</v>
      </c>
      <c r="C14" s="119" t="s">
        <v>107</v>
      </c>
      <c r="D14" s="74">
        <f>'SEM22'!N80</f>
        <v>0.18819444444444433</v>
      </c>
    </row>
    <row r="15" spans="1:5" x14ac:dyDescent="0.25">
      <c r="A15" s="72"/>
      <c r="B15" s="88">
        <v>23</v>
      </c>
      <c r="C15" s="119" t="s">
        <v>107</v>
      </c>
      <c r="D15" s="74">
        <f>'SEM23'!N91</f>
        <v>7.28125</v>
      </c>
    </row>
    <row r="16" spans="1:5" x14ac:dyDescent="0.25">
      <c r="A16" s="72"/>
      <c r="B16" s="88">
        <v>24</v>
      </c>
      <c r="C16" s="119" t="s">
        <v>107</v>
      </c>
      <c r="D16" s="74">
        <f>'SEM24'!N112</f>
        <v>0.65347222222222223</v>
      </c>
      <c r="E16" s="34"/>
    </row>
    <row r="17" spans="1:4" x14ac:dyDescent="0.25">
      <c r="A17" s="72"/>
      <c r="B17" s="88">
        <v>25</v>
      </c>
      <c r="C17" s="119" t="s">
        <v>107</v>
      </c>
      <c r="D17" s="74">
        <f>'SEM25'!N65</f>
        <v>0.21249999999999991</v>
      </c>
    </row>
    <row r="18" spans="1:4" x14ac:dyDescent="0.25">
      <c r="A18" s="72"/>
      <c r="B18" s="88">
        <v>26</v>
      </c>
      <c r="C18" s="119" t="s">
        <v>107</v>
      </c>
      <c r="D18" s="74">
        <f>'SEM26'!N106</f>
        <v>0.31180555555555545</v>
      </c>
    </row>
    <row r="19" spans="1:4" x14ac:dyDescent="0.25">
      <c r="A19" s="72"/>
      <c r="B19" s="73"/>
      <c r="C19" s="73"/>
      <c r="D19" s="74"/>
    </row>
    <row r="20" spans="1:4" x14ac:dyDescent="0.25">
      <c r="A20" s="72"/>
      <c r="B20" s="73"/>
      <c r="C20" s="73"/>
      <c r="D20" s="74"/>
    </row>
    <row r="21" spans="1:4" x14ac:dyDescent="0.25">
      <c r="A21" s="72"/>
      <c r="B21" s="73"/>
      <c r="C21" s="73"/>
      <c r="D21" s="74"/>
    </row>
    <row r="22" spans="1:4" x14ac:dyDescent="0.25">
      <c r="A22" s="72"/>
      <c r="B22" s="73"/>
      <c r="C22" s="73"/>
      <c r="D22" s="74"/>
    </row>
    <row r="23" spans="1:4" x14ac:dyDescent="0.25">
      <c r="A23" s="72"/>
      <c r="B23" s="73"/>
      <c r="C23" s="73"/>
      <c r="D23" s="74"/>
    </row>
    <row r="24" spans="1:4" x14ac:dyDescent="0.25">
      <c r="A24" s="72"/>
      <c r="B24" s="73"/>
      <c r="C24" s="73"/>
      <c r="D24" s="74"/>
    </row>
    <row r="25" spans="1:4" x14ac:dyDescent="0.25">
      <c r="A25" s="72"/>
      <c r="B25" s="73"/>
      <c r="C25" s="73"/>
      <c r="D25" s="74"/>
    </row>
    <row r="26" spans="1:4" ht="13" x14ac:dyDescent="0.3">
      <c r="A26" s="72"/>
      <c r="B26" s="73"/>
      <c r="C26" s="166" t="s">
        <v>90</v>
      </c>
      <c r="D26" s="74">
        <f>SUM(D6:D24)</f>
        <v>10.065972222222221</v>
      </c>
    </row>
    <row r="27" spans="1:4" ht="13" thickBot="1" x14ac:dyDescent="0.3">
      <c r="A27" s="92"/>
      <c r="B27" s="76"/>
      <c r="C27" s="76"/>
      <c r="D27" s="93"/>
    </row>
    <row r="28" spans="1:4" x14ac:dyDescent="0.25">
      <c r="B28" s="91"/>
      <c r="D28" s="54"/>
    </row>
    <row r="29" spans="1:4" x14ac:dyDescent="0.25">
      <c r="B29" s="91"/>
      <c r="D29" s="54"/>
    </row>
    <row r="30" spans="1:4" x14ac:dyDescent="0.25">
      <c r="B30" s="91"/>
      <c r="D30" s="54"/>
    </row>
    <row r="55" spans="6:6" x14ac:dyDescent="0.25">
      <c r="F55" s="100"/>
    </row>
  </sheetData>
  <phoneticPr fontId="1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99">
    <pageSetUpPr fitToPage="1"/>
  </sheetPr>
  <dimension ref="A1:AG91"/>
  <sheetViews>
    <sheetView topLeftCell="D29" zoomScale="85" zoomScaleNormal="85" workbookViewId="0">
      <selection activeCell="W81" sqref="W81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54296875" customWidth="1"/>
    <col min="20" max="20" width="13.1796875" customWidth="1"/>
    <col min="22" max="22" width="14.26953125" customWidth="1"/>
    <col min="24" max="24" width="14.1796875" customWidth="1"/>
  </cols>
  <sheetData>
    <row r="1" spans="1:30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0" ht="60.65" hidden="1" customHeight="1" x14ac:dyDescent="0.25"/>
    <row r="3" spans="1:30" s="3" customFormat="1" ht="12.75" customHeight="1" x14ac:dyDescent="0.25">
      <c r="K3" s="4"/>
      <c r="L3" s="4"/>
      <c r="M3" s="4"/>
      <c r="O3" s="5"/>
      <c r="P3" s="5"/>
      <c r="Q3" s="60"/>
    </row>
    <row r="4" spans="1:30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30" ht="39" customHeight="1" x14ac:dyDescent="0.35">
      <c r="A5" s="12" t="s">
        <v>91</v>
      </c>
      <c r="B5" s="13" t="s">
        <v>3</v>
      </c>
      <c r="C5" s="14">
        <f>SUM('SEM26'!B102+1)</f>
        <v>46202</v>
      </c>
      <c r="D5" s="15" t="s">
        <v>4</v>
      </c>
      <c r="E5" s="16">
        <f>SUM(B73)</f>
        <v>46208</v>
      </c>
      <c r="F5" s="17"/>
      <c r="G5" s="17"/>
      <c r="H5" s="17"/>
      <c r="I5" s="17"/>
      <c r="J5" s="17"/>
      <c r="K5" s="18"/>
      <c r="L5" s="18"/>
      <c r="P5" s="19"/>
    </row>
    <row r="6" spans="1:30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30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30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30" ht="19.5" customHeight="1" x14ac:dyDescent="0.25">
      <c r="A9" s="309" t="s">
        <v>20</v>
      </c>
      <c r="B9" s="312">
        <f>SUM(C5)</f>
        <v>46202</v>
      </c>
      <c r="C9" s="290" t="s">
        <v>1572</v>
      </c>
      <c r="D9" s="292"/>
      <c r="E9" s="302"/>
      <c r="F9" s="302"/>
      <c r="G9" s="284">
        <v>0.33333333333333331</v>
      </c>
      <c r="H9" s="284">
        <v>0.48958333333333331</v>
      </c>
      <c r="I9" s="287">
        <v>0.5625</v>
      </c>
      <c r="J9" s="287">
        <v>0.73541666666666672</v>
      </c>
      <c r="K9" s="302"/>
      <c r="L9" s="302"/>
      <c r="M9" s="318">
        <f>(F22-E22)+(L22-K22)</f>
        <v>0</v>
      </c>
      <c r="N9" s="321">
        <f>(H9-G9)</f>
        <v>0.15625</v>
      </c>
      <c r="O9" s="324">
        <f>(J9-I9)</f>
        <v>0.17291666666666672</v>
      </c>
      <c r="P9" s="327">
        <f>SUM(M9:O22)</f>
        <v>0.32916666666666672</v>
      </c>
      <c r="R9" t="s">
        <v>835</v>
      </c>
      <c r="S9" s="34" t="s">
        <v>24</v>
      </c>
      <c r="U9" s="34"/>
    </row>
    <row r="10" spans="1:30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836</v>
      </c>
      <c r="T10" s="34"/>
      <c r="U10" s="202"/>
      <c r="V10" s="202"/>
      <c r="W10" s="34"/>
      <c r="X10" s="34"/>
      <c r="Y10" s="1"/>
    </row>
    <row r="11" spans="1:30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 t="s">
        <v>1148</v>
      </c>
      <c r="T11" s="34"/>
      <c r="U11" s="202"/>
      <c r="V11" s="202"/>
      <c r="W11" s="34"/>
      <c r="X11" s="34"/>
      <c r="Y11" s="1"/>
    </row>
    <row r="12" spans="1:30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34"/>
      <c r="T12" s="34" t="s">
        <v>1500</v>
      </c>
      <c r="U12" s="348" t="s">
        <v>1499</v>
      </c>
      <c r="V12" s="348"/>
      <c r="W12" s="268" t="s">
        <v>1529</v>
      </c>
      <c r="X12" s="198" t="s">
        <v>153</v>
      </c>
      <c r="Y12" s="209" t="s">
        <v>201</v>
      </c>
      <c r="Z12" s="206">
        <v>1030226</v>
      </c>
      <c r="AA12" s="203" t="s">
        <v>905</v>
      </c>
      <c r="AB12" s="188"/>
      <c r="AC12" s="188"/>
      <c r="AD12" s="188"/>
    </row>
    <row r="13" spans="1:30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t="s">
        <v>840</v>
      </c>
      <c r="S13" s="34" t="s">
        <v>32</v>
      </c>
    </row>
    <row r="14" spans="1:30" ht="19.5" customHeight="1" x14ac:dyDescent="0.3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232" t="s">
        <v>1573</v>
      </c>
      <c r="U14" s="198" t="s">
        <v>153</v>
      </c>
      <c r="W14" s="34"/>
    </row>
    <row r="15" spans="1:30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t="s">
        <v>1571</v>
      </c>
      <c r="S15" t="s">
        <v>33</v>
      </c>
      <c r="U15" s="1"/>
      <c r="V15" s="1"/>
      <c r="W15" s="34"/>
    </row>
    <row r="16" spans="1:30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232" t="s">
        <v>1574</v>
      </c>
      <c r="U16" s="198" t="s">
        <v>153</v>
      </c>
      <c r="V16" s="1"/>
      <c r="W16" s="34"/>
    </row>
    <row r="17" spans="1:28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t="s">
        <v>825</v>
      </c>
      <c r="S17" t="s">
        <v>25</v>
      </c>
      <c r="U17" s="1"/>
      <c r="V17" s="1"/>
      <c r="W17" s="34"/>
    </row>
    <row r="18" spans="1:28" ht="19.5" customHeight="1" x14ac:dyDescent="0.3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232" t="s">
        <v>288</v>
      </c>
      <c r="U18" s="1"/>
      <c r="V18" s="1"/>
      <c r="W18" s="34"/>
    </row>
    <row r="19" spans="1:28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t="s">
        <v>1542</v>
      </c>
      <c r="T19" s="34"/>
      <c r="U19" s="168"/>
      <c r="V19" s="168"/>
      <c r="W19" s="1"/>
    </row>
    <row r="20" spans="1:28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T20" s="34" t="s">
        <v>162</v>
      </c>
      <c r="U20" s="280" t="s">
        <v>1543</v>
      </c>
      <c r="V20" s="280"/>
      <c r="W20" s="268" t="s">
        <v>1529</v>
      </c>
      <c r="X20" s="184" t="s">
        <v>151</v>
      </c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T21" s="34"/>
      <c r="U21" s="280" t="s">
        <v>1544</v>
      </c>
      <c r="V21" s="280"/>
      <c r="W21" s="268" t="s">
        <v>1529</v>
      </c>
      <c r="X21" s="184" t="s">
        <v>151</v>
      </c>
    </row>
    <row r="22" spans="1:28" ht="19.5" customHeight="1" x14ac:dyDescent="0.25">
      <c r="A22" s="311"/>
      <c r="B22" s="314"/>
      <c r="C22" s="296"/>
      <c r="D22" s="298"/>
      <c r="E22" s="304"/>
      <c r="F22" s="304"/>
      <c r="G22" s="286"/>
      <c r="H22" s="286"/>
      <c r="I22" s="289"/>
      <c r="J22" s="289"/>
      <c r="K22" s="304"/>
      <c r="L22" s="304"/>
      <c r="M22" s="320"/>
      <c r="N22" s="323"/>
      <c r="O22" s="326"/>
      <c r="P22" s="329"/>
      <c r="Q22" s="62">
        <v>0.29166666666666669</v>
      </c>
      <c r="T22" s="34"/>
      <c r="Y22" s="281"/>
      <c r="Z22" s="281"/>
      <c r="AA22" s="281"/>
    </row>
    <row r="23" spans="1:28" ht="19.5" customHeight="1" x14ac:dyDescent="0.25">
      <c r="A23" s="309" t="s">
        <v>22</v>
      </c>
      <c r="B23" s="312">
        <f>SUM(B9+1)</f>
        <v>46203</v>
      </c>
      <c r="C23" s="290" t="s">
        <v>1578</v>
      </c>
      <c r="D23" s="292"/>
      <c r="E23" s="302"/>
      <c r="F23" s="302"/>
      <c r="G23" s="284">
        <v>0.35</v>
      </c>
      <c r="H23" s="284">
        <v>0.52083333333333337</v>
      </c>
      <c r="I23" s="287">
        <v>0.55208333333333337</v>
      </c>
      <c r="J23" s="287">
        <v>0.68472222222222223</v>
      </c>
      <c r="K23" s="302"/>
      <c r="L23" s="302"/>
      <c r="M23" s="318">
        <f>(F34-E34)+(L34-K34)</f>
        <v>0</v>
      </c>
      <c r="N23" s="321">
        <f>(H23-G23)</f>
        <v>0.17083333333333339</v>
      </c>
      <c r="O23" s="324">
        <f>(J23-I23)</f>
        <v>0.13263888888888886</v>
      </c>
      <c r="P23" s="327">
        <f>SUM(M23:O34)</f>
        <v>0.30347222222222225</v>
      </c>
      <c r="R23" t="s">
        <v>825</v>
      </c>
      <c r="S23" t="s">
        <v>48</v>
      </c>
      <c r="U23" s="1"/>
      <c r="V23" s="1"/>
      <c r="W23" s="34"/>
    </row>
    <row r="24" spans="1:28" ht="19.5" customHeight="1" x14ac:dyDescent="0.3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232" t="s">
        <v>288</v>
      </c>
      <c r="U24" s="1"/>
      <c r="V24" s="1"/>
      <c r="W24" s="34"/>
      <c r="Y24" s="1"/>
      <c r="Z24" s="168"/>
      <c r="AA24" s="1"/>
      <c r="AB24" s="1"/>
    </row>
    <row r="25" spans="1:28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t="s">
        <v>1542</v>
      </c>
      <c r="T25" s="34"/>
      <c r="U25" s="168"/>
      <c r="V25" s="168"/>
      <c r="W25" s="1"/>
      <c r="Y25" s="1"/>
      <c r="Z25" s="168"/>
      <c r="AA25" s="1"/>
      <c r="AB25" s="1"/>
    </row>
    <row r="26" spans="1:28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T26" s="34" t="s">
        <v>162</v>
      </c>
      <c r="U26" s="280" t="s">
        <v>1543</v>
      </c>
      <c r="V26" s="280"/>
      <c r="W26" s="268" t="s">
        <v>1529</v>
      </c>
      <c r="X26" s="184" t="s">
        <v>151</v>
      </c>
      <c r="Y26" s="1"/>
      <c r="Z26" s="168"/>
      <c r="AA26" s="1"/>
      <c r="AB26" s="1"/>
    </row>
    <row r="27" spans="1:28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T27" s="34"/>
      <c r="U27" s="280" t="s">
        <v>1544</v>
      </c>
      <c r="V27" s="280"/>
      <c r="W27" s="268" t="s">
        <v>1529</v>
      </c>
      <c r="X27" s="184" t="s">
        <v>151</v>
      </c>
      <c r="Y27" s="1"/>
      <c r="Z27" s="168"/>
      <c r="AA27" s="1"/>
      <c r="AB27" s="1"/>
    </row>
    <row r="28" spans="1:28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t="s">
        <v>1575</v>
      </c>
      <c r="S28" s="34" t="s">
        <v>33</v>
      </c>
      <c r="T28" s="34"/>
      <c r="U28" s="168"/>
      <c r="V28" s="168"/>
      <c r="W28" s="34"/>
      <c r="Y28" s="1"/>
      <c r="Z28" s="168"/>
      <c r="AA28" s="1"/>
      <c r="AB28" s="1"/>
    </row>
    <row r="29" spans="1:28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232" t="s">
        <v>1576</v>
      </c>
      <c r="T29" s="34"/>
      <c r="U29" s="168"/>
      <c r="V29" s="168"/>
      <c r="W29" s="34"/>
      <c r="Y29" s="1"/>
      <c r="Z29" s="168"/>
      <c r="AA29" s="1"/>
      <c r="AB29" s="1"/>
    </row>
    <row r="30" spans="1:28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t="s">
        <v>1577</v>
      </c>
      <c r="T30" s="198" t="s">
        <v>153</v>
      </c>
      <c r="U30" s="168"/>
      <c r="V30" s="168"/>
      <c r="W30" s="34"/>
      <c r="Y30" s="1"/>
      <c r="Z30" s="168"/>
      <c r="AA30" s="1"/>
      <c r="AB30" s="1"/>
    </row>
    <row r="31" spans="1:28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34" t="s">
        <v>1579</v>
      </c>
      <c r="U31" s="168"/>
      <c r="V31" s="168"/>
      <c r="W31" s="34"/>
      <c r="Y31" s="1"/>
      <c r="Z31" s="168"/>
      <c r="AA31" s="1"/>
      <c r="AB31" s="1"/>
    </row>
    <row r="32" spans="1:28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34"/>
      <c r="T32" t="s">
        <v>1580</v>
      </c>
      <c r="U32" s="280" t="s">
        <v>1582</v>
      </c>
      <c r="V32" s="280"/>
      <c r="W32" s="34"/>
      <c r="X32" s="198" t="s">
        <v>153</v>
      </c>
      <c r="Y32" s="209" t="s">
        <v>201</v>
      </c>
      <c r="Z32" s="206">
        <v>1030256</v>
      </c>
      <c r="AA32" s="1"/>
      <c r="AB32" s="1"/>
    </row>
    <row r="33" spans="1:33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34"/>
      <c r="T33" t="s">
        <v>244</v>
      </c>
      <c r="U33" s="280" t="s">
        <v>1581</v>
      </c>
      <c r="V33" s="280"/>
      <c r="W33" s="34"/>
      <c r="X33" s="198" t="s">
        <v>153</v>
      </c>
      <c r="Y33" s="227" t="s">
        <v>201</v>
      </c>
      <c r="Z33" s="269">
        <v>1030253</v>
      </c>
      <c r="AA33" s="1"/>
      <c r="AB33" s="1"/>
    </row>
    <row r="34" spans="1:33" ht="19.5" customHeight="1" x14ac:dyDescent="0.25">
      <c r="A34" s="311"/>
      <c r="B34" s="314"/>
      <c r="C34" s="296"/>
      <c r="D34" s="298"/>
      <c r="E34" s="304"/>
      <c r="F34" s="304"/>
      <c r="G34" s="286"/>
      <c r="H34" s="286"/>
      <c r="I34" s="289"/>
      <c r="J34" s="289"/>
      <c r="K34" s="304"/>
      <c r="L34" s="304"/>
      <c r="M34" s="320"/>
      <c r="N34" s="323"/>
      <c r="O34" s="326"/>
      <c r="P34" s="329"/>
      <c r="Q34" s="62">
        <v>0.29166666666666669</v>
      </c>
    </row>
    <row r="35" spans="1:33" ht="19.5" customHeight="1" x14ac:dyDescent="0.25">
      <c r="A35" s="309" t="s">
        <v>26</v>
      </c>
      <c r="B35" s="312">
        <f>SUM(B23+1)</f>
        <v>46204</v>
      </c>
      <c r="C35" s="290" t="s">
        <v>825</v>
      </c>
      <c r="D35" s="292"/>
      <c r="E35" s="302"/>
      <c r="F35" s="302"/>
      <c r="G35" s="284">
        <v>0.31319444444444444</v>
      </c>
      <c r="H35" s="284">
        <v>0.52152777777777781</v>
      </c>
      <c r="I35" s="287">
        <v>0.55208333333333337</v>
      </c>
      <c r="J35" s="287">
        <v>0.71250000000000002</v>
      </c>
      <c r="K35" s="302"/>
      <c r="L35" s="302"/>
      <c r="M35" s="318">
        <f>(F40-E40)+(L40-K40)</f>
        <v>0</v>
      </c>
      <c r="N35" s="321">
        <f>(H35-G35)</f>
        <v>0.20833333333333337</v>
      </c>
      <c r="O35" s="324">
        <f>(J35-I35)</f>
        <v>0.16041666666666665</v>
      </c>
      <c r="P35" s="327">
        <f>SUM(M35:O40)</f>
        <v>0.36875000000000002</v>
      </c>
      <c r="R35" t="s">
        <v>825</v>
      </c>
      <c r="S35" t="s">
        <v>42</v>
      </c>
      <c r="U35" s="1"/>
      <c r="V35" s="1"/>
      <c r="W35" s="34"/>
    </row>
    <row r="36" spans="1:33" ht="19.5" customHeight="1" x14ac:dyDescent="0.3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S36" s="232" t="s">
        <v>288</v>
      </c>
      <c r="U36" s="1"/>
      <c r="V36" s="1"/>
      <c r="W36" s="34"/>
      <c r="Y36" s="1"/>
      <c r="Z36" s="1"/>
      <c r="AA36" s="1"/>
      <c r="AB36" s="1"/>
      <c r="AC36" s="1"/>
    </row>
    <row r="37" spans="1:33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t="s">
        <v>1542</v>
      </c>
      <c r="T37" s="34"/>
      <c r="U37" s="168"/>
      <c r="V37" s="168"/>
      <c r="W37" s="1"/>
      <c r="Y37" s="1"/>
      <c r="Z37" s="1"/>
      <c r="AA37" s="1"/>
      <c r="AB37" s="1"/>
      <c r="AC37" s="1"/>
    </row>
    <row r="38" spans="1:33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T38" s="34" t="s">
        <v>162</v>
      </c>
      <c r="U38" s="280" t="s">
        <v>1543</v>
      </c>
      <c r="V38" s="280"/>
      <c r="W38" s="268" t="s">
        <v>1529</v>
      </c>
      <c r="X38" s="198" t="s">
        <v>153</v>
      </c>
      <c r="Y38" s="227" t="s">
        <v>201</v>
      </c>
      <c r="Z38" s="215">
        <v>1030298</v>
      </c>
      <c r="AA38" s="215" t="s">
        <v>1028</v>
      </c>
      <c r="AB38" s="217"/>
      <c r="AC38" s="217"/>
      <c r="AD38" s="195" t="s">
        <v>952</v>
      </c>
      <c r="AE38" s="189"/>
      <c r="AF38" s="189"/>
      <c r="AG38" s="189"/>
    </row>
    <row r="39" spans="1:33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T39" s="34"/>
      <c r="U39" s="280" t="s">
        <v>1544</v>
      </c>
      <c r="V39" s="280"/>
      <c r="W39" s="268" t="s">
        <v>1529</v>
      </c>
      <c r="X39" s="198" t="s">
        <v>153</v>
      </c>
      <c r="Y39" s="227" t="s">
        <v>201</v>
      </c>
      <c r="Z39" s="215">
        <v>1030298</v>
      </c>
      <c r="AA39" s="215" t="s">
        <v>1028</v>
      </c>
      <c r="AB39" s="217"/>
      <c r="AC39" s="217"/>
      <c r="AD39" s="195" t="s">
        <v>952</v>
      </c>
      <c r="AE39" s="189"/>
      <c r="AF39" s="189"/>
      <c r="AG39" s="189"/>
    </row>
    <row r="40" spans="1:33" ht="19.5" customHeight="1" x14ac:dyDescent="0.25">
      <c r="A40" s="311"/>
      <c r="B40" s="314"/>
      <c r="C40" s="296"/>
      <c r="D40" s="298"/>
      <c r="E40" s="304"/>
      <c r="F40" s="304"/>
      <c r="G40" s="286"/>
      <c r="H40" s="286"/>
      <c r="I40" s="289"/>
      <c r="J40" s="289"/>
      <c r="K40" s="304"/>
      <c r="L40" s="304"/>
      <c r="M40" s="320"/>
      <c r="N40" s="323"/>
      <c r="O40" s="326"/>
      <c r="P40" s="329"/>
      <c r="Q40" s="62">
        <v>0.29166666666666669</v>
      </c>
    </row>
    <row r="41" spans="1:33" ht="19.5" customHeight="1" x14ac:dyDescent="0.25">
      <c r="A41" s="309" t="s">
        <v>30</v>
      </c>
      <c r="B41" s="312">
        <f>SUM(B35+1)</f>
        <v>46205</v>
      </c>
      <c r="C41" s="290" t="s">
        <v>1588</v>
      </c>
      <c r="D41" s="292"/>
      <c r="E41" s="302"/>
      <c r="F41" s="302"/>
      <c r="G41" s="284">
        <v>0.34236111111111112</v>
      </c>
      <c r="H41" s="284">
        <v>0.52083333333333337</v>
      </c>
      <c r="I41" s="287">
        <v>0.54166666666666663</v>
      </c>
      <c r="J41" s="287">
        <v>0.73541666666666672</v>
      </c>
      <c r="K41" s="302"/>
      <c r="L41" s="302"/>
      <c r="M41" s="318">
        <f>(F57-E57)+(L57-K57)</f>
        <v>0</v>
      </c>
      <c r="N41" s="321">
        <f>(H41-G41)</f>
        <v>0.17847222222222225</v>
      </c>
      <c r="O41" s="324">
        <f>(J41-I41)</f>
        <v>0.19375000000000009</v>
      </c>
      <c r="P41" s="327">
        <f>SUM(M41:O57)</f>
        <v>0.37222222222222234</v>
      </c>
      <c r="R41" t="s">
        <v>1575</v>
      </c>
      <c r="S41" s="34" t="s">
        <v>33</v>
      </c>
    </row>
    <row r="42" spans="1:33" ht="19.5" customHeight="1" x14ac:dyDescent="0.3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232" t="s">
        <v>1576</v>
      </c>
      <c r="T42" s="34"/>
      <c r="U42" s="168"/>
      <c r="V42" s="1"/>
    </row>
    <row r="43" spans="1:33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t="s">
        <v>1584</v>
      </c>
      <c r="T43" s="34"/>
      <c r="U43" s="168"/>
      <c r="V43" s="198" t="s">
        <v>153</v>
      </c>
      <c r="W43" s="227" t="s">
        <v>201</v>
      </c>
      <c r="X43" s="215">
        <v>1030300</v>
      </c>
      <c r="Y43" s="195" t="s">
        <v>1028</v>
      </c>
      <c r="Z43" s="189"/>
      <c r="AA43" s="189"/>
    </row>
    <row r="44" spans="1:33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S44" t="s">
        <v>1583</v>
      </c>
      <c r="T44" s="34"/>
      <c r="U44" s="168"/>
      <c r="V44" s="198" t="s">
        <v>153</v>
      </c>
      <c r="W44" s="227" t="s">
        <v>201</v>
      </c>
      <c r="X44" s="217">
        <v>1030301</v>
      </c>
      <c r="Y44" s="195" t="s">
        <v>1585</v>
      </c>
      <c r="Z44" s="189"/>
      <c r="AA44" s="189"/>
      <c r="AB44" s="189"/>
      <c r="AC44" s="189"/>
    </row>
    <row r="45" spans="1:33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 t="s">
        <v>299</v>
      </c>
      <c r="S45" s="34" t="s">
        <v>24</v>
      </c>
      <c r="T45" s="34"/>
      <c r="U45" s="168"/>
      <c r="V45" s="34"/>
      <c r="W45" s="34"/>
      <c r="Y45" s="34"/>
    </row>
    <row r="46" spans="1:33" ht="19.5" customHeight="1" x14ac:dyDescent="0.3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232" t="s">
        <v>562</v>
      </c>
      <c r="T46" s="34"/>
      <c r="U46" s="168"/>
      <c r="V46" s="34"/>
      <c r="W46" s="34"/>
      <c r="Y46" s="34"/>
    </row>
    <row r="47" spans="1:33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 t="s">
        <v>1586</v>
      </c>
      <c r="T47" s="34"/>
      <c r="U47" s="168"/>
      <c r="V47" s="34"/>
      <c r="W47" s="198" t="s">
        <v>153</v>
      </c>
      <c r="Y47" s="34"/>
    </row>
    <row r="48" spans="1:33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s="34" t="s">
        <v>133</v>
      </c>
      <c r="S48" s="34" t="s">
        <v>24</v>
      </c>
      <c r="T48" s="34"/>
      <c r="U48" s="168"/>
      <c r="V48" s="34"/>
      <c r="W48" s="34"/>
      <c r="Y48" s="34"/>
    </row>
    <row r="49" spans="1:28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154</v>
      </c>
      <c r="T49" s="34"/>
      <c r="U49" s="168"/>
      <c r="V49" s="34"/>
      <c r="W49" s="34"/>
      <c r="Y49" s="34"/>
    </row>
    <row r="50" spans="1:28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34" t="s">
        <v>1587</v>
      </c>
      <c r="T50" s="34"/>
      <c r="U50" s="168"/>
      <c r="V50" s="34"/>
      <c r="W50" s="34"/>
      <c r="Y50" s="198" t="s">
        <v>153</v>
      </c>
    </row>
    <row r="51" spans="1:28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R51" s="34" t="s">
        <v>825</v>
      </c>
      <c r="S51" s="34" t="s">
        <v>43</v>
      </c>
      <c r="T51" s="34"/>
      <c r="U51" s="168"/>
      <c r="V51" s="34"/>
      <c r="W51" s="34"/>
      <c r="Y51" s="34"/>
    </row>
    <row r="52" spans="1:28" ht="19.5" customHeight="1" x14ac:dyDescent="0.3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232" t="s">
        <v>288</v>
      </c>
      <c r="T52" s="34"/>
      <c r="U52" s="168"/>
      <c r="V52" s="34"/>
      <c r="W52" s="34"/>
      <c r="Y52" s="34"/>
    </row>
    <row r="53" spans="1:28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34" t="s">
        <v>200</v>
      </c>
      <c r="T53" s="34"/>
      <c r="U53" s="168"/>
      <c r="V53" s="34"/>
      <c r="W53" s="34"/>
      <c r="Y53" s="34"/>
    </row>
    <row r="54" spans="1:28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34"/>
      <c r="T54" s="34" t="s">
        <v>1589</v>
      </c>
      <c r="U54" s="280" t="s">
        <v>1591</v>
      </c>
      <c r="V54" s="280"/>
      <c r="W54" s="268" t="s">
        <v>1457</v>
      </c>
      <c r="X54" s="198" t="s">
        <v>153</v>
      </c>
      <c r="Y54" s="209" t="s">
        <v>201</v>
      </c>
      <c r="Z54" s="206">
        <v>1030312</v>
      </c>
    </row>
    <row r="55" spans="1:28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34"/>
      <c r="T55" s="34" t="s">
        <v>1590</v>
      </c>
      <c r="U55" s="280" t="s">
        <v>1592</v>
      </c>
      <c r="V55" s="280"/>
      <c r="W55" s="268" t="s">
        <v>1457</v>
      </c>
      <c r="X55" s="198" t="s">
        <v>153</v>
      </c>
      <c r="Y55" s="209" t="s">
        <v>201</v>
      </c>
      <c r="Z55" s="206">
        <v>1030312</v>
      </c>
    </row>
    <row r="56" spans="1:28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34"/>
      <c r="T56" s="34"/>
      <c r="U56" s="168"/>
      <c r="V56" s="34"/>
      <c r="W56" s="34"/>
      <c r="Y56" s="34"/>
    </row>
    <row r="57" spans="1:28" ht="19.5" customHeight="1" x14ac:dyDescent="0.25">
      <c r="A57" s="311"/>
      <c r="B57" s="314"/>
      <c r="C57" s="296"/>
      <c r="D57" s="298"/>
      <c r="E57" s="304"/>
      <c r="F57" s="304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</row>
    <row r="58" spans="1:28" ht="19.5" customHeight="1" x14ac:dyDescent="0.25">
      <c r="A58" s="309" t="s">
        <v>31</v>
      </c>
      <c r="B58" s="312">
        <f>SUM(B41+1)</f>
        <v>46206</v>
      </c>
      <c r="C58" s="290" t="s">
        <v>1595</v>
      </c>
      <c r="D58" s="292"/>
      <c r="E58" s="302"/>
      <c r="F58" s="302"/>
      <c r="G58" s="284">
        <v>0.3347222222222222</v>
      </c>
      <c r="H58" s="284">
        <v>0.52083333333333337</v>
      </c>
      <c r="I58" s="287">
        <v>0.55208333333333337</v>
      </c>
      <c r="J58" s="287">
        <v>0.66874999999999996</v>
      </c>
      <c r="K58" s="302"/>
      <c r="L58" s="302"/>
      <c r="M58" s="318">
        <f>(F71-E71)+(L71-K71)</f>
        <v>0</v>
      </c>
      <c r="N58" s="321">
        <f>(H58-G58)</f>
        <v>0.18611111111111117</v>
      </c>
      <c r="O58" s="324">
        <f>(J58-I58)</f>
        <v>0.11666666666666659</v>
      </c>
      <c r="P58" s="327">
        <f>SUM(M58:O71)</f>
        <v>0.30277777777777776</v>
      </c>
      <c r="R58" s="34" t="s">
        <v>825</v>
      </c>
      <c r="S58" s="34" t="s">
        <v>23</v>
      </c>
      <c r="T58" s="34"/>
      <c r="U58" s="168"/>
      <c r="V58" s="34"/>
      <c r="W58" s="34"/>
      <c r="Y58" s="34"/>
    </row>
    <row r="59" spans="1:28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232" t="s">
        <v>288</v>
      </c>
      <c r="T59" s="34"/>
      <c r="U59" s="168"/>
      <c r="V59" s="34"/>
      <c r="W59" s="34"/>
      <c r="Y59" s="34"/>
    </row>
    <row r="60" spans="1:28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34" t="s">
        <v>200</v>
      </c>
      <c r="T60" s="34"/>
      <c r="U60" s="168"/>
      <c r="V60" s="34"/>
      <c r="W60" s="34"/>
      <c r="Y60" s="34"/>
    </row>
    <row r="61" spans="1:28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/>
      <c r="T61" s="34" t="s">
        <v>1589</v>
      </c>
      <c r="U61" s="280" t="s">
        <v>1591</v>
      </c>
      <c r="V61" s="280"/>
      <c r="W61" s="268" t="s">
        <v>1457</v>
      </c>
      <c r="X61" s="198" t="s">
        <v>153</v>
      </c>
      <c r="Y61" s="209" t="s">
        <v>201</v>
      </c>
      <c r="Z61" s="206">
        <v>1030312</v>
      </c>
    </row>
    <row r="62" spans="1:28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/>
      <c r="T62" s="34" t="s">
        <v>1590</v>
      </c>
      <c r="U62" s="280" t="s">
        <v>1592</v>
      </c>
      <c r="V62" s="280"/>
      <c r="W62" s="268" t="s">
        <v>1457</v>
      </c>
      <c r="X62" s="198" t="s">
        <v>153</v>
      </c>
      <c r="Y62" s="209" t="s">
        <v>201</v>
      </c>
      <c r="Z62" s="206">
        <v>1030312</v>
      </c>
    </row>
    <row r="63" spans="1:28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 t="s">
        <v>1575</v>
      </c>
      <c r="S63" s="34" t="s">
        <v>24</v>
      </c>
      <c r="T63" s="34"/>
      <c r="U63" s="280"/>
      <c r="V63" s="280"/>
      <c r="W63" s="34"/>
      <c r="X63" s="34"/>
      <c r="Y63" s="1"/>
      <c r="Z63" s="280"/>
      <c r="AA63" s="280"/>
      <c r="AB63" s="280"/>
    </row>
    <row r="64" spans="1:28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/>
      <c r="S64" s="232" t="s">
        <v>1576</v>
      </c>
      <c r="T64" s="34"/>
      <c r="U64" s="168"/>
      <c r="V64" s="168"/>
      <c r="W64" s="34"/>
      <c r="X64" s="34"/>
      <c r="Y64" s="1"/>
      <c r="Z64" s="168"/>
      <c r="AA64" s="168"/>
      <c r="AB64" s="168"/>
    </row>
    <row r="65" spans="1:28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/>
      <c r="S65" s="34" t="s">
        <v>1593</v>
      </c>
      <c r="T65" s="34"/>
      <c r="U65" s="168"/>
      <c r="V65" s="198" t="s">
        <v>153</v>
      </c>
      <c r="W65" s="268" t="s">
        <v>1594</v>
      </c>
      <c r="X65" s="209" t="s">
        <v>201</v>
      </c>
      <c r="Y65" s="206">
        <v>1030329</v>
      </c>
      <c r="Z65" s="168"/>
      <c r="AA65" s="168"/>
      <c r="AB65" s="168"/>
    </row>
    <row r="66" spans="1:28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34" t="s">
        <v>239</v>
      </c>
      <c r="T66" s="34"/>
      <c r="U66" s="168"/>
      <c r="W66" s="34"/>
      <c r="X66" s="34"/>
      <c r="Y66" s="34"/>
      <c r="Z66" s="168"/>
      <c r="AA66" s="168"/>
      <c r="AB66" s="168"/>
    </row>
    <row r="67" spans="1:28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34"/>
      <c r="T67" s="34" t="s">
        <v>244</v>
      </c>
      <c r="U67" s="280" t="s">
        <v>1581</v>
      </c>
      <c r="V67" s="280"/>
      <c r="W67" s="270"/>
      <c r="X67" s="227" t="s">
        <v>201</v>
      </c>
      <c r="Y67" s="215">
        <v>1030330</v>
      </c>
      <c r="Z67" s="168"/>
      <c r="AA67" s="168"/>
      <c r="AB67" s="168"/>
    </row>
    <row r="68" spans="1:28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835</v>
      </c>
      <c r="S68" s="34" t="s">
        <v>23</v>
      </c>
      <c r="T68" s="34"/>
      <c r="U68" s="168"/>
      <c r="W68" s="270"/>
      <c r="X68" s="34"/>
      <c r="Y68" s="34"/>
      <c r="Z68" s="168"/>
      <c r="AA68" s="168"/>
      <c r="AB68" s="168"/>
    </row>
    <row r="69" spans="1:28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232" t="s">
        <v>836</v>
      </c>
      <c r="T69" s="34"/>
      <c r="U69" s="168"/>
      <c r="W69" s="270"/>
      <c r="X69" s="34"/>
      <c r="Y69" s="34"/>
      <c r="Z69" s="168"/>
      <c r="AA69" s="168"/>
      <c r="AB69" s="168"/>
    </row>
    <row r="70" spans="1:28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R70" s="34"/>
      <c r="S70" s="34" t="s">
        <v>1596</v>
      </c>
      <c r="T70" s="34"/>
      <c r="U70" s="168"/>
      <c r="W70" s="270"/>
      <c r="X70" s="184" t="s">
        <v>151</v>
      </c>
      <c r="Y70" s="34"/>
      <c r="Z70" s="168"/>
      <c r="AA70" s="168"/>
      <c r="AB70" s="168"/>
    </row>
    <row r="71" spans="1:28" ht="19.5" customHeight="1" x14ac:dyDescent="0.25">
      <c r="A71" s="311"/>
      <c r="B71" s="314"/>
      <c r="C71" s="296"/>
      <c r="D71" s="298"/>
      <c r="E71" s="304"/>
      <c r="F71" s="304"/>
      <c r="G71" s="286"/>
      <c r="H71" s="286"/>
      <c r="I71" s="289"/>
      <c r="J71" s="289"/>
      <c r="K71" s="304"/>
      <c r="L71" s="304"/>
      <c r="M71" s="320"/>
      <c r="N71" s="323"/>
      <c r="O71" s="326"/>
      <c r="P71" s="329"/>
      <c r="Q71" s="62">
        <v>0.29166666666666669</v>
      </c>
      <c r="W71" s="270"/>
    </row>
    <row r="72" spans="1:28" ht="19.5" customHeight="1" x14ac:dyDescent="0.25">
      <c r="A72" s="35" t="s">
        <v>34</v>
      </c>
      <c r="B72" s="36">
        <f>SUM(B58+1)</f>
        <v>46207</v>
      </c>
      <c r="C72" s="290"/>
      <c r="D72" s="292"/>
      <c r="E72" s="302"/>
      <c r="F72" s="302"/>
      <c r="G72" s="302"/>
      <c r="H72" s="302"/>
      <c r="I72" s="302"/>
      <c r="J72" s="302"/>
      <c r="K72" s="302"/>
      <c r="L72" s="302"/>
      <c r="M72" s="318">
        <f>(F72-E72)+(L72-K72)</f>
        <v>0</v>
      </c>
      <c r="N72" s="318">
        <f>(H72-G72)+(J72-I72)</f>
        <v>0</v>
      </c>
      <c r="O72" s="318">
        <f>(H72-G72)+(J72-I72)</f>
        <v>0</v>
      </c>
      <c r="P72" s="318">
        <f>SUM(M72:O73)</f>
        <v>0</v>
      </c>
      <c r="W72" s="270"/>
    </row>
    <row r="73" spans="1:28" ht="19.5" customHeight="1" x14ac:dyDescent="0.25">
      <c r="A73" s="37" t="s">
        <v>35</v>
      </c>
      <c r="B73" s="36">
        <f>SUM(B72+1)</f>
        <v>46208</v>
      </c>
      <c r="C73" s="296"/>
      <c r="D73" s="298"/>
      <c r="E73" s="304"/>
      <c r="F73" s="304"/>
      <c r="G73" s="304"/>
      <c r="H73" s="304"/>
      <c r="I73" s="304"/>
      <c r="J73" s="304"/>
      <c r="K73" s="304"/>
      <c r="L73" s="304"/>
      <c r="M73" s="320"/>
      <c r="N73" s="320"/>
      <c r="O73" s="320"/>
      <c r="P73" s="320"/>
      <c r="W73" s="270"/>
    </row>
    <row r="74" spans="1:28" ht="30" customHeight="1" x14ac:dyDescent="0.25">
      <c r="A74" s="38"/>
      <c r="B74" s="38"/>
      <c r="C74" s="38"/>
      <c r="D74" s="38"/>
      <c r="E74" s="39"/>
      <c r="F74" s="40"/>
      <c r="G74" s="40"/>
      <c r="H74" s="38"/>
      <c r="I74" s="38"/>
      <c r="J74" s="38"/>
      <c r="K74" s="41"/>
      <c r="L74" s="41"/>
      <c r="M74" s="41"/>
      <c r="N74" s="38"/>
      <c r="W74" s="270"/>
    </row>
    <row r="75" spans="1:28" ht="30.75" customHeight="1" x14ac:dyDescent="0.25">
      <c r="A75" s="38"/>
      <c r="B75" s="38"/>
      <c r="C75" s="38"/>
      <c r="D75" s="38"/>
      <c r="F75" s="38"/>
      <c r="G75" s="38"/>
      <c r="H75" s="38"/>
      <c r="I75" s="38"/>
      <c r="J75" s="330" t="s">
        <v>36</v>
      </c>
      <c r="K75" s="330"/>
      <c r="L75" s="330"/>
      <c r="M75" s="108">
        <f>SUM(M9+M23+M35+M41+M58+M72+M73)</f>
        <v>0</v>
      </c>
      <c r="N75" s="110">
        <f>SUM(N9+N23+N35+N41+N58+N72+N73)</f>
        <v>0.90000000000000013</v>
      </c>
      <c r="O75" s="109">
        <f>SUM(O9+O23+O35+O41+O58+O72+O73)</f>
        <v>0.77638888888888891</v>
      </c>
      <c r="P75" s="111">
        <f>SUM(P9+P23+P35+P41+P58+P72+P73)</f>
        <v>1.6763888888888892</v>
      </c>
      <c r="W75" s="270"/>
    </row>
    <row r="76" spans="1:28" ht="30.75" customHeight="1" x14ac:dyDescent="0.25">
      <c r="A76" s="38"/>
      <c r="B76" s="38"/>
      <c r="C76" s="38"/>
      <c r="D76" s="38"/>
      <c r="F76" s="38"/>
      <c r="G76" s="38"/>
      <c r="H76" s="38"/>
      <c r="I76" s="38"/>
      <c r="J76" s="330" t="s">
        <v>37</v>
      </c>
      <c r="K76" s="330"/>
      <c r="L76" s="331"/>
      <c r="M76" s="42"/>
      <c r="N76" s="51">
        <f>SUM(Q9:Q73)</f>
        <v>1.4583333333333335</v>
      </c>
      <c r="O76" s="43"/>
      <c r="W76" s="270"/>
    </row>
    <row r="77" spans="1:28" ht="30.75" customHeight="1" x14ac:dyDescent="0.25">
      <c r="A77" s="38"/>
      <c r="B77" s="38"/>
      <c r="C77" s="38"/>
      <c r="D77" s="38"/>
      <c r="F77" s="38"/>
      <c r="G77" s="38"/>
      <c r="H77" s="38"/>
      <c r="I77" s="38"/>
      <c r="J77" s="330" t="s">
        <v>38</v>
      </c>
      <c r="K77" s="330"/>
      <c r="L77" s="331"/>
      <c r="M77" s="42"/>
      <c r="N77" s="51">
        <f>SUM(P75-N76)</f>
        <v>0.21805555555555567</v>
      </c>
      <c r="O77" s="43"/>
      <c r="W77" s="270"/>
    </row>
    <row r="78" spans="1:28" ht="30.75" customHeight="1" x14ac:dyDescent="0.25">
      <c r="A78" s="38"/>
      <c r="B78" s="38"/>
      <c r="C78" s="38"/>
      <c r="D78" s="38"/>
      <c r="F78" s="38"/>
      <c r="G78" s="38"/>
      <c r="H78" s="38"/>
      <c r="I78" s="38"/>
      <c r="J78" s="330" t="s">
        <v>39</v>
      </c>
      <c r="K78" s="330"/>
      <c r="L78" s="331"/>
      <c r="M78" s="42"/>
      <c r="N78" s="51">
        <f>'SEM26'!N108</f>
        <v>10.065972222222221</v>
      </c>
      <c r="O78" s="43"/>
      <c r="W78" s="270"/>
    </row>
    <row r="79" spans="1:28" ht="30.75" customHeight="1" x14ac:dyDescent="0.25">
      <c r="H79" s="38"/>
      <c r="I79" s="38"/>
      <c r="J79" s="330" t="s">
        <v>40</v>
      </c>
      <c r="K79" s="330"/>
      <c r="L79" s="331"/>
      <c r="M79" s="44"/>
      <c r="N79" s="52">
        <f>N77+N78</f>
        <v>10.284027777777776</v>
      </c>
      <c r="O79" s="45"/>
      <c r="W79" s="270"/>
    </row>
    <row r="80" spans="1:28" ht="16" x14ac:dyDescent="0.25">
      <c r="W80" s="270"/>
    </row>
    <row r="81" spans="6:23" ht="16" x14ac:dyDescent="0.25">
      <c r="W81" s="270"/>
    </row>
    <row r="86" spans="6:23" x14ac:dyDescent="0.25">
      <c r="F86" s="38"/>
      <c r="G86" s="38"/>
      <c r="H86" s="38"/>
      <c r="I86" s="38"/>
    </row>
    <row r="87" spans="6:23" x14ac:dyDescent="0.25">
      <c r="F87" s="38"/>
      <c r="G87" s="38"/>
      <c r="H87" s="38"/>
      <c r="I87" s="38"/>
    </row>
    <row r="88" spans="6:23" x14ac:dyDescent="0.25">
      <c r="F88" s="38"/>
      <c r="G88" s="38"/>
      <c r="H88" s="38"/>
      <c r="I88" s="38"/>
    </row>
    <row r="89" spans="6:23" x14ac:dyDescent="0.25">
      <c r="F89" s="38"/>
      <c r="G89" s="38"/>
      <c r="H89" s="38"/>
      <c r="I89" s="38"/>
    </row>
    <row r="90" spans="6:23" x14ac:dyDescent="0.25">
      <c r="F90" s="38"/>
      <c r="G90" s="38"/>
      <c r="H90" s="38"/>
      <c r="I90" s="38"/>
    </row>
    <row r="91" spans="6:23" x14ac:dyDescent="0.25">
      <c r="F91" s="38"/>
      <c r="G91" s="38"/>
      <c r="H91" s="38"/>
      <c r="I91" s="38"/>
    </row>
  </sheetData>
  <mergeCells count="116">
    <mergeCell ref="Y22:AA22"/>
    <mergeCell ref="C72:D73"/>
    <mergeCell ref="Q6:Q7"/>
    <mergeCell ref="M58:M71"/>
    <mergeCell ref="N58:N71"/>
    <mergeCell ref="O58:O71"/>
    <mergeCell ref="P58:P71"/>
    <mergeCell ref="M41:M57"/>
    <mergeCell ref="N41:N57"/>
    <mergeCell ref="O41:O57"/>
    <mergeCell ref="P41:P57"/>
    <mergeCell ref="M35:M40"/>
    <mergeCell ref="N35:N40"/>
    <mergeCell ref="O35:O40"/>
    <mergeCell ref="P35:P40"/>
    <mergeCell ref="P9:P22"/>
    <mergeCell ref="P23:P34"/>
    <mergeCell ref="M9:M22"/>
    <mergeCell ref="M23:M34"/>
    <mergeCell ref="E58:E71"/>
    <mergeCell ref="F58:F71"/>
    <mergeCell ref="U61:V61"/>
    <mergeCell ref="U62:V62"/>
    <mergeCell ref="U67:V67"/>
    <mergeCell ref="A1:N1"/>
    <mergeCell ref="G6:H6"/>
    <mergeCell ref="I6:J6"/>
    <mergeCell ref="K6:L6"/>
    <mergeCell ref="M6:P6"/>
    <mergeCell ref="C9:D22"/>
    <mergeCell ref="C23:D34"/>
    <mergeCell ref="C35:D40"/>
    <mergeCell ref="C41:D57"/>
    <mergeCell ref="E9:E22"/>
    <mergeCell ref="F9:F22"/>
    <mergeCell ref="E23:E34"/>
    <mergeCell ref="F23:F34"/>
    <mergeCell ref="E35:E40"/>
    <mergeCell ref="F35:F40"/>
    <mergeCell ref="I23:I34"/>
    <mergeCell ref="I35:I40"/>
    <mergeCell ref="I41:I57"/>
    <mergeCell ref="A9:A22"/>
    <mergeCell ref="I9:I22"/>
    <mergeCell ref="E41:E57"/>
    <mergeCell ref="F41:F57"/>
    <mergeCell ref="G9:G22"/>
    <mergeCell ref="G23:G34"/>
    <mergeCell ref="J79:L79"/>
    <mergeCell ref="J75:L75"/>
    <mergeCell ref="J76:L76"/>
    <mergeCell ref="J77:L77"/>
    <mergeCell ref="J78:L78"/>
    <mergeCell ref="M72:M73"/>
    <mergeCell ref="N72:N73"/>
    <mergeCell ref="O72:O73"/>
    <mergeCell ref="N9:N22"/>
    <mergeCell ref="O9:O22"/>
    <mergeCell ref="N23:N34"/>
    <mergeCell ref="O23:O34"/>
    <mergeCell ref="L9:L22"/>
    <mergeCell ref="K23:K34"/>
    <mergeCell ref="L23:L34"/>
    <mergeCell ref="K35:K40"/>
    <mergeCell ref="L35:L40"/>
    <mergeCell ref="K9:K22"/>
    <mergeCell ref="K41:K57"/>
    <mergeCell ref="J9:J22"/>
    <mergeCell ref="J23:J34"/>
    <mergeCell ref="J35:J40"/>
    <mergeCell ref="J41:J57"/>
    <mergeCell ref="J58:J71"/>
    <mergeCell ref="C58:D71"/>
    <mergeCell ref="G35:G40"/>
    <mergeCell ref="H9:H22"/>
    <mergeCell ref="H23:H34"/>
    <mergeCell ref="H35:H40"/>
    <mergeCell ref="I58:I71"/>
    <mergeCell ref="U12:V12"/>
    <mergeCell ref="U20:V20"/>
    <mergeCell ref="U21:V21"/>
    <mergeCell ref="U54:V54"/>
    <mergeCell ref="U55:V55"/>
    <mergeCell ref="U63:V63"/>
    <mergeCell ref="A58:A71"/>
    <mergeCell ref="B9:B22"/>
    <mergeCell ref="B23:B34"/>
    <mergeCell ref="B35:B40"/>
    <mergeCell ref="B41:B57"/>
    <mergeCell ref="B58:B71"/>
    <mergeCell ref="A23:A34"/>
    <mergeCell ref="A35:A40"/>
    <mergeCell ref="A41:A57"/>
    <mergeCell ref="Z63:AB63"/>
    <mergeCell ref="U26:V26"/>
    <mergeCell ref="U27:V27"/>
    <mergeCell ref="U33:V33"/>
    <mergeCell ref="U32:V32"/>
    <mergeCell ref="E72:E73"/>
    <mergeCell ref="F72:F73"/>
    <mergeCell ref="G72:G73"/>
    <mergeCell ref="H72:H73"/>
    <mergeCell ref="I72:I73"/>
    <mergeCell ref="L41:L57"/>
    <mergeCell ref="K58:K71"/>
    <mergeCell ref="L58:L71"/>
    <mergeCell ref="G41:G57"/>
    <mergeCell ref="G58:G71"/>
    <mergeCell ref="H41:H57"/>
    <mergeCell ref="H58:H71"/>
    <mergeCell ref="J72:J73"/>
    <mergeCell ref="K72:K73"/>
    <mergeCell ref="L72:L73"/>
    <mergeCell ref="P72:P73"/>
    <mergeCell ref="U38:V38"/>
    <mergeCell ref="U39:V39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5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98">
    <pageSetUpPr fitToPage="1"/>
  </sheetPr>
  <dimension ref="A1:AD118"/>
  <sheetViews>
    <sheetView topLeftCell="A86" zoomScale="90" workbookViewId="0">
      <selection activeCell="X78" sqref="X78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7265625" customWidth="1"/>
    <col min="21" max="21" width="13.81640625" customWidth="1"/>
    <col min="22" max="22" width="16.54296875" customWidth="1"/>
    <col min="23" max="23" width="13.26953125" customWidth="1"/>
    <col min="24" max="24" width="13.7265625" customWidth="1"/>
  </cols>
  <sheetData>
    <row r="1" spans="1:26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6" ht="60.65" hidden="1" customHeight="1" x14ac:dyDescent="0.25"/>
    <row r="3" spans="1:26" s="3" customFormat="1" ht="12.75" customHeight="1" x14ac:dyDescent="0.25">
      <c r="K3" s="4"/>
      <c r="L3" s="4"/>
      <c r="M3" s="4"/>
      <c r="O3" s="5"/>
      <c r="P3" s="5"/>
      <c r="Q3" s="60"/>
    </row>
    <row r="4" spans="1:26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6" ht="39" customHeight="1" x14ac:dyDescent="0.35">
      <c r="A5" s="12" t="s">
        <v>92</v>
      </c>
      <c r="B5" s="13" t="s">
        <v>3</v>
      </c>
      <c r="C5" s="14">
        <f>SUM('SEM27'!B73+1)</f>
        <v>46209</v>
      </c>
      <c r="D5" s="15" t="s">
        <v>4</v>
      </c>
      <c r="E5" s="16">
        <f>SUM(B100)</f>
        <v>46215</v>
      </c>
      <c r="F5" s="17"/>
      <c r="G5" s="17"/>
      <c r="H5" s="17"/>
      <c r="I5" s="17"/>
      <c r="J5" s="17"/>
      <c r="K5" s="18"/>
      <c r="L5" s="18"/>
      <c r="P5" s="19"/>
    </row>
    <row r="6" spans="1:26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6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6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6" ht="19.5" customHeight="1" x14ac:dyDescent="0.25">
      <c r="A9" s="309" t="s">
        <v>20</v>
      </c>
      <c r="B9" s="312">
        <f>SUM(C5)</f>
        <v>46209</v>
      </c>
      <c r="C9" s="290" t="s">
        <v>1602</v>
      </c>
      <c r="D9" s="292"/>
      <c r="E9" s="392"/>
      <c r="F9" s="392"/>
      <c r="G9" s="395">
        <v>0.33888888888888891</v>
      </c>
      <c r="H9" s="395">
        <v>0.52083333333333337</v>
      </c>
      <c r="I9" s="357">
        <v>0.54166666666666663</v>
      </c>
      <c r="J9" s="357">
        <v>0.66666666666666663</v>
      </c>
      <c r="K9" s="182"/>
      <c r="L9" s="183"/>
      <c r="M9" s="351">
        <f>(F25-E25)+(L25-K25)</f>
        <v>0</v>
      </c>
      <c r="N9" s="386">
        <f>(H9-G9)</f>
        <v>0.18194444444444446</v>
      </c>
      <c r="O9" s="354">
        <f>(J9-I9)</f>
        <v>0.125</v>
      </c>
      <c r="P9" s="389">
        <f>SUM(M9:O25)</f>
        <v>0.30694444444444446</v>
      </c>
      <c r="R9" s="34" t="s">
        <v>835</v>
      </c>
      <c r="S9" s="34" t="s">
        <v>23</v>
      </c>
      <c r="T9" s="34"/>
      <c r="U9" s="168"/>
      <c r="W9" s="270"/>
      <c r="X9" s="34"/>
      <c r="Y9" s="34"/>
    </row>
    <row r="10" spans="1:26" ht="19.5" customHeight="1" x14ac:dyDescent="0.3">
      <c r="A10" s="310"/>
      <c r="B10" s="313"/>
      <c r="C10" s="293"/>
      <c r="D10" s="295"/>
      <c r="E10" s="393"/>
      <c r="F10" s="393"/>
      <c r="G10" s="396"/>
      <c r="H10" s="396"/>
      <c r="I10" s="358"/>
      <c r="J10" s="358"/>
      <c r="K10" s="179"/>
      <c r="L10" s="180"/>
      <c r="M10" s="352"/>
      <c r="N10" s="387"/>
      <c r="O10" s="355"/>
      <c r="P10" s="390"/>
      <c r="R10" s="34"/>
      <c r="S10" s="232" t="s">
        <v>836</v>
      </c>
      <c r="T10" s="34"/>
      <c r="U10" s="168"/>
      <c r="W10" s="270"/>
      <c r="X10" s="34"/>
      <c r="Y10" s="34"/>
    </row>
    <row r="11" spans="1:26" ht="19.5" customHeight="1" x14ac:dyDescent="0.25">
      <c r="A11" s="310"/>
      <c r="B11" s="313"/>
      <c r="C11" s="293"/>
      <c r="D11" s="295"/>
      <c r="E11" s="393"/>
      <c r="F11" s="393"/>
      <c r="G11" s="396"/>
      <c r="H11" s="396"/>
      <c r="I11" s="358"/>
      <c r="J11" s="358"/>
      <c r="K11" s="179"/>
      <c r="L11" s="180"/>
      <c r="M11" s="352"/>
      <c r="N11" s="387"/>
      <c r="O11" s="355"/>
      <c r="P11" s="390"/>
      <c r="R11" s="34"/>
      <c r="S11" s="34" t="s">
        <v>1596</v>
      </c>
      <c r="T11" s="34"/>
      <c r="U11" s="168"/>
      <c r="W11" s="270"/>
      <c r="X11" s="184" t="s">
        <v>151</v>
      </c>
      <c r="Y11" s="34"/>
    </row>
    <row r="12" spans="1:26" ht="19.5" customHeight="1" x14ac:dyDescent="0.25">
      <c r="A12" s="310"/>
      <c r="B12" s="313"/>
      <c r="C12" s="293"/>
      <c r="D12" s="295"/>
      <c r="E12" s="393"/>
      <c r="F12" s="393"/>
      <c r="G12" s="396"/>
      <c r="H12" s="396"/>
      <c r="I12" s="358"/>
      <c r="J12" s="358"/>
      <c r="K12" s="179"/>
      <c r="L12" s="180"/>
      <c r="M12" s="352"/>
      <c r="N12" s="387"/>
      <c r="O12" s="355"/>
      <c r="P12" s="390"/>
      <c r="R12" s="34" t="s">
        <v>1597</v>
      </c>
      <c r="S12" s="34" t="s">
        <v>24</v>
      </c>
      <c r="Z12" s="34"/>
    </row>
    <row r="13" spans="1:26" ht="19.5" customHeight="1" x14ac:dyDescent="0.25">
      <c r="A13" s="310"/>
      <c r="B13" s="313"/>
      <c r="C13" s="293"/>
      <c r="D13" s="295"/>
      <c r="E13" s="393"/>
      <c r="F13" s="393"/>
      <c r="G13" s="396"/>
      <c r="H13" s="396"/>
      <c r="I13" s="358"/>
      <c r="J13" s="358"/>
      <c r="K13" s="179"/>
      <c r="L13" s="180"/>
      <c r="M13" s="352"/>
      <c r="N13" s="387"/>
      <c r="O13" s="355"/>
      <c r="P13" s="390"/>
      <c r="S13" s="34" t="s">
        <v>1598</v>
      </c>
      <c r="U13" s="198" t="s">
        <v>153</v>
      </c>
    </row>
    <row r="14" spans="1:26" ht="19.5" customHeight="1" x14ac:dyDescent="0.25">
      <c r="A14" s="310"/>
      <c r="B14" s="313"/>
      <c r="C14" s="293"/>
      <c r="D14" s="295"/>
      <c r="E14" s="393"/>
      <c r="F14" s="393"/>
      <c r="G14" s="396"/>
      <c r="H14" s="396"/>
      <c r="I14" s="358"/>
      <c r="J14" s="358"/>
      <c r="K14" s="179"/>
      <c r="L14" s="180"/>
      <c r="M14" s="352"/>
      <c r="N14" s="387"/>
      <c r="O14" s="355"/>
      <c r="P14" s="390"/>
      <c r="R14" s="34" t="s">
        <v>299</v>
      </c>
      <c r="S14" s="34" t="s">
        <v>23</v>
      </c>
    </row>
    <row r="15" spans="1:26" ht="19.5" customHeight="1" x14ac:dyDescent="0.3">
      <c r="A15" s="310"/>
      <c r="B15" s="313"/>
      <c r="C15" s="293"/>
      <c r="D15" s="295"/>
      <c r="E15" s="393"/>
      <c r="F15" s="393"/>
      <c r="G15" s="396"/>
      <c r="H15" s="396"/>
      <c r="I15" s="358"/>
      <c r="J15" s="358"/>
      <c r="K15" s="179"/>
      <c r="L15" s="180"/>
      <c r="M15" s="352"/>
      <c r="N15" s="387"/>
      <c r="O15" s="355"/>
      <c r="P15" s="390"/>
      <c r="R15" s="34"/>
      <c r="S15" s="232" t="s">
        <v>562</v>
      </c>
    </row>
    <row r="16" spans="1:26" ht="19.5" customHeight="1" x14ac:dyDescent="0.25">
      <c r="A16" s="310"/>
      <c r="B16" s="313"/>
      <c r="C16" s="293"/>
      <c r="D16" s="295"/>
      <c r="E16" s="393"/>
      <c r="F16" s="393"/>
      <c r="G16" s="396"/>
      <c r="H16" s="396"/>
      <c r="I16" s="358"/>
      <c r="J16" s="358"/>
      <c r="K16" s="179"/>
      <c r="L16" s="180"/>
      <c r="M16" s="352"/>
      <c r="N16" s="387"/>
      <c r="O16" s="355"/>
      <c r="P16" s="390"/>
      <c r="R16" s="34"/>
      <c r="S16" s="34" t="s">
        <v>1599</v>
      </c>
    </row>
    <row r="17" spans="1:30" ht="19.5" customHeight="1" x14ac:dyDescent="0.25">
      <c r="A17" s="310"/>
      <c r="B17" s="313"/>
      <c r="C17" s="293"/>
      <c r="D17" s="295"/>
      <c r="E17" s="393"/>
      <c r="F17" s="393"/>
      <c r="G17" s="396"/>
      <c r="H17" s="396"/>
      <c r="I17" s="358"/>
      <c r="J17" s="358"/>
      <c r="K17" s="179"/>
      <c r="L17" s="180"/>
      <c r="M17" s="352"/>
      <c r="N17" s="387"/>
      <c r="O17" s="355"/>
      <c r="P17" s="390"/>
      <c r="R17" s="34"/>
      <c r="S17" s="34"/>
      <c r="T17" s="34" t="s">
        <v>1481</v>
      </c>
      <c r="U17" s="280" t="s">
        <v>1600</v>
      </c>
      <c r="V17" s="280"/>
      <c r="W17" s="268" t="s">
        <v>1529</v>
      </c>
      <c r="X17" s="184" t="s">
        <v>151</v>
      </c>
      <c r="Y17" s="209" t="s">
        <v>201</v>
      </c>
      <c r="Z17" s="206">
        <v>1030346</v>
      </c>
      <c r="AA17" s="203" t="s">
        <v>952</v>
      </c>
      <c r="AB17" s="188"/>
      <c r="AC17" s="188"/>
      <c r="AD17" s="188"/>
    </row>
    <row r="18" spans="1:30" ht="19.5" customHeight="1" x14ac:dyDescent="0.3">
      <c r="A18" s="310"/>
      <c r="B18" s="313"/>
      <c r="C18" s="293"/>
      <c r="D18" s="295"/>
      <c r="E18" s="393"/>
      <c r="F18" s="393"/>
      <c r="G18" s="396"/>
      <c r="H18" s="396"/>
      <c r="I18" s="358"/>
      <c r="J18" s="358"/>
      <c r="K18" s="179"/>
      <c r="L18" s="180"/>
      <c r="M18" s="352"/>
      <c r="N18" s="387"/>
      <c r="O18" s="355"/>
      <c r="P18" s="390"/>
      <c r="R18" s="34"/>
      <c r="S18" s="34"/>
      <c r="T18" s="455" t="s">
        <v>1601</v>
      </c>
      <c r="U18" s="455"/>
      <c r="V18" s="455"/>
      <c r="W18" s="455"/>
    </row>
    <row r="19" spans="1:30" ht="19.5" customHeight="1" x14ac:dyDescent="0.3">
      <c r="A19" s="310"/>
      <c r="B19" s="313"/>
      <c r="C19" s="293"/>
      <c r="D19" s="295"/>
      <c r="E19" s="393"/>
      <c r="F19" s="393"/>
      <c r="G19" s="396"/>
      <c r="H19" s="396"/>
      <c r="I19" s="358"/>
      <c r="J19" s="358"/>
      <c r="K19" s="179"/>
      <c r="L19" s="180"/>
      <c r="M19" s="352"/>
      <c r="N19" s="387"/>
      <c r="O19" s="355"/>
      <c r="P19" s="390"/>
      <c r="R19" s="34"/>
      <c r="S19" s="34"/>
      <c r="T19" s="385" t="s">
        <v>1605</v>
      </c>
      <c r="U19" s="385"/>
      <c r="V19" s="385"/>
      <c r="W19" s="385"/>
    </row>
    <row r="20" spans="1:30" ht="19.5" customHeight="1" x14ac:dyDescent="0.3">
      <c r="A20" s="310"/>
      <c r="B20" s="313"/>
      <c r="C20" s="293"/>
      <c r="D20" s="295"/>
      <c r="E20" s="393"/>
      <c r="F20" s="393"/>
      <c r="G20" s="396"/>
      <c r="H20" s="396"/>
      <c r="I20" s="358"/>
      <c r="J20" s="358"/>
      <c r="K20" s="179"/>
      <c r="L20" s="180"/>
      <c r="M20" s="352"/>
      <c r="N20" s="387"/>
      <c r="O20" s="355"/>
      <c r="P20" s="390"/>
      <c r="R20" s="34" t="s">
        <v>719</v>
      </c>
      <c r="S20" s="34" t="s">
        <v>24</v>
      </c>
      <c r="T20" s="228"/>
    </row>
    <row r="21" spans="1:30" ht="19.5" customHeight="1" x14ac:dyDescent="0.3">
      <c r="A21" s="310"/>
      <c r="B21" s="313"/>
      <c r="C21" s="293"/>
      <c r="D21" s="295"/>
      <c r="E21" s="393"/>
      <c r="F21" s="393"/>
      <c r="G21" s="396"/>
      <c r="H21" s="396"/>
      <c r="I21" s="358"/>
      <c r="J21" s="358"/>
      <c r="K21" s="179"/>
      <c r="L21" s="180"/>
      <c r="M21" s="352"/>
      <c r="N21" s="387"/>
      <c r="O21" s="355"/>
      <c r="P21" s="390"/>
      <c r="R21" s="34"/>
      <c r="S21" s="232" t="s">
        <v>720</v>
      </c>
      <c r="T21" s="228"/>
    </row>
    <row r="22" spans="1:30" ht="19.5" customHeight="1" x14ac:dyDescent="0.3">
      <c r="A22" s="310"/>
      <c r="B22" s="313"/>
      <c r="C22" s="293"/>
      <c r="D22" s="295"/>
      <c r="E22" s="393"/>
      <c r="F22" s="393"/>
      <c r="G22" s="396"/>
      <c r="H22" s="396"/>
      <c r="I22" s="358"/>
      <c r="J22" s="358"/>
      <c r="K22" s="179"/>
      <c r="L22" s="180"/>
      <c r="M22" s="352"/>
      <c r="N22" s="387"/>
      <c r="O22" s="355"/>
      <c r="P22" s="390"/>
      <c r="R22" s="34"/>
      <c r="S22" s="34" t="s">
        <v>1603</v>
      </c>
      <c r="T22" s="228"/>
    </row>
    <row r="23" spans="1:30" ht="19.5" customHeight="1" x14ac:dyDescent="0.3">
      <c r="A23" s="310"/>
      <c r="B23" s="313"/>
      <c r="C23" s="293"/>
      <c r="D23" s="295"/>
      <c r="E23" s="393"/>
      <c r="F23" s="393"/>
      <c r="G23" s="396"/>
      <c r="H23" s="396"/>
      <c r="I23" s="358"/>
      <c r="J23" s="358"/>
      <c r="K23" s="179"/>
      <c r="L23" s="180"/>
      <c r="M23" s="352"/>
      <c r="N23" s="387"/>
      <c r="O23" s="355"/>
      <c r="P23" s="390"/>
      <c r="R23" s="34"/>
      <c r="S23" s="34"/>
      <c r="T23" s="228" t="s">
        <v>163</v>
      </c>
      <c r="U23" s="283">
        <v>2403009143402</v>
      </c>
      <c r="V23" s="283"/>
      <c r="W23" s="268" t="s">
        <v>1458</v>
      </c>
      <c r="X23" s="198" t="s">
        <v>153</v>
      </c>
      <c r="Y23" s="227" t="s">
        <v>201</v>
      </c>
      <c r="Z23" s="215">
        <v>1030353</v>
      </c>
      <c r="AA23" s="195" t="s">
        <v>952</v>
      </c>
      <c r="AB23" s="189"/>
      <c r="AC23" s="189"/>
      <c r="AD23" s="189"/>
    </row>
    <row r="24" spans="1:30" ht="19.5" customHeight="1" x14ac:dyDescent="0.3">
      <c r="A24" s="310"/>
      <c r="B24" s="313"/>
      <c r="C24" s="293"/>
      <c r="D24" s="295"/>
      <c r="E24" s="393"/>
      <c r="F24" s="393"/>
      <c r="G24" s="396"/>
      <c r="H24" s="396"/>
      <c r="I24" s="358"/>
      <c r="J24" s="358"/>
      <c r="K24" s="179"/>
      <c r="L24" s="180"/>
      <c r="M24" s="352"/>
      <c r="N24" s="387"/>
      <c r="O24" s="355"/>
      <c r="P24" s="390"/>
      <c r="R24" s="34"/>
      <c r="S24" s="34"/>
      <c r="T24" s="228" t="s">
        <v>1604</v>
      </c>
      <c r="U24" s="202"/>
      <c r="V24" s="202"/>
      <c r="W24" s="34"/>
      <c r="X24" s="34"/>
      <c r="Y24" s="34"/>
      <c r="Z24" s="34"/>
    </row>
    <row r="25" spans="1:30" ht="19.5" customHeight="1" x14ac:dyDescent="0.25">
      <c r="A25" s="311"/>
      <c r="B25" s="314"/>
      <c r="C25" s="296"/>
      <c r="D25" s="298"/>
      <c r="E25" s="394"/>
      <c r="F25" s="394"/>
      <c r="G25" s="397"/>
      <c r="H25" s="397"/>
      <c r="I25" s="359"/>
      <c r="J25" s="359"/>
      <c r="K25" s="181"/>
      <c r="L25" s="181"/>
      <c r="M25" s="353"/>
      <c r="N25" s="388"/>
      <c r="O25" s="356"/>
      <c r="P25" s="391"/>
      <c r="Q25" s="62">
        <v>0.29166666666666669</v>
      </c>
    </row>
    <row r="26" spans="1:30" ht="19.5" customHeight="1" x14ac:dyDescent="0.25">
      <c r="A26" s="309" t="s">
        <v>22</v>
      </c>
      <c r="B26" s="312">
        <f>SUM(B9+1)</f>
        <v>46210</v>
      </c>
      <c r="C26" s="290" t="s">
        <v>1607</v>
      </c>
      <c r="D26" s="292"/>
      <c r="E26" s="392"/>
      <c r="F26" s="392"/>
      <c r="G26" s="395">
        <v>0.33402777777777776</v>
      </c>
      <c r="H26" s="395">
        <v>0.52083333333333337</v>
      </c>
      <c r="I26" s="357">
        <v>0.55208333333333337</v>
      </c>
      <c r="J26" s="357">
        <v>0.73819444444444449</v>
      </c>
      <c r="K26" s="182"/>
      <c r="L26" s="183"/>
      <c r="M26" s="351">
        <f>(F43-E43)+(L43-K43)</f>
        <v>0</v>
      </c>
      <c r="N26" s="386">
        <f>(H26-G26)</f>
        <v>0.18680555555555561</v>
      </c>
      <c r="O26" s="354">
        <f>(J26-I26)</f>
        <v>0.18611111111111112</v>
      </c>
      <c r="P26" s="389">
        <f>SUM(M26:O43)</f>
        <v>0.37291666666666673</v>
      </c>
      <c r="R26" s="34" t="s">
        <v>835</v>
      </c>
      <c r="S26" s="34" t="s">
        <v>23</v>
      </c>
      <c r="T26" s="34"/>
      <c r="U26" s="168"/>
      <c r="W26" s="270"/>
      <c r="X26" s="34"/>
    </row>
    <row r="27" spans="1:30" ht="19.5" customHeight="1" x14ac:dyDescent="0.3">
      <c r="A27" s="310"/>
      <c r="B27" s="313"/>
      <c r="C27" s="293"/>
      <c r="D27" s="295"/>
      <c r="E27" s="393"/>
      <c r="F27" s="393"/>
      <c r="G27" s="396"/>
      <c r="H27" s="396"/>
      <c r="I27" s="358"/>
      <c r="J27" s="358"/>
      <c r="K27" s="179"/>
      <c r="L27" s="180"/>
      <c r="M27" s="352"/>
      <c r="N27" s="387"/>
      <c r="O27" s="355"/>
      <c r="P27" s="390"/>
      <c r="R27" s="34"/>
      <c r="S27" s="232" t="s">
        <v>836</v>
      </c>
      <c r="T27" s="34"/>
      <c r="U27" s="168"/>
      <c r="W27" s="270"/>
      <c r="X27" s="34"/>
    </row>
    <row r="28" spans="1:30" ht="19.5" customHeight="1" x14ac:dyDescent="0.25">
      <c r="A28" s="310"/>
      <c r="B28" s="313"/>
      <c r="C28" s="293"/>
      <c r="D28" s="295"/>
      <c r="E28" s="393"/>
      <c r="F28" s="393"/>
      <c r="G28" s="396"/>
      <c r="H28" s="396"/>
      <c r="I28" s="358"/>
      <c r="J28" s="358"/>
      <c r="K28" s="179"/>
      <c r="L28" s="180"/>
      <c r="M28" s="352"/>
      <c r="N28" s="387"/>
      <c r="O28" s="355"/>
      <c r="P28" s="390"/>
      <c r="R28" s="34"/>
      <c r="S28" s="34" t="s">
        <v>1596</v>
      </c>
      <c r="T28" s="34"/>
      <c r="U28" s="168"/>
      <c r="W28" s="270"/>
      <c r="X28" s="184" t="s">
        <v>151</v>
      </c>
    </row>
    <row r="29" spans="1:30" ht="19.5" customHeight="1" x14ac:dyDescent="0.25">
      <c r="A29" s="310"/>
      <c r="B29" s="313"/>
      <c r="C29" s="293"/>
      <c r="D29" s="295"/>
      <c r="E29" s="393"/>
      <c r="F29" s="393"/>
      <c r="G29" s="396"/>
      <c r="H29" s="396"/>
      <c r="I29" s="358"/>
      <c r="J29" s="358"/>
      <c r="K29" s="179"/>
      <c r="L29" s="180"/>
      <c r="M29" s="352"/>
      <c r="N29" s="387"/>
      <c r="O29" s="355"/>
      <c r="P29" s="390"/>
      <c r="R29" s="34" t="s">
        <v>1597</v>
      </c>
      <c r="S29" s="34" t="s">
        <v>33</v>
      </c>
      <c r="W29" s="34"/>
      <c r="X29" s="34"/>
    </row>
    <row r="30" spans="1:30" ht="19.5" customHeight="1" x14ac:dyDescent="0.25">
      <c r="A30" s="310"/>
      <c r="B30" s="313"/>
      <c r="C30" s="293"/>
      <c r="D30" s="295"/>
      <c r="E30" s="393"/>
      <c r="F30" s="393"/>
      <c r="G30" s="396"/>
      <c r="H30" s="396"/>
      <c r="I30" s="358"/>
      <c r="J30" s="358"/>
      <c r="K30" s="179"/>
      <c r="L30" s="180"/>
      <c r="M30" s="352"/>
      <c r="N30" s="387"/>
      <c r="O30" s="355"/>
      <c r="P30" s="390"/>
      <c r="S30" s="34" t="s">
        <v>1598</v>
      </c>
      <c r="U30" s="198" t="s">
        <v>153</v>
      </c>
      <c r="W30" s="34"/>
      <c r="X30" s="34"/>
    </row>
    <row r="31" spans="1:30" ht="19.5" customHeight="1" x14ac:dyDescent="0.3">
      <c r="A31" s="310"/>
      <c r="B31" s="313"/>
      <c r="C31" s="293"/>
      <c r="D31" s="295"/>
      <c r="E31" s="393"/>
      <c r="F31" s="393"/>
      <c r="G31" s="396"/>
      <c r="H31" s="396"/>
      <c r="I31" s="358"/>
      <c r="J31" s="358"/>
      <c r="K31" s="179"/>
      <c r="L31" s="180"/>
      <c r="M31" s="352"/>
      <c r="N31" s="387"/>
      <c r="O31" s="355"/>
      <c r="P31" s="390"/>
      <c r="R31" s="34"/>
      <c r="S31" s="228" t="s">
        <v>1606</v>
      </c>
      <c r="W31" s="34"/>
      <c r="X31" s="34"/>
    </row>
    <row r="32" spans="1:30" ht="19.5" customHeight="1" x14ac:dyDescent="0.25">
      <c r="A32" s="310"/>
      <c r="B32" s="313"/>
      <c r="C32" s="293"/>
      <c r="D32" s="295"/>
      <c r="E32" s="393"/>
      <c r="F32" s="393"/>
      <c r="G32" s="396"/>
      <c r="H32" s="396"/>
      <c r="I32" s="358"/>
      <c r="J32" s="358"/>
      <c r="K32" s="179"/>
      <c r="L32" s="180"/>
      <c r="M32" s="352"/>
      <c r="N32" s="387"/>
      <c r="O32" s="355"/>
      <c r="P32" s="390"/>
      <c r="R32" s="34" t="s">
        <v>299</v>
      </c>
      <c r="S32" s="34" t="s">
        <v>56</v>
      </c>
      <c r="W32" s="34"/>
      <c r="X32" s="34"/>
    </row>
    <row r="33" spans="1:30" ht="19.5" customHeight="1" x14ac:dyDescent="0.3">
      <c r="A33" s="310"/>
      <c r="B33" s="313"/>
      <c r="C33" s="293"/>
      <c r="D33" s="295"/>
      <c r="E33" s="393"/>
      <c r="F33" s="393"/>
      <c r="G33" s="396"/>
      <c r="H33" s="396"/>
      <c r="I33" s="358"/>
      <c r="J33" s="358"/>
      <c r="K33" s="179"/>
      <c r="L33" s="180"/>
      <c r="M33" s="352"/>
      <c r="N33" s="387"/>
      <c r="O33" s="355"/>
      <c r="P33" s="390"/>
      <c r="R33" s="34"/>
      <c r="S33" s="232" t="s">
        <v>562</v>
      </c>
      <c r="W33" s="34"/>
      <c r="X33" s="34"/>
    </row>
    <row r="34" spans="1:30" ht="19.5" customHeight="1" x14ac:dyDescent="0.25">
      <c r="A34" s="310"/>
      <c r="B34" s="313"/>
      <c r="C34" s="293"/>
      <c r="D34" s="295"/>
      <c r="E34" s="393"/>
      <c r="F34" s="393"/>
      <c r="G34" s="396"/>
      <c r="H34" s="396"/>
      <c r="I34" s="358"/>
      <c r="J34" s="358"/>
      <c r="K34" s="179"/>
      <c r="L34" s="180"/>
      <c r="M34" s="352"/>
      <c r="N34" s="387"/>
      <c r="O34" s="355"/>
      <c r="P34" s="390"/>
      <c r="R34" s="34"/>
      <c r="S34" s="34" t="s">
        <v>1599</v>
      </c>
    </row>
    <row r="35" spans="1:30" ht="19.5" customHeight="1" x14ac:dyDescent="0.25">
      <c r="A35" s="310"/>
      <c r="B35" s="313"/>
      <c r="C35" s="293"/>
      <c r="D35" s="295"/>
      <c r="E35" s="393"/>
      <c r="F35" s="393"/>
      <c r="G35" s="396"/>
      <c r="H35" s="396"/>
      <c r="I35" s="358"/>
      <c r="J35" s="358"/>
      <c r="K35" s="179"/>
      <c r="L35" s="180"/>
      <c r="M35" s="352"/>
      <c r="N35" s="387"/>
      <c r="O35" s="355"/>
      <c r="P35" s="390"/>
      <c r="R35" s="34"/>
      <c r="S35" s="34"/>
      <c r="T35" s="34" t="s">
        <v>1481</v>
      </c>
      <c r="U35" s="280" t="s">
        <v>1600</v>
      </c>
      <c r="V35" s="280"/>
      <c r="W35" s="268" t="s">
        <v>1529</v>
      </c>
      <c r="X35" s="198" t="s">
        <v>153</v>
      </c>
      <c r="Y35" s="227" t="s">
        <v>201</v>
      </c>
      <c r="Z35" s="215">
        <v>1030346</v>
      </c>
      <c r="AA35" s="195" t="s">
        <v>952</v>
      </c>
      <c r="AB35" s="189"/>
      <c r="AC35" s="189"/>
      <c r="AD35" s="189"/>
    </row>
    <row r="36" spans="1:30" ht="19.5" customHeight="1" x14ac:dyDescent="0.3">
      <c r="A36" s="310"/>
      <c r="B36" s="313"/>
      <c r="C36" s="293"/>
      <c r="D36" s="295"/>
      <c r="E36" s="393"/>
      <c r="F36" s="393"/>
      <c r="G36" s="396"/>
      <c r="H36" s="396"/>
      <c r="I36" s="358"/>
      <c r="J36" s="358"/>
      <c r="K36" s="179"/>
      <c r="L36" s="180"/>
      <c r="M36" s="352"/>
      <c r="N36" s="387"/>
      <c r="O36" s="355"/>
      <c r="P36" s="390"/>
      <c r="R36" s="34"/>
      <c r="S36" s="34"/>
      <c r="T36" s="455" t="s">
        <v>1601</v>
      </c>
      <c r="U36" s="455"/>
      <c r="V36" s="455"/>
      <c r="W36" s="455"/>
    </row>
    <row r="37" spans="1:30" ht="19.5" customHeight="1" x14ac:dyDescent="0.3">
      <c r="A37" s="310"/>
      <c r="B37" s="313"/>
      <c r="C37" s="293"/>
      <c r="D37" s="295"/>
      <c r="E37" s="393"/>
      <c r="F37" s="393"/>
      <c r="G37" s="396"/>
      <c r="H37" s="396"/>
      <c r="I37" s="358"/>
      <c r="J37" s="358"/>
      <c r="K37" s="179"/>
      <c r="L37" s="180"/>
      <c r="M37" s="352"/>
      <c r="N37" s="387"/>
      <c r="O37" s="355"/>
      <c r="P37" s="390"/>
      <c r="R37" s="34"/>
      <c r="S37" s="34"/>
      <c r="T37" s="385" t="s">
        <v>1605</v>
      </c>
      <c r="U37" s="385"/>
      <c r="V37" s="385"/>
      <c r="W37" s="385"/>
    </row>
    <row r="38" spans="1:30" ht="19.5" customHeight="1" x14ac:dyDescent="0.3">
      <c r="A38" s="310"/>
      <c r="B38" s="313"/>
      <c r="C38" s="293"/>
      <c r="D38" s="295"/>
      <c r="E38" s="393"/>
      <c r="F38" s="393"/>
      <c r="G38" s="396"/>
      <c r="H38" s="396"/>
      <c r="I38" s="358"/>
      <c r="J38" s="358"/>
      <c r="K38" s="179"/>
      <c r="L38" s="180"/>
      <c r="M38" s="352"/>
      <c r="N38" s="387"/>
      <c r="O38" s="355"/>
      <c r="P38" s="390"/>
      <c r="R38" s="34" t="s">
        <v>1608</v>
      </c>
      <c r="S38" s="34" t="s">
        <v>24</v>
      </c>
      <c r="T38" s="231"/>
      <c r="U38" s="231"/>
      <c r="V38" s="231"/>
      <c r="W38" s="231"/>
    </row>
    <row r="39" spans="1:30" ht="19.5" customHeight="1" x14ac:dyDescent="0.3">
      <c r="A39" s="310"/>
      <c r="B39" s="313"/>
      <c r="C39" s="293"/>
      <c r="D39" s="295"/>
      <c r="E39" s="393"/>
      <c r="F39" s="393"/>
      <c r="G39" s="396"/>
      <c r="H39" s="396"/>
      <c r="I39" s="358"/>
      <c r="J39" s="358"/>
      <c r="K39" s="179"/>
      <c r="L39" s="180"/>
      <c r="M39" s="352"/>
      <c r="N39" s="387"/>
      <c r="O39" s="355"/>
      <c r="P39" s="390"/>
      <c r="R39" s="34"/>
      <c r="S39" s="232" t="s">
        <v>1609</v>
      </c>
      <c r="T39" s="231"/>
      <c r="U39" s="231"/>
      <c r="V39" s="231"/>
      <c r="W39" s="231"/>
    </row>
    <row r="40" spans="1:30" ht="19.5" customHeight="1" x14ac:dyDescent="0.3">
      <c r="A40" s="310"/>
      <c r="B40" s="313"/>
      <c r="C40" s="293"/>
      <c r="D40" s="295"/>
      <c r="E40" s="393"/>
      <c r="F40" s="393"/>
      <c r="G40" s="396"/>
      <c r="H40" s="396"/>
      <c r="I40" s="358"/>
      <c r="J40" s="358"/>
      <c r="K40" s="179"/>
      <c r="L40" s="180"/>
      <c r="M40" s="352"/>
      <c r="N40" s="387"/>
      <c r="O40" s="355"/>
      <c r="P40" s="390"/>
      <c r="R40" s="34"/>
      <c r="S40" s="34" t="s">
        <v>1598</v>
      </c>
      <c r="T40" s="231"/>
      <c r="U40" s="231"/>
      <c r="V40" s="231"/>
      <c r="W40" s="231"/>
    </row>
    <row r="41" spans="1:30" ht="19.5" customHeight="1" x14ac:dyDescent="0.3">
      <c r="A41" s="310"/>
      <c r="B41" s="313"/>
      <c r="C41" s="293"/>
      <c r="D41" s="295"/>
      <c r="E41" s="393"/>
      <c r="F41" s="393"/>
      <c r="G41" s="396"/>
      <c r="H41" s="396"/>
      <c r="I41" s="358"/>
      <c r="J41" s="358"/>
      <c r="K41" s="179"/>
      <c r="L41" s="180"/>
      <c r="M41" s="352"/>
      <c r="N41" s="387"/>
      <c r="O41" s="355"/>
      <c r="P41" s="390"/>
      <c r="R41" s="34"/>
      <c r="S41" s="174" t="s">
        <v>1611</v>
      </c>
      <c r="T41" s="231"/>
      <c r="U41" s="231"/>
      <c r="V41" s="231"/>
      <c r="W41" s="231"/>
      <c r="X41" s="184" t="s">
        <v>151</v>
      </c>
    </row>
    <row r="42" spans="1:30" ht="19.5" customHeight="1" x14ac:dyDescent="0.3">
      <c r="A42" s="310"/>
      <c r="B42" s="313"/>
      <c r="C42" s="293"/>
      <c r="D42" s="295"/>
      <c r="E42" s="393"/>
      <c r="F42" s="393"/>
      <c r="G42" s="396"/>
      <c r="H42" s="396"/>
      <c r="I42" s="358"/>
      <c r="J42" s="358"/>
      <c r="K42" s="179"/>
      <c r="L42" s="180"/>
      <c r="M42" s="352"/>
      <c r="N42" s="387"/>
      <c r="O42" s="355"/>
      <c r="P42" s="390"/>
      <c r="R42" s="34"/>
      <c r="S42" s="34" t="s">
        <v>1610</v>
      </c>
      <c r="T42" s="231"/>
      <c r="U42" s="231"/>
      <c r="V42" s="231"/>
      <c r="W42" s="231"/>
    </row>
    <row r="43" spans="1:30" ht="19.5" customHeight="1" x14ac:dyDescent="0.25">
      <c r="A43" s="311"/>
      <c r="B43" s="314"/>
      <c r="C43" s="296"/>
      <c r="D43" s="298"/>
      <c r="E43" s="394"/>
      <c r="F43" s="394"/>
      <c r="G43" s="397"/>
      <c r="H43" s="397"/>
      <c r="I43" s="359"/>
      <c r="J43" s="359"/>
      <c r="K43" s="181"/>
      <c r="L43" s="181"/>
      <c r="M43" s="353"/>
      <c r="N43" s="388"/>
      <c r="O43" s="356"/>
      <c r="P43" s="391"/>
      <c r="Q43" s="62">
        <v>0.29166666666666669</v>
      </c>
      <c r="S43" s="34"/>
    </row>
    <row r="44" spans="1:30" ht="19.5" customHeight="1" x14ac:dyDescent="0.3">
      <c r="A44" s="309" t="s">
        <v>26</v>
      </c>
      <c r="B44" s="312">
        <f>SUM(B26+1)</f>
        <v>46211</v>
      </c>
      <c r="C44" s="290" t="s">
        <v>1614</v>
      </c>
      <c r="D44" s="292"/>
      <c r="E44" s="392"/>
      <c r="F44" s="392"/>
      <c r="G44" s="395">
        <v>0.3215277777777778</v>
      </c>
      <c r="H44" s="395">
        <v>0.52083333333333337</v>
      </c>
      <c r="I44" s="357">
        <v>0.5625</v>
      </c>
      <c r="J44" s="357">
        <v>0.7104166666666667</v>
      </c>
      <c r="K44" s="182"/>
      <c r="L44" s="183"/>
      <c r="M44" s="351">
        <f>(F60-E60)+(L60-K60)</f>
        <v>0</v>
      </c>
      <c r="N44" s="386">
        <f>(H44-G44)</f>
        <v>0.19930555555555557</v>
      </c>
      <c r="O44" s="354">
        <f>(J44-I44)</f>
        <v>0.1479166666666667</v>
      </c>
      <c r="P44" s="389">
        <f>SUM(M44:O60)</f>
        <v>0.34722222222222227</v>
      </c>
      <c r="R44" s="34" t="s">
        <v>1608</v>
      </c>
      <c r="S44" s="34" t="s">
        <v>23</v>
      </c>
      <c r="T44" s="231"/>
      <c r="V44" s="34"/>
    </row>
    <row r="45" spans="1:30" ht="19.5" customHeight="1" x14ac:dyDescent="0.3">
      <c r="A45" s="310"/>
      <c r="B45" s="313"/>
      <c r="C45" s="293"/>
      <c r="D45" s="295"/>
      <c r="E45" s="393"/>
      <c r="F45" s="393"/>
      <c r="G45" s="396"/>
      <c r="H45" s="396"/>
      <c r="I45" s="358"/>
      <c r="J45" s="358"/>
      <c r="K45" s="179"/>
      <c r="L45" s="180"/>
      <c r="M45" s="352"/>
      <c r="N45" s="387"/>
      <c r="O45" s="355"/>
      <c r="P45" s="390"/>
      <c r="R45" s="34"/>
      <c r="S45" s="232" t="s">
        <v>1609</v>
      </c>
      <c r="T45" s="231"/>
      <c r="V45" s="34"/>
      <c r="W45" s="34"/>
    </row>
    <row r="46" spans="1:30" ht="19.5" customHeight="1" x14ac:dyDescent="0.3">
      <c r="A46" s="310"/>
      <c r="B46" s="313"/>
      <c r="C46" s="293"/>
      <c r="D46" s="295"/>
      <c r="E46" s="393"/>
      <c r="F46" s="393"/>
      <c r="G46" s="396"/>
      <c r="H46" s="396"/>
      <c r="I46" s="358"/>
      <c r="J46" s="358"/>
      <c r="K46" s="179"/>
      <c r="L46" s="180"/>
      <c r="M46" s="352"/>
      <c r="N46" s="387"/>
      <c r="O46" s="355"/>
      <c r="P46" s="390"/>
      <c r="R46" s="34"/>
      <c r="S46" s="174" t="s">
        <v>1611</v>
      </c>
      <c r="T46" s="231"/>
      <c r="U46" s="231"/>
      <c r="V46" s="231"/>
      <c r="W46" s="231"/>
      <c r="X46" s="184" t="s">
        <v>151</v>
      </c>
    </row>
    <row r="47" spans="1:30" ht="19.5" customHeight="1" x14ac:dyDescent="0.25">
      <c r="A47" s="310"/>
      <c r="B47" s="313"/>
      <c r="C47" s="293"/>
      <c r="D47" s="295"/>
      <c r="E47" s="393"/>
      <c r="F47" s="393"/>
      <c r="G47" s="396"/>
      <c r="H47" s="396"/>
      <c r="I47" s="358"/>
      <c r="J47" s="358"/>
      <c r="K47" s="179"/>
      <c r="L47" s="180"/>
      <c r="M47" s="352"/>
      <c r="N47" s="387"/>
      <c r="O47" s="355"/>
      <c r="P47" s="390"/>
      <c r="R47" s="34"/>
      <c r="S47" s="34" t="s">
        <v>1612</v>
      </c>
      <c r="T47" s="34"/>
      <c r="V47" s="34"/>
      <c r="W47" s="34"/>
      <c r="X47" s="198" t="s">
        <v>153</v>
      </c>
      <c r="Y47" s="227" t="s">
        <v>201</v>
      </c>
      <c r="Z47" s="215">
        <v>1030342</v>
      </c>
      <c r="AA47" s="195" t="s">
        <v>1615</v>
      </c>
      <c r="AB47" s="189"/>
      <c r="AC47" s="189"/>
      <c r="AD47" s="189"/>
    </row>
    <row r="48" spans="1:30" ht="19.5" customHeight="1" x14ac:dyDescent="0.25">
      <c r="A48" s="310"/>
      <c r="B48" s="313"/>
      <c r="C48" s="293"/>
      <c r="D48" s="295"/>
      <c r="E48" s="393"/>
      <c r="F48" s="393"/>
      <c r="G48" s="396"/>
      <c r="H48" s="396"/>
      <c r="I48" s="358"/>
      <c r="J48" s="358"/>
      <c r="K48" s="179"/>
      <c r="L48" s="180"/>
      <c r="M48" s="352"/>
      <c r="N48" s="387"/>
      <c r="O48" s="355"/>
      <c r="P48" s="390"/>
      <c r="R48" s="34"/>
      <c r="S48" s="174">
        <v>24028</v>
      </c>
      <c r="T48" s="34" t="s">
        <v>170</v>
      </c>
      <c r="V48" s="34"/>
      <c r="W48" s="34"/>
      <c r="X48" s="198" t="s">
        <v>153</v>
      </c>
      <c r="Y48" s="209" t="s">
        <v>201</v>
      </c>
      <c r="Z48" s="206">
        <v>1030433</v>
      </c>
      <c r="AA48" s="203" t="s">
        <v>1617</v>
      </c>
      <c r="AB48" s="188"/>
      <c r="AC48" s="188"/>
      <c r="AD48" s="188"/>
    </row>
    <row r="49" spans="1:30" ht="19.5" customHeight="1" x14ac:dyDescent="0.25">
      <c r="A49" s="310"/>
      <c r="B49" s="313"/>
      <c r="C49" s="293"/>
      <c r="D49" s="295"/>
      <c r="E49" s="393"/>
      <c r="F49" s="393"/>
      <c r="G49" s="396"/>
      <c r="H49" s="396"/>
      <c r="I49" s="358"/>
      <c r="J49" s="358"/>
      <c r="K49" s="179"/>
      <c r="L49" s="180"/>
      <c r="M49" s="352"/>
      <c r="N49" s="387"/>
      <c r="O49" s="355"/>
      <c r="P49" s="390"/>
      <c r="R49" s="34"/>
      <c r="S49" s="34"/>
      <c r="T49" s="34" t="s">
        <v>166</v>
      </c>
      <c r="V49" s="34"/>
      <c r="W49" s="34"/>
      <c r="X49" s="198" t="s">
        <v>153</v>
      </c>
      <c r="Y49" s="34"/>
      <c r="Z49" s="34"/>
      <c r="AA49" s="34"/>
    </row>
    <row r="50" spans="1:30" ht="19.5" customHeight="1" x14ac:dyDescent="0.25">
      <c r="A50" s="310"/>
      <c r="B50" s="313"/>
      <c r="C50" s="293"/>
      <c r="D50" s="295"/>
      <c r="E50" s="393"/>
      <c r="F50" s="393"/>
      <c r="G50" s="396"/>
      <c r="H50" s="396"/>
      <c r="I50" s="358"/>
      <c r="J50" s="358"/>
      <c r="K50" s="179"/>
      <c r="L50" s="180"/>
      <c r="M50" s="352"/>
      <c r="N50" s="387"/>
      <c r="O50" s="355"/>
      <c r="P50" s="390"/>
      <c r="R50" s="34"/>
      <c r="S50" s="174">
        <v>24029</v>
      </c>
      <c r="T50" s="34" t="s">
        <v>455</v>
      </c>
      <c r="V50" s="34"/>
      <c r="W50" s="34"/>
      <c r="X50" s="198" t="s">
        <v>153</v>
      </c>
      <c r="Y50" s="209" t="s">
        <v>201</v>
      </c>
      <c r="Z50" s="206">
        <v>1030435</v>
      </c>
      <c r="AA50" s="203" t="s">
        <v>1617</v>
      </c>
      <c r="AB50" s="188"/>
      <c r="AC50" s="188"/>
      <c r="AD50" s="188"/>
    </row>
    <row r="51" spans="1:30" ht="19.5" customHeight="1" x14ac:dyDescent="0.25">
      <c r="A51" s="310"/>
      <c r="B51" s="313"/>
      <c r="C51" s="293"/>
      <c r="D51" s="295"/>
      <c r="E51" s="393"/>
      <c r="F51" s="393"/>
      <c r="G51" s="396"/>
      <c r="H51" s="396"/>
      <c r="I51" s="358"/>
      <c r="J51" s="358"/>
      <c r="K51" s="179"/>
      <c r="L51" s="180"/>
      <c r="M51" s="352"/>
      <c r="N51" s="387"/>
      <c r="O51" s="355"/>
      <c r="P51" s="390"/>
      <c r="R51" s="34"/>
      <c r="S51" s="34"/>
      <c r="T51" s="34" t="s">
        <v>1616</v>
      </c>
      <c r="V51" s="34"/>
      <c r="W51" s="34"/>
      <c r="X51" s="198" t="s">
        <v>153</v>
      </c>
    </row>
    <row r="52" spans="1:30" ht="19.5" customHeight="1" x14ac:dyDescent="0.25">
      <c r="A52" s="310"/>
      <c r="B52" s="313"/>
      <c r="C52" s="293"/>
      <c r="D52" s="295"/>
      <c r="E52" s="393"/>
      <c r="F52" s="393"/>
      <c r="G52" s="396"/>
      <c r="H52" s="396"/>
      <c r="I52" s="358"/>
      <c r="J52" s="358"/>
      <c r="K52" s="179"/>
      <c r="L52" s="180"/>
      <c r="M52" s="352"/>
      <c r="N52" s="387"/>
      <c r="O52" s="355"/>
      <c r="P52" s="390"/>
      <c r="R52" s="34"/>
      <c r="S52" s="34"/>
      <c r="T52" s="34"/>
      <c r="U52" s="34" t="s">
        <v>160</v>
      </c>
      <c r="V52" s="34"/>
      <c r="W52" s="34"/>
      <c r="X52" s="198" t="s">
        <v>153</v>
      </c>
      <c r="Y52" s="227" t="s">
        <v>201</v>
      </c>
      <c r="Z52" s="215">
        <v>1030438</v>
      </c>
      <c r="AA52" s="195" t="s">
        <v>1615</v>
      </c>
      <c r="AB52" s="189"/>
      <c r="AC52" s="189"/>
      <c r="AD52" s="189"/>
    </row>
    <row r="53" spans="1:30" ht="19.5" customHeight="1" x14ac:dyDescent="0.25">
      <c r="A53" s="310"/>
      <c r="B53" s="313"/>
      <c r="C53" s="293"/>
      <c r="D53" s="295"/>
      <c r="E53" s="393"/>
      <c r="F53" s="393"/>
      <c r="G53" s="396"/>
      <c r="H53" s="396"/>
      <c r="I53" s="358"/>
      <c r="J53" s="358"/>
      <c r="K53" s="179"/>
      <c r="L53" s="180"/>
      <c r="M53" s="352"/>
      <c r="N53" s="387"/>
      <c r="O53" s="355"/>
      <c r="P53" s="390"/>
      <c r="R53" s="34"/>
      <c r="S53" s="34"/>
      <c r="T53" s="34"/>
      <c r="U53" s="34" t="s">
        <v>1021</v>
      </c>
      <c r="V53" s="34"/>
      <c r="W53" s="34"/>
      <c r="X53" s="198" t="s">
        <v>153</v>
      </c>
      <c r="Y53" s="34"/>
      <c r="Z53" s="34"/>
      <c r="AA53" s="34"/>
    </row>
    <row r="54" spans="1:30" ht="19.5" customHeight="1" x14ac:dyDescent="0.25">
      <c r="A54" s="310"/>
      <c r="B54" s="313"/>
      <c r="C54" s="293"/>
      <c r="D54" s="295"/>
      <c r="E54" s="393"/>
      <c r="F54" s="393"/>
      <c r="G54" s="396"/>
      <c r="H54" s="396"/>
      <c r="I54" s="358"/>
      <c r="J54" s="358"/>
      <c r="K54" s="179"/>
      <c r="L54" s="180"/>
      <c r="M54" s="352"/>
      <c r="N54" s="387"/>
      <c r="O54" s="355"/>
      <c r="P54" s="390"/>
      <c r="R54" s="34"/>
      <c r="S54" s="34" t="s">
        <v>1613</v>
      </c>
      <c r="T54" s="34"/>
      <c r="V54" s="34"/>
      <c r="W54" s="34"/>
      <c r="X54" s="184" t="s">
        <v>151</v>
      </c>
    </row>
    <row r="55" spans="1:30" ht="19.5" customHeight="1" x14ac:dyDescent="0.25">
      <c r="A55" s="310"/>
      <c r="B55" s="313"/>
      <c r="C55" s="293"/>
      <c r="D55" s="295"/>
      <c r="E55" s="393"/>
      <c r="F55" s="393"/>
      <c r="G55" s="396"/>
      <c r="H55" s="396"/>
      <c r="I55" s="358"/>
      <c r="J55" s="358"/>
      <c r="K55" s="179"/>
      <c r="L55" s="180"/>
      <c r="M55" s="352"/>
      <c r="N55" s="387"/>
      <c r="O55" s="355"/>
      <c r="P55" s="390"/>
      <c r="R55" s="34" t="s">
        <v>835</v>
      </c>
      <c r="S55" s="34" t="s">
        <v>25</v>
      </c>
      <c r="T55" s="34"/>
      <c r="U55" s="168"/>
      <c r="W55" s="270"/>
      <c r="X55" s="34"/>
    </row>
    <row r="56" spans="1:30" ht="19.5" customHeight="1" x14ac:dyDescent="0.3">
      <c r="A56" s="310"/>
      <c r="B56" s="313"/>
      <c r="C56" s="293"/>
      <c r="D56" s="295"/>
      <c r="E56" s="393"/>
      <c r="F56" s="393"/>
      <c r="G56" s="396"/>
      <c r="H56" s="396"/>
      <c r="I56" s="358"/>
      <c r="J56" s="358"/>
      <c r="K56" s="179"/>
      <c r="L56" s="180"/>
      <c r="M56" s="352"/>
      <c r="N56" s="387"/>
      <c r="O56" s="355"/>
      <c r="P56" s="390"/>
      <c r="R56" s="34"/>
      <c r="S56" s="232" t="s">
        <v>836</v>
      </c>
      <c r="T56" s="34"/>
      <c r="U56" s="168"/>
      <c r="W56" s="270"/>
      <c r="X56" s="34"/>
    </row>
    <row r="57" spans="1:30" ht="19.5" customHeight="1" x14ac:dyDescent="0.25">
      <c r="A57" s="310"/>
      <c r="B57" s="313"/>
      <c r="C57" s="293"/>
      <c r="D57" s="295"/>
      <c r="E57" s="393"/>
      <c r="F57" s="393"/>
      <c r="G57" s="396"/>
      <c r="H57" s="396"/>
      <c r="I57" s="358"/>
      <c r="J57" s="358"/>
      <c r="K57" s="179"/>
      <c r="L57" s="180"/>
      <c r="M57" s="352"/>
      <c r="N57" s="387"/>
      <c r="O57" s="355"/>
      <c r="P57" s="390"/>
      <c r="R57" s="34"/>
      <c r="S57" s="34" t="s">
        <v>1596</v>
      </c>
      <c r="T57" s="34"/>
      <c r="U57" s="168"/>
      <c r="W57" s="270"/>
      <c r="X57" s="198" t="s">
        <v>153</v>
      </c>
    </row>
    <row r="58" spans="1:30" ht="19.5" customHeight="1" x14ac:dyDescent="0.25">
      <c r="A58" s="310"/>
      <c r="B58" s="313"/>
      <c r="C58" s="293"/>
      <c r="D58" s="295"/>
      <c r="E58" s="393"/>
      <c r="F58" s="393"/>
      <c r="G58" s="396"/>
      <c r="H58" s="396"/>
      <c r="I58" s="358"/>
      <c r="J58" s="358"/>
      <c r="K58" s="179"/>
      <c r="L58" s="180"/>
      <c r="M58" s="352"/>
      <c r="N58" s="387"/>
      <c r="O58" s="355"/>
      <c r="P58" s="390"/>
      <c r="R58" s="34"/>
      <c r="S58" s="34"/>
      <c r="T58" s="34"/>
      <c r="V58" s="34"/>
      <c r="W58" s="280"/>
      <c r="X58" s="281"/>
    </row>
    <row r="59" spans="1:30" ht="19.5" customHeight="1" x14ac:dyDescent="0.25">
      <c r="A59" s="310"/>
      <c r="B59" s="313"/>
      <c r="C59" s="293"/>
      <c r="D59" s="295"/>
      <c r="E59" s="393"/>
      <c r="F59" s="393"/>
      <c r="G59" s="396"/>
      <c r="H59" s="396"/>
      <c r="I59" s="358"/>
      <c r="J59" s="358"/>
      <c r="K59" s="179"/>
      <c r="L59" s="180"/>
      <c r="M59" s="352"/>
      <c r="N59" s="387"/>
      <c r="O59" s="355"/>
      <c r="P59" s="390"/>
      <c r="R59" s="34"/>
      <c r="S59" s="34"/>
      <c r="T59" s="34"/>
      <c r="V59" s="34"/>
      <c r="W59" s="280"/>
      <c r="X59" s="281"/>
    </row>
    <row r="60" spans="1:30" ht="19.5" customHeight="1" x14ac:dyDescent="0.25">
      <c r="A60" s="311"/>
      <c r="B60" s="314"/>
      <c r="C60" s="296"/>
      <c r="D60" s="298"/>
      <c r="E60" s="394"/>
      <c r="F60" s="394"/>
      <c r="G60" s="397"/>
      <c r="H60" s="397"/>
      <c r="I60" s="359"/>
      <c r="J60" s="359"/>
      <c r="K60" s="181"/>
      <c r="L60" s="181"/>
      <c r="M60" s="353"/>
      <c r="N60" s="388"/>
      <c r="O60" s="356"/>
      <c r="P60" s="391"/>
      <c r="Q60" s="62">
        <v>0.29166666666666669</v>
      </c>
    </row>
    <row r="61" spans="1:30" ht="19.5" customHeight="1" x14ac:dyDescent="0.3">
      <c r="A61" s="309" t="s">
        <v>30</v>
      </c>
      <c r="B61" s="312">
        <f>SUM(B44+1)</f>
        <v>46212</v>
      </c>
      <c r="C61" s="290" t="s">
        <v>1620</v>
      </c>
      <c r="D61" s="292"/>
      <c r="E61" s="392"/>
      <c r="F61" s="392"/>
      <c r="G61" s="395">
        <v>0.3263888888888889</v>
      </c>
      <c r="H61" s="395">
        <v>0.5</v>
      </c>
      <c r="I61" s="357">
        <v>0.54166666666666663</v>
      </c>
      <c r="J61" s="357">
        <v>0.66736111111111107</v>
      </c>
      <c r="K61" s="210"/>
      <c r="L61" s="210"/>
      <c r="M61" s="456">
        <f>(F83-E83)+(L83-K83)</f>
        <v>0</v>
      </c>
      <c r="N61" s="386">
        <f>(H61-G61)</f>
        <v>0.1736111111111111</v>
      </c>
      <c r="O61" s="354">
        <f>(J61-I61)</f>
        <v>0.12569444444444444</v>
      </c>
      <c r="P61" s="389">
        <f>SUM(M61:O83)</f>
        <v>0.29930555555555555</v>
      </c>
      <c r="R61" s="34" t="s">
        <v>1608</v>
      </c>
      <c r="S61" s="34" t="s">
        <v>28</v>
      </c>
      <c r="T61" s="231"/>
      <c r="V61" s="34"/>
      <c r="X61" s="34"/>
    </row>
    <row r="62" spans="1:30" ht="19.5" customHeight="1" x14ac:dyDescent="0.3">
      <c r="A62" s="310"/>
      <c r="B62" s="313"/>
      <c r="C62" s="293"/>
      <c r="D62" s="295"/>
      <c r="E62" s="393"/>
      <c r="F62" s="393"/>
      <c r="G62" s="396"/>
      <c r="H62" s="396"/>
      <c r="I62" s="358"/>
      <c r="J62" s="358"/>
      <c r="K62" s="211"/>
      <c r="L62" s="211"/>
      <c r="M62" s="457"/>
      <c r="N62" s="387"/>
      <c r="O62" s="355"/>
      <c r="P62" s="390"/>
      <c r="R62" s="34"/>
      <c r="S62" s="232" t="s">
        <v>1609</v>
      </c>
      <c r="T62" s="231"/>
      <c r="V62" s="34"/>
      <c r="X62" s="34"/>
    </row>
    <row r="63" spans="1:30" ht="19.5" customHeight="1" x14ac:dyDescent="0.3">
      <c r="A63" s="310"/>
      <c r="B63" s="313"/>
      <c r="C63" s="293"/>
      <c r="D63" s="295"/>
      <c r="E63" s="393"/>
      <c r="F63" s="393"/>
      <c r="G63" s="396"/>
      <c r="H63" s="396"/>
      <c r="I63" s="358"/>
      <c r="J63" s="358"/>
      <c r="K63" s="211"/>
      <c r="L63" s="211"/>
      <c r="M63" s="457"/>
      <c r="N63" s="387"/>
      <c r="O63" s="355"/>
      <c r="P63" s="390"/>
      <c r="R63" s="34"/>
      <c r="S63" s="174" t="s">
        <v>1611</v>
      </c>
      <c r="T63" s="231"/>
      <c r="U63" s="231"/>
      <c r="V63" s="231"/>
      <c r="W63" s="231"/>
      <c r="X63" s="184" t="s">
        <v>151</v>
      </c>
    </row>
    <row r="64" spans="1:30" ht="19.5" customHeight="1" x14ac:dyDescent="0.25">
      <c r="A64" s="310"/>
      <c r="B64" s="313"/>
      <c r="C64" s="293"/>
      <c r="D64" s="295"/>
      <c r="E64" s="393"/>
      <c r="F64" s="393"/>
      <c r="G64" s="396"/>
      <c r="H64" s="396"/>
      <c r="I64" s="358"/>
      <c r="J64" s="358"/>
      <c r="K64" s="211"/>
      <c r="L64" s="211"/>
      <c r="M64" s="457"/>
      <c r="N64" s="387"/>
      <c r="O64" s="355"/>
      <c r="P64" s="390"/>
      <c r="R64" s="34"/>
      <c r="S64" s="174">
        <v>24028</v>
      </c>
      <c r="T64" s="34" t="s">
        <v>170</v>
      </c>
      <c r="V64" s="34"/>
      <c r="W64" s="34"/>
      <c r="X64" s="198" t="s">
        <v>153</v>
      </c>
      <c r="Y64" s="227" t="s">
        <v>201</v>
      </c>
      <c r="Z64" s="215">
        <v>1030433</v>
      </c>
      <c r="AA64" s="195" t="s">
        <v>1617</v>
      </c>
      <c r="AB64" s="189"/>
      <c r="AC64" s="189"/>
      <c r="AD64" s="189"/>
    </row>
    <row r="65" spans="1:30" ht="19.5" customHeight="1" x14ac:dyDescent="0.25">
      <c r="A65" s="310"/>
      <c r="B65" s="313"/>
      <c r="C65" s="293"/>
      <c r="D65" s="295"/>
      <c r="E65" s="393"/>
      <c r="F65" s="393"/>
      <c r="G65" s="396"/>
      <c r="H65" s="396"/>
      <c r="I65" s="358"/>
      <c r="J65" s="358"/>
      <c r="K65" s="211"/>
      <c r="L65" s="211"/>
      <c r="M65" s="457"/>
      <c r="N65" s="387"/>
      <c r="O65" s="355"/>
      <c r="P65" s="390"/>
      <c r="R65" s="34"/>
      <c r="S65" s="34"/>
      <c r="T65" s="34" t="s">
        <v>166</v>
      </c>
      <c r="V65" s="34"/>
      <c r="W65" s="34"/>
      <c r="X65" s="198" t="s">
        <v>153</v>
      </c>
      <c r="Y65" s="34"/>
      <c r="Z65" s="34"/>
      <c r="AA65" s="34"/>
    </row>
    <row r="66" spans="1:30" ht="19.5" customHeight="1" x14ac:dyDescent="0.25">
      <c r="A66" s="310"/>
      <c r="B66" s="313"/>
      <c r="C66" s="293"/>
      <c r="D66" s="295"/>
      <c r="E66" s="393"/>
      <c r="F66" s="393"/>
      <c r="G66" s="396"/>
      <c r="H66" s="396"/>
      <c r="I66" s="358"/>
      <c r="J66" s="358"/>
      <c r="K66" s="211"/>
      <c r="L66" s="211"/>
      <c r="M66" s="457"/>
      <c r="N66" s="387"/>
      <c r="O66" s="355"/>
      <c r="P66" s="390"/>
      <c r="R66" s="34"/>
      <c r="S66" s="174">
        <v>24029</v>
      </c>
      <c r="T66" s="34" t="s">
        <v>455</v>
      </c>
      <c r="V66" s="34"/>
      <c r="W66" s="34"/>
      <c r="X66" s="198" t="s">
        <v>153</v>
      </c>
      <c r="Y66" s="227" t="s">
        <v>201</v>
      </c>
      <c r="Z66" s="215">
        <v>1030435</v>
      </c>
      <c r="AA66" s="195" t="s">
        <v>1617</v>
      </c>
      <c r="AB66" s="189"/>
      <c r="AC66" s="189"/>
      <c r="AD66" s="189"/>
    </row>
    <row r="67" spans="1:30" ht="19.5" customHeight="1" x14ac:dyDescent="0.25">
      <c r="A67" s="310"/>
      <c r="B67" s="313"/>
      <c r="C67" s="293"/>
      <c r="D67" s="295"/>
      <c r="E67" s="393"/>
      <c r="F67" s="393"/>
      <c r="G67" s="396"/>
      <c r="H67" s="396"/>
      <c r="I67" s="358"/>
      <c r="J67" s="358"/>
      <c r="K67" s="211"/>
      <c r="L67" s="211"/>
      <c r="M67" s="457"/>
      <c r="N67" s="387"/>
      <c r="O67" s="355"/>
      <c r="P67" s="390"/>
      <c r="R67" s="34"/>
      <c r="S67" s="34"/>
      <c r="T67" s="34" t="s">
        <v>1616</v>
      </c>
      <c r="V67" s="34"/>
      <c r="W67" s="34"/>
      <c r="X67" s="198" t="s">
        <v>153</v>
      </c>
    </row>
    <row r="68" spans="1:30" ht="19.5" customHeight="1" x14ac:dyDescent="0.25">
      <c r="A68" s="310"/>
      <c r="B68" s="313"/>
      <c r="C68" s="293"/>
      <c r="D68" s="295"/>
      <c r="E68" s="393"/>
      <c r="F68" s="393"/>
      <c r="G68" s="396"/>
      <c r="H68" s="396"/>
      <c r="I68" s="358"/>
      <c r="J68" s="358"/>
      <c r="K68" s="211"/>
      <c r="L68" s="211"/>
      <c r="M68" s="457"/>
      <c r="N68" s="387"/>
      <c r="O68" s="355"/>
      <c r="P68" s="390"/>
      <c r="R68" s="34"/>
      <c r="S68" s="34" t="s">
        <v>649</v>
      </c>
      <c r="T68" s="34"/>
      <c r="V68" s="34"/>
      <c r="W68" s="34"/>
      <c r="X68" s="34"/>
    </row>
    <row r="69" spans="1:30" ht="19.5" customHeight="1" x14ac:dyDescent="0.25">
      <c r="A69" s="310"/>
      <c r="B69" s="313"/>
      <c r="C69" s="293"/>
      <c r="D69" s="295"/>
      <c r="E69" s="393"/>
      <c r="F69" s="393"/>
      <c r="G69" s="396"/>
      <c r="H69" s="396"/>
      <c r="I69" s="358"/>
      <c r="J69" s="358"/>
      <c r="K69" s="211"/>
      <c r="L69" s="211"/>
      <c r="M69" s="457"/>
      <c r="N69" s="387"/>
      <c r="O69" s="355"/>
      <c r="P69" s="390"/>
      <c r="R69" s="34"/>
      <c r="S69" s="34"/>
      <c r="T69" s="34" t="s">
        <v>1616</v>
      </c>
      <c r="U69" s="280" t="s">
        <v>1622</v>
      </c>
      <c r="V69" s="281"/>
      <c r="W69" s="34"/>
      <c r="X69" s="198" t="s">
        <v>153</v>
      </c>
      <c r="Y69" s="209" t="s">
        <v>201</v>
      </c>
      <c r="Z69" s="206">
        <v>1030467</v>
      </c>
      <c r="AA69" s="203" t="s">
        <v>1615</v>
      </c>
      <c r="AB69" s="188"/>
      <c r="AC69" s="188"/>
      <c r="AD69" s="188"/>
    </row>
    <row r="70" spans="1:30" ht="19.5" customHeight="1" x14ac:dyDescent="0.25">
      <c r="A70" s="310"/>
      <c r="B70" s="313"/>
      <c r="C70" s="293"/>
      <c r="D70" s="295"/>
      <c r="E70" s="393"/>
      <c r="F70" s="393"/>
      <c r="G70" s="396"/>
      <c r="H70" s="396"/>
      <c r="I70" s="358"/>
      <c r="J70" s="358"/>
      <c r="K70" s="211"/>
      <c r="L70" s="211"/>
      <c r="M70" s="457"/>
      <c r="N70" s="387"/>
      <c r="O70" s="355"/>
      <c r="P70" s="390"/>
      <c r="R70" s="34"/>
      <c r="S70" s="34"/>
      <c r="T70" s="174">
        <v>24028</v>
      </c>
      <c r="U70" s="34" t="s">
        <v>1623</v>
      </c>
      <c r="V70" s="1"/>
      <c r="W70" s="34"/>
      <c r="X70" s="184" t="s">
        <v>151</v>
      </c>
      <c r="Y70" s="209" t="s">
        <v>201</v>
      </c>
      <c r="Z70" s="206">
        <v>1030468</v>
      </c>
      <c r="AA70" s="203" t="s">
        <v>1615</v>
      </c>
      <c r="AB70" s="188"/>
      <c r="AC70" s="188"/>
      <c r="AD70" s="188"/>
    </row>
    <row r="71" spans="1:30" ht="19.5" customHeight="1" x14ac:dyDescent="0.25">
      <c r="A71" s="310"/>
      <c r="B71" s="313"/>
      <c r="C71" s="293"/>
      <c r="D71" s="295"/>
      <c r="E71" s="393"/>
      <c r="F71" s="393"/>
      <c r="G71" s="396"/>
      <c r="H71" s="396"/>
      <c r="I71" s="358"/>
      <c r="J71" s="358"/>
      <c r="K71" s="211"/>
      <c r="L71" s="211"/>
      <c r="M71" s="457"/>
      <c r="N71" s="387"/>
      <c r="O71" s="355"/>
      <c r="P71" s="390"/>
      <c r="R71" s="34"/>
      <c r="S71" s="34"/>
      <c r="T71" s="174">
        <v>24029</v>
      </c>
      <c r="U71" s="174" t="s">
        <v>323</v>
      </c>
      <c r="V71" s="1"/>
      <c r="W71" s="34"/>
      <c r="X71" s="184" t="s">
        <v>151</v>
      </c>
      <c r="Y71" s="209" t="s">
        <v>201</v>
      </c>
      <c r="Z71" s="206">
        <v>1030468</v>
      </c>
      <c r="AA71" s="203" t="s">
        <v>1615</v>
      </c>
      <c r="AB71" s="188"/>
      <c r="AC71" s="188"/>
      <c r="AD71" s="188"/>
    </row>
    <row r="72" spans="1:30" ht="19.5" customHeight="1" x14ac:dyDescent="0.25">
      <c r="A72" s="310"/>
      <c r="B72" s="313"/>
      <c r="C72" s="293"/>
      <c r="D72" s="295"/>
      <c r="E72" s="393"/>
      <c r="F72" s="393"/>
      <c r="G72" s="396"/>
      <c r="H72" s="396"/>
      <c r="I72" s="358"/>
      <c r="J72" s="358"/>
      <c r="K72" s="211"/>
      <c r="L72" s="211"/>
      <c r="M72" s="457"/>
      <c r="N72" s="387"/>
      <c r="O72" s="355"/>
      <c r="P72" s="390"/>
      <c r="R72" s="34"/>
      <c r="S72" s="34"/>
      <c r="T72" s="34"/>
      <c r="V72" s="34"/>
      <c r="W72" s="34"/>
      <c r="X72" s="34"/>
    </row>
    <row r="73" spans="1:30" ht="19.5" customHeight="1" x14ac:dyDescent="0.25">
      <c r="A73" s="310"/>
      <c r="B73" s="313"/>
      <c r="C73" s="293"/>
      <c r="D73" s="295"/>
      <c r="E73" s="393"/>
      <c r="F73" s="393"/>
      <c r="G73" s="396"/>
      <c r="H73" s="396"/>
      <c r="I73" s="358"/>
      <c r="J73" s="358"/>
      <c r="K73" s="211"/>
      <c r="L73" s="211"/>
      <c r="M73" s="457"/>
      <c r="N73" s="387"/>
      <c r="O73" s="355"/>
      <c r="P73" s="390"/>
      <c r="R73" s="34" t="s">
        <v>835</v>
      </c>
      <c r="S73" s="34" t="s">
        <v>25</v>
      </c>
      <c r="T73" s="34"/>
      <c r="V73" s="34"/>
      <c r="W73" s="34"/>
      <c r="X73" s="34"/>
    </row>
    <row r="74" spans="1:30" ht="19.5" customHeight="1" x14ac:dyDescent="0.3">
      <c r="A74" s="310"/>
      <c r="B74" s="313"/>
      <c r="C74" s="293"/>
      <c r="D74" s="295"/>
      <c r="E74" s="393"/>
      <c r="F74" s="393"/>
      <c r="G74" s="396"/>
      <c r="H74" s="396"/>
      <c r="I74" s="358"/>
      <c r="J74" s="358"/>
      <c r="K74" s="211"/>
      <c r="L74" s="211"/>
      <c r="M74" s="457"/>
      <c r="N74" s="387"/>
      <c r="O74" s="355"/>
      <c r="P74" s="390"/>
      <c r="R74" s="34"/>
      <c r="S74" s="232" t="s">
        <v>836</v>
      </c>
      <c r="T74" s="34"/>
      <c r="V74" s="34"/>
      <c r="W74" s="34"/>
      <c r="X74" s="34"/>
    </row>
    <row r="75" spans="1:30" ht="19.5" customHeight="1" x14ac:dyDescent="0.25">
      <c r="A75" s="310"/>
      <c r="B75" s="313"/>
      <c r="C75" s="293"/>
      <c r="D75" s="295"/>
      <c r="E75" s="393"/>
      <c r="F75" s="393"/>
      <c r="G75" s="396"/>
      <c r="H75" s="396"/>
      <c r="I75" s="358"/>
      <c r="J75" s="358"/>
      <c r="K75" s="211"/>
      <c r="L75" s="211"/>
      <c r="M75" s="457"/>
      <c r="N75" s="387"/>
      <c r="O75" s="355"/>
      <c r="P75" s="390"/>
      <c r="R75" s="34"/>
      <c r="S75" s="34" t="s">
        <v>1618</v>
      </c>
      <c r="T75" s="34"/>
      <c r="V75" s="34"/>
      <c r="W75" s="34"/>
      <c r="X75" s="198" t="s">
        <v>153</v>
      </c>
    </row>
    <row r="76" spans="1:30" ht="19.5" customHeight="1" x14ac:dyDescent="0.3">
      <c r="A76" s="310"/>
      <c r="B76" s="313"/>
      <c r="C76" s="293"/>
      <c r="D76" s="295"/>
      <c r="E76" s="393"/>
      <c r="F76" s="393"/>
      <c r="G76" s="396"/>
      <c r="H76" s="396"/>
      <c r="I76" s="358"/>
      <c r="J76" s="358"/>
      <c r="K76" s="211"/>
      <c r="L76" s="211"/>
      <c r="M76" s="457"/>
      <c r="N76" s="387"/>
      <c r="O76" s="355"/>
      <c r="P76" s="390"/>
      <c r="R76" s="34"/>
      <c r="S76" s="228" t="s">
        <v>1619</v>
      </c>
      <c r="T76" s="34"/>
      <c r="V76" s="34"/>
      <c r="W76" s="34"/>
      <c r="X76" s="34"/>
    </row>
    <row r="77" spans="1:30" ht="19.5" customHeight="1" x14ac:dyDescent="0.3">
      <c r="A77" s="310"/>
      <c r="B77" s="313"/>
      <c r="C77" s="293"/>
      <c r="D77" s="295"/>
      <c r="E77" s="393"/>
      <c r="F77" s="393"/>
      <c r="G77" s="396"/>
      <c r="H77" s="396"/>
      <c r="I77" s="358"/>
      <c r="J77" s="358"/>
      <c r="K77" s="211"/>
      <c r="L77" s="211"/>
      <c r="M77" s="457"/>
      <c r="N77" s="387"/>
      <c r="O77" s="355"/>
      <c r="P77" s="390"/>
      <c r="R77" s="34"/>
      <c r="S77" s="228" t="s">
        <v>214</v>
      </c>
      <c r="T77" s="34"/>
      <c r="V77" s="34"/>
      <c r="W77" s="34"/>
      <c r="X77" s="34"/>
    </row>
    <row r="78" spans="1:30" ht="19.5" customHeight="1" x14ac:dyDescent="0.3">
      <c r="A78" s="310"/>
      <c r="B78" s="313"/>
      <c r="C78" s="293"/>
      <c r="D78" s="295"/>
      <c r="E78" s="393"/>
      <c r="F78" s="393"/>
      <c r="G78" s="396"/>
      <c r="H78" s="396"/>
      <c r="I78" s="358"/>
      <c r="J78" s="358"/>
      <c r="K78" s="211"/>
      <c r="L78" s="211"/>
      <c r="M78" s="457"/>
      <c r="N78" s="387"/>
      <c r="O78" s="355"/>
      <c r="P78" s="390"/>
      <c r="R78" s="34"/>
      <c r="S78" s="228"/>
      <c r="T78" s="34" t="s">
        <v>187</v>
      </c>
      <c r="U78" s="280" t="s">
        <v>1173</v>
      </c>
      <c r="V78" s="281"/>
      <c r="W78" s="34"/>
      <c r="X78" s="184" t="s">
        <v>151</v>
      </c>
    </row>
    <row r="79" spans="1:30" ht="19.5" customHeight="1" x14ac:dyDescent="0.3">
      <c r="A79" s="310"/>
      <c r="B79" s="313"/>
      <c r="C79" s="293"/>
      <c r="D79" s="295"/>
      <c r="E79" s="393"/>
      <c r="F79" s="393"/>
      <c r="G79" s="396"/>
      <c r="H79" s="396"/>
      <c r="I79" s="358"/>
      <c r="J79" s="358"/>
      <c r="K79" s="211"/>
      <c r="L79" s="211"/>
      <c r="M79" s="457"/>
      <c r="N79" s="387"/>
      <c r="O79" s="355"/>
      <c r="P79" s="390"/>
      <c r="R79" s="34"/>
      <c r="S79" s="228"/>
      <c r="T79" s="228" t="s">
        <v>1626</v>
      </c>
      <c r="V79" s="34"/>
      <c r="W79" s="34"/>
      <c r="X79" s="34"/>
    </row>
    <row r="80" spans="1:30" ht="19.5" customHeight="1" x14ac:dyDescent="0.3">
      <c r="A80" s="310"/>
      <c r="B80" s="313"/>
      <c r="C80" s="293"/>
      <c r="D80" s="295"/>
      <c r="E80" s="393"/>
      <c r="F80" s="393"/>
      <c r="G80" s="396"/>
      <c r="H80" s="396"/>
      <c r="I80" s="358"/>
      <c r="J80" s="358"/>
      <c r="K80" s="211"/>
      <c r="L80" s="211"/>
      <c r="M80" s="457"/>
      <c r="N80" s="387"/>
      <c r="O80" s="355"/>
      <c r="P80" s="390"/>
      <c r="R80" s="232" t="s">
        <v>1621</v>
      </c>
      <c r="S80" s="34" t="s">
        <v>24</v>
      </c>
      <c r="T80" s="228"/>
      <c r="V80" s="34"/>
      <c r="W80" s="34"/>
      <c r="X80" s="34"/>
    </row>
    <row r="81" spans="1:30" ht="19.5" customHeight="1" x14ac:dyDescent="0.3">
      <c r="A81" s="310"/>
      <c r="B81" s="313"/>
      <c r="C81" s="293"/>
      <c r="D81" s="295"/>
      <c r="E81" s="393"/>
      <c r="F81" s="393"/>
      <c r="G81" s="396"/>
      <c r="H81" s="396"/>
      <c r="I81" s="358"/>
      <c r="J81" s="358"/>
      <c r="K81" s="211"/>
      <c r="L81" s="211"/>
      <c r="M81" s="457"/>
      <c r="N81" s="387"/>
      <c r="O81" s="355"/>
      <c r="P81" s="390"/>
      <c r="R81" s="34"/>
      <c r="S81" s="228" t="s">
        <v>334</v>
      </c>
      <c r="T81" s="228"/>
      <c r="V81" s="198" t="s">
        <v>153</v>
      </c>
      <c r="W81" s="34"/>
      <c r="X81" s="34"/>
    </row>
    <row r="82" spans="1:30" ht="19.5" customHeight="1" x14ac:dyDescent="0.3">
      <c r="A82" s="310"/>
      <c r="B82" s="313"/>
      <c r="C82" s="293"/>
      <c r="D82" s="295"/>
      <c r="E82" s="393"/>
      <c r="F82" s="393"/>
      <c r="G82" s="396"/>
      <c r="H82" s="396"/>
      <c r="I82" s="358"/>
      <c r="J82" s="358"/>
      <c r="K82" s="211"/>
      <c r="L82" s="211"/>
      <c r="M82" s="457"/>
      <c r="N82" s="387"/>
      <c r="O82" s="355"/>
      <c r="P82" s="390"/>
      <c r="R82" s="34"/>
      <c r="S82" s="228"/>
      <c r="T82" s="228"/>
      <c r="V82" s="34"/>
      <c r="W82" s="34"/>
      <c r="X82" s="34"/>
    </row>
    <row r="83" spans="1:30" ht="19.5" customHeight="1" x14ac:dyDescent="0.25">
      <c r="A83" s="311"/>
      <c r="B83" s="314"/>
      <c r="C83" s="296"/>
      <c r="D83" s="298"/>
      <c r="E83" s="394"/>
      <c r="F83" s="394"/>
      <c r="G83" s="397"/>
      <c r="H83" s="397"/>
      <c r="I83" s="359"/>
      <c r="J83" s="359"/>
      <c r="K83" s="212"/>
      <c r="L83" s="212"/>
      <c r="M83" s="458"/>
      <c r="N83" s="388"/>
      <c r="O83" s="356"/>
      <c r="P83" s="391"/>
      <c r="Q83" s="62">
        <v>0.29166666666666669</v>
      </c>
    </row>
    <row r="84" spans="1:30" ht="19.5" customHeight="1" x14ac:dyDescent="0.3">
      <c r="A84" s="309" t="s">
        <v>31</v>
      </c>
      <c r="B84" s="312">
        <f>SUM(B61+1)</f>
        <v>46213</v>
      </c>
      <c r="C84" s="290" t="s">
        <v>1627</v>
      </c>
      <c r="D84" s="292"/>
      <c r="E84" s="392"/>
      <c r="F84" s="392"/>
      <c r="G84" s="395">
        <v>0.32569444444444445</v>
      </c>
      <c r="H84" s="395">
        <v>0.5</v>
      </c>
      <c r="I84" s="373">
        <v>0</v>
      </c>
      <c r="J84" s="373">
        <v>0</v>
      </c>
      <c r="K84" s="210"/>
      <c r="L84" s="210"/>
      <c r="M84" s="456">
        <f>(F98-E98)+(L98-K98)</f>
        <v>0</v>
      </c>
      <c r="N84" s="386">
        <f>(H84-G84)</f>
        <v>0.17430555555555555</v>
      </c>
      <c r="O84" s="459">
        <f>(J84-I84)</f>
        <v>0</v>
      </c>
      <c r="P84" s="389">
        <f>SUM(M84:O98)</f>
        <v>0.17430555555555555</v>
      </c>
      <c r="R84" s="232" t="s">
        <v>1624</v>
      </c>
      <c r="S84" t="s">
        <v>24</v>
      </c>
      <c r="W84" s="34"/>
    </row>
    <row r="85" spans="1:30" ht="19.5" customHeight="1" x14ac:dyDescent="0.25">
      <c r="A85" s="310"/>
      <c r="B85" s="313"/>
      <c r="C85" s="293"/>
      <c r="D85" s="295"/>
      <c r="E85" s="393"/>
      <c r="F85" s="393"/>
      <c r="G85" s="396"/>
      <c r="H85" s="396"/>
      <c r="I85" s="374"/>
      <c r="J85" s="374"/>
      <c r="K85" s="211"/>
      <c r="L85" s="211"/>
      <c r="M85" s="457"/>
      <c r="N85" s="387"/>
      <c r="O85" s="460"/>
      <c r="P85" s="390"/>
      <c r="S85" s="34" t="s">
        <v>1625</v>
      </c>
      <c r="V85" s="198" t="s">
        <v>153</v>
      </c>
      <c r="W85" s="34"/>
    </row>
    <row r="86" spans="1:30" ht="19.5" customHeight="1" x14ac:dyDescent="0.25">
      <c r="A86" s="310"/>
      <c r="B86" s="313"/>
      <c r="C86" s="293"/>
      <c r="D86" s="295"/>
      <c r="E86" s="393"/>
      <c r="F86" s="393"/>
      <c r="G86" s="396"/>
      <c r="H86" s="396"/>
      <c r="I86" s="374"/>
      <c r="J86" s="374"/>
      <c r="K86" s="211"/>
      <c r="L86" s="211"/>
      <c r="M86" s="457"/>
      <c r="N86" s="387"/>
      <c r="O86" s="460"/>
      <c r="P86" s="390"/>
      <c r="R86" t="s">
        <v>299</v>
      </c>
      <c r="S86" t="s">
        <v>23</v>
      </c>
      <c r="U86" s="34"/>
      <c r="W86" s="34"/>
    </row>
    <row r="87" spans="1:30" ht="19.5" customHeight="1" x14ac:dyDescent="0.3">
      <c r="A87" s="310"/>
      <c r="B87" s="313"/>
      <c r="C87" s="293"/>
      <c r="D87" s="295"/>
      <c r="E87" s="393"/>
      <c r="F87" s="393"/>
      <c r="G87" s="396"/>
      <c r="H87" s="396"/>
      <c r="I87" s="374"/>
      <c r="J87" s="374"/>
      <c r="K87" s="211"/>
      <c r="L87" s="211"/>
      <c r="M87" s="457"/>
      <c r="N87" s="387"/>
      <c r="O87" s="460"/>
      <c r="P87" s="390"/>
      <c r="S87" s="232" t="s">
        <v>562</v>
      </c>
      <c r="U87" s="34"/>
      <c r="V87" s="34"/>
      <c r="W87" s="34"/>
    </row>
    <row r="88" spans="1:30" ht="19.5" customHeight="1" x14ac:dyDescent="0.25">
      <c r="A88" s="310"/>
      <c r="B88" s="313"/>
      <c r="C88" s="293"/>
      <c r="D88" s="295"/>
      <c r="E88" s="393"/>
      <c r="F88" s="393"/>
      <c r="G88" s="396"/>
      <c r="H88" s="396"/>
      <c r="I88" s="374"/>
      <c r="J88" s="374"/>
      <c r="K88" s="211"/>
      <c r="L88" s="211"/>
      <c r="M88" s="457"/>
      <c r="N88" s="387"/>
      <c r="O88" s="460"/>
      <c r="P88" s="390"/>
      <c r="R88" s="34"/>
      <c r="S88" s="34" t="s">
        <v>1628</v>
      </c>
      <c r="W88" s="34"/>
    </row>
    <row r="89" spans="1:30" ht="19.5" customHeight="1" x14ac:dyDescent="0.25">
      <c r="A89" s="310"/>
      <c r="B89" s="313"/>
      <c r="C89" s="293"/>
      <c r="D89" s="295"/>
      <c r="E89" s="393"/>
      <c r="F89" s="393"/>
      <c r="G89" s="396"/>
      <c r="H89" s="396"/>
      <c r="I89" s="374"/>
      <c r="J89" s="374"/>
      <c r="K89" s="211"/>
      <c r="L89" s="211"/>
      <c r="M89" s="457"/>
      <c r="N89" s="387"/>
      <c r="O89" s="460"/>
      <c r="P89" s="390"/>
      <c r="R89" s="34"/>
      <c r="S89" s="34"/>
      <c r="T89" s="34" t="s">
        <v>1629</v>
      </c>
      <c r="U89" s="283">
        <v>2414115199801</v>
      </c>
      <c r="V89" s="283"/>
      <c r="W89" s="198" t="s">
        <v>153</v>
      </c>
      <c r="X89" s="268" t="s">
        <v>195</v>
      </c>
      <c r="Y89" s="209" t="s">
        <v>201</v>
      </c>
      <c r="Z89" s="206">
        <v>1030489</v>
      </c>
      <c r="AA89" s="203" t="s">
        <v>952</v>
      </c>
      <c r="AB89" s="188"/>
      <c r="AC89" s="188"/>
      <c r="AD89" s="188"/>
    </row>
    <row r="90" spans="1:30" ht="19.5" customHeight="1" x14ac:dyDescent="0.25">
      <c r="A90" s="310"/>
      <c r="B90" s="313"/>
      <c r="C90" s="293"/>
      <c r="D90" s="295"/>
      <c r="E90" s="393"/>
      <c r="F90" s="393"/>
      <c r="G90" s="396"/>
      <c r="H90" s="396"/>
      <c r="I90" s="374"/>
      <c r="J90" s="374"/>
      <c r="K90" s="211"/>
      <c r="L90" s="211"/>
      <c r="M90" s="457"/>
      <c r="N90" s="387"/>
      <c r="O90" s="460"/>
      <c r="P90" s="390"/>
      <c r="S90" s="34"/>
      <c r="T90" s="34" t="s">
        <v>390</v>
      </c>
      <c r="U90" s="280" t="s">
        <v>1630</v>
      </c>
      <c r="V90" s="281"/>
      <c r="W90" s="198" t="s">
        <v>153</v>
      </c>
      <c r="X90" s="268" t="s">
        <v>1632</v>
      </c>
      <c r="Y90" s="209" t="s">
        <v>201</v>
      </c>
      <c r="Z90" s="206">
        <v>1030489</v>
      </c>
      <c r="AA90" s="203" t="s">
        <v>952</v>
      </c>
      <c r="AB90" s="188"/>
      <c r="AC90" s="188"/>
      <c r="AD90" s="188"/>
    </row>
    <row r="91" spans="1:30" ht="19.5" customHeight="1" x14ac:dyDescent="0.25">
      <c r="A91" s="310"/>
      <c r="B91" s="313"/>
      <c r="C91" s="293"/>
      <c r="D91" s="295"/>
      <c r="E91" s="393"/>
      <c r="F91" s="393"/>
      <c r="G91" s="396"/>
      <c r="H91" s="396"/>
      <c r="I91" s="374"/>
      <c r="J91" s="374"/>
      <c r="K91" s="211"/>
      <c r="L91" s="211"/>
      <c r="M91" s="457"/>
      <c r="N91" s="387"/>
      <c r="O91" s="460"/>
      <c r="P91" s="390"/>
      <c r="S91" s="34" t="s">
        <v>1631</v>
      </c>
      <c r="V91" s="34"/>
      <c r="W91" s="198" t="s">
        <v>153</v>
      </c>
    </row>
    <row r="92" spans="1:30" ht="19.5" customHeight="1" x14ac:dyDescent="0.25">
      <c r="A92" s="310"/>
      <c r="B92" s="313"/>
      <c r="C92" s="293"/>
      <c r="D92" s="295"/>
      <c r="E92" s="393"/>
      <c r="F92" s="393"/>
      <c r="G92" s="396"/>
      <c r="H92" s="396"/>
      <c r="I92" s="374"/>
      <c r="J92" s="374"/>
      <c r="K92" s="211"/>
      <c r="L92" s="211"/>
      <c r="M92" s="457"/>
      <c r="N92" s="387"/>
      <c r="O92" s="460"/>
      <c r="P92" s="390"/>
      <c r="R92" s="34"/>
      <c r="S92" s="34"/>
      <c r="W92" s="34"/>
    </row>
    <row r="93" spans="1:30" ht="19.5" customHeight="1" x14ac:dyDescent="0.25">
      <c r="A93" s="310"/>
      <c r="B93" s="313"/>
      <c r="C93" s="293"/>
      <c r="D93" s="295"/>
      <c r="E93" s="393"/>
      <c r="F93" s="393"/>
      <c r="G93" s="396"/>
      <c r="H93" s="396"/>
      <c r="I93" s="374"/>
      <c r="J93" s="374"/>
      <c r="K93" s="211"/>
      <c r="L93" s="211"/>
      <c r="M93" s="457"/>
      <c r="N93" s="387"/>
      <c r="O93" s="460"/>
      <c r="P93" s="390"/>
      <c r="S93" s="34"/>
      <c r="W93" s="34"/>
    </row>
    <row r="94" spans="1:30" ht="19.5" customHeight="1" x14ac:dyDescent="0.25">
      <c r="A94" s="310"/>
      <c r="B94" s="313"/>
      <c r="C94" s="293"/>
      <c r="D94" s="295"/>
      <c r="E94" s="393"/>
      <c r="F94" s="393"/>
      <c r="G94" s="396"/>
      <c r="H94" s="396"/>
      <c r="I94" s="374"/>
      <c r="J94" s="374"/>
      <c r="K94" s="211"/>
      <c r="L94" s="211"/>
      <c r="M94" s="457"/>
      <c r="N94" s="387"/>
      <c r="O94" s="460"/>
      <c r="P94" s="390"/>
      <c r="S94" s="34"/>
      <c r="W94" s="34"/>
    </row>
    <row r="95" spans="1:30" ht="19.5" customHeight="1" x14ac:dyDescent="0.25">
      <c r="A95" s="310"/>
      <c r="B95" s="313"/>
      <c r="C95" s="293"/>
      <c r="D95" s="295"/>
      <c r="E95" s="393"/>
      <c r="F95" s="393"/>
      <c r="G95" s="396"/>
      <c r="H95" s="396"/>
      <c r="I95" s="374"/>
      <c r="J95" s="374"/>
      <c r="K95" s="211"/>
      <c r="L95" s="211"/>
      <c r="M95" s="457"/>
      <c r="N95" s="387"/>
      <c r="O95" s="460"/>
      <c r="P95" s="390"/>
      <c r="R95" s="34"/>
      <c r="S95" s="34"/>
      <c r="W95" s="34"/>
    </row>
    <row r="96" spans="1:30" ht="19.5" customHeight="1" x14ac:dyDescent="0.25">
      <c r="A96" s="310"/>
      <c r="B96" s="313"/>
      <c r="C96" s="293"/>
      <c r="D96" s="295"/>
      <c r="E96" s="393"/>
      <c r="F96" s="393"/>
      <c r="G96" s="396"/>
      <c r="H96" s="396"/>
      <c r="I96" s="374"/>
      <c r="J96" s="374"/>
      <c r="K96" s="211"/>
      <c r="L96" s="211"/>
      <c r="M96" s="457"/>
      <c r="N96" s="387"/>
      <c r="O96" s="460"/>
      <c r="P96" s="390"/>
      <c r="S96" s="34"/>
      <c r="W96" s="34"/>
    </row>
    <row r="97" spans="1:23" ht="19.5" customHeight="1" x14ac:dyDescent="0.25">
      <c r="A97" s="310"/>
      <c r="B97" s="313"/>
      <c r="C97" s="293"/>
      <c r="D97" s="295"/>
      <c r="E97" s="393"/>
      <c r="F97" s="393"/>
      <c r="G97" s="396"/>
      <c r="H97" s="396"/>
      <c r="I97" s="374"/>
      <c r="J97" s="374"/>
      <c r="K97" s="211"/>
      <c r="L97" s="211"/>
      <c r="M97" s="457"/>
      <c r="N97" s="387"/>
      <c r="O97" s="460"/>
      <c r="P97" s="390"/>
      <c r="S97" s="34"/>
      <c r="U97" s="34"/>
      <c r="W97" s="34"/>
    </row>
    <row r="98" spans="1:23" ht="19.5" customHeight="1" x14ac:dyDescent="0.25">
      <c r="A98" s="311"/>
      <c r="B98" s="314"/>
      <c r="C98" s="296"/>
      <c r="D98" s="298"/>
      <c r="E98" s="394"/>
      <c r="F98" s="394"/>
      <c r="G98" s="397"/>
      <c r="H98" s="397"/>
      <c r="I98" s="375"/>
      <c r="J98" s="375"/>
      <c r="K98" s="212"/>
      <c r="L98" s="212"/>
      <c r="M98" s="458"/>
      <c r="N98" s="388"/>
      <c r="O98" s="461"/>
      <c r="P98" s="391"/>
      <c r="Q98" s="62">
        <v>0.16666666666666666</v>
      </c>
      <c r="W98" s="34"/>
    </row>
    <row r="99" spans="1:23" ht="19.5" customHeight="1" x14ac:dyDescent="0.25">
      <c r="A99" s="35" t="s">
        <v>34</v>
      </c>
      <c r="B99" s="36">
        <f>SUM(B84+1)</f>
        <v>46214</v>
      </c>
      <c r="C99" s="290"/>
      <c r="D99" s="292"/>
      <c r="E99" s="302"/>
      <c r="F99" s="302"/>
      <c r="G99" s="302"/>
      <c r="H99" s="302"/>
      <c r="I99" s="302"/>
      <c r="J99" s="302"/>
      <c r="K99" s="302"/>
      <c r="L99" s="302"/>
      <c r="M99" s="318">
        <f>(F99-E99)+(L99-K99)</f>
        <v>0</v>
      </c>
      <c r="N99" s="318">
        <f>(H99-G99)+(J99-I99)</f>
        <v>0</v>
      </c>
      <c r="O99" s="318">
        <f>(H99-G99)+(J99-I99)</f>
        <v>0</v>
      </c>
      <c r="P99" s="318">
        <f>SUM(M99:O100)</f>
        <v>0</v>
      </c>
    </row>
    <row r="100" spans="1:23" ht="19.5" customHeight="1" x14ac:dyDescent="0.25">
      <c r="A100" s="37" t="s">
        <v>35</v>
      </c>
      <c r="B100" s="36">
        <f>SUM(B99+1)</f>
        <v>46215</v>
      </c>
      <c r="C100" s="296"/>
      <c r="D100" s="298"/>
      <c r="E100" s="304"/>
      <c r="F100" s="304"/>
      <c r="G100" s="304"/>
      <c r="H100" s="304"/>
      <c r="I100" s="304"/>
      <c r="J100" s="304"/>
      <c r="K100" s="304"/>
      <c r="L100" s="304"/>
      <c r="M100" s="320"/>
      <c r="N100" s="320"/>
      <c r="O100" s="320"/>
      <c r="P100" s="320"/>
    </row>
    <row r="101" spans="1:23" ht="30" customHeight="1" x14ac:dyDescent="0.25">
      <c r="A101" s="38"/>
      <c r="B101" s="38"/>
      <c r="C101" s="38"/>
      <c r="D101" s="38"/>
      <c r="E101" s="39"/>
      <c r="F101" s="40"/>
      <c r="G101" s="40"/>
      <c r="H101" s="38"/>
      <c r="I101" s="38"/>
      <c r="J101" s="38"/>
      <c r="K101" s="41"/>
      <c r="L101" s="41"/>
      <c r="M101" s="41"/>
      <c r="N101" s="38"/>
    </row>
    <row r="102" spans="1:23" ht="30.75" customHeight="1" x14ac:dyDescent="0.25">
      <c r="A102" s="38"/>
      <c r="B102" s="38"/>
      <c r="C102" s="38"/>
      <c r="D102" s="38"/>
      <c r="F102" s="38"/>
      <c r="G102" s="38"/>
      <c r="H102" s="38"/>
      <c r="I102" s="38"/>
      <c r="J102" s="330" t="s">
        <v>36</v>
      </c>
      <c r="K102" s="330"/>
      <c r="L102" s="330"/>
      <c r="M102" s="108">
        <f>SUM(M9+M26+M44+M61+M84+M99+M100)</f>
        <v>0</v>
      </c>
      <c r="N102" s="110">
        <f>SUM(N9+N26+N44+N61+N84+N99+N100)</f>
        <v>0.91597222222222219</v>
      </c>
      <c r="O102" s="109">
        <f>SUM(O9+O26+O44+O61+O84+O99+O100)</f>
        <v>0.58472222222222225</v>
      </c>
      <c r="P102" s="111">
        <f>SUM(P9+P26+P44+P61+P84+P99+P100)</f>
        <v>1.5006944444444446</v>
      </c>
    </row>
    <row r="103" spans="1:23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37</v>
      </c>
      <c r="K103" s="330"/>
      <c r="L103" s="331"/>
      <c r="M103" s="42"/>
      <c r="N103" s="51">
        <f>SUM(Q9:Q100)</f>
        <v>1.3333333333333335</v>
      </c>
      <c r="O103" s="43"/>
    </row>
    <row r="104" spans="1:23" ht="30.75" customHeight="1" x14ac:dyDescent="0.25">
      <c r="A104" s="38"/>
      <c r="B104" s="38"/>
      <c r="C104" s="38"/>
      <c r="D104" s="38"/>
      <c r="F104" s="38"/>
      <c r="G104" s="38"/>
      <c r="H104" s="38"/>
      <c r="I104" s="38"/>
      <c r="J104" s="330" t="s">
        <v>38</v>
      </c>
      <c r="K104" s="330"/>
      <c r="L104" s="331"/>
      <c r="M104" s="42"/>
      <c r="N104" s="51">
        <f>SUM(P102-N103)</f>
        <v>0.16736111111111107</v>
      </c>
      <c r="O104" s="43"/>
    </row>
    <row r="105" spans="1:23" ht="30.75" customHeight="1" x14ac:dyDescent="0.25">
      <c r="A105" s="38"/>
      <c r="B105" s="38"/>
      <c r="C105" s="38"/>
      <c r="D105" s="38"/>
      <c r="F105" s="38"/>
      <c r="G105" s="38"/>
      <c r="H105" s="38"/>
      <c r="I105" s="38"/>
      <c r="J105" s="330" t="s">
        <v>39</v>
      </c>
      <c r="K105" s="330"/>
      <c r="L105" s="331"/>
      <c r="M105" s="42"/>
      <c r="N105" s="51">
        <f>'SEM27'!N79</f>
        <v>10.284027777777776</v>
      </c>
      <c r="O105" s="43"/>
    </row>
    <row r="106" spans="1:23" ht="30.75" customHeight="1" x14ac:dyDescent="0.25">
      <c r="H106" s="38"/>
      <c r="I106" s="38"/>
      <c r="J106" s="330" t="s">
        <v>40</v>
      </c>
      <c r="K106" s="330"/>
      <c r="L106" s="331"/>
      <c r="M106" s="44"/>
      <c r="N106" s="52">
        <f>N104+N105</f>
        <v>10.451388888888888</v>
      </c>
      <c r="O106" s="45"/>
    </row>
    <row r="113" spans="6:9" x14ac:dyDescent="0.25">
      <c r="F113" s="38"/>
      <c r="G113" s="38"/>
      <c r="H113" s="38"/>
      <c r="I113" s="38"/>
    </row>
    <row r="114" spans="6:9" x14ac:dyDescent="0.25">
      <c r="F114" s="38"/>
      <c r="G114" s="38"/>
      <c r="H114" s="38"/>
      <c r="I114" s="38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  <row r="117" spans="6:9" x14ac:dyDescent="0.25">
      <c r="F117" s="38"/>
      <c r="G117" s="38"/>
      <c r="H117" s="38"/>
      <c r="I117" s="38"/>
    </row>
    <row r="118" spans="6:9" x14ac:dyDescent="0.25">
      <c r="F118" s="38"/>
      <c r="G118" s="38"/>
      <c r="H118" s="38"/>
      <c r="I118" s="38"/>
    </row>
  </sheetData>
  <mergeCells count="102">
    <mergeCell ref="G26:G43"/>
    <mergeCell ref="J9:J25"/>
    <mergeCell ref="J26:J43"/>
    <mergeCell ref="H9:H25"/>
    <mergeCell ref="H26:H43"/>
    <mergeCell ref="I9:I25"/>
    <mergeCell ref="I26:I43"/>
    <mergeCell ref="C99:D100"/>
    <mergeCell ref="E44:E60"/>
    <mergeCell ref="E84:E98"/>
    <mergeCell ref="F84:F98"/>
    <mergeCell ref="F61:F83"/>
    <mergeCell ref="F44:F60"/>
    <mergeCell ref="E61:E83"/>
    <mergeCell ref="E99:E100"/>
    <mergeCell ref="F99:F100"/>
    <mergeCell ref="H44:H60"/>
    <mergeCell ref="H61:H83"/>
    <mergeCell ref="J44:J60"/>
    <mergeCell ref="J61:J83"/>
    <mergeCell ref="I44:I60"/>
    <mergeCell ref="I61:I83"/>
    <mergeCell ref="G99:G100"/>
    <mergeCell ref="H99:H100"/>
    <mergeCell ref="J106:L106"/>
    <mergeCell ref="J102:L102"/>
    <mergeCell ref="J103:L103"/>
    <mergeCell ref="J104:L104"/>
    <mergeCell ref="J105:L105"/>
    <mergeCell ref="Q6:Q7"/>
    <mergeCell ref="A1:N1"/>
    <mergeCell ref="G6:H6"/>
    <mergeCell ref="I6:J6"/>
    <mergeCell ref="K6:L6"/>
    <mergeCell ref="M6:P6"/>
    <mergeCell ref="G44:G60"/>
    <mergeCell ref="G61:G83"/>
    <mergeCell ref="G84:G98"/>
    <mergeCell ref="C9:D25"/>
    <mergeCell ref="C26:D43"/>
    <mergeCell ref="C44:D60"/>
    <mergeCell ref="C61:D83"/>
    <mergeCell ref="C84:D98"/>
    <mergeCell ref="E9:E25"/>
    <mergeCell ref="F9:F25"/>
    <mergeCell ref="F26:F43"/>
    <mergeCell ref="E26:E43"/>
    <mergeCell ref="G9:G25"/>
    <mergeCell ref="A84:A98"/>
    <mergeCell ref="B9:B25"/>
    <mergeCell ref="B26:B43"/>
    <mergeCell ref="B44:B60"/>
    <mergeCell ref="B61:B83"/>
    <mergeCell ref="B84:B98"/>
    <mergeCell ref="A9:A25"/>
    <mergeCell ref="A26:A43"/>
    <mergeCell ref="A44:A60"/>
    <mergeCell ref="A61:A83"/>
    <mergeCell ref="N84:N98"/>
    <mergeCell ref="O84:O98"/>
    <mergeCell ref="P84:P98"/>
    <mergeCell ref="M99:M100"/>
    <mergeCell ref="N99:N100"/>
    <mergeCell ref="M9:M25"/>
    <mergeCell ref="N9:N25"/>
    <mergeCell ref="O9:O25"/>
    <mergeCell ref="P9:P25"/>
    <mergeCell ref="M26:M43"/>
    <mergeCell ref="N26:N43"/>
    <mergeCell ref="O26:O43"/>
    <mergeCell ref="P26:P43"/>
    <mergeCell ref="N61:N83"/>
    <mergeCell ref="O61:O83"/>
    <mergeCell ref="P61:P83"/>
    <mergeCell ref="N44:N60"/>
    <mergeCell ref="O44:O60"/>
    <mergeCell ref="P44:P60"/>
    <mergeCell ref="M44:M60"/>
    <mergeCell ref="I99:I100"/>
    <mergeCell ref="M61:M83"/>
    <mergeCell ref="H84:H98"/>
    <mergeCell ref="J84:J98"/>
    <mergeCell ref="J99:J100"/>
    <mergeCell ref="K99:K100"/>
    <mergeCell ref="L99:L100"/>
    <mergeCell ref="M84:M98"/>
    <mergeCell ref="I84:I98"/>
    <mergeCell ref="U17:V17"/>
    <mergeCell ref="U23:V23"/>
    <mergeCell ref="T18:W18"/>
    <mergeCell ref="T19:W19"/>
    <mergeCell ref="O99:O100"/>
    <mergeCell ref="P99:P100"/>
    <mergeCell ref="W58:X58"/>
    <mergeCell ref="W59:X59"/>
    <mergeCell ref="U35:V35"/>
    <mergeCell ref="T36:W36"/>
    <mergeCell ref="T37:W37"/>
    <mergeCell ref="U78:V78"/>
    <mergeCell ref="U69:V69"/>
    <mergeCell ref="U89:V89"/>
    <mergeCell ref="U90:V9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97">
    <pageSetUpPr fitToPage="1"/>
  </sheetPr>
  <dimension ref="A1:AD80"/>
  <sheetViews>
    <sheetView topLeftCell="A54" zoomScale="90" workbookViewId="0">
      <selection activeCell="V53" sqref="V5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7265625" customWidth="1"/>
    <col min="22" max="22" width="14.7265625" customWidth="1"/>
    <col min="23" max="23" width="13.26953125" customWidth="1"/>
    <col min="24" max="24" width="13.1796875" customWidth="1"/>
  </cols>
  <sheetData>
    <row r="1" spans="1:23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3" ht="60.65" hidden="1" customHeight="1" x14ac:dyDescent="0.25"/>
    <row r="3" spans="1:23" s="3" customFormat="1" ht="12.75" customHeight="1" x14ac:dyDescent="0.25">
      <c r="K3" s="4"/>
      <c r="L3" s="4"/>
      <c r="M3" s="4"/>
      <c r="O3" s="5"/>
      <c r="P3" s="5"/>
      <c r="Q3" s="60"/>
    </row>
    <row r="4" spans="1:23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35">
      <c r="A5" s="12" t="s">
        <v>93</v>
      </c>
      <c r="B5" s="13" t="s">
        <v>3</v>
      </c>
      <c r="C5" s="14">
        <f>SUM('SEM28'!B100+1)</f>
        <v>46216</v>
      </c>
      <c r="D5" s="15" t="s">
        <v>4</v>
      </c>
      <c r="E5" s="16">
        <f>SUM(B62)</f>
        <v>46222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3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3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5">
      <c r="A9" s="309" t="s">
        <v>20</v>
      </c>
      <c r="B9" s="312">
        <f>SUM(C5)</f>
        <v>46216</v>
      </c>
      <c r="C9" s="336" t="s">
        <v>73</v>
      </c>
      <c r="D9" s="337"/>
      <c r="E9" s="342"/>
      <c r="F9" s="342"/>
      <c r="G9" s="345">
        <v>0</v>
      </c>
      <c r="H9" s="345">
        <v>0</v>
      </c>
      <c r="I9" s="345">
        <v>0</v>
      </c>
      <c r="J9" s="345">
        <v>0</v>
      </c>
      <c r="K9" s="342"/>
      <c r="L9" s="342"/>
      <c r="M9" s="462">
        <f>(F10-E10)+(L10-K10)</f>
        <v>0</v>
      </c>
      <c r="N9" s="333">
        <f>(H9-G9)</f>
        <v>0</v>
      </c>
      <c r="O9" s="333">
        <f>(J9-I9)</f>
        <v>0</v>
      </c>
      <c r="P9" s="333">
        <f>SUM(M9:O10)</f>
        <v>0</v>
      </c>
      <c r="V9" s="34"/>
    </row>
    <row r="10" spans="1:23" ht="19.5" customHeight="1" x14ac:dyDescent="0.25">
      <c r="A10" s="311"/>
      <c r="B10" s="314"/>
      <c r="C10" s="340"/>
      <c r="D10" s="341"/>
      <c r="E10" s="344"/>
      <c r="F10" s="344"/>
      <c r="G10" s="347"/>
      <c r="H10" s="347"/>
      <c r="I10" s="347"/>
      <c r="J10" s="347"/>
      <c r="K10" s="344"/>
      <c r="L10" s="344"/>
      <c r="M10" s="464"/>
      <c r="N10" s="335"/>
      <c r="O10" s="335"/>
      <c r="P10" s="335"/>
      <c r="Q10" s="62">
        <v>0</v>
      </c>
    </row>
    <row r="11" spans="1:23" ht="19.5" customHeight="1" x14ac:dyDescent="0.25">
      <c r="A11" s="309" t="s">
        <v>22</v>
      </c>
      <c r="B11" s="312">
        <f>SUM(B9+1)</f>
        <v>46217</v>
      </c>
      <c r="C11" s="336" t="s">
        <v>51</v>
      </c>
      <c r="D11" s="337"/>
      <c r="E11" s="342"/>
      <c r="F11" s="342"/>
      <c r="G11" s="345">
        <v>0</v>
      </c>
      <c r="H11" s="345">
        <v>0</v>
      </c>
      <c r="I11" s="345">
        <v>0</v>
      </c>
      <c r="J11" s="345">
        <v>0</v>
      </c>
      <c r="K11" s="342"/>
      <c r="L11" s="342"/>
      <c r="M11" s="462">
        <f>(F13-E13)+(L13-K13)</f>
        <v>0</v>
      </c>
      <c r="N11" s="333">
        <f>(H11-G11)</f>
        <v>0</v>
      </c>
      <c r="O11" s="333">
        <f>(J11-I11)</f>
        <v>0</v>
      </c>
      <c r="P11" s="333">
        <f>SUM(M11:O13)</f>
        <v>0</v>
      </c>
      <c r="V11" s="1"/>
    </row>
    <row r="12" spans="1:23" ht="19.5" customHeight="1" x14ac:dyDescent="0.25">
      <c r="A12" s="310"/>
      <c r="B12" s="313"/>
      <c r="C12" s="338"/>
      <c r="D12" s="339"/>
      <c r="E12" s="343"/>
      <c r="F12" s="343"/>
      <c r="G12" s="346"/>
      <c r="H12" s="346"/>
      <c r="I12" s="346"/>
      <c r="J12" s="346"/>
      <c r="K12" s="343"/>
      <c r="L12" s="343"/>
      <c r="M12" s="463"/>
      <c r="N12" s="334"/>
      <c r="O12" s="334"/>
      <c r="P12" s="334"/>
      <c r="W12" s="1"/>
    </row>
    <row r="13" spans="1:23" ht="19.5" customHeight="1" x14ac:dyDescent="0.25">
      <c r="A13" s="311"/>
      <c r="B13" s="314"/>
      <c r="C13" s="340"/>
      <c r="D13" s="341"/>
      <c r="E13" s="344"/>
      <c r="F13" s="344"/>
      <c r="G13" s="347"/>
      <c r="H13" s="347"/>
      <c r="I13" s="347"/>
      <c r="J13" s="347"/>
      <c r="K13" s="344"/>
      <c r="L13" s="344"/>
      <c r="M13" s="464"/>
      <c r="N13" s="335"/>
      <c r="O13" s="335"/>
      <c r="P13" s="335"/>
      <c r="Q13" s="62">
        <v>0</v>
      </c>
    </row>
    <row r="14" spans="1:23" ht="19.5" customHeight="1" x14ac:dyDescent="0.25">
      <c r="A14" s="309" t="s">
        <v>26</v>
      </c>
      <c r="B14" s="312">
        <f>SUM(B11+1)</f>
        <v>46218</v>
      </c>
      <c r="C14" s="336" t="s">
        <v>51</v>
      </c>
      <c r="D14" s="337"/>
      <c r="E14" s="342"/>
      <c r="F14" s="342"/>
      <c r="G14" s="345">
        <v>0</v>
      </c>
      <c r="H14" s="345">
        <v>0</v>
      </c>
      <c r="I14" s="345">
        <v>0</v>
      </c>
      <c r="J14" s="345">
        <v>0</v>
      </c>
      <c r="K14" s="342"/>
      <c r="L14" s="342"/>
      <c r="M14" s="333">
        <f>(F16-E16)+(L16-K16)</f>
        <v>0</v>
      </c>
      <c r="N14" s="333">
        <f>(H14-G14)</f>
        <v>0</v>
      </c>
      <c r="O14" s="333">
        <f>(J14-I14)</f>
        <v>0</v>
      </c>
      <c r="P14" s="333">
        <f>SUM(M14:O16)</f>
        <v>0</v>
      </c>
      <c r="V14" s="1"/>
    </row>
    <row r="15" spans="1:23" ht="19.5" customHeight="1" x14ac:dyDescent="0.25">
      <c r="A15" s="310"/>
      <c r="B15" s="313"/>
      <c r="C15" s="338"/>
      <c r="D15" s="339"/>
      <c r="E15" s="343"/>
      <c r="F15" s="343"/>
      <c r="G15" s="346"/>
      <c r="H15" s="346"/>
      <c r="I15" s="346"/>
      <c r="J15" s="346"/>
      <c r="K15" s="343"/>
      <c r="L15" s="343"/>
      <c r="M15" s="334"/>
      <c r="N15" s="334"/>
      <c r="O15" s="334"/>
      <c r="P15" s="334"/>
      <c r="R15" s="34"/>
    </row>
    <row r="16" spans="1:23" ht="19.5" customHeight="1" x14ac:dyDescent="0.25">
      <c r="A16" s="311"/>
      <c r="B16" s="314"/>
      <c r="C16" s="340"/>
      <c r="D16" s="341"/>
      <c r="E16" s="344"/>
      <c r="F16" s="344"/>
      <c r="G16" s="347"/>
      <c r="H16" s="347"/>
      <c r="I16" s="347"/>
      <c r="J16" s="347"/>
      <c r="K16" s="344"/>
      <c r="L16" s="344"/>
      <c r="M16" s="335"/>
      <c r="N16" s="335"/>
      <c r="O16" s="335"/>
      <c r="P16" s="335"/>
      <c r="Q16" s="62">
        <v>0</v>
      </c>
    </row>
    <row r="17" spans="1:30" ht="19.5" customHeight="1" x14ac:dyDescent="0.25">
      <c r="A17" s="309" t="s">
        <v>30</v>
      </c>
      <c r="B17" s="312">
        <f>SUM(B14+1)</f>
        <v>46219</v>
      </c>
      <c r="C17" s="290" t="s">
        <v>1643</v>
      </c>
      <c r="D17" s="292"/>
      <c r="E17" s="299"/>
      <c r="F17" s="299"/>
      <c r="G17" s="284">
        <v>0.34444444444444444</v>
      </c>
      <c r="H17" s="284">
        <v>0.52083333333333337</v>
      </c>
      <c r="I17" s="287">
        <v>0.58333333333333337</v>
      </c>
      <c r="J17" s="287">
        <v>0.73541666666666672</v>
      </c>
      <c r="K17" s="299"/>
      <c r="L17" s="299"/>
      <c r="M17" s="318">
        <f>(F40-E40)+(L40-K40)</f>
        <v>0</v>
      </c>
      <c r="N17" s="321">
        <f>(H17-G17)</f>
        <v>0.17638888888888893</v>
      </c>
      <c r="O17" s="324">
        <f>(J17-I17)</f>
        <v>0.15208333333333335</v>
      </c>
      <c r="P17" s="327">
        <f>SUM(M17:O40)</f>
        <v>0.32847222222222228</v>
      </c>
      <c r="R17" t="s">
        <v>299</v>
      </c>
      <c r="S17" s="34" t="s">
        <v>28</v>
      </c>
      <c r="U17" s="34"/>
      <c r="W17" s="34"/>
    </row>
    <row r="18" spans="1:30" ht="19.5" customHeight="1" x14ac:dyDescent="0.3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S18" s="232" t="s">
        <v>562</v>
      </c>
      <c r="U18" s="34"/>
      <c r="V18" s="34"/>
      <c r="W18" s="34"/>
    </row>
    <row r="19" spans="1:30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/>
      <c r="S19" s="34" t="s">
        <v>1628</v>
      </c>
      <c r="W19" s="34"/>
    </row>
    <row r="20" spans="1:30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/>
      <c r="S20" s="34"/>
      <c r="T20" s="34" t="s">
        <v>1629</v>
      </c>
      <c r="U20" s="283">
        <v>2414115199801</v>
      </c>
      <c r="V20" s="283"/>
      <c r="W20" s="198" t="s">
        <v>153</v>
      </c>
      <c r="X20" s="268" t="s">
        <v>195</v>
      </c>
      <c r="Y20" s="209" t="s">
        <v>201</v>
      </c>
      <c r="Z20" s="206">
        <v>1030489</v>
      </c>
      <c r="AA20" s="203" t="s">
        <v>952</v>
      </c>
      <c r="AB20" s="188"/>
      <c r="AC20" s="188"/>
      <c r="AD20" s="188"/>
    </row>
    <row r="21" spans="1:30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S21" s="34"/>
      <c r="T21" s="34" t="s">
        <v>390</v>
      </c>
      <c r="U21" s="280" t="s">
        <v>1630</v>
      </c>
      <c r="V21" s="281"/>
      <c r="W21" s="198" t="s">
        <v>153</v>
      </c>
      <c r="X21" s="268" t="s">
        <v>1632</v>
      </c>
      <c r="Y21" s="209" t="s">
        <v>201</v>
      </c>
      <c r="Z21" s="206">
        <v>1030489</v>
      </c>
      <c r="AA21" s="203" t="s">
        <v>952</v>
      </c>
      <c r="AB21" s="188"/>
      <c r="AC21" s="188"/>
      <c r="AD21" s="188"/>
    </row>
    <row r="22" spans="1:30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t="s">
        <v>1633</v>
      </c>
      <c r="S22" t="s">
        <v>24</v>
      </c>
      <c r="V22" s="34"/>
      <c r="W22" s="34"/>
    </row>
    <row r="23" spans="1:30" ht="19.5" customHeight="1" x14ac:dyDescent="0.3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/>
      <c r="S23" s="232" t="s">
        <v>836</v>
      </c>
    </row>
    <row r="24" spans="1:30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/>
      <c r="S24" s="34" t="s">
        <v>1634</v>
      </c>
      <c r="V24" s="198" t="s">
        <v>153</v>
      </c>
    </row>
    <row r="25" spans="1:30" ht="19.5" customHeight="1" x14ac:dyDescent="0.3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R25" s="34"/>
      <c r="S25" s="228" t="s">
        <v>214</v>
      </c>
      <c r="T25" s="34"/>
      <c r="V25" s="34"/>
      <c r="W25" s="34"/>
      <c r="X25" s="34"/>
    </row>
    <row r="26" spans="1:30" ht="19.5" customHeight="1" x14ac:dyDescent="0.3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R26" s="34"/>
      <c r="S26" s="228"/>
      <c r="T26" s="34" t="s">
        <v>187</v>
      </c>
      <c r="U26" s="280" t="s">
        <v>1173</v>
      </c>
      <c r="V26" s="281"/>
      <c r="W26" s="34"/>
      <c r="X26" s="198" t="s">
        <v>153</v>
      </c>
    </row>
    <row r="27" spans="1:30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 t="s">
        <v>1635</v>
      </c>
      <c r="S27" s="34" t="s">
        <v>28</v>
      </c>
      <c r="V27" s="34"/>
    </row>
    <row r="28" spans="1:30" ht="19.5" customHeight="1" x14ac:dyDescent="0.3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R28" s="34"/>
      <c r="S28" s="232" t="s">
        <v>140</v>
      </c>
      <c r="V28" s="34"/>
    </row>
    <row r="29" spans="1:30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34"/>
      <c r="S29" s="34" t="s">
        <v>1636</v>
      </c>
      <c r="V29" s="34"/>
    </row>
    <row r="30" spans="1:30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R30" s="34"/>
      <c r="S30" s="34"/>
      <c r="T30" s="34" t="s">
        <v>1637</v>
      </c>
      <c r="U30" s="283">
        <v>2402822275502</v>
      </c>
      <c r="V30" s="283"/>
      <c r="W30" s="198" t="s">
        <v>153</v>
      </c>
      <c r="Y30" s="227" t="s">
        <v>201</v>
      </c>
      <c r="Z30" s="215">
        <v>1030554</v>
      </c>
      <c r="AA30" s="195" t="s">
        <v>1558</v>
      </c>
      <c r="AB30" s="189"/>
      <c r="AC30" s="189"/>
      <c r="AD30" s="189"/>
    </row>
    <row r="31" spans="1:30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s="34"/>
      <c r="S31" s="34"/>
      <c r="T31" s="34" t="s">
        <v>1638</v>
      </c>
      <c r="U31" s="283">
        <v>2402922275502</v>
      </c>
      <c r="V31" s="283"/>
      <c r="W31" s="198" t="s">
        <v>153</v>
      </c>
      <c r="Y31" s="227" t="s">
        <v>201</v>
      </c>
      <c r="Z31" s="215">
        <v>1030554</v>
      </c>
      <c r="AA31" s="195" t="s">
        <v>1558</v>
      </c>
      <c r="AB31" s="189"/>
      <c r="AC31" s="189"/>
      <c r="AD31" s="189"/>
    </row>
    <row r="32" spans="1:30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 t="s">
        <v>1639</v>
      </c>
      <c r="S32" t="s">
        <v>24</v>
      </c>
      <c r="V32" s="34"/>
    </row>
    <row r="33" spans="1:29" ht="19.5" customHeight="1" x14ac:dyDescent="0.3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/>
      <c r="S33" s="232" t="s">
        <v>1640</v>
      </c>
      <c r="V33" s="34"/>
    </row>
    <row r="34" spans="1:29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34" t="s">
        <v>1641</v>
      </c>
      <c r="U34" s="280" t="s">
        <v>1642</v>
      </c>
      <c r="V34" s="281"/>
      <c r="W34" s="198" t="s">
        <v>153</v>
      </c>
      <c r="X34" s="227" t="s">
        <v>201</v>
      </c>
      <c r="Y34" s="215">
        <v>1030560</v>
      </c>
      <c r="Z34" s="195" t="s">
        <v>1558</v>
      </c>
      <c r="AA34" s="189"/>
      <c r="AB34" s="189"/>
      <c r="AC34" s="189"/>
    </row>
    <row r="35" spans="1:29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34" t="s">
        <v>1646</v>
      </c>
      <c r="U35" s="168"/>
      <c r="V35" s="1"/>
      <c r="W35" s="198" t="s">
        <v>153</v>
      </c>
      <c r="X35" s="34"/>
      <c r="Y35" s="34"/>
      <c r="Z35" s="34"/>
    </row>
    <row r="36" spans="1:29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 t="s">
        <v>261</v>
      </c>
      <c r="S36" t="s">
        <v>32</v>
      </c>
      <c r="V36" s="34"/>
    </row>
    <row r="37" spans="1:29" ht="19.5" customHeight="1" x14ac:dyDescent="0.3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s="34"/>
      <c r="S37" s="232" t="s">
        <v>262</v>
      </c>
      <c r="V37" s="34"/>
    </row>
    <row r="38" spans="1:29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34" t="s">
        <v>1644</v>
      </c>
      <c r="V38" s="34"/>
      <c r="W38" s="198" t="s">
        <v>153</v>
      </c>
    </row>
    <row r="39" spans="1:29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R39" s="34"/>
      <c r="S39" s="34" t="s">
        <v>1645</v>
      </c>
      <c r="V39" s="34"/>
      <c r="W39" s="198" t="s">
        <v>153</v>
      </c>
    </row>
    <row r="40" spans="1:29" ht="19.5" customHeight="1" x14ac:dyDescent="0.25">
      <c r="A40" s="311"/>
      <c r="B40" s="314"/>
      <c r="C40" s="296"/>
      <c r="D40" s="298"/>
      <c r="E40" s="301"/>
      <c r="F40" s="301"/>
      <c r="G40" s="286"/>
      <c r="H40" s="286"/>
      <c r="I40" s="289"/>
      <c r="J40" s="289"/>
      <c r="K40" s="301"/>
      <c r="L40" s="301"/>
      <c r="M40" s="320"/>
      <c r="N40" s="323"/>
      <c r="O40" s="326"/>
      <c r="P40" s="329"/>
      <c r="Q40" s="62">
        <v>0.29166666666666669</v>
      </c>
    </row>
    <row r="41" spans="1:29" ht="19.5" customHeight="1" x14ac:dyDescent="0.25">
      <c r="A41" s="309" t="s">
        <v>31</v>
      </c>
      <c r="B41" s="312">
        <f>SUM(B17+1)</f>
        <v>46220</v>
      </c>
      <c r="C41" s="290" t="s">
        <v>1648</v>
      </c>
      <c r="D41" s="292"/>
      <c r="E41" s="299"/>
      <c r="F41" s="299"/>
      <c r="G41" s="284">
        <v>0.34375</v>
      </c>
      <c r="H41" s="284">
        <v>0.5</v>
      </c>
      <c r="I41" s="287">
        <v>0.58333333333333337</v>
      </c>
      <c r="J41" s="287">
        <v>0.70833333333333337</v>
      </c>
      <c r="K41" s="299"/>
      <c r="L41" s="299"/>
      <c r="M41" s="318">
        <f>(F60-E60)+(L60-K60)</f>
        <v>0</v>
      </c>
      <c r="N41" s="321">
        <f>(H41-G41)</f>
        <v>0.15625</v>
      </c>
      <c r="O41" s="324">
        <f>(J41-I41)</f>
        <v>0.125</v>
      </c>
      <c r="P41" s="327">
        <f>SUM(M41:O60)</f>
        <v>0.28125</v>
      </c>
      <c r="R41" s="34" t="s">
        <v>1635</v>
      </c>
      <c r="S41" s="34" t="s">
        <v>28</v>
      </c>
    </row>
    <row r="42" spans="1:29" ht="19.5" customHeight="1" x14ac:dyDescent="0.3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232" t="s">
        <v>140</v>
      </c>
      <c r="W42" s="34"/>
    </row>
    <row r="43" spans="1:29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S43" s="34" t="s">
        <v>1657</v>
      </c>
      <c r="V43" s="198" t="s">
        <v>153</v>
      </c>
      <c r="W43" s="34"/>
    </row>
    <row r="44" spans="1:29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S44" s="34" t="s">
        <v>1653</v>
      </c>
      <c r="W44" s="34"/>
      <c r="X44" s="34"/>
    </row>
    <row r="45" spans="1:29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34"/>
      <c r="T45" t="s">
        <v>1654</v>
      </c>
      <c r="U45" s="283">
        <v>2413322275502</v>
      </c>
      <c r="V45" s="283"/>
      <c r="W45" s="198" t="s">
        <v>153</v>
      </c>
      <c r="X45" s="227" t="s">
        <v>201</v>
      </c>
      <c r="Y45" s="215">
        <v>1030583</v>
      </c>
      <c r="Z45" s="195" t="s">
        <v>1558</v>
      </c>
      <c r="AA45" s="189"/>
      <c r="AB45" s="189"/>
      <c r="AC45" s="189"/>
    </row>
    <row r="46" spans="1:29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R46" s="34"/>
      <c r="S46" s="34"/>
      <c r="T46" t="s">
        <v>1655</v>
      </c>
      <c r="U46" s="283">
        <v>24134222755021</v>
      </c>
      <c r="V46" s="283"/>
      <c r="W46" s="198" t="s">
        <v>153</v>
      </c>
      <c r="X46" s="34"/>
    </row>
    <row r="47" spans="1:29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R47" s="34"/>
      <c r="S47" s="34"/>
      <c r="T47" t="s">
        <v>1656</v>
      </c>
      <c r="U47" s="283">
        <v>24134222755011</v>
      </c>
      <c r="V47" s="283"/>
      <c r="W47" s="198" t="s">
        <v>153</v>
      </c>
      <c r="X47" s="34"/>
    </row>
    <row r="48" spans="1:29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R48" s="34"/>
      <c r="S48" s="34" t="s">
        <v>1658</v>
      </c>
      <c r="U48" s="202"/>
      <c r="V48" s="202"/>
      <c r="W48" s="198" t="s">
        <v>153</v>
      </c>
      <c r="X48" s="209" t="s">
        <v>201</v>
      </c>
      <c r="Y48" s="206">
        <v>1030587</v>
      </c>
      <c r="Z48" s="203" t="s">
        <v>1558</v>
      </c>
      <c r="AA48" s="188"/>
      <c r="AB48" s="188"/>
      <c r="AC48" s="188"/>
    </row>
    <row r="49" spans="1:25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R49" s="34"/>
      <c r="S49" s="34"/>
      <c r="U49" s="202"/>
      <c r="V49" s="202"/>
      <c r="W49" s="34"/>
      <c r="X49" s="34"/>
    </row>
    <row r="50" spans="1:25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R50" s="34" t="s">
        <v>1647</v>
      </c>
      <c r="S50" t="s">
        <v>28</v>
      </c>
      <c r="V50" s="34"/>
      <c r="W50" s="34"/>
    </row>
    <row r="51" spans="1:25" ht="19.5" customHeight="1" x14ac:dyDescent="0.3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/>
      <c r="S51" s="232" t="s">
        <v>1640</v>
      </c>
      <c r="V51" s="34"/>
      <c r="W51" s="34"/>
      <c r="X51" s="34"/>
      <c r="Y51" s="34"/>
    </row>
    <row r="52" spans="1:25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s="34"/>
      <c r="S52" s="34" t="s">
        <v>1577</v>
      </c>
      <c r="V52" s="198" t="s">
        <v>153</v>
      </c>
      <c r="W52" s="34"/>
      <c r="X52" s="34"/>
    </row>
    <row r="53" spans="1:25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R53" s="34"/>
      <c r="S53" s="34" t="s">
        <v>1659</v>
      </c>
      <c r="V53" s="184" t="s">
        <v>151</v>
      </c>
      <c r="W53" s="34"/>
      <c r="X53" s="34"/>
    </row>
    <row r="54" spans="1:25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 t="s">
        <v>825</v>
      </c>
      <c r="S54" t="s">
        <v>24</v>
      </c>
      <c r="W54" s="34"/>
      <c r="X54" s="34"/>
    </row>
    <row r="55" spans="1:25" ht="19.5" customHeight="1" x14ac:dyDescent="0.3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232" t="s">
        <v>288</v>
      </c>
      <c r="W55" s="34"/>
      <c r="X55" s="34"/>
    </row>
    <row r="56" spans="1:25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 t="s">
        <v>1649</v>
      </c>
      <c r="W56" s="34"/>
      <c r="X56" s="198" t="s">
        <v>153</v>
      </c>
    </row>
    <row r="57" spans="1:25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/>
      <c r="S57" s="34" t="s">
        <v>1650</v>
      </c>
      <c r="W57" s="34"/>
      <c r="X57" s="34"/>
    </row>
    <row r="58" spans="1:25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/>
      <c r="S58" s="34"/>
      <c r="T58" s="34" t="s">
        <v>1651</v>
      </c>
      <c r="V58" s="198" t="s">
        <v>153</v>
      </c>
      <c r="W58" s="209" t="s">
        <v>201</v>
      </c>
      <c r="X58" s="206">
        <v>1030574</v>
      </c>
    </row>
    <row r="59" spans="1:25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R59" s="34"/>
      <c r="S59" s="34"/>
      <c r="T59" s="34" t="s">
        <v>1652</v>
      </c>
      <c r="V59" s="198" t="s">
        <v>153</v>
      </c>
      <c r="W59" s="209" t="s">
        <v>201</v>
      </c>
      <c r="X59" s="206">
        <v>1030575</v>
      </c>
    </row>
    <row r="60" spans="1:25" ht="19.5" customHeight="1" x14ac:dyDescent="0.25">
      <c r="A60" s="311"/>
      <c r="B60" s="314"/>
      <c r="C60" s="296"/>
      <c r="D60" s="298"/>
      <c r="E60" s="301"/>
      <c r="F60" s="301"/>
      <c r="G60" s="286"/>
      <c r="H60" s="286"/>
      <c r="I60" s="289"/>
      <c r="J60" s="289"/>
      <c r="K60" s="301"/>
      <c r="L60" s="301"/>
      <c r="M60" s="320"/>
      <c r="N60" s="323"/>
      <c r="O60" s="326"/>
      <c r="P60" s="329"/>
      <c r="Q60" s="62">
        <v>0.29166666666666669</v>
      </c>
      <c r="W60" s="34"/>
    </row>
    <row r="61" spans="1:25" ht="19.5" customHeight="1" x14ac:dyDescent="0.25">
      <c r="A61" s="35" t="s">
        <v>34</v>
      </c>
      <c r="B61" s="36">
        <f>SUM(B41+1)</f>
        <v>46221</v>
      </c>
      <c r="C61" s="290"/>
      <c r="D61" s="292"/>
      <c r="E61" s="302"/>
      <c r="F61" s="302"/>
      <c r="G61" s="302"/>
      <c r="H61" s="302"/>
      <c r="I61" s="302"/>
      <c r="J61" s="302"/>
      <c r="K61" s="302"/>
      <c r="L61" s="302"/>
      <c r="M61" s="318">
        <f>(F61-E61)+(L61-K61)</f>
        <v>0</v>
      </c>
      <c r="N61" s="318">
        <f>(H61-G61)+(J61-I61)</f>
        <v>0</v>
      </c>
      <c r="O61" s="318">
        <f>(H61-G61)+(J61-I61)</f>
        <v>0</v>
      </c>
      <c r="P61" s="318">
        <f>SUM(M61:O62)</f>
        <v>0</v>
      </c>
    </row>
    <row r="62" spans="1:25" ht="19.5" customHeight="1" x14ac:dyDescent="0.25">
      <c r="A62" s="37" t="s">
        <v>35</v>
      </c>
      <c r="B62" s="36">
        <f>SUM(B61+1)</f>
        <v>46222</v>
      </c>
      <c r="C62" s="296"/>
      <c r="D62" s="298"/>
      <c r="E62" s="304"/>
      <c r="F62" s="304"/>
      <c r="G62" s="304"/>
      <c r="H62" s="304"/>
      <c r="I62" s="304"/>
      <c r="J62" s="304"/>
      <c r="K62" s="304"/>
      <c r="L62" s="304"/>
      <c r="M62" s="320"/>
      <c r="N62" s="320"/>
      <c r="O62" s="320"/>
      <c r="P62" s="320"/>
    </row>
    <row r="63" spans="1:25" ht="30" customHeight="1" x14ac:dyDescent="0.25">
      <c r="A63" s="38"/>
      <c r="B63" s="38"/>
      <c r="C63" s="38"/>
      <c r="D63" s="38"/>
      <c r="E63" s="39"/>
      <c r="F63" s="40"/>
      <c r="G63" s="40"/>
      <c r="H63" s="38"/>
      <c r="I63" s="38"/>
      <c r="J63" s="38"/>
      <c r="K63" s="41"/>
      <c r="L63" s="41"/>
      <c r="M63" s="41"/>
      <c r="N63" s="38"/>
    </row>
    <row r="64" spans="1:25" ht="30.75" customHeight="1" x14ac:dyDescent="0.25">
      <c r="A64" s="38"/>
      <c r="B64" s="38"/>
      <c r="C64" s="38"/>
      <c r="D64" s="38"/>
      <c r="F64" s="38"/>
      <c r="G64" s="38"/>
      <c r="H64" s="38"/>
      <c r="I64" s="38"/>
      <c r="J64" s="330" t="s">
        <v>36</v>
      </c>
      <c r="K64" s="330"/>
      <c r="L64" s="330"/>
      <c r="M64" s="108">
        <f>SUM(M9+M11+M14+M17+M41+M61+M62)</f>
        <v>0</v>
      </c>
      <c r="N64" s="110">
        <f>SUM(N9+N11+N14+N17+N41+N61+N62)</f>
        <v>0.33263888888888893</v>
      </c>
      <c r="O64" s="109">
        <f>SUM(O9+O11+O14+O17+O41+O61+O62)</f>
        <v>0.27708333333333335</v>
      </c>
      <c r="P64" s="111">
        <f>SUM(P9+P11+P14+P17+P41+P61+P62)</f>
        <v>0.60972222222222228</v>
      </c>
    </row>
    <row r="65" spans="1:17" ht="30.75" customHeight="1" x14ac:dyDescent="0.25">
      <c r="A65" s="38"/>
      <c r="B65" s="38"/>
      <c r="C65" s="38"/>
      <c r="D65" s="38"/>
      <c r="F65" s="38"/>
      <c r="G65" s="38"/>
      <c r="H65" s="38"/>
      <c r="I65" s="38"/>
      <c r="J65" s="330" t="s">
        <v>37</v>
      </c>
      <c r="K65" s="330"/>
      <c r="L65" s="331"/>
      <c r="M65" s="42"/>
      <c r="N65" s="51">
        <f>SUM(Q9:Q62)</f>
        <v>0.58333333333333337</v>
      </c>
      <c r="O65" s="43"/>
      <c r="Q65" s="64"/>
    </row>
    <row r="66" spans="1:17" ht="30.75" customHeight="1" x14ac:dyDescent="0.25">
      <c r="A66" s="38"/>
      <c r="B66" s="38"/>
      <c r="C66" s="38"/>
      <c r="D66" s="38"/>
      <c r="F66" s="38"/>
      <c r="G66" s="38"/>
      <c r="H66" s="38"/>
      <c r="I66" s="38"/>
      <c r="J66" s="330" t="s">
        <v>38</v>
      </c>
      <c r="K66" s="330"/>
      <c r="L66" s="331"/>
      <c r="M66" s="42"/>
      <c r="N66" s="51">
        <f>SUM(P64-N65)</f>
        <v>2.6388888888888906E-2</v>
      </c>
      <c r="O66" s="43"/>
    </row>
    <row r="67" spans="1:17" ht="30.75" customHeight="1" x14ac:dyDescent="0.25">
      <c r="A67" s="38"/>
      <c r="B67" s="38"/>
      <c r="C67" s="38"/>
      <c r="D67" s="38"/>
      <c r="F67" s="38"/>
      <c r="G67" s="38"/>
      <c r="H67" s="38"/>
      <c r="I67" s="38"/>
      <c r="J67" s="330" t="s">
        <v>39</v>
      </c>
      <c r="K67" s="330"/>
      <c r="L67" s="331"/>
      <c r="M67" s="42"/>
      <c r="N67" s="51">
        <f>'SEM28'!N106</f>
        <v>10.451388888888888</v>
      </c>
      <c r="O67" s="43"/>
    </row>
    <row r="68" spans="1:17" ht="30.75" customHeight="1" x14ac:dyDescent="0.25">
      <c r="H68" s="38"/>
      <c r="I68" s="38"/>
      <c r="J68" s="330" t="s">
        <v>40</v>
      </c>
      <c r="K68" s="330"/>
      <c r="L68" s="331"/>
      <c r="M68" s="44"/>
      <c r="N68" s="52">
        <f>N66+N67</f>
        <v>10.477777777777776</v>
      </c>
      <c r="O68" s="45"/>
    </row>
    <row r="75" spans="1:17" x14ac:dyDescent="0.25">
      <c r="F75" s="38"/>
      <c r="G75" s="38"/>
      <c r="H75" s="38"/>
      <c r="I75" s="38"/>
    </row>
    <row r="76" spans="1:17" x14ac:dyDescent="0.25">
      <c r="F76" s="38"/>
      <c r="G76" s="38"/>
      <c r="H76" s="38"/>
      <c r="I76" s="38"/>
    </row>
    <row r="77" spans="1:17" x14ac:dyDescent="0.25">
      <c r="F77" s="38"/>
      <c r="G77" s="38"/>
      <c r="H77" s="38"/>
      <c r="I77" s="38"/>
    </row>
    <row r="78" spans="1:17" x14ac:dyDescent="0.25">
      <c r="F78" s="38"/>
      <c r="G78" s="38"/>
      <c r="H78" s="38"/>
      <c r="I78" s="38"/>
    </row>
    <row r="79" spans="1:17" x14ac:dyDescent="0.25">
      <c r="F79" s="38"/>
      <c r="G79" s="38"/>
      <c r="H79" s="38"/>
      <c r="I79" s="38"/>
    </row>
    <row r="80" spans="1:17" x14ac:dyDescent="0.25">
      <c r="F80" s="38"/>
      <c r="G80" s="38"/>
      <c r="H80" s="38"/>
      <c r="I80" s="38"/>
    </row>
  </sheetData>
  <mergeCells count="108">
    <mergeCell ref="U45:V45"/>
    <mergeCell ref="U46:V46"/>
    <mergeCell ref="U47:V47"/>
    <mergeCell ref="J11:J13"/>
    <mergeCell ref="G14:G16"/>
    <mergeCell ref="G17:G40"/>
    <mergeCell ref="J14:J16"/>
    <mergeCell ref="J17:J40"/>
    <mergeCell ref="H14:H16"/>
    <mergeCell ref="H17:H40"/>
    <mergeCell ref="I14:I16"/>
    <mergeCell ref="I17:I40"/>
    <mergeCell ref="G11:G13"/>
    <mergeCell ref="H11:H13"/>
    <mergeCell ref="I11:I13"/>
    <mergeCell ref="U20:V20"/>
    <mergeCell ref="U21:V21"/>
    <mergeCell ref="U26:V26"/>
    <mergeCell ref="U30:V30"/>
    <mergeCell ref="P41:P60"/>
    <mergeCell ref="J41:J60"/>
    <mergeCell ref="G41:G60"/>
    <mergeCell ref="H41:H60"/>
    <mergeCell ref="I41:I60"/>
    <mergeCell ref="Q6:Q7"/>
    <mergeCell ref="O14:O16"/>
    <mergeCell ref="M17:M40"/>
    <mergeCell ref="N17:N40"/>
    <mergeCell ref="O17:O40"/>
    <mergeCell ref="N9:N10"/>
    <mergeCell ref="O9:O10"/>
    <mergeCell ref="M11:M13"/>
    <mergeCell ref="N11:N13"/>
    <mergeCell ref="O11:O13"/>
    <mergeCell ref="M9:M10"/>
    <mergeCell ref="P9:P10"/>
    <mergeCell ref="P17:P40"/>
    <mergeCell ref="A1:N1"/>
    <mergeCell ref="G6:H6"/>
    <mergeCell ref="I6:J6"/>
    <mergeCell ref="K6:L6"/>
    <mergeCell ref="M6:P6"/>
    <mergeCell ref="B41:B60"/>
    <mergeCell ref="A9:A10"/>
    <mergeCell ref="A11:A13"/>
    <mergeCell ref="A14:A16"/>
    <mergeCell ref="A17:A40"/>
    <mergeCell ref="A41:A60"/>
    <mergeCell ref="B9:B10"/>
    <mergeCell ref="B11:B13"/>
    <mergeCell ref="B14:B16"/>
    <mergeCell ref="B17:B40"/>
    <mergeCell ref="J68:L68"/>
    <mergeCell ref="J64:L64"/>
    <mergeCell ref="J65:L65"/>
    <mergeCell ref="J66:L66"/>
    <mergeCell ref="J67:L67"/>
    <mergeCell ref="J9:J10"/>
    <mergeCell ref="M61:M62"/>
    <mergeCell ref="N61:N62"/>
    <mergeCell ref="O61:O62"/>
    <mergeCell ref="K41:K60"/>
    <mergeCell ref="P61:P62"/>
    <mergeCell ref="J61:J62"/>
    <mergeCell ref="K61:K62"/>
    <mergeCell ref="L61:L62"/>
    <mergeCell ref="M41:M60"/>
    <mergeCell ref="N41:N60"/>
    <mergeCell ref="O41:O60"/>
    <mergeCell ref="L41:L60"/>
    <mergeCell ref="K14:K16"/>
    <mergeCell ref="L14:L16"/>
    <mergeCell ref="I61:I62"/>
    <mergeCell ref="C14:D16"/>
    <mergeCell ref="C17:D40"/>
    <mergeCell ref="C41:D60"/>
    <mergeCell ref="C9:D10"/>
    <mergeCell ref="C11:D13"/>
    <mergeCell ref="G9:G10"/>
    <mergeCell ref="H9:H10"/>
    <mergeCell ref="I9:I10"/>
    <mergeCell ref="E9:E10"/>
    <mergeCell ref="F9:F10"/>
    <mergeCell ref="E11:E13"/>
    <mergeCell ref="F11:F13"/>
    <mergeCell ref="E14:E16"/>
    <mergeCell ref="F14:F16"/>
    <mergeCell ref="E17:E40"/>
    <mergeCell ref="C61:D62"/>
    <mergeCell ref="E61:E62"/>
    <mergeCell ref="F61:F62"/>
    <mergeCell ref="G61:G62"/>
    <mergeCell ref="H61:H62"/>
    <mergeCell ref="F17:F40"/>
    <mergeCell ref="E41:E60"/>
    <mergeCell ref="F41:F60"/>
    <mergeCell ref="U31:V31"/>
    <mergeCell ref="U34:V34"/>
    <mergeCell ref="K17:K40"/>
    <mergeCell ref="K9:K10"/>
    <mergeCell ref="L9:L10"/>
    <mergeCell ref="K11:K13"/>
    <mergeCell ref="L11:L13"/>
    <mergeCell ref="P14:P16"/>
    <mergeCell ref="P11:P13"/>
    <mergeCell ref="L17:L40"/>
    <mergeCell ref="M14:M16"/>
    <mergeCell ref="N14:N1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41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96">
    <pageSetUpPr fitToPage="1"/>
  </sheetPr>
  <dimension ref="A1:AF86"/>
  <sheetViews>
    <sheetView topLeftCell="A44" zoomScale="90" workbookViewId="0">
      <selection activeCell="C67" sqref="C67:D68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2.54296875" bestFit="1" customWidth="1"/>
    <col min="20" max="20" width="16.7265625" customWidth="1"/>
    <col min="21" max="21" width="13.1796875" customWidth="1"/>
    <col min="22" max="22" width="12.7265625" customWidth="1"/>
    <col min="23" max="23" width="13.26953125" customWidth="1"/>
    <col min="24" max="24" width="14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7" ht="60.65" hidden="1" customHeight="1" x14ac:dyDescent="0.25"/>
    <row r="3" spans="1:27" s="3" customFormat="1" ht="12.75" customHeight="1" x14ac:dyDescent="0.25">
      <c r="K3" s="4"/>
      <c r="L3" s="4"/>
      <c r="M3" s="4"/>
      <c r="O3" s="5"/>
      <c r="P3" s="5"/>
      <c r="Q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35">
      <c r="A5" s="12" t="s">
        <v>94</v>
      </c>
      <c r="B5" s="13" t="s">
        <v>3</v>
      </c>
      <c r="C5" s="14">
        <f>SUM('SEM29'!B62+1)</f>
        <v>46223</v>
      </c>
      <c r="D5" s="15" t="s">
        <v>4</v>
      </c>
      <c r="E5" s="16">
        <f>SUM(B68)</f>
        <v>46229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5">
      <c r="A9" s="309" t="s">
        <v>20</v>
      </c>
      <c r="B9" s="312">
        <f>SUM(C5)</f>
        <v>46223</v>
      </c>
      <c r="C9" s="336" t="s">
        <v>1660</v>
      </c>
      <c r="D9" s="337"/>
      <c r="E9" s="302">
        <v>0.29166666666666669</v>
      </c>
      <c r="F9" s="302">
        <v>0.5</v>
      </c>
      <c r="G9" s="284">
        <v>0</v>
      </c>
      <c r="H9" s="284">
        <v>0</v>
      </c>
      <c r="I9" s="287">
        <v>0.58333333333333337</v>
      </c>
      <c r="J9" s="287">
        <v>0.70833333333333337</v>
      </c>
      <c r="K9" s="302">
        <v>0.70833333333333337</v>
      </c>
      <c r="L9" s="302">
        <v>0.71875</v>
      </c>
      <c r="M9" s="318">
        <f>(F9-E9)+(L9-K9)</f>
        <v>0.21874999999999994</v>
      </c>
      <c r="N9" s="321">
        <f>(H9-G9)</f>
        <v>0</v>
      </c>
      <c r="O9" s="324">
        <f>(J9-I9)</f>
        <v>0.125</v>
      </c>
      <c r="P9" s="327">
        <f>SUM(M9:O13)</f>
        <v>0.34374999999999994</v>
      </c>
      <c r="R9" s="34" t="s">
        <v>1660</v>
      </c>
      <c r="S9" s="34"/>
      <c r="T9" s="198" t="s">
        <v>153</v>
      </c>
    </row>
    <row r="10" spans="1:27" ht="19.5" customHeight="1" x14ac:dyDescent="0.25">
      <c r="A10" s="310"/>
      <c r="B10" s="313"/>
      <c r="C10" s="338"/>
      <c r="D10" s="339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34"/>
      <c r="X10" s="34"/>
    </row>
    <row r="11" spans="1:27" ht="19.5" customHeight="1" x14ac:dyDescent="0.25">
      <c r="A11" s="310"/>
      <c r="B11" s="313"/>
      <c r="C11" s="338"/>
      <c r="D11" s="339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/>
      <c r="U11" s="34"/>
      <c r="Y11" s="34"/>
    </row>
    <row r="12" spans="1:27" ht="19.5" customHeight="1" x14ac:dyDescent="0.25">
      <c r="A12" s="310"/>
      <c r="B12" s="313"/>
      <c r="C12" s="338"/>
      <c r="D12" s="339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34"/>
      <c r="T12" s="34"/>
      <c r="U12" s="34"/>
      <c r="AA12" s="34"/>
    </row>
    <row r="13" spans="1:27" ht="19.5" customHeight="1" x14ac:dyDescent="0.25">
      <c r="A13" s="311"/>
      <c r="B13" s="314"/>
      <c r="C13" s="340"/>
      <c r="D13" s="341"/>
      <c r="E13" s="304"/>
      <c r="F13" s="304"/>
      <c r="G13" s="286"/>
      <c r="H13" s="286"/>
      <c r="I13" s="289"/>
      <c r="J13" s="289"/>
      <c r="K13" s="304"/>
      <c r="L13" s="304"/>
      <c r="M13" s="320"/>
      <c r="N13" s="323"/>
      <c r="O13" s="326"/>
      <c r="P13" s="329"/>
      <c r="Q13" s="62">
        <v>0.29166666666666669</v>
      </c>
    </row>
    <row r="14" spans="1:27" ht="19.5" customHeight="1" x14ac:dyDescent="0.25">
      <c r="A14" s="309" t="s">
        <v>22</v>
      </c>
      <c r="B14" s="312">
        <f>SUM(B9+1)</f>
        <v>46224</v>
      </c>
      <c r="C14" s="336" t="s">
        <v>1660</v>
      </c>
      <c r="D14" s="337"/>
      <c r="E14" s="302">
        <v>0.33333333333333331</v>
      </c>
      <c r="F14" s="302">
        <v>0.34375</v>
      </c>
      <c r="G14" s="284">
        <v>0.34375</v>
      </c>
      <c r="H14" s="284">
        <v>0.52083333333333337</v>
      </c>
      <c r="I14" s="287">
        <v>0.5625</v>
      </c>
      <c r="J14" s="287">
        <v>0.70833333333333337</v>
      </c>
      <c r="K14" s="302">
        <v>0.70833333333333337</v>
      </c>
      <c r="L14" s="302">
        <v>0.71875</v>
      </c>
      <c r="M14" s="318">
        <f>(F14-E14)+(L14-K14)</f>
        <v>2.0833333333333315E-2</v>
      </c>
      <c r="N14" s="321">
        <f>(H14-G14)</f>
        <v>0.17708333333333337</v>
      </c>
      <c r="O14" s="324">
        <f>(J14-I14)</f>
        <v>0.14583333333333337</v>
      </c>
      <c r="P14" s="327">
        <f>SUM(M14:O17)</f>
        <v>0.34375000000000006</v>
      </c>
      <c r="R14" s="34" t="s">
        <v>1660</v>
      </c>
      <c r="T14" s="198" t="s">
        <v>153</v>
      </c>
      <c r="V14" s="34"/>
    </row>
    <row r="15" spans="1:27" ht="19.5" customHeight="1" x14ac:dyDescent="0.25">
      <c r="A15" s="310"/>
      <c r="B15" s="313"/>
      <c r="C15" s="338"/>
      <c r="D15" s="339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/>
      <c r="S15" s="34"/>
      <c r="X15" s="34"/>
    </row>
    <row r="16" spans="1:27" ht="19.5" customHeight="1" x14ac:dyDescent="0.25">
      <c r="A16" s="310"/>
      <c r="B16" s="313"/>
      <c r="C16" s="338"/>
      <c r="D16" s="339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/>
      <c r="V16" s="34"/>
      <c r="X16" s="34"/>
    </row>
    <row r="17" spans="1:29" ht="19.5" customHeight="1" x14ac:dyDescent="0.25">
      <c r="A17" s="311"/>
      <c r="B17" s="314"/>
      <c r="C17" s="340"/>
      <c r="D17" s="341"/>
      <c r="E17" s="304"/>
      <c r="F17" s="304"/>
      <c r="G17" s="286"/>
      <c r="H17" s="286"/>
      <c r="I17" s="289"/>
      <c r="J17" s="289"/>
      <c r="K17" s="304"/>
      <c r="L17" s="304"/>
      <c r="M17" s="320"/>
      <c r="N17" s="323"/>
      <c r="O17" s="326"/>
      <c r="P17" s="329"/>
      <c r="Q17" s="62">
        <v>0.29166666666666669</v>
      </c>
    </row>
    <row r="18" spans="1:29" ht="19.5" customHeight="1" x14ac:dyDescent="0.3">
      <c r="A18" s="309" t="s">
        <v>26</v>
      </c>
      <c r="B18" s="312">
        <f>SUM(B14+1)</f>
        <v>46225</v>
      </c>
      <c r="C18" s="336" t="s">
        <v>1661</v>
      </c>
      <c r="D18" s="337"/>
      <c r="E18" s="302">
        <v>0.33333333333333331</v>
      </c>
      <c r="F18" s="302">
        <v>0.52777777777777779</v>
      </c>
      <c r="G18" s="284">
        <v>0</v>
      </c>
      <c r="H18" s="284">
        <v>0</v>
      </c>
      <c r="I18" s="287">
        <v>0.5625</v>
      </c>
      <c r="J18" s="287">
        <v>0.72916666666666663</v>
      </c>
      <c r="K18" s="302"/>
      <c r="L18" s="302"/>
      <c r="M18" s="318">
        <f>(F18-E18)+(L18-K18)</f>
        <v>0.19444444444444448</v>
      </c>
      <c r="N18" s="321">
        <f>(H18-G18)</f>
        <v>0</v>
      </c>
      <c r="O18" s="324">
        <f>(J18-I18)</f>
        <v>0.16666666666666663</v>
      </c>
      <c r="P18" s="327">
        <f>SUM(M18:O22)</f>
        <v>0.3611111111111111</v>
      </c>
      <c r="R18" s="232" t="s">
        <v>1660</v>
      </c>
      <c r="W18" s="34"/>
    </row>
    <row r="19" spans="1:29" ht="19.5" customHeight="1" x14ac:dyDescent="0.25">
      <c r="A19" s="310"/>
      <c r="B19" s="313"/>
      <c r="C19" s="338"/>
      <c r="D19" s="339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 t="s">
        <v>1647</v>
      </c>
      <c r="S19" s="34"/>
    </row>
    <row r="20" spans="1:29" ht="19.5" customHeight="1" x14ac:dyDescent="0.3">
      <c r="A20" s="310"/>
      <c r="B20" s="313"/>
      <c r="C20" s="338"/>
      <c r="D20" s="339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232" t="s">
        <v>1640</v>
      </c>
      <c r="V20" s="34"/>
    </row>
    <row r="21" spans="1:29" ht="19.5" customHeight="1" x14ac:dyDescent="0.25">
      <c r="A21" s="310"/>
      <c r="B21" s="313"/>
      <c r="C21" s="338"/>
      <c r="D21" s="339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S21" s="34" t="s">
        <v>1662</v>
      </c>
      <c r="V21" s="34"/>
      <c r="W21" s="198" t="s">
        <v>153</v>
      </c>
    </row>
    <row r="22" spans="1:29" ht="19.5" customHeight="1" x14ac:dyDescent="0.25">
      <c r="A22" s="311"/>
      <c r="B22" s="314"/>
      <c r="C22" s="340"/>
      <c r="D22" s="341"/>
      <c r="E22" s="304"/>
      <c r="F22" s="304"/>
      <c r="G22" s="286"/>
      <c r="H22" s="286"/>
      <c r="I22" s="289"/>
      <c r="J22" s="289"/>
      <c r="K22" s="304"/>
      <c r="L22" s="304"/>
      <c r="M22" s="320"/>
      <c r="N22" s="323"/>
      <c r="O22" s="326"/>
      <c r="P22" s="329"/>
      <c r="Q22" s="62">
        <v>0.29166666666666669</v>
      </c>
    </row>
    <row r="23" spans="1:29" ht="19.5" customHeight="1" x14ac:dyDescent="0.25">
      <c r="A23" s="309" t="s">
        <v>30</v>
      </c>
      <c r="B23" s="312">
        <f>SUM(B18+1)</f>
        <v>46226</v>
      </c>
      <c r="C23" s="290" t="s">
        <v>1663</v>
      </c>
      <c r="D23" s="292"/>
      <c r="E23" s="299"/>
      <c r="F23" s="299"/>
      <c r="G23" s="284">
        <v>0.35555555555555557</v>
      </c>
      <c r="H23" s="284">
        <v>0.52083333333333337</v>
      </c>
      <c r="I23" s="287">
        <v>0.57291666666666663</v>
      </c>
      <c r="J23" s="287">
        <v>0.72986111111111107</v>
      </c>
      <c r="K23" s="299"/>
      <c r="L23" s="299"/>
      <c r="M23" s="318">
        <f>(F39-E39)+(L39-K39)</f>
        <v>0</v>
      </c>
      <c r="N23" s="321">
        <f>(H23-G23)</f>
        <v>0.1652777777777778</v>
      </c>
      <c r="O23" s="324">
        <f>(J23-I23)</f>
        <v>0.15694444444444444</v>
      </c>
      <c r="P23" s="327">
        <f>SUM(M23:O39)</f>
        <v>0.32222222222222224</v>
      </c>
      <c r="R23" s="34" t="s">
        <v>1608</v>
      </c>
      <c r="S23" s="34" t="s">
        <v>48</v>
      </c>
      <c r="U23" s="167"/>
      <c r="V23" s="34"/>
    </row>
    <row r="24" spans="1:29" ht="19.5" customHeight="1" x14ac:dyDescent="0.3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/>
      <c r="S24" s="232" t="s">
        <v>1664</v>
      </c>
      <c r="U24" s="34"/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S25" s="34" t="s">
        <v>1665</v>
      </c>
      <c r="W25" s="34"/>
    </row>
    <row r="26" spans="1:29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/>
      <c r="T26" s="34" t="s">
        <v>1666</v>
      </c>
      <c r="U26" s="280" t="s">
        <v>1667</v>
      </c>
      <c r="V26" s="281"/>
      <c r="W26" s="198" t="s">
        <v>153</v>
      </c>
      <c r="X26" s="227" t="s">
        <v>201</v>
      </c>
      <c r="Y26" s="215">
        <v>1030672</v>
      </c>
      <c r="Z26" s="195" t="s">
        <v>1558</v>
      </c>
      <c r="AA26" s="189"/>
      <c r="AB26" s="189"/>
      <c r="AC26" s="189"/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S27" s="34"/>
      <c r="T27" s="34" t="s">
        <v>166</v>
      </c>
      <c r="U27" s="280" t="s">
        <v>1668</v>
      </c>
      <c r="V27" s="281"/>
      <c r="W27" s="198" t="s">
        <v>153</v>
      </c>
      <c r="X27" s="34"/>
      <c r="Y27" s="34"/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/>
      <c r="T28" s="34" t="s">
        <v>238</v>
      </c>
      <c r="U28" s="280" t="s">
        <v>1669</v>
      </c>
      <c r="V28" s="281"/>
      <c r="W28" s="198" t="s">
        <v>153</v>
      </c>
      <c r="X28" s="34"/>
      <c r="Y28" s="34"/>
    </row>
    <row r="29" spans="1:29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S29" s="34"/>
      <c r="U29" s="34"/>
      <c r="W29" s="34"/>
    </row>
    <row r="30" spans="1:29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/>
      <c r="T30" t="s">
        <v>1670</v>
      </c>
      <c r="W30" s="198" t="s">
        <v>153</v>
      </c>
      <c r="X30" s="227" t="s">
        <v>201</v>
      </c>
      <c r="Y30" s="215">
        <v>1030432</v>
      </c>
      <c r="Z30" s="195" t="s">
        <v>1558</v>
      </c>
      <c r="AA30" s="189"/>
      <c r="AB30" s="189"/>
      <c r="AC30" s="189"/>
    </row>
    <row r="31" spans="1:29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S31" s="34"/>
      <c r="T31" t="s">
        <v>1671</v>
      </c>
      <c r="U31" s="34"/>
      <c r="W31" s="198" t="s">
        <v>153</v>
      </c>
    </row>
    <row r="32" spans="1:29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 t="s">
        <v>835</v>
      </c>
      <c r="S32" s="34" t="s">
        <v>33</v>
      </c>
      <c r="U32" s="34"/>
    </row>
    <row r="33" spans="1:32" ht="19.5" customHeight="1" x14ac:dyDescent="0.3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S33" s="232" t="s">
        <v>836</v>
      </c>
      <c r="U33" s="34"/>
    </row>
    <row r="34" spans="1:32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s="34" t="s">
        <v>1672</v>
      </c>
      <c r="U34" s="34"/>
    </row>
    <row r="35" spans="1:32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34" t="s">
        <v>1673</v>
      </c>
      <c r="U35" s="34"/>
    </row>
    <row r="36" spans="1:32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S36" s="34" t="s">
        <v>1674</v>
      </c>
      <c r="T36" s="34" t="s">
        <v>1675</v>
      </c>
      <c r="U36" s="34"/>
      <c r="X36" s="254"/>
    </row>
    <row r="37" spans="1:32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s="34" t="s">
        <v>1676</v>
      </c>
      <c r="T37" s="34" t="s">
        <v>1677</v>
      </c>
      <c r="U37" s="34"/>
      <c r="V37" s="34"/>
    </row>
    <row r="38" spans="1:32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34" t="s">
        <v>455</v>
      </c>
      <c r="T38" s="34" t="s">
        <v>1675</v>
      </c>
      <c r="U38" s="34"/>
      <c r="V38" s="34"/>
    </row>
    <row r="39" spans="1:32" ht="19.5" customHeight="1" x14ac:dyDescent="0.25">
      <c r="A39" s="311"/>
      <c r="B39" s="314"/>
      <c r="C39" s="296"/>
      <c r="D39" s="298"/>
      <c r="E39" s="301"/>
      <c r="F39" s="301"/>
      <c r="G39" s="286"/>
      <c r="H39" s="286"/>
      <c r="I39" s="289"/>
      <c r="J39" s="289"/>
      <c r="K39" s="301"/>
      <c r="L39" s="301"/>
      <c r="M39" s="320"/>
      <c r="N39" s="323"/>
      <c r="O39" s="326"/>
      <c r="P39" s="329"/>
      <c r="Q39" s="62">
        <v>0.29166666666666669</v>
      </c>
    </row>
    <row r="40" spans="1:32" ht="19.5" customHeight="1" x14ac:dyDescent="0.25">
      <c r="A40" s="309" t="s">
        <v>31</v>
      </c>
      <c r="B40" s="312">
        <f>SUM(B23+1)</f>
        <v>46227</v>
      </c>
      <c r="C40" s="290" t="s">
        <v>1740</v>
      </c>
      <c r="D40" s="292"/>
      <c r="E40" s="299"/>
      <c r="F40" s="299"/>
      <c r="G40" s="284">
        <v>0.33680555555555558</v>
      </c>
      <c r="H40" s="284">
        <v>0.52430555555555558</v>
      </c>
      <c r="I40" s="287">
        <v>0.56597222222222221</v>
      </c>
      <c r="J40" s="287">
        <v>0.71111111111111114</v>
      </c>
      <c r="K40" s="299"/>
      <c r="L40" s="299"/>
      <c r="M40" s="318">
        <f>(F66-E66)+(L66-K66)</f>
        <v>0</v>
      </c>
      <c r="N40" s="321">
        <f>(H40-G40)</f>
        <v>0.1875</v>
      </c>
      <c r="O40" s="324">
        <f>(J40-I40)</f>
        <v>0.14513888888888893</v>
      </c>
      <c r="P40" s="327">
        <f>SUM(M40:O66)</f>
        <v>0.33263888888888893</v>
      </c>
      <c r="R40" s="34" t="s">
        <v>1678</v>
      </c>
      <c r="S40" s="34" t="s">
        <v>28</v>
      </c>
      <c r="W40" s="34"/>
    </row>
    <row r="41" spans="1:32" ht="19.5" customHeight="1" x14ac:dyDescent="0.3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S41" s="232" t="s">
        <v>1679</v>
      </c>
      <c r="W41" s="34"/>
    </row>
    <row r="42" spans="1:32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S42" s="34" t="s">
        <v>1680</v>
      </c>
      <c r="W42" s="34"/>
      <c r="X42" s="34"/>
    </row>
    <row r="43" spans="1:32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S43" s="34"/>
      <c r="T43" s="271" t="s">
        <v>163</v>
      </c>
      <c r="U43" s="280" t="s">
        <v>1684</v>
      </c>
      <c r="V43" s="281"/>
      <c r="W43" s="199" t="s">
        <v>1690</v>
      </c>
      <c r="X43" s="184"/>
      <c r="Y43" s="184"/>
      <c r="AA43" s="34"/>
      <c r="AC43" s="34"/>
      <c r="AD43" s="34"/>
      <c r="AF43" s="34"/>
    </row>
    <row r="44" spans="1:32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s="34"/>
      <c r="T44" s="34" t="s">
        <v>161</v>
      </c>
      <c r="U44" s="280" t="s">
        <v>1685</v>
      </c>
      <c r="V44" s="281"/>
      <c r="W44" s="34"/>
      <c r="X44" s="34"/>
      <c r="Z44" s="34"/>
      <c r="AA44" s="34"/>
      <c r="AC44" s="34"/>
      <c r="AD44" s="34"/>
      <c r="AF44" s="34"/>
    </row>
    <row r="45" spans="1:32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S45" s="34"/>
      <c r="T45" s="34" t="s">
        <v>1681</v>
      </c>
      <c r="U45" s="280" t="s">
        <v>1688</v>
      </c>
      <c r="V45" s="281"/>
      <c r="W45" s="34"/>
      <c r="Y45" s="34"/>
    </row>
    <row r="46" spans="1:32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/>
      <c r="T46" s="34" t="s">
        <v>178</v>
      </c>
      <c r="U46" s="280" t="s">
        <v>1687</v>
      </c>
      <c r="V46" s="281"/>
      <c r="W46" s="34"/>
      <c r="Z46" s="34"/>
      <c r="AC46" s="34"/>
      <c r="AF46" s="34"/>
    </row>
    <row r="47" spans="1:32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s="34"/>
      <c r="T47" s="34" t="s">
        <v>1682</v>
      </c>
      <c r="U47" s="280" t="s">
        <v>1686</v>
      </c>
      <c r="V47" s="281"/>
      <c r="W47" s="34"/>
      <c r="X47" s="34"/>
      <c r="Z47" s="34"/>
      <c r="AA47" s="34"/>
      <c r="AC47" s="34"/>
      <c r="AD47" s="34"/>
      <c r="AF47" s="34"/>
    </row>
    <row r="48" spans="1:32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34"/>
      <c r="T48" s="34" t="s">
        <v>215</v>
      </c>
      <c r="U48" s="280" t="s">
        <v>1689</v>
      </c>
      <c r="V48" s="281"/>
      <c r="W48" s="34"/>
    </row>
    <row r="49" spans="1:32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/>
      <c r="T49" s="34" t="s">
        <v>1683</v>
      </c>
      <c r="W49" s="34"/>
      <c r="Z49" s="34"/>
      <c r="AC49" s="34"/>
      <c r="AF49" s="34"/>
    </row>
    <row r="50" spans="1:32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 t="s">
        <v>1691</v>
      </c>
      <c r="V50" s="198" t="s">
        <v>153</v>
      </c>
      <c r="W50" s="34"/>
    </row>
    <row r="51" spans="1:32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t="s">
        <v>1647</v>
      </c>
      <c r="S51" s="34" t="s">
        <v>25</v>
      </c>
      <c r="W51" s="34"/>
    </row>
    <row r="52" spans="1:32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S52" s="232" t="s">
        <v>1640</v>
      </c>
      <c r="W52" s="34"/>
    </row>
    <row r="53" spans="1:32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1692</v>
      </c>
      <c r="U53" s="198" t="s">
        <v>153</v>
      </c>
      <c r="W53" s="34"/>
    </row>
    <row r="54" spans="1:32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/>
      <c r="T54" s="34" t="s">
        <v>1693</v>
      </c>
      <c r="U54" s="280" t="s">
        <v>1694</v>
      </c>
      <c r="V54" s="281"/>
      <c r="W54" s="198" t="s">
        <v>153</v>
      </c>
      <c r="X54" s="209" t="s">
        <v>201</v>
      </c>
      <c r="Y54" s="206">
        <v>1030706</v>
      </c>
      <c r="Z54" s="203" t="s">
        <v>1558</v>
      </c>
      <c r="AA54" s="188"/>
      <c r="AB54" s="188"/>
      <c r="AC54" s="188"/>
    </row>
    <row r="55" spans="1:32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S55" s="34"/>
      <c r="T55" s="34" t="s">
        <v>282</v>
      </c>
      <c r="U55" s="280" t="s">
        <v>1695</v>
      </c>
      <c r="V55" s="281"/>
      <c r="W55" s="198" t="s">
        <v>153</v>
      </c>
    </row>
    <row r="56" spans="1:32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S56" s="34"/>
      <c r="T56" s="34" t="s">
        <v>160</v>
      </c>
      <c r="U56" s="280" t="s">
        <v>1696</v>
      </c>
      <c r="V56" s="281"/>
      <c r="W56" s="198" t="s">
        <v>153</v>
      </c>
      <c r="X56" s="209" t="s">
        <v>201</v>
      </c>
      <c r="Y56" s="206">
        <v>1030708</v>
      </c>
      <c r="Z56" s="203" t="s">
        <v>1558</v>
      </c>
      <c r="AA56" s="188"/>
      <c r="AB56" s="188"/>
      <c r="AC56" s="188"/>
    </row>
    <row r="57" spans="1:32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S57" s="34"/>
      <c r="U57" s="34"/>
      <c r="W57" s="34"/>
    </row>
    <row r="58" spans="1:32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S58" s="34" t="s">
        <v>232</v>
      </c>
      <c r="U58" s="34"/>
      <c r="W58" s="34"/>
    </row>
    <row r="59" spans="1:32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/>
      <c r="T59" t="s">
        <v>197</v>
      </c>
      <c r="U59" s="280" t="s">
        <v>1697</v>
      </c>
      <c r="V59" s="280"/>
      <c r="W59" s="272" t="s">
        <v>237</v>
      </c>
      <c r="X59" s="184" t="s">
        <v>151</v>
      </c>
    </row>
    <row r="60" spans="1:32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R60" t="s">
        <v>1702</v>
      </c>
      <c r="S60" s="34"/>
      <c r="U60" s="34" t="s">
        <v>24</v>
      </c>
      <c r="W60" s="34"/>
      <c r="X60" s="34"/>
    </row>
    <row r="61" spans="1:32" ht="19.5" customHeight="1" x14ac:dyDescent="0.3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232" t="s">
        <v>135</v>
      </c>
      <c r="U61" s="34"/>
      <c r="W61" s="34"/>
      <c r="X61" s="34"/>
    </row>
    <row r="62" spans="1:32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34" t="s">
        <v>1698</v>
      </c>
      <c r="U62" s="34"/>
      <c r="W62" s="184" t="s">
        <v>151</v>
      </c>
      <c r="X62" s="34"/>
    </row>
    <row r="63" spans="1:32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34" t="s">
        <v>1699</v>
      </c>
      <c r="U63" s="34"/>
      <c r="W63" s="34"/>
      <c r="X63" s="34"/>
    </row>
    <row r="64" spans="1:32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s="34"/>
      <c r="T64" t="s">
        <v>1700</v>
      </c>
      <c r="U64" s="209" t="s">
        <v>201</v>
      </c>
      <c r="V64" s="206">
        <v>1030714</v>
      </c>
      <c r="W64" s="34"/>
      <c r="X64" s="34"/>
    </row>
    <row r="65" spans="1:24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34"/>
      <c r="T65" t="s">
        <v>1701</v>
      </c>
      <c r="U65" s="209" t="s">
        <v>201</v>
      </c>
      <c r="V65" s="206">
        <v>1030715</v>
      </c>
      <c r="W65" s="34"/>
      <c r="X65" s="34"/>
    </row>
    <row r="66" spans="1:24" ht="19.5" customHeight="1" x14ac:dyDescent="0.25">
      <c r="A66" s="311"/>
      <c r="B66" s="314"/>
      <c r="C66" s="296"/>
      <c r="D66" s="298"/>
      <c r="E66" s="301"/>
      <c r="F66" s="301"/>
      <c r="G66" s="286"/>
      <c r="H66" s="286"/>
      <c r="I66" s="289"/>
      <c r="J66" s="289"/>
      <c r="K66" s="301"/>
      <c r="L66" s="301"/>
      <c r="M66" s="320"/>
      <c r="N66" s="323"/>
      <c r="O66" s="326"/>
      <c r="P66" s="329"/>
      <c r="Q66" s="62">
        <v>0.29166666666666669</v>
      </c>
      <c r="T66" s="254"/>
      <c r="W66" s="34"/>
    </row>
    <row r="67" spans="1:24" ht="19.5" customHeight="1" x14ac:dyDescent="0.25">
      <c r="A67" s="35" t="s">
        <v>34</v>
      </c>
      <c r="B67" s="36">
        <f>SUM(B40+1)</f>
        <v>46228</v>
      </c>
      <c r="C67" s="290"/>
      <c r="D67" s="292"/>
      <c r="E67" s="299"/>
      <c r="F67" s="299"/>
      <c r="G67" s="299"/>
      <c r="H67" s="299"/>
      <c r="I67" s="299"/>
      <c r="J67" s="299"/>
      <c r="K67" s="299"/>
      <c r="L67" s="299"/>
      <c r="M67" s="318"/>
      <c r="N67" s="318"/>
      <c r="O67" s="318"/>
      <c r="P67" s="318"/>
    </row>
    <row r="68" spans="1:24" ht="19.5" customHeight="1" x14ac:dyDescent="0.25">
      <c r="A68" s="37" t="s">
        <v>35</v>
      </c>
      <c r="B68" s="36">
        <f>SUM(B67+1)</f>
        <v>46229</v>
      </c>
      <c r="C68" s="296"/>
      <c r="D68" s="298"/>
      <c r="E68" s="301"/>
      <c r="F68" s="301"/>
      <c r="G68" s="301"/>
      <c r="H68" s="301"/>
      <c r="I68" s="301"/>
      <c r="J68" s="301"/>
      <c r="K68" s="301"/>
      <c r="L68" s="301"/>
      <c r="M68" s="320"/>
      <c r="N68" s="320"/>
      <c r="O68" s="320"/>
      <c r="P68" s="320"/>
    </row>
    <row r="69" spans="1:24" ht="30" customHeight="1" x14ac:dyDescent="0.25">
      <c r="A69" s="38"/>
      <c r="B69" s="38"/>
      <c r="C69" s="38"/>
      <c r="D69" s="38"/>
      <c r="E69" s="39"/>
      <c r="F69" s="40"/>
      <c r="G69" s="40"/>
      <c r="H69" s="38"/>
      <c r="I69" s="38"/>
      <c r="J69" s="38"/>
      <c r="K69" s="41"/>
      <c r="L69" s="41"/>
      <c r="M69" s="41"/>
      <c r="N69" s="38"/>
    </row>
    <row r="70" spans="1:24" ht="30.75" customHeight="1" x14ac:dyDescent="0.25">
      <c r="A70" s="38"/>
      <c r="B70" s="38"/>
      <c r="C70" s="38"/>
      <c r="D70" s="38"/>
      <c r="F70" s="38"/>
      <c r="G70" s="38"/>
      <c r="H70" s="38"/>
      <c r="I70" s="38"/>
      <c r="J70" s="330" t="s">
        <v>36</v>
      </c>
      <c r="K70" s="330"/>
      <c r="L70" s="330"/>
      <c r="M70" s="108">
        <f>SUM(M9+M14+M18+M23+M40+M67+M68)</f>
        <v>0.43402777777777773</v>
      </c>
      <c r="N70" s="110">
        <f>SUM(N9+N14+N18+N23+N40+N67+N68)</f>
        <v>0.52986111111111112</v>
      </c>
      <c r="O70" s="109">
        <f>SUM(O9+O14+O18+O23+O40+O67+O68)</f>
        <v>0.73958333333333337</v>
      </c>
      <c r="P70" s="111">
        <f>SUM(P9+P14+P18+P23+P40+P67+P68)</f>
        <v>1.7034722222222223</v>
      </c>
    </row>
    <row r="71" spans="1:24" ht="30.75" customHeight="1" x14ac:dyDescent="0.25">
      <c r="A71" s="38"/>
      <c r="B71" s="38"/>
      <c r="C71" s="38"/>
      <c r="D71" s="38"/>
      <c r="F71" s="38"/>
      <c r="G71" s="38"/>
      <c r="H71" s="38"/>
      <c r="I71" s="38"/>
      <c r="J71" s="330" t="s">
        <v>37</v>
      </c>
      <c r="K71" s="330"/>
      <c r="L71" s="331"/>
      <c r="M71" s="42"/>
      <c r="N71" s="51">
        <f>SUM(Q9:Q68)</f>
        <v>1.4583333333333335</v>
      </c>
      <c r="O71" s="43"/>
    </row>
    <row r="72" spans="1:24" ht="30.75" customHeight="1" x14ac:dyDescent="0.25">
      <c r="A72" s="38"/>
      <c r="B72" s="38"/>
      <c r="C72" s="38"/>
      <c r="D72" s="38"/>
      <c r="F72" s="38"/>
      <c r="G72" s="38"/>
      <c r="H72" s="38"/>
      <c r="I72" s="38"/>
      <c r="J72" s="330" t="s">
        <v>38</v>
      </c>
      <c r="K72" s="330"/>
      <c r="L72" s="331"/>
      <c r="M72" s="42"/>
      <c r="N72" s="51">
        <f>SUM(P70-N71)</f>
        <v>0.2451388888888888</v>
      </c>
      <c r="O72" s="43"/>
    </row>
    <row r="73" spans="1:24" ht="30.75" customHeight="1" x14ac:dyDescent="0.25">
      <c r="A73" s="38"/>
      <c r="B73" s="38"/>
      <c r="C73" s="38"/>
      <c r="D73" s="38"/>
      <c r="F73" s="38"/>
      <c r="G73" s="38"/>
      <c r="H73" s="38"/>
      <c r="I73" s="38"/>
      <c r="J73" s="330" t="s">
        <v>39</v>
      </c>
      <c r="K73" s="330"/>
      <c r="L73" s="331"/>
      <c r="M73" s="42"/>
      <c r="N73" s="51">
        <f>'SEM29'!N68</f>
        <v>10.477777777777776</v>
      </c>
      <c r="O73" s="43"/>
    </row>
    <row r="74" spans="1:24" ht="30.75" customHeight="1" x14ac:dyDescent="0.25">
      <c r="H74" s="38"/>
      <c r="I74" s="38"/>
      <c r="J74" s="330" t="s">
        <v>40</v>
      </c>
      <c r="K74" s="330"/>
      <c r="L74" s="331"/>
      <c r="M74" s="44"/>
      <c r="N74" s="52">
        <f>N72+N73</f>
        <v>10.722916666666665</v>
      </c>
      <c r="O74" s="45"/>
    </row>
    <row r="81" spans="6:9" x14ac:dyDescent="0.25">
      <c r="F81" s="38"/>
      <c r="G81" s="38"/>
      <c r="H81" s="38"/>
      <c r="I81" s="38"/>
    </row>
    <row r="82" spans="6:9" x14ac:dyDescent="0.25">
      <c r="F82" s="38"/>
      <c r="G82" s="38"/>
      <c r="H82" s="38"/>
      <c r="I82" s="38"/>
    </row>
    <row r="83" spans="6:9" x14ac:dyDescent="0.25">
      <c r="F83" s="38"/>
      <c r="G83" s="38"/>
      <c r="H83" s="38"/>
      <c r="I83" s="38"/>
    </row>
    <row r="84" spans="6:9" x14ac:dyDescent="0.25">
      <c r="F84" s="38"/>
      <c r="G84" s="38"/>
      <c r="H84" s="38"/>
      <c r="I84" s="38"/>
    </row>
    <row r="85" spans="6:9" x14ac:dyDescent="0.25">
      <c r="F85" s="38"/>
      <c r="G85" s="38"/>
      <c r="H85" s="38"/>
      <c r="I85" s="38"/>
    </row>
    <row r="86" spans="6:9" x14ac:dyDescent="0.25">
      <c r="F86" s="38"/>
      <c r="G86" s="38"/>
      <c r="H86" s="38"/>
      <c r="I86" s="38"/>
    </row>
  </sheetData>
  <mergeCells count="112">
    <mergeCell ref="Q6:Q7"/>
    <mergeCell ref="A1:N1"/>
    <mergeCell ref="G6:H6"/>
    <mergeCell ref="I6:J6"/>
    <mergeCell ref="K6:L6"/>
    <mergeCell ref="M6:P6"/>
    <mergeCell ref="A40:A66"/>
    <mergeCell ref="B9:B13"/>
    <mergeCell ref="B14:B17"/>
    <mergeCell ref="B18:B22"/>
    <mergeCell ref="B23:B39"/>
    <mergeCell ref="B40:B66"/>
    <mergeCell ref="A9:A13"/>
    <mergeCell ref="A14:A17"/>
    <mergeCell ref="A18:A22"/>
    <mergeCell ref="A23:A39"/>
    <mergeCell ref="C23:D39"/>
    <mergeCell ref="C40:D66"/>
    <mergeCell ref="P40:P66"/>
    <mergeCell ref="N18:N22"/>
    <mergeCell ref="O18:O22"/>
    <mergeCell ref="M18:M22"/>
    <mergeCell ref="N9:N13"/>
    <mergeCell ref="O9:O13"/>
    <mergeCell ref="J74:L74"/>
    <mergeCell ref="J70:L70"/>
    <mergeCell ref="J71:L71"/>
    <mergeCell ref="J72:L72"/>
    <mergeCell ref="J73:L73"/>
    <mergeCell ref="K9:K13"/>
    <mergeCell ref="L9:L13"/>
    <mergeCell ref="L14:L17"/>
    <mergeCell ref="K14:K17"/>
    <mergeCell ref="K18:K22"/>
    <mergeCell ref="L18:L22"/>
    <mergeCell ref="L23:L39"/>
    <mergeCell ref="J23:J39"/>
    <mergeCell ref="J40:J66"/>
    <mergeCell ref="I23:I39"/>
    <mergeCell ref="I40:I66"/>
    <mergeCell ref="P9:P13"/>
    <mergeCell ref="P18:P22"/>
    <mergeCell ref="N23:N39"/>
    <mergeCell ref="O23:O39"/>
    <mergeCell ref="P23:P39"/>
    <mergeCell ref="M14:M17"/>
    <mergeCell ref="N14:N17"/>
    <mergeCell ref="O14:O17"/>
    <mergeCell ref="P14:P17"/>
    <mergeCell ref="M23:M39"/>
    <mergeCell ref="M9:M13"/>
    <mergeCell ref="E9:E13"/>
    <mergeCell ref="F9:F13"/>
    <mergeCell ref="F14:F17"/>
    <mergeCell ref="E14:E17"/>
    <mergeCell ref="E18:E22"/>
    <mergeCell ref="F18:F22"/>
    <mergeCell ref="J9:J13"/>
    <mergeCell ref="J14:J17"/>
    <mergeCell ref="J18:J22"/>
    <mergeCell ref="I9:I13"/>
    <mergeCell ref="I14:I17"/>
    <mergeCell ref="I18:I22"/>
    <mergeCell ref="C9:D13"/>
    <mergeCell ref="C14:D17"/>
    <mergeCell ref="C18:D22"/>
    <mergeCell ref="K23:K39"/>
    <mergeCell ref="K40:K66"/>
    <mergeCell ref="L40:L66"/>
    <mergeCell ref="L67:L68"/>
    <mergeCell ref="K67:K68"/>
    <mergeCell ref="F23:F39"/>
    <mergeCell ref="E23:E39"/>
    <mergeCell ref="E40:E66"/>
    <mergeCell ref="F40:F66"/>
    <mergeCell ref="F67:F68"/>
    <mergeCell ref="E67:E68"/>
    <mergeCell ref="H9:H13"/>
    <mergeCell ref="H14:H17"/>
    <mergeCell ref="H18:H22"/>
    <mergeCell ref="H23:H39"/>
    <mergeCell ref="H40:H66"/>
    <mergeCell ref="G9:G13"/>
    <mergeCell ref="G14:G17"/>
    <mergeCell ref="G18:G22"/>
    <mergeCell ref="G23:G39"/>
    <mergeCell ref="G40:G66"/>
    <mergeCell ref="C67:D68"/>
    <mergeCell ref="G67:G68"/>
    <mergeCell ref="H67:H68"/>
    <mergeCell ref="I67:I68"/>
    <mergeCell ref="J67:J68"/>
    <mergeCell ref="M67:M68"/>
    <mergeCell ref="M40:M66"/>
    <mergeCell ref="N40:N66"/>
    <mergeCell ref="O40:O66"/>
    <mergeCell ref="U46:V46"/>
    <mergeCell ref="U26:V26"/>
    <mergeCell ref="U27:V27"/>
    <mergeCell ref="U28:V28"/>
    <mergeCell ref="U43:V43"/>
    <mergeCell ref="U44:V44"/>
    <mergeCell ref="U48:V48"/>
    <mergeCell ref="N67:N68"/>
    <mergeCell ref="O67:O68"/>
    <mergeCell ref="P67:P68"/>
    <mergeCell ref="U47:V47"/>
    <mergeCell ref="U45:V45"/>
    <mergeCell ref="U54:V54"/>
    <mergeCell ref="U55:V55"/>
    <mergeCell ref="U56:V56"/>
    <mergeCell ref="U59:V59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8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94">
    <pageSetUpPr fitToPage="1"/>
  </sheetPr>
  <dimension ref="A1:AH95"/>
  <sheetViews>
    <sheetView topLeftCell="A39" zoomScale="55" zoomScaleNormal="55" workbookViewId="0">
      <selection activeCell="X32" sqref="X32:Y3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7265625" customWidth="1"/>
    <col min="19" max="19" width="16.81640625" customWidth="1"/>
    <col min="20" max="20" width="14.1796875" customWidth="1"/>
    <col min="22" max="22" width="13.81640625" customWidth="1"/>
    <col min="23" max="23" width="14" customWidth="1"/>
    <col min="24" max="24" width="13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96</v>
      </c>
      <c r="B5" s="13" t="s">
        <v>3</v>
      </c>
      <c r="C5" s="14">
        <f>SUM('SEM31'!B113+1)</f>
        <v>46237</v>
      </c>
      <c r="D5" s="15" t="s">
        <v>4</v>
      </c>
      <c r="E5" s="16">
        <f>SUM(B77)</f>
        <v>46243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46237</v>
      </c>
      <c r="C9" s="290" t="s">
        <v>1762</v>
      </c>
      <c r="D9" s="292"/>
      <c r="E9" s="299"/>
      <c r="F9" s="299"/>
      <c r="G9" s="284">
        <v>0.35347222222222224</v>
      </c>
      <c r="H9" s="284">
        <v>0.52083333333333337</v>
      </c>
      <c r="I9" s="287">
        <v>0.5625</v>
      </c>
      <c r="J9" s="287">
        <v>0.71319444444444446</v>
      </c>
      <c r="K9" s="299"/>
      <c r="L9" s="299"/>
      <c r="M9" s="318">
        <f>(F42-E42)+(L42-K42)</f>
        <v>0</v>
      </c>
      <c r="N9" s="321">
        <f>(H9-G9)</f>
        <v>0.16736111111111113</v>
      </c>
      <c r="O9" s="324">
        <f>(J9-I9)</f>
        <v>0.15069444444444446</v>
      </c>
      <c r="P9" s="413">
        <f>SUM(M9:O42)</f>
        <v>0.31805555555555559</v>
      </c>
      <c r="R9" t="s">
        <v>1639</v>
      </c>
      <c r="S9" s="34" t="s">
        <v>23</v>
      </c>
    </row>
    <row r="10" spans="1:29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414"/>
      <c r="S10" s="232" t="s">
        <v>1640</v>
      </c>
    </row>
    <row r="11" spans="1:29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414"/>
      <c r="R11" s="169"/>
      <c r="S11" s="34" t="s">
        <v>232</v>
      </c>
      <c r="U11" s="283"/>
      <c r="V11" s="283"/>
      <c r="W11" s="34"/>
    </row>
    <row r="12" spans="1:29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414"/>
      <c r="R12" s="169"/>
      <c r="S12" s="169"/>
      <c r="T12" t="s">
        <v>197</v>
      </c>
      <c r="U12" s="280" t="s">
        <v>1697</v>
      </c>
      <c r="V12" s="280"/>
      <c r="W12" s="173"/>
      <c r="X12" s="198" t="s">
        <v>153</v>
      </c>
    </row>
    <row r="13" spans="1:29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414"/>
      <c r="S13" s="169" t="s">
        <v>1753</v>
      </c>
      <c r="V13" s="198" t="s">
        <v>153</v>
      </c>
      <c r="X13" s="227" t="s">
        <v>201</v>
      </c>
      <c r="Y13" s="217">
        <v>1030914</v>
      </c>
      <c r="Z13" s="195" t="s">
        <v>963</v>
      </c>
      <c r="AA13" s="189"/>
      <c r="AB13" s="189"/>
      <c r="AC13" s="189"/>
    </row>
    <row r="14" spans="1:29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414"/>
      <c r="S14" s="169" t="s">
        <v>1756</v>
      </c>
    </row>
    <row r="15" spans="1:29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414"/>
      <c r="S15" s="169"/>
      <c r="T15" t="s">
        <v>197</v>
      </c>
      <c r="U15" s="280" t="s">
        <v>1697</v>
      </c>
      <c r="V15" s="280"/>
      <c r="W15" s="198" t="s">
        <v>153</v>
      </c>
      <c r="X15" s="209" t="s">
        <v>201</v>
      </c>
      <c r="Y15" s="194">
        <v>1030907</v>
      </c>
      <c r="Z15" s="203" t="s">
        <v>952</v>
      </c>
      <c r="AA15" s="188"/>
      <c r="AB15" s="188"/>
      <c r="AC15" s="188"/>
    </row>
    <row r="16" spans="1:29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414"/>
      <c r="S16" s="169"/>
      <c r="T16" t="s">
        <v>187</v>
      </c>
      <c r="U16" s="281" t="s">
        <v>1072</v>
      </c>
      <c r="V16" s="281"/>
      <c r="W16" s="198" t="s">
        <v>153</v>
      </c>
    </row>
    <row r="17" spans="1:34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414"/>
      <c r="S17" s="169" t="s">
        <v>1757</v>
      </c>
      <c r="U17" s="1"/>
      <c r="V17" s="1"/>
      <c r="W17" s="34"/>
    </row>
    <row r="18" spans="1:34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414"/>
      <c r="S18" s="169"/>
      <c r="T18" s="34" t="s">
        <v>1015</v>
      </c>
      <c r="U18" s="280" t="s">
        <v>1694</v>
      </c>
      <c r="V18" s="281"/>
      <c r="W18" s="198" t="s">
        <v>153</v>
      </c>
      <c r="X18" s="227" t="s">
        <v>201</v>
      </c>
      <c r="Y18" s="217">
        <v>1030911</v>
      </c>
      <c r="Z18" s="195" t="s">
        <v>1319</v>
      </c>
      <c r="AA18" s="189"/>
      <c r="AB18" s="189"/>
      <c r="AC18" s="189"/>
    </row>
    <row r="19" spans="1:34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414"/>
      <c r="S19" s="169"/>
      <c r="T19" s="34" t="s">
        <v>1758</v>
      </c>
      <c r="U19" s="280" t="s">
        <v>1642</v>
      </c>
      <c r="V19" s="281"/>
      <c r="W19" s="198" t="s">
        <v>153</v>
      </c>
      <c r="X19" s="227" t="s">
        <v>201</v>
      </c>
      <c r="Y19" s="217">
        <v>1030913</v>
      </c>
      <c r="Z19" s="195" t="s">
        <v>1319</v>
      </c>
      <c r="AA19" s="189"/>
      <c r="AB19" s="189"/>
      <c r="AC19" s="189"/>
    </row>
    <row r="20" spans="1:34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414"/>
      <c r="R20" t="s">
        <v>1754</v>
      </c>
      <c r="S20" s="34" t="s">
        <v>24</v>
      </c>
    </row>
    <row r="21" spans="1:34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414"/>
      <c r="S21" s="169" t="s">
        <v>1755</v>
      </c>
      <c r="V21" s="198" t="s">
        <v>153</v>
      </c>
    </row>
    <row r="22" spans="1:34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414"/>
      <c r="R22" s="34" t="s">
        <v>835</v>
      </c>
      <c r="S22" s="34" t="s">
        <v>28</v>
      </c>
      <c r="V22" s="34"/>
    </row>
    <row r="23" spans="1:34" ht="19.5" customHeight="1" x14ac:dyDescent="0.3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414"/>
      <c r="S23" s="171" t="s">
        <v>836</v>
      </c>
      <c r="W23" s="34"/>
    </row>
    <row r="24" spans="1:34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414"/>
      <c r="S24" s="169" t="s">
        <v>1759</v>
      </c>
      <c r="V24" s="198" t="s">
        <v>153</v>
      </c>
    </row>
    <row r="25" spans="1:34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414"/>
      <c r="S25" s="275" t="s">
        <v>1760</v>
      </c>
      <c r="W25" s="34"/>
    </row>
    <row r="26" spans="1:34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414"/>
      <c r="S26" s="169"/>
      <c r="U26" s="280" t="s">
        <v>1763</v>
      </c>
      <c r="V26" s="281"/>
      <c r="W26" s="198" t="s">
        <v>153</v>
      </c>
      <c r="X26" s="227" t="s">
        <v>201</v>
      </c>
      <c r="Y26" s="217">
        <v>1030926</v>
      </c>
      <c r="Z26" s="195" t="s">
        <v>1319</v>
      </c>
      <c r="AA26" s="189"/>
      <c r="AB26" s="189"/>
      <c r="AC26" s="189"/>
    </row>
    <row r="27" spans="1:34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414"/>
      <c r="S27" s="169" t="s">
        <v>1765</v>
      </c>
      <c r="U27" s="168"/>
      <c r="V27" s="1"/>
      <c r="W27" s="34"/>
      <c r="X27" s="198" t="s">
        <v>153</v>
      </c>
      <c r="Y27" s="227" t="s">
        <v>201</v>
      </c>
      <c r="Z27" s="215">
        <v>1030928</v>
      </c>
      <c r="AA27" s="195" t="s">
        <v>1766</v>
      </c>
      <c r="AB27" s="189"/>
      <c r="AC27" s="189"/>
      <c r="AD27" s="189"/>
    </row>
    <row r="28" spans="1:34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414"/>
      <c r="S28" s="169" t="s">
        <v>1764</v>
      </c>
      <c r="U28" s="168"/>
      <c r="V28" s="1"/>
      <c r="W28" s="34"/>
      <c r="X28" s="198" t="s">
        <v>153</v>
      </c>
      <c r="Y28" s="227" t="s">
        <v>201</v>
      </c>
      <c r="Z28" s="215">
        <v>1030931</v>
      </c>
      <c r="AA28" s="195" t="s">
        <v>1319</v>
      </c>
      <c r="AB28" s="189"/>
      <c r="AC28" s="189"/>
      <c r="AD28" s="189"/>
      <c r="AE28" s="195" t="s">
        <v>1766</v>
      </c>
      <c r="AF28" s="189"/>
      <c r="AG28" s="189"/>
      <c r="AH28" s="189"/>
    </row>
    <row r="29" spans="1:34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414"/>
      <c r="R29" s="34" t="s">
        <v>1761</v>
      </c>
      <c r="S29" s="34" t="s">
        <v>24</v>
      </c>
      <c r="U29" s="1"/>
      <c r="V29" s="1"/>
      <c r="W29" s="34"/>
    </row>
    <row r="30" spans="1:34" ht="19.5" customHeight="1" x14ac:dyDescent="0.3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414"/>
      <c r="R30" s="34"/>
      <c r="S30" s="171" t="s">
        <v>135</v>
      </c>
      <c r="U30" s="1"/>
      <c r="V30" s="1"/>
      <c r="W30" s="34"/>
    </row>
    <row r="31" spans="1:34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414"/>
      <c r="R31" s="34"/>
      <c r="S31" s="34" t="s">
        <v>225</v>
      </c>
      <c r="T31" s="169"/>
      <c r="U31" s="273"/>
      <c r="V31" s="273"/>
      <c r="W31" s="173"/>
      <c r="X31" s="34"/>
      <c r="Y31" s="34"/>
    </row>
    <row r="32" spans="1:34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414"/>
      <c r="R32" s="34"/>
      <c r="S32" s="34" t="s">
        <v>1724</v>
      </c>
      <c r="T32" s="169" t="s">
        <v>170</v>
      </c>
      <c r="U32" s="350" t="s">
        <v>1729</v>
      </c>
      <c r="V32" s="350"/>
      <c r="W32" s="198" t="s">
        <v>153</v>
      </c>
      <c r="X32" s="209" t="s">
        <v>201</v>
      </c>
      <c r="Y32" s="194">
        <v>1030635</v>
      </c>
      <c r="Z32" s="195" t="s">
        <v>1742</v>
      </c>
      <c r="AA32" s="189"/>
      <c r="AB32" s="189"/>
      <c r="AC32" s="189"/>
      <c r="AD32" s="203" t="s">
        <v>905</v>
      </c>
      <c r="AE32" s="188"/>
      <c r="AF32" s="188"/>
      <c r="AG32" s="188"/>
    </row>
    <row r="33" spans="1:30" ht="19.5" customHeight="1" x14ac:dyDescent="0.3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414"/>
      <c r="R33" s="34"/>
      <c r="S33" s="34"/>
      <c r="T33" s="169" t="s">
        <v>166</v>
      </c>
      <c r="U33" s="350" t="s">
        <v>1728</v>
      </c>
      <c r="V33" s="350"/>
      <c r="W33" s="198" t="s">
        <v>153</v>
      </c>
      <c r="X33" s="34"/>
      <c r="Y33" s="34"/>
      <c r="Z33" s="228" t="s">
        <v>1738</v>
      </c>
    </row>
    <row r="34" spans="1:30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414"/>
      <c r="R34" s="34"/>
      <c r="S34" s="34" t="s">
        <v>1725</v>
      </c>
      <c r="T34" s="169" t="s">
        <v>170</v>
      </c>
      <c r="U34" s="350" t="s">
        <v>1726</v>
      </c>
      <c r="V34" s="350"/>
      <c r="W34" s="198" t="s">
        <v>153</v>
      </c>
      <c r="X34" s="209" t="s">
        <v>201</v>
      </c>
      <c r="Y34" s="194">
        <v>1030635</v>
      </c>
    </row>
    <row r="35" spans="1:30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414"/>
      <c r="R35" s="34"/>
      <c r="S35" s="34"/>
      <c r="T35" s="169" t="s">
        <v>166</v>
      </c>
      <c r="U35" s="350" t="s">
        <v>1727</v>
      </c>
      <c r="V35" s="350"/>
      <c r="W35" s="198" t="s">
        <v>153</v>
      </c>
      <c r="X35" s="34"/>
      <c r="Y35" s="34"/>
    </row>
    <row r="36" spans="1:30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414"/>
      <c r="R36" s="34"/>
      <c r="S36" s="34" t="s">
        <v>1719</v>
      </c>
      <c r="T36" s="169" t="s">
        <v>170</v>
      </c>
      <c r="U36" s="350" t="s">
        <v>1720</v>
      </c>
      <c r="V36" s="350"/>
      <c r="W36" s="198" t="s">
        <v>153</v>
      </c>
      <c r="X36" s="209" t="s">
        <v>201</v>
      </c>
      <c r="Y36" s="194">
        <v>1030635</v>
      </c>
    </row>
    <row r="37" spans="1:30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414"/>
      <c r="R37" s="34"/>
      <c r="S37" s="34"/>
      <c r="T37" s="169" t="s">
        <v>166</v>
      </c>
      <c r="U37" s="350" t="s">
        <v>1730</v>
      </c>
      <c r="V37" s="350"/>
      <c r="W37" s="198" t="s">
        <v>153</v>
      </c>
      <c r="X37" s="34"/>
      <c r="Y37" s="34"/>
    </row>
    <row r="38" spans="1:30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414"/>
      <c r="R38" s="34"/>
      <c r="S38" s="34" t="s">
        <v>1723</v>
      </c>
      <c r="T38" s="169" t="s">
        <v>170</v>
      </c>
      <c r="U38" s="350" t="s">
        <v>1721</v>
      </c>
      <c r="V38" s="350"/>
      <c r="W38" s="198" t="s">
        <v>153</v>
      </c>
      <c r="X38" s="209" t="s">
        <v>201</v>
      </c>
      <c r="Y38" s="194">
        <v>1030635</v>
      </c>
    </row>
    <row r="39" spans="1:30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414"/>
      <c r="R39" s="34"/>
      <c r="S39" s="34"/>
      <c r="T39" s="169" t="s">
        <v>166</v>
      </c>
      <c r="U39" s="350" t="s">
        <v>1722</v>
      </c>
      <c r="V39" s="350"/>
      <c r="W39" s="198" t="s">
        <v>153</v>
      </c>
      <c r="X39" s="34"/>
      <c r="Y39" s="34"/>
    </row>
    <row r="40" spans="1:30" ht="19.5" customHeight="1" x14ac:dyDescent="0.3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414"/>
      <c r="R40" s="34"/>
      <c r="S40" s="171"/>
      <c r="U40" s="1"/>
      <c r="V40" s="1"/>
      <c r="W40" s="34"/>
    </row>
    <row r="41" spans="1:30" ht="19.5" customHeight="1" x14ac:dyDescent="0.3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414"/>
      <c r="R41" s="34"/>
      <c r="S41" s="171"/>
      <c r="U41" s="1"/>
      <c r="V41" s="1"/>
      <c r="W41" s="34"/>
    </row>
    <row r="42" spans="1:30" ht="19.5" customHeight="1" x14ac:dyDescent="0.25">
      <c r="A42" s="311"/>
      <c r="B42" s="314"/>
      <c r="C42" s="296"/>
      <c r="D42" s="298"/>
      <c r="E42" s="301"/>
      <c r="F42" s="301"/>
      <c r="G42" s="286"/>
      <c r="H42" s="286"/>
      <c r="I42" s="289"/>
      <c r="J42" s="289"/>
      <c r="K42" s="301"/>
      <c r="L42" s="301"/>
      <c r="M42" s="320"/>
      <c r="N42" s="323"/>
      <c r="O42" s="326"/>
      <c r="P42" s="415"/>
      <c r="Q42" s="62">
        <v>0.29166666666666669</v>
      </c>
    </row>
    <row r="43" spans="1:30" ht="19.5" customHeight="1" x14ac:dyDescent="0.25">
      <c r="A43" s="309" t="s">
        <v>22</v>
      </c>
      <c r="B43" s="312">
        <f>SUM(B9+1)</f>
        <v>46238</v>
      </c>
      <c r="C43" s="290" t="s">
        <v>258</v>
      </c>
      <c r="D43" s="292"/>
      <c r="E43" s="299"/>
      <c r="F43" s="299"/>
      <c r="G43" s="284">
        <v>0.32847222222222222</v>
      </c>
      <c r="H43" s="284">
        <v>0.52083333333333337</v>
      </c>
      <c r="I43" s="287">
        <v>0.55208333333333337</v>
      </c>
      <c r="J43" s="287">
        <v>0.70833333333333337</v>
      </c>
      <c r="K43" s="299"/>
      <c r="L43" s="299"/>
      <c r="M43" s="318">
        <f>(F58-E58)+(L58-K58)</f>
        <v>0</v>
      </c>
      <c r="N43" s="321">
        <f>(H43-G43)</f>
        <v>0.19236111111111115</v>
      </c>
      <c r="O43" s="324">
        <f>(J43-I43)</f>
        <v>0.15625</v>
      </c>
      <c r="P43" s="413">
        <f>SUM(M43:O58)</f>
        <v>0.34861111111111115</v>
      </c>
      <c r="R43" s="169" t="s">
        <v>233</v>
      </c>
      <c r="S43" s="34" t="s">
        <v>24</v>
      </c>
    </row>
    <row r="44" spans="1:30" ht="19.5" customHeight="1" x14ac:dyDescent="0.3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414"/>
      <c r="S44" s="232" t="s">
        <v>234</v>
      </c>
    </row>
    <row r="45" spans="1:30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414"/>
      <c r="S45" s="34" t="s">
        <v>214</v>
      </c>
      <c r="Z45" s="34"/>
    </row>
    <row r="46" spans="1:30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414"/>
      <c r="T46" s="34" t="s">
        <v>1767</v>
      </c>
      <c r="U46" s="281" t="s">
        <v>663</v>
      </c>
      <c r="V46" s="281"/>
      <c r="W46" s="198" t="s">
        <v>153</v>
      </c>
      <c r="X46" s="272" t="s">
        <v>374</v>
      </c>
      <c r="Y46" s="209" t="s">
        <v>201</v>
      </c>
      <c r="Z46" s="194">
        <v>1030943</v>
      </c>
      <c r="AA46" s="203" t="s">
        <v>905</v>
      </c>
      <c r="AB46" s="188"/>
      <c r="AC46" s="188"/>
      <c r="AD46" s="188"/>
    </row>
    <row r="47" spans="1:30" ht="19.5" customHeight="1" x14ac:dyDescent="0.3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414"/>
      <c r="S47" s="34"/>
      <c r="U47" s="228" t="s">
        <v>1768</v>
      </c>
    </row>
    <row r="48" spans="1:30" ht="19.5" customHeight="1" x14ac:dyDescent="0.3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414"/>
      <c r="S48" s="34" t="s">
        <v>183</v>
      </c>
      <c r="U48" s="228"/>
    </row>
    <row r="49" spans="1:30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414"/>
      <c r="S49" s="34"/>
      <c r="T49" s="34" t="s">
        <v>267</v>
      </c>
      <c r="U49" s="280" t="s">
        <v>318</v>
      </c>
      <c r="V49" s="280"/>
      <c r="W49" s="184" t="s">
        <v>151</v>
      </c>
      <c r="X49" s="272" t="s">
        <v>290</v>
      </c>
      <c r="Y49" s="34" t="s">
        <v>1772</v>
      </c>
    </row>
    <row r="50" spans="1:30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414"/>
      <c r="S50" s="34"/>
      <c r="T50" s="34" t="s">
        <v>241</v>
      </c>
      <c r="U50" s="280" t="s">
        <v>1771</v>
      </c>
      <c r="V50" s="280"/>
      <c r="W50" s="184" t="s">
        <v>151</v>
      </c>
    </row>
    <row r="51" spans="1:30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414"/>
      <c r="R51" t="s">
        <v>1639</v>
      </c>
      <c r="S51" s="34" t="s">
        <v>25</v>
      </c>
      <c r="U51" s="34"/>
    </row>
    <row r="52" spans="1:30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414"/>
      <c r="S52" s="232" t="s">
        <v>1640</v>
      </c>
      <c r="U52" s="34"/>
    </row>
    <row r="53" spans="1:30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414"/>
      <c r="S53" s="169" t="s">
        <v>476</v>
      </c>
      <c r="U53" s="34"/>
    </row>
    <row r="54" spans="1:30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414"/>
      <c r="S54" s="169"/>
      <c r="T54" t="s">
        <v>267</v>
      </c>
      <c r="U54" s="280" t="s">
        <v>1769</v>
      </c>
      <c r="V54" s="280"/>
      <c r="W54" s="198" t="s">
        <v>153</v>
      </c>
      <c r="X54" s="272" t="s">
        <v>237</v>
      </c>
      <c r="Y54" s="209" t="s">
        <v>201</v>
      </c>
      <c r="Z54" s="194">
        <v>1030946</v>
      </c>
      <c r="AA54" s="203" t="s">
        <v>1451</v>
      </c>
      <c r="AB54" s="188"/>
      <c r="AC54" s="188"/>
      <c r="AD54" s="188"/>
    </row>
    <row r="55" spans="1:30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414"/>
      <c r="R55" s="169" t="s">
        <v>825</v>
      </c>
      <c r="S55" s="34" t="s">
        <v>24</v>
      </c>
      <c r="U55" s="34"/>
      <c r="W55" s="34"/>
    </row>
    <row r="56" spans="1:30" ht="19.5" customHeight="1" x14ac:dyDescent="0.3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414"/>
      <c r="R56" s="169"/>
      <c r="S56" s="232" t="s">
        <v>288</v>
      </c>
      <c r="U56" s="34"/>
      <c r="W56" s="34"/>
    </row>
    <row r="57" spans="1:30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414"/>
      <c r="R57" s="169"/>
      <c r="S57" s="34" t="s">
        <v>1770</v>
      </c>
      <c r="U57" s="34"/>
      <c r="W57" s="34"/>
    </row>
    <row r="58" spans="1:30" ht="19.5" customHeight="1" x14ac:dyDescent="0.25">
      <c r="A58" s="311"/>
      <c r="B58" s="314"/>
      <c r="C58" s="296"/>
      <c r="D58" s="298"/>
      <c r="E58" s="301"/>
      <c r="F58" s="301"/>
      <c r="G58" s="286"/>
      <c r="H58" s="286"/>
      <c r="I58" s="289"/>
      <c r="J58" s="289"/>
      <c r="K58" s="301"/>
      <c r="L58" s="301"/>
      <c r="M58" s="320"/>
      <c r="N58" s="323"/>
      <c r="O58" s="326"/>
      <c r="P58" s="415"/>
      <c r="Q58" s="62">
        <v>0.29166666666666669</v>
      </c>
    </row>
    <row r="59" spans="1:30" ht="19.5" customHeight="1" x14ac:dyDescent="0.25">
      <c r="A59" s="309" t="s">
        <v>26</v>
      </c>
      <c r="B59" s="312">
        <f>SUM(B43+1)</f>
        <v>46239</v>
      </c>
      <c r="C59" s="290" t="s">
        <v>233</v>
      </c>
      <c r="D59" s="292"/>
      <c r="E59" s="299"/>
      <c r="F59" s="299"/>
      <c r="G59" s="284">
        <v>0.3347222222222222</v>
      </c>
      <c r="H59" s="284">
        <v>0.52083333333333337</v>
      </c>
      <c r="I59" s="287">
        <v>0.55208333333333337</v>
      </c>
      <c r="J59" s="287">
        <v>0.6875</v>
      </c>
      <c r="K59" s="299"/>
      <c r="L59" s="299"/>
      <c r="M59" s="318">
        <f>(F71-E71)+(L71-K71)</f>
        <v>0</v>
      </c>
      <c r="N59" s="321">
        <f>(H59-G59)</f>
        <v>0.18611111111111117</v>
      </c>
      <c r="O59" s="324">
        <f>(J59-I59)</f>
        <v>0.13541666666666663</v>
      </c>
      <c r="P59" s="413">
        <f>SUM(M59:O71)</f>
        <v>0.3215277777777778</v>
      </c>
      <c r="R59" s="169" t="s">
        <v>233</v>
      </c>
      <c r="S59" s="34" t="s">
        <v>24</v>
      </c>
    </row>
    <row r="60" spans="1:30" ht="19.5" customHeight="1" x14ac:dyDescent="0.3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414"/>
      <c r="S60" s="232" t="s">
        <v>234</v>
      </c>
    </row>
    <row r="61" spans="1:30" ht="19.5" customHeight="1" x14ac:dyDescent="0.3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414"/>
      <c r="S61" s="34" t="s">
        <v>183</v>
      </c>
      <c r="U61" s="228"/>
    </row>
    <row r="62" spans="1:30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414"/>
      <c r="S62" s="34"/>
      <c r="T62" s="34" t="s">
        <v>267</v>
      </c>
      <c r="U62" s="280" t="s">
        <v>318</v>
      </c>
      <c r="V62" s="280"/>
      <c r="W62" s="184" t="s">
        <v>151</v>
      </c>
      <c r="X62" s="272" t="s">
        <v>290</v>
      </c>
      <c r="Y62" s="34" t="s">
        <v>1772</v>
      </c>
    </row>
    <row r="63" spans="1:30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414"/>
      <c r="S63" s="34"/>
      <c r="T63" s="34" t="s">
        <v>1775</v>
      </c>
      <c r="U63" s="168"/>
      <c r="V63" s="168"/>
      <c r="X63" s="173"/>
      <c r="Y63" s="34"/>
    </row>
    <row r="64" spans="1:30" ht="19.5" customHeight="1" x14ac:dyDescent="0.3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414"/>
      <c r="S64" s="34"/>
      <c r="T64" s="228"/>
      <c r="U64" s="168"/>
      <c r="V64" s="168"/>
      <c r="X64" s="173"/>
      <c r="Y64" s="34"/>
    </row>
    <row r="65" spans="1:30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414"/>
      <c r="S65" s="34"/>
      <c r="T65" s="34" t="s">
        <v>241</v>
      </c>
      <c r="U65" s="280" t="s">
        <v>1771</v>
      </c>
      <c r="V65" s="280"/>
      <c r="W65" s="198" t="s">
        <v>153</v>
      </c>
      <c r="X65" s="272" t="s">
        <v>374</v>
      </c>
      <c r="Y65" s="209" t="s">
        <v>201</v>
      </c>
      <c r="Z65" s="194">
        <v>1030985</v>
      </c>
      <c r="AA65" s="203" t="s">
        <v>1774</v>
      </c>
      <c r="AB65" s="188"/>
      <c r="AC65" s="188"/>
      <c r="AD65" s="188"/>
    </row>
    <row r="66" spans="1:30" ht="19.5" customHeight="1" x14ac:dyDescent="0.3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414"/>
      <c r="S66" s="34"/>
      <c r="T66" s="228" t="s">
        <v>1773</v>
      </c>
      <c r="U66" s="168"/>
      <c r="V66" s="168"/>
      <c r="W66" s="34"/>
      <c r="X66" s="173"/>
      <c r="Y66" s="34"/>
      <c r="AA66" s="34"/>
    </row>
    <row r="67" spans="1:30" ht="19.5" customHeight="1" x14ac:dyDescent="0.3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414"/>
      <c r="R67" t="s">
        <v>1639</v>
      </c>
      <c r="S67" s="34" t="s">
        <v>24</v>
      </c>
      <c r="T67" s="228"/>
      <c r="U67" s="168"/>
      <c r="V67" s="168"/>
      <c r="W67" s="34"/>
      <c r="X67" s="173"/>
      <c r="Y67" s="34"/>
      <c r="AA67" s="34"/>
    </row>
    <row r="68" spans="1:30" ht="19.5" customHeight="1" x14ac:dyDescent="0.3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414"/>
      <c r="S68" s="232" t="s">
        <v>1640</v>
      </c>
      <c r="U68" s="168"/>
      <c r="V68" s="168"/>
      <c r="W68" s="34"/>
      <c r="X68" s="173"/>
      <c r="Y68" s="34"/>
      <c r="AA68" s="34"/>
    </row>
    <row r="69" spans="1:30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414"/>
      <c r="S69" s="169" t="s">
        <v>476</v>
      </c>
      <c r="U69" s="34"/>
    </row>
    <row r="70" spans="1:30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414"/>
      <c r="S70" s="169"/>
      <c r="T70" t="s">
        <v>267</v>
      </c>
      <c r="U70" s="280" t="s">
        <v>1769</v>
      </c>
      <c r="V70" s="280"/>
      <c r="W70" s="198" t="s">
        <v>153</v>
      </c>
      <c r="X70" s="272" t="s">
        <v>237</v>
      </c>
      <c r="Y70" s="209" t="s">
        <v>201</v>
      </c>
      <c r="Z70" s="194">
        <v>1030946</v>
      </c>
      <c r="AA70" s="203" t="s">
        <v>905</v>
      </c>
      <c r="AB70" s="188"/>
      <c r="AC70" s="188"/>
      <c r="AD70" s="188"/>
    </row>
    <row r="71" spans="1:30" ht="19.5" customHeight="1" x14ac:dyDescent="0.25">
      <c r="A71" s="311"/>
      <c r="B71" s="314"/>
      <c r="C71" s="296"/>
      <c r="D71" s="298"/>
      <c r="E71" s="301"/>
      <c r="F71" s="301"/>
      <c r="G71" s="286"/>
      <c r="H71" s="286"/>
      <c r="I71" s="289"/>
      <c r="J71" s="289"/>
      <c r="K71" s="301"/>
      <c r="L71" s="301"/>
      <c r="M71" s="320"/>
      <c r="N71" s="323"/>
      <c r="O71" s="326"/>
      <c r="P71" s="415"/>
      <c r="Q71" s="62">
        <v>0.29166666666666669</v>
      </c>
      <c r="S71" s="169"/>
    </row>
    <row r="72" spans="1:30" ht="19.5" customHeight="1" x14ac:dyDescent="0.25">
      <c r="A72" s="309" t="s">
        <v>30</v>
      </c>
      <c r="B72" s="312">
        <f>SUM(B59+1)</f>
        <v>46240</v>
      </c>
      <c r="C72" s="336" t="s">
        <v>97</v>
      </c>
      <c r="D72" s="337"/>
      <c r="E72" s="299"/>
      <c r="F72" s="299"/>
      <c r="G72" s="345">
        <v>0</v>
      </c>
      <c r="H72" s="345">
        <v>0</v>
      </c>
      <c r="I72" s="345">
        <v>0</v>
      </c>
      <c r="J72" s="345">
        <v>0</v>
      </c>
      <c r="K72" s="299"/>
      <c r="L72" s="299"/>
      <c r="M72" s="318">
        <f>(F73-E73)+(L73-K73)</f>
        <v>0</v>
      </c>
      <c r="N72" s="333">
        <f>(H72-G72)</f>
        <v>0</v>
      </c>
      <c r="O72" s="333">
        <f>(J72-I72)</f>
        <v>0</v>
      </c>
      <c r="P72" s="333">
        <f>SUM(M72:O73)</f>
        <v>0</v>
      </c>
    </row>
    <row r="73" spans="1:30" ht="19.5" customHeight="1" x14ac:dyDescent="0.25">
      <c r="A73" s="311"/>
      <c r="B73" s="314"/>
      <c r="C73" s="340"/>
      <c r="D73" s="341"/>
      <c r="E73" s="301"/>
      <c r="F73" s="301"/>
      <c r="G73" s="347"/>
      <c r="H73" s="347"/>
      <c r="I73" s="347"/>
      <c r="J73" s="347"/>
      <c r="K73" s="301"/>
      <c r="L73" s="301"/>
      <c r="M73" s="320"/>
      <c r="N73" s="335"/>
      <c r="O73" s="335"/>
      <c r="P73" s="335"/>
      <c r="Q73" s="62">
        <v>0</v>
      </c>
    </row>
    <row r="74" spans="1:30" ht="19.5" customHeight="1" x14ac:dyDescent="0.25">
      <c r="A74" s="309" t="s">
        <v>31</v>
      </c>
      <c r="B74" s="312">
        <f>SUM(B72+1)</f>
        <v>46241</v>
      </c>
      <c r="C74" s="336" t="s">
        <v>97</v>
      </c>
      <c r="D74" s="337"/>
      <c r="E74" s="299"/>
      <c r="F74" s="299"/>
      <c r="G74" s="345">
        <v>0</v>
      </c>
      <c r="H74" s="345">
        <v>0</v>
      </c>
      <c r="I74" s="345">
        <v>0</v>
      </c>
      <c r="J74" s="345">
        <v>0</v>
      </c>
      <c r="K74" s="299"/>
      <c r="L74" s="299"/>
      <c r="M74" s="318">
        <f>(F75-E75)+(L75-K75)</f>
        <v>0</v>
      </c>
      <c r="N74" s="333">
        <f>(H74-G74)</f>
        <v>0</v>
      </c>
      <c r="O74" s="333">
        <f>(J74-I74)</f>
        <v>0</v>
      </c>
      <c r="P74" s="333">
        <f>SUM(M74:O75)</f>
        <v>0</v>
      </c>
      <c r="W74" s="34"/>
    </row>
    <row r="75" spans="1:30" ht="19.5" customHeight="1" x14ac:dyDescent="0.25">
      <c r="A75" s="311"/>
      <c r="B75" s="314"/>
      <c r="C75" s="340"/>
      <c r="D75" s="341"/>
      <c r="E75" s="301"/>
      <c r="F75" s="301"/>
      <c r="G75" s="347"/>
      <c r="H75" s="347"/>
      <c r="I75" s="347"/>
      <c r="J75" s="347"/>
      <c r="K75" s="301"/>
      <c r="L75" s="301"/>
      <c r="M75" s="320"/>
      <c r="N75" s="335"/>
      <c r="O75" s="335"/>
      <c r="P75" s="335"/>
      <c r="Q75" s="62">
        <v>0</v>
      </c>
      <c r="W75" s="34"/>
    </row>
    <row r="76" spans="1:30" ht="19.5" customHeight="1" x14ac:dyDescent="0.25">
      <c r="A76" s="35" t="s">
        <v>34</v>
      </c>
      <c r="B76" s="36">
        <f>SUM(B74+1)</f>
        <v>46242</v>
      </c>
      <c r="C76" s="336" t="s">
        <v>98</v>
      </c>
      <c r="D76" s="337"/>
      <c r="E76" s="299"/>
      <c r="F76" s="299"/>
      <c r="G76" s="342"/>
      <c r="H76" s="342"/>
      <c r="I76" s="342"/>
      <c r="J76" s="342"/>
      <c r="K76" s="299"/>
      <c r="L76" s="299"/>
      <c r="M76" s="318"/>
      <c r="N76" s="333"/>
      <c r="O76" s="333"/>
      <c r="P76" s="333"/>
    </row>
    <row r="77" spans="1:30" ht="19.5" customHeight="1" x14ac:dyDescent="0.25">
      <c r="A77" s="37" t="s">
        <v>35</v>
      </c>
      <c r="B77" s="36">
        <f>SUM(B76+1)</f>
        <v>46243</v>
      </c>
      <c r="C77" s="340"/>
      <c r="D77" s="341"/>
      <c r="E77" s="301"/>
      <c r="F77" s="301"/>
      <c r="G77" s="344"/>
      <c r="H77" s="344"/>
      <c r="I77" s="344"/>
      <c r="J77" s="344"/>
      <c r="K77" s="301"/>
      <c r="L77" s="301"/>
      <c r="M77" s="320"/>
      <c r="N77" s="335"/>
      <c r="O77" s="335"/>
      <c r="P77" s="335"/>
    </row>
    <row r="78" spans="1:30" ht="30" customHeight="1" x14ac:dyDescent="0.25">
      <c r="A78" s="38"/>
      <c r="B78" s="38"/>
      <c r="C78" s="38"/>
      <c r="D78" s="38"/>
      <c r="E78" s="39"/>
      <c r="F78" s="40"/>
      <c r="G78" s="40"/>
      <c r="H78" s="38"/>
      <c r="I78" s="38"/>
      <c r="J78" s="38"/>
      <c r="K78" s="41"/>
      <c r="L78" s="41"/>
      <c r="M78" s="41"/>
      <c r="N78" s="38"/>
    </row>
    <row r="79" spans="1:30" ht="30.75" customHeight="1" x14ac:dyDescent="0.25">
      <c r="A79" s="38"/>
      <c r="B79" s="38"/>
      <c r="C79" s="38"/>
      <c r="D79" s="38"/>
      <c r="F79" s="38"/>
      <c r="G79" s="38"/>
      <c r="H79" s="38"/>
      <c r="I79" s="38"/>
      <c r="J79" s="330" t="s">
        <v>36</v>
      </c>
      <c r="K79" s="330"/>
      <c r="L79" s="330"/>
      <c r="M79" s="108">
        <f>SUM(M9+M43+M59+M72+M74+M76+M77)</f>
        <v>0</v>
      </c>
      <c r="N79" s="110">
        <f>SUM(N9+N43+N59+N72+N74+N76+N77)</f>
        <v>0.54583333333333339</v>
      </c>
      <c r="O79" s="109">
        <f>SUM(O9+O43+O59+O72+O74+O76+O77)</f>
        <v>0.44236111111111109</v>
      </c>
      <c r="P79" s="111">
        <f>SUM(P9+P43+P59+P72+P74+P76+P77)</f>
        <v>0.9881944444444446</v>
      </c>
    </row>
    <row r="80" spans="1:30" ht="30.75" customHeight="1" x14ac:dyDescent="0.25">
      <c r="A80" s="38"/>
      <c r="B80" s="38"/>
      <c r="C80" s="38"/>
      <c r="D80" s="38"/>
      <c r="F80" s="38"/>
      <c r="G80" s="38"/>
      <c r="H80" s="38"/>
      <c r="I80" s="38"/>
      <c r="J80" s="330" t="s">
        <v>37</v>
      </c>
      <c r="K80" s="330"/>
      <c r="L80" s="331"/>
      <c r="M80" s="42"/>
      <c r="N80" s="51">
        <f>SUM(Q9:Q77)</f>
        <v>0.875</v>
      </c>
      <c r="O80" s="43"/>
    </row>
    <row r="81" spans="1:15" ht="30.75" customHeight="1" x14ac:dyDescent="0.25">
      <c r="A81" s="38"/>
      <c r="B81" s="38"/>
      <c r="C81" s="38"/>
      <c r="D81" s="38"/>
      <c r="F81" s="38"/>
      <c r="G81" s="38"/>
      <c r="H81" s="38"/>
      <c r="I81" s="38"/>
      <c r="J81" s="330" t="s">
        <v>38</v>
      </c>
      <c r="K81" s="330"/>
      <c r="L81" s="331"/>
      <c r="M81" s="42"/>
      <c r="N81" s="51">
        <f>SUM(P79-N80)</f>
        <v>0.1131944444444446</v>
      </c>
      <c r="O81" s="43"/>
    </row>
    <row r="82" spans="1:15" ht="30.75" customHeight="1" x14ac:dyDescent="0.25">
      <c r="A82" s="38"/>
      <c r="B82" s="38"/>
      <c r="C82" s="38"/>
      <c r="D82" s="38"/>
      <c r="F82" s="38"/>
      <c r="G82" s="38"/>
      <c r="H82" s="38"/>
      <c r="I82" s="38"/>
      <c r="J82" s="330" t="s">
        <v>39</v>
      </c>
      <c r="K82" s="330"/>
      <c r="L82" s="331"/>
      <c r="M82" s="42"/>
      <c r="N82" s="51">
        <f>'SEM31'!N119</f>
        <v>11.017361111111109</v>
      </c>
      <c r="O82" s="43"/>
    </row>
    <row r="83" spans="1:15" ht="30.75" customHeight="1" x14ac:dyDescent="0.25">
      <c r="H83" s="38"/>
      <c r="I83" s="38"/>
      <c r="J83" s="330" t="s">
        <v>40</v>
      </c>
      <c r="K83" s="330"/>
      <c r="L83" s="331"/>
      <c r="M83" s="44"/>
      <c r="N83" s="52">
        <f>N81+N82</f>
        <v>11.130555555555553</v>
      </c>
      <c r="O83" s="45"/>
    </row>
    <row r="90" spans="1:15" x14ac:dyDescent="0.25">
      <c r="F90" s="38"/>
      <c r="G90" s="38"/>
      <c r="H90" s="38"/>
      <c r="I90" s="38"/>
    </row>
    <row r="91" spans="1:15" x14ac:dyDescent="0.25">
      <c r="F91" s="38"/>
      <c r="G91" s="38"/>
      <c r="H91" s="38"/>
      <c r="I91" s="38"/>
    </row>
    <row r="92" spans="1:15" x14ac:dyDescent="0.25">
      <c r="F92" s="38"/>
      <c r="G92" s="38"/>
      <c r="H92" s="38"/>
      <c r="I92" s="38"/>
    </row>
    <row r="93" spans="1:15" x14ac:dyDescent="0.25">
      <c r="F93" s="38"/>
      <c r="G93" s="38"/>
      <c r="H93" s="38"/>
      <c r="I93" s="38"/>
    </row>
    <row r="94" spans="1:15" x14ac:dyDescent="0.25">
      <c r="F94" s="38"/>
      <c r="G94" s="38"/>
      <c r="H94" s="38"/>
      <c r="I94" s="38"/>
    </row>
    <row r="95" spans="1:15" x14ac:dyDescent="0.25">
      <c r="F95" s="38"/>
      <c r="G95" s="38"/>
      <c r="H95" s="38"/>
      <c r="I95" s="38"/>
    </row>
  </sheetData>
  <mergeCells count="121">
    <mergeCell ref="M76:M77"/>
    <mergeCell ref="N76:N77"/>
    <mergeCell ref="O76:O77"/>
    <mergeCell ref="P76:P77"/>
    <mergeCell ref="U46:V46"/>
    <mergeCell ref="K72:K73"/>
    <mergeCell ref="L72:L73"/>
    <mergeCell ref="K74:K75"/>
    <mergeCell ref="L74:L75"/>
    <mergeCell ref="J76:J77"/>
    <mergeCell ref="U62:V62"/>
    <mergeCell ref="U65:V65"/>
    <mergeCell ref="U70:V70"/>
    <mergeCell ref="M43:M58"/>
    <mergeCell ref="N43:N58"/>
    <mergeCell ref="O43:O58"/>
    <mergeCell ref="P43:P58"/>
    <mergeCell ref="M74:M75"/>
    <mergeCell ref="N74:N75"/>
    <mergeCell ref="O74:O75"/>
    <mergeCell ref="P74:P75"/>
    <mergeCell ref="M59:M71"/>
    <mergeCell ref="N59:N71"/>
    <mergeCell ref="O59:O71"/>
    <mergeCell ref="P59:P71"/>
    <mergeCell ref="O72:O73"/>
    <mergeCell ref="P72:P73"/>
    <mergeCell ref="K76:K77"/>
    <mergeCell ref="L76:L77"/>
    <mergeCell ref="N72:N73"/>
    <mergeCell ref="U49:V49"/>
    <mergeCell ref="U50:V50"/>
    <mergeCell ref="U54:V54"/>
    <mergeCell ref="J74:J75"/>
    <mergeCell ref="I59:I71"/>
    <mergeCell ref="I9:I42"/>
    <mergeCell ref="I43:I58"/>
    <mergeCell ref="L43:L58"/>
    <mergeCell ref="K59:K71"/>
    <mergeCell ref="L59:L71"/>
    <mergeCell ref="C76:D77"/>
    <mergeCell ref="E76:E77"/>
    <mergeCell ref="F76:F77"/>
    <mergeCell ref="C72:D73"/>
    <mergeCell ref="C74:D75"/>
    <mergeCell ref="I72:I73"/>
    <mergeCell ref="I74:I75"/>
    <mergeCell ref="E72:E73"/>
    <mergeCell ref="F72:F73"/>
    <mergeCell ref="E74:E75"/>
    <mergeCell ref="F74:F75"/>
    <mergeCell ref="G72:G73"/>
    <mergeCell ref="G74:G75"/>
    <mergeCell ref="H74:H75"/>
    <mergeCell ref="G76:G77"/>
    <mergeCell ref="H76:H77"/>
    <mergeCell ref="I76:I77"/>
    <mergeCell ref="H72:H73"/>
    <mergeCell ref="P9:P42"/>
    <mergeCell ref="M72:M73"/>
    <mergeCell ref="Q6:Q7"/>
    <mergeCell ref="C9:D42"/>
    <mergeCell ref="E9:E42"/>
    <mergeCell ref="F9:F42"/>
    <mergeCell ref="E43:E58"/>
    <mergeCell ref="F43:F58"/>
    <mergeCell ref="C43:D58"/>
    <mergeCell ref="G9:G42"/>
    <mergeCell ref="G43:G58"/>
    <mergeCell ref="J9:J42"/>
    <mergeCell ref="J43:J58"/>
    <mergeCell ref="J59:J71"/>
    <mergeCell ref="J72:J73"/>
    <mergeCell ref="G59:G71"/>
    <mergeCell ref="N9:N42"/>
    <mergeCell ref="O9:O42"/>
    <mergeCell ref="J83:L83"/>
    <mergeCell ref="J79:L79"/>
    <mergeCell ref="J80:L80"/>
    <mergeCell ref="J81:L81"/>
    <mergeCell ref="J82:L82"/>
    <mergeCell ref="A74:A75"/>
    <mergeCell ref="B9:B42"/>
    <mergeCell ref="B43:B58"/>
    <mergeCell ref="B59:B71"/>
    <mergeCell ref="B72:B73"/>
    <mergeCell ref="B74:B75"/>
    <mergeCell ref="A9:A42"/>
    <mergeCell ref="A43:A58"/>
    <mergeCell ref="A59:A71"/>
    <mergeCell ref="A72:A73"/>
    <mergeCell ref="K9:K42"/>
    <mergeCell ref="L9:L42"/>
    <mergeCell ref="K43:K58"/>
    <mergeCell ref="C59:D71"/>
    <mergeCell ref="E59:E71"/>
    <mergeCell ref="F59:F71"/>
    <mergeCell ref="H9:H42"/>
    <mergeCell ref="H43:H58"/>
    <mergeCell ref="H59:H71"/>
    <mergeCell ref="U12:V12"/>
    <mergeCell ref="U15:V15"/>
    <mergeCell ref="U16:V16"/>
    <mergeCell ref="U18:V18"/>
    <mergeCell ref="U19:V19"/>
    <mergeCell ref="U32:V32"/>
    <mergeCell ref="U33:V33"/>
    <mergeCell ref="U34:V34"/>
    <mergeCell ref="A1:N1"/>
    <mergeCell ref="G6:H6"/>
    <mergeCell ref="I6:J6"/>
    <mergeCell ref="K6:L6"/>
    <mergeCell ref="M6:P6"/>
    <mergeCell ref="M9:M42"/>
    <mergeCell ref="U35:V35"/>
    <mergeCell ref="U36:V36"/>
    <mergeCell ref="U37:V37"/>
    <mergeCell ref="U38:V38"/>
    <mergeCell ref="U39:V39"/>
    <mergeCell ref="U26:V26"/>
    <mergeCell ref="U11:V1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52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93">
    <pageSetUpPr fitToPage="1"/>
  </sheetPr>
  <dimension ref="A1:W38"/>
  <sheetViews>
    <sheetView topLeftCell="A3" zoomScale="90" workbookViewId="0">
      <selection activeCell="U10" sqref="U10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</cols>
  <sheetData>
    <row r="1" spans="1:1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8" ht="60.65" hidden="1" customHeight="1" x14ac:dyDescent="0.25"/>
    <row r="3" spans="1:18" s="3" customFormat="1" ht="12.75" customHeight="1" x14ac:dyDescent="0.25">
      <c r="K3" s="4"/>
      <c r="L3" s="4"/>
      <c r="M3" s="4"/>
      <c r="O3" s="5"/>
      <c r="P3" s="5"/>
      <c r="Q3" s="60"/>
    </row>
    <row r="4" spans="1:1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8" ht="39" customHeight="1" x14ac:dyDescent="0.35">
      <c r="A5" s="12" t="s">
        <v>99</v>
      </c>
      <c r="B5" s="13" t="s">
        <v>3</v>
      </c>
      <c r="C5" s="14">
        <f>SUM('SEM32'!B77+1)</f>
        <v>46244</v>
      </c>
      <c r="D5" s="15" t="s">
        <v>4</v>
      </c>
      <c r="E5" s="16">
        <f>SUM(B20)</f>
        <v>46250</v>
      </c>
      <c r="F5" s="17"/>
      <c r="G5" s="17"/>
      <c r="H5" s="17"/>
      <c r="I5" s="17"/>
      <c r="J5" s="17"/>
      <c r="K5" s="18"/>
      <c r="L5" s="18"/>
      <c r="P5" s="19"/>
    </row>
    <row r="6" spans="1:1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1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1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8" ht="19.5" customHeight="1" x14ac:dyDescent="0.25">
      <c r="A9" s="309" t="s">
        <v>20</v>
      </c>
      <c r="B9" s="312">
        <f>SUM(C5)</f>
        <v>46244</v>
      </c>
      <c r="C9" s="336" t="s">
        <v>98</v>
      </c>
      <c r="D9" s="337"/>
      <c r="E9" s="126"/>
      <c r="F9" s="123"/>
      <c r="G9" s="123"/>
      <c r="H9" s="123"/>
      <c r="I9" s="123"/>
      <c r="J9" s="123"/>
      <c r="K9" s="123"/>
      <c r="L9" s="123"/>
      <c r="M9" s="333">
        <f>(F10-E10)+(L10-K10)</f>
        <v>0</v>
      </c>
      <c r="N9" s="333">
        <f>(H10-G10)+(J10-I10)</f>
        <v>0</v>
      </c>
      <c r="O9" s="333">
        <f>(H9-G9)+(J9-I9)</f>
        <v>0</v>
      </c>
      <c r="P9" s="333">
        <f>SUM(M9:O10)</f>
        <v>0</v>
      </c>
    </row>
    <row r="10" spans="1:18" ht="19.5" customHeight="1" x14ac:dyDescent="0.25">
      <c r="A10" s="311"/>
      <c r="B10" s="314"/>
      <c r="C10" s="340"/>
      <c r="D10" s="341"/>
      <c r="E10" s="127"/>
      <c r="F10" s="124"/>
      <c r="G10" s="124"/>
      <c r="H10" s="124"/>
      <c r="I10" s="124"/>
      <c r="J10" s="124"/>
      <c r="K10" s="124"/>
      <c r="L10" s="124"/>
      <c r="M10" s="335"/>
      <c r="N10" s="335"/>
      <c r="O10" s="335"/>
      <c r="P10" s="335"/>
      <c r="Q10" s="62">
        <v>0</v>
      </c>
    </row>
    <row r="11" spans="1:18" s="34" customFormat="1" ht="19.5" customHeight="1" x14ac:dyDescent="0.35">
      <c r="A11" s="369" t="s">
        <v>22</v>
      </c>
      <c r="B11" s="466">
        <f>SUM(B9+1)</f>
        <v>46245</v>
      </c>
      <c r="C11" s="336" t="s">
        <v>98</v>
      </c>
      <c r="D11" s="337"/>
      <c r="E11" s="122"/>
      <c r="F11" s="122"/>
      <c r="G11" s="121"/>
      <c r="H11" s="121"/>
      <c r="I11" s="121"/>
      <c r="J11" s="121"/>
      <c r="K11" s="122"/>
      <c r="L11" s="122"/>
      <c r="M11" s="462">
        <f>(F12-E12)+(L12-K12)</f>
        <v>0</v>
      </c>
      <c r="N11" s="333">
        <f>(H12-G12)+(J12-I12)</f>
        <v>0</v>
      </c>
      <c r="O11" s="333">
        <f>(H11-G11)+(J11-I11)</f>
        <v>0</v>
      </c>
      <c r="P11" s="333">
        <f>SUM(M11:O12)</f>
        <v>0</v>
      </c>
      <c r="Q11" s="59"/>
      <c r="R11" s="57"/>
    </row>
    <row r="12" spans="1:18" s="34" customFormat="1" ht="19.5" customHeight="1" x14ac:dyDescent="0.5">
      <c r="A12" s="465"/>
      <c r="B12" s="467"/>
      <c r="C12" s="340"/>
      <c r="D12" s="341"/>
      <c r="E12" s="122"/>
      <c r="F12" s="122"/>
      <c r="G12" s="122"/>
      <c r="H12" s="122"/>
      <c r="I12" s="122"/>
      <c r="J12" s="122"/>
      <c r="K12" s="122"/>
      <c r="L12" s="122"/>
      <c r="M12" s="464"/>
      <c r="N12" s="335"/>
      <c r="O12" s="335"/>
      <c r="P12" s="335"/>
      <c r="Q12" s="62">
        <v>0</v>
      </c>
      <c r="R12" s="56"/>
    </row>
    <row r="13" spans="1:18" ht="19.5" customHeight="1" x14ac:dyDescent="0.25">
      <c r="A13" s="309" t="s">
        <v>26</v>
      </c>
      <c r="B13" s="312">
        <f>SUM(B11+1)</f>
        <v>46246</v>
      </c>
      <c r="C13" s="336" t="s">
        <v>98</v>
      </c>
      <c r="D13" s="337"/>
      <c r="E13" s="126"/>
      <c r="F13" s="126"/>
      <c r="G13" s="123"/>
      <c r="H13" s="123"/>
      <c r="I13" s="123"/>
      <c r="J13" s="123"/>
      <c r="K13" s="126"/>
      <c r="L13" s="126"/>
      <c r="M13" s="333">
        <f>(F14-E14)+(L14-K14)</f>
        <v>0</v>
      </c>
      <c r="N13" s="333">
        <f>(H14-G14)+(J14-I14)</f>
        <v>0</v>
      </c>
      <c r="O13" s="333">
        <f>(H13-G13)+(J13-I13)</f>
        <v>0</v>
      </c>
      <c r="P13" s="333">
        <f>SUM(M13:O14)</f>
        <v>0</v>
      </c>
    </row>
    <row r="14" spans="1:18" ht="19.5" customHeight="1" x14ac:dyDescent="0.25">
      <c r="A14" s="311"/>
      <c r="B14" s="314"/>
      <c r="C14" s="340"/>
      <c r="D14" s="341"/>
      <c r="E14" s="127"/>
      <c r="F14" s="127"/>
      <c r="G14" s="127"/>
      <c r="H14" s="127"/>
      <c r="I14" s="127"/>
      <c r="J14" s="127"/>
      <c r="K14" s="127"/>
      <c r="L14" s="127"/>
      <c r="M14" s="335"/>
      <c r="N14" s="335"/>
      <c r="O14" s="335"/>
      <c r="P14" s="335"/>
      <c r="Q14" s="62">
        <v>0</v>
      </c>
    </row>
    <row r="15" spans="1:18" ht="19.5" customHeight="1" x14ac:dyDescent="0.25">
      <c r="A15" s="309" t="s">
        <v>30</v>
      </c>
      <c r="B15" s="312">
        <f>SUM(B13+1)</f>
        <v>46247</v>
      </c>
      <c r="C15" s="336" t="s">
        <v>98</v>
      </c>
      <c r="D15" s="337"/>
      <c r="E15" s="122"/>
      <c r="F15" s="122"/>
      <c r="G15" s="121"/>
      <c r="H15" s="121"/>
      <c r="I15" s="121"/>
      <c r="J15" s="121"/>
      <c r="K15" s="122"/>
      <c r="L15" s="122"/>
      <c r="M15" s="462">
        <f>(F16-E16)+(L16-K16)</f>
        <v>0</v>
      </c>
      <c r="N15" s="333">
        <f>(H16-G16)+(J16-I16)</f>
        <v>0</v>
      </c>
      <c r="O15" s="333">
        <f>(H15-G15)+(J15-I15)</f>
        <v>0</v>
      </c>
      <c r="P15" s="333">
        <f>SUM(M15:O16)</f>
        <v>0</v>
      </c>
    </row>
    <row r="16" spans="1:18" ht="19.5" customHeight="1" x14ac:dyDescent="0.25">
      <c r="A16" s="311"/>
      <c r="B16" s="314"/>
      <c r="C16" s="340"/>
      <c r="D16" s="341"/>
      <c r="E16" s="122"/>
      <c r="F16" s="122"/>
      <c r="G16" s="122"/>
      <c r="H16" s="122"/>
      <c r="I16" s="121"/>
      <c r="J16" s="122"/>
      <c r="K16" s="122"/>
      <c r="L16" s="122"/>
      <c r="M16" s="464"/>
      <c r="N16" s="335"/>
      <c r="O16" s="335"/>
      <c r="P16" s="335"/>
      <c r="Q16" s="62">
        <v>0</v>
      </c>
    </row>
    <row r="17" spans="1:23" ht="19.5" customHeight="1" x14ac:dyDescent="0.25">
      <c r="A17" s="309" t="s">
        <v>31</v>
      </c>
      <c r="B17" s="312">
        <f>SUM(B15+1)</f>
        <v>46248</v>
      </c>
      <c r="C17" s="336" t="s">
        <v>98</v>
      </c>
      <c r="D17" s="337"/>
      <c r="E17" s="126"/>
      <c r="F17" s="126"/>
      <c r="G17" s="123"/>
      <c r="H17" s="123"/>
      <c r="I17" s="123"/>
      <c r="J17" s="123"/>
      <c r="K17" s="126"/>
      <c r="L17" s="126"/>
      <c r="M17" s="333">
        <f>(F18-E18)+(L18-K18)</f>
        <v>0</v>
      </c>
      <c r="N17" s="333">
        <f>(H18-G18)+(J18-I18)</f>
        <v>0</v>
      </c>
      <c r="O17" s="333">
        <f>(H17-G17)+(J17-I17)</f>
        <v>0</v>
      </c>
      <c r="P17" s="333">
        <f>SUM(M17:O18)</f>
        <v>0</v>
      </c>
      <c r="W17" s="34"/>
    </row>
    <row r="18" spans="1:23" ht="19.5" customHeight="1" x14ac:dyDescent="0.25">
      <c r="A18" s="311"/>
      <c r="B18" s="314"/>
      <c r="C18" s="340"/>
      <c r="D18" s="341"/>
      <c r="E18" s="127"/>
      <c r="F18" s="124"/>
      <c r="G18" s="124"/>
      <c r="H18" s="124"/>
      <c r="I18" s="124"/>
      <c r="J18" s="124"/>
      <c r="K18" s="124"/>
      <c r="L18" s="124"/>
      <c r="M18" s="335"/>
      <c r="N18" s="335"/>
      <c r="O18" s="335"/>
      <c r="P18" s="335"/>
      <c r="Q18" s="62">
        <v>0</v>
      </c>
      <c r="W18" s="34"/>
    </row>
    <row r="19" spans="1:23" ht="19.5" customHeight="1" x14ac:dyDescent="0.25">
      <c r="A19" s="35" t="s">
        <v>34</v>
      </c>
      <c r="B19" s="36">
        <f>SUM(B17+1)</f>
        <v>46249</v>
      </c>
      <c r="C19" s="336" t="s">
        <v>98</v>
      </c>
      <c r="D19" s="337"/>
      <c r="E19" s="128"/>
      <c r="F19" s="124"/>
      <c r="G19" s="124"/>
      <c r="H19" s="124"/>
      <c r="I19" s="124"/>
      <c r="J19" s="124"/>
      <c r="K19" s="124"/>
      <c r="L19" s="129"/>
      <c r="M19" s="130"/>
      <c r="N19" s="130"/>
      <c r="O19" s="130"/>
      <c r="P19" s="130"/>
    </row>
    <row r="20" spans="1:23" ht="19.5" customHeight="1" x14ac:dyDescent="0.25">
      <c r="A20" s="37" t="s">
        <v>35</v>
      </c>
      <c r="B20" s="36">
        <f>SUM(B19+1)</f>
        <v>46250</v>
      </c>
      <c r="C20" s="340"/>
      <c r="D20" s="341"/>
      <c r="E20" s="131"/>
      <c r="F20" s="130"/>
      <c r="G20" s="130"/>
      <c r="H20" s="130"/>
      <c r="I20" s="130"/>
      <c r="J20" s="130"/>
      <c r="K20" s="130"/>
      <c r="L20" s="132"/>
      <c r="M20" s="130"/>
      <c r="N20" s="130"/>
      <c r="O20" s="130"/>
      <c r="P20" s="130"/>
    </row>
    <row r="21" spans="1:23" ht="30" customHeight="1" x14ac:dyDescent="0.25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5">
      <c r="A22" s="38"/>
      <c r="B22" s="38"/>
      <c r="C22" s="38"/>
      <c r="D22" s="38"/>
      <c r="F22" s="38"/>
      <c r="G22" s="38"/>
      <c r="H22" s="38"/>
      <c r="I22" s="38"/>
      <c r="J22" s="330" t="s">
        <v>36</v>
      </c>
      <c r="K22" s="330"/>
      <c r="L22" s="330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5">
      <c r="A23" s="38"/>
      <c r="B23" s="38"/>
      <c r="C23" s="38"/>
      <c r="D23" s="38"/>
      <c r="F23" s="38"/>
      <c r="G23" s="38"/>
      <c r="H23" s="38"/>
      <c r="I23" s="38"/>
      <c r="J23" s="330" t="s">
        <v>37</v>
      </c>
      <c r="K23" s="330"/>
      <c r="L23" s="331"/>
      <c r="M23" s="42"/>
      <c r="N23" s="51">
        <f>SUM(Q9:Q20)</f>
        <v>0</v>
      </c>
      <c r="O23" s="43"/>
    </row>
    <row r="24" spans="1:23" ht="30.75" customHeight="1" x14ac:dyDescent="0.25">
      <c r="A24" s="38"/>
      <c r="B24" s="38"/>
      <c r="C24" s="38"/>
      <c r="D24" s="38"/>
      <c r="F24" s="38"/>
      <c r="G24" s="38"/>
      <c r="H24" s="38"/>
      <c r="I24" s="38"/>
      <c r="J24" s="330" t="s">
        <v>38</v>
      </c>
      <c r="K24" s="330"/>
      <c r="L24" s="331"/>
      <c r="M24" s="42"/>
      <c r="N24" s="51">
        <f>SUM(P22-N23)</f>
        <v>0</v>
      </c>
      <c r="O24" s="43"/>
    </row>
    <row r="25" spans="1:23" ht="30.75" customHeight="1" x14ac:dyDescent="0.25">
      <c r="A25" s="38"/>
      <c r="B25" s="38"/>
      <c r="C25" s="38"/>
      <c r="D25" s="38"/>
      <c r="F25" s="38"/>
      <c r="G25" s="38"/>
      <c r="H25" s="38"/>
      <c r="I25" s="38"/>
      <c r="J25" s="330" t="s">
        <v>39</v>
      </c>
      <c r="K25" s="330"/>
      <c r="L25" s="331"/>
      <c r="M25" s="42"/>
      <c r="N25" s="51">
        <f>'SEM32'!N83</f>
        <v>11.130555555555553</v>
      </c>
      <c r="O25" s="43"/>
    </row>
    <row r="26" spans="1:23" ht="30.75" customHeight="1" x14ac:dyDescent="0.25">
      <c r="H26" s="38"/>
      <c r="I26" s="38"/>
      <c r="J26" s="330" t="s">
        <v>40</v>
      </c>
      <c r="K26" s="330"/>
      <c r="L26" s="331"/>
      <c r="M26" s="44"/>
      <c r="N26" s="52">
        <f>N24+N25</f>
        <v>11.130555555555553</v>
      </c>
      <c r="O26" s="45"/>
    </row>
    <row r="33" spans="6:9" x14ac:dyDescent="0.25">
      <c r="F33" s="38"/>
      <c r="G33" s="38"/>
      <c r="H33" s="38"/>
      <c r="I33" s="38"/>
    </row>
    <row r="34" spans="6:9" x14ac:dyDescent="0.25">
      <c r="F34" s="38"/>
      <c r="G34" s="38"/>
      <c r="H34" s="38"/>
      <c r="I34" s="38"/>
    </row>
    <row r="35" spans="6:9" x14ac:dyDescent="0.25">
      <c r="F35" s="38"/>
      <c r="G35" s="38"/>
      <c r="H35" s="38"/>
      <c r="I35" s="38"/>
    </row>
    <row r="36" spans="6:9" x14ac:dyDescent="0.25">
      <c r="F36" s="38"/>
      <c r="G36" s="38"/>
      <c r="H36" s="38"/>
      <c r="I36" s="38"/>
    </row>
    <row r="37" spans="6:9" x14ac:dyDescent="0.25">
      <c r="F37" s="38"/>
      <c r="G37" s="38"/>
      <c r="H37" s="38"/>
      <c r="I37" s="38"/>
    </row>
    <row r="38" spans="6:9" x14ac:dyDescent="0.25">
      <c r="F38" s="38"/>
      <c r="G38" s="38"/>
      <c r="H38" s="38"/>
      <c r="I38" s="38"/>
    </row>
  </sheetData>
  <mergeCells count="47"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N9:N10"/>
    <mergeCell ref="O9:O10"/>
    <mergeCell ref="P9:P10"/>
    <mergeCell ref="B9:B10"/>
    <mergeCell ref="C9:D10"/>
    <mergeCell ref="C15:D16"/>
    <mergeCell ref="C17:D18"/>
    <mergeCell ref="C19:D20"/>
    <mergeCell ref="A9:A10"/>
    <mergeCell ref="M9:M1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89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92">
    <pageSetUpPr fitToPage="1"/>
  </sheetPr>
  <dimension ref="A1:W38"/>
  <sheetViews>
    <sheetView topLeftCell="A3" zoomScale="90" workbookViewId="0">
      <selection activeCell="T15" sqref="T15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</cols>
  <sheetData>
    <row r="1" spans="1:1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7" ht="60.65" hidden="1" customHeight="1" x14ac:dyDescent="0.25"/>
    <row r="3" spans="1:17" s="3" customFormat="1" ht="12.75" customHeight="1" x14ac:dyDescent="0.25">
      <c r="K3" s="4"/>
      <c r="L3" s="4"/>
      <c r="M3" s="4"/>
      <c r="O3" s="5"/>
      <c r="P3" s="5"/>
      <c r="Q3" s="60"/>
    </row>
    <row r="4" spans="1:1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7" ht="39" customHeight="1" x14ac:dyDescent="0.35">
      <c r="A5" s="12" t="s">
        <v>100</v>
      </c>
      <c r="B5" s="13" t="s">
        <v>3</v>
      </c>
      <c r="C5" s="14">
        <f>SUM('SEM33'!B20+1)</f>
        <v>46251</v>
      </c>
      <c r="D5" s="15" t="s">
        <v>4</v>
      </c>
      <c r="E5" s="16">
        <f>SUM(B20)</f>
        <v>46257</v>
      </c>
      <c r="F5" s="17"/>
      <c r="G5" s="17"/>
      <c r="H5" s="17"/>
      <c r="I5" s="17"/>
      <c r="J5" s="17"/>
      <c r="K5" s="18"/>
      <c r="L5" s="18"/>
      <c r="P5" s="19"/>
    </row>
    <row r="6" spans="1:1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1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1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7" ht="19.5" customHeight="1" x14ac:dyDescent="0.25">
      <c r="A9" s="309" t="s">
        <v>20</v>
      </c>
      <c r="B9" s="312">
        <f>SUM(C5)</f>
        <v>46251</v>
      </c>
      <c r="C9" s="336" t="s">
        <v>98</v>
      </c>
      <c r="D9" s="337"/>
      <c r="E9" s="126"/>
      <c r="F9" s="123"/>
      <c r="G9" s="123"/>
      <c r="H9" s="123"/>
      <c r="I9" s="123"/>
      <c r="J9" s="123"/>
      <c r="K9" s="123"/>
      <c r="L9" s="123"/>
      <c r="M9" s="333">
        <f>(F10-E10)+(L10-K10)</f>
        <v>0</v>
      </c>
      <c r="N9" s="333">
        <f>(H10-G10)+(J10-I10)</f>
        <v>0</v>
      </c>
      <c r="O9" s="333">
        <f>(H9-G9)+(J9-I9)</f>
        <v>0</v>
      </c>
      <c r="P9" s="333">
        <f>SUM(M9:O10)</f>
        <v>0</v>
      </c>
    </row>
    <row r="10" spans="1:17" ht="19.5" customHeight="1" x14ac:dyDescent="0.25">
      <c r="A10" s="311"/>
      <c r="B10" s="314"/>
      <c r="C10" s="340"/>
      <c r="D10" s="341"/>
      <c r="E10" s="127"/>
      <c r="F10" s="124"/>
      <c r="G10" s="124"/>
      <c r="H10" s="124"/>
      <c r="I10" s="124"/>
      <c r="J10" s="124"/>
      <c r="K10" s="124"/>
      <c r="L10" s="124"/>
      <c r="M10" s="335"/>
      <c r="N10" s="335"/>
      <c r="O10" s="335"/>
      <c r="P10" s="335"/>
      <c r="Q10" s="62">
        <v>0</v>
      </c>
    </row>
    <row r="11" spans="1:17" ht="19.5" customHeight="1" x14ac:dyDescent="0.25">
      <c r="A11" s="309" t="s">
        <v>22</v>
      </c>
      <c r="B11" s="312">
        <f>SUM(B9+1)</f>
        <v>46252</v>
      </c>
      <c r="C11" s="336" t="s">
        <v>98</v>
      </c>
      <c r="D11" s="337"/>
      <c r="E11" s="122"/>
      <c r="F11" s="133"/>
      <c r="G11" s="121"/>
      <c r="H11" s="121"/>
      <c r="I11" s="121"/>
      <c r="J11" s="121"/>
      <c r="K11" s="122"/>
      <c r="L11" s="122"/>
      <c r="M11" s="462">
        <f>(F12-E12)+(L12-K12)</f>
        <v>0</v>
      </c>
      <c r="N11" s="333">
        <f>(H12-G12)+(J12-I12)</f>
        <v>0</v>
      </c>
      <c r="O11" s="333">
        <f>(H11-G11)+(J11-I11)</f>
        <v>0</v>
      </c>
      <c r="P11" s="333">
        <f>SUM(M11:O12)</f>
        <v>0</v>
      </c>
    </row>
    <row r="12" spans="1:17" ht="19.5" customHeight="1" x14ac:dyDescent="0.25">
      <c r="A12" s="311"/>
      <c r="B12" s="314"/>
      <c r="C12" s="340"/>
      <c r="D12" s="341"/>
      <c r="E12" s="122"/>
      <c r="F12" s="122"/>
      <c r="G12" s="122"/>
      <c r="H12" s="122"/>
      <c r="I12" s="122"/>
      <c r="J12" s="122"/>
      <c r="K12" s="122"/>
      <c r="L12" s="122"/>
      <c r="M12" s="464"/>
      <c r="N12" s="335"/>
      <c r="O12" s="335"/>
      <c r="P12" s="335"/>
      <c r="Q12" s="62">
        <v>0</v>
      </c>
    </row>
    <row r="13" spans="1:17" ht="19.5" customHeight="1" x14ac:dyDescent="0.25">
      <c r="A13" s="309" t="s">
        <v>26</v>
      </c>
      <c r="B13" s="312">
        <f>SUM(B11+1)</f>
        <v>46253</v>
      </c>
      <c r="C13" s="336" t="s">
        <v>98</v>
      </c>
      <c r="D13" s="337"/>
      <c r="E13" s="126"/>
      <c r="F13" s="126"/>
      <c r="G13" s="123"/>
      <c r="H13" s="123"/>
      <c r="I13" s="123"/>
      <c r="J13" s="123"/>
      <c r="K13" s="126"/>
      <c r="L13" s="126"/>
      <c r="M13" s="333">
        <f>(F14-E14)+(L14-K14)</f>
        <v>0</v>
      </c>
      <c r="N13" s="333">
        <f>(H14-G14)+(J14-I14)</f>
        <v>0</v>
      </c>
      <c r="O13" s="333">
        <f>(H13-G13)+(J13-I13)</f>
        <v>0</v>
      </c>
      <c r="P13" s="333">
        <f>SUM(M13:O14)</f>
        <v>0</v>
      </c>
    </row>
    <row r="14" spans="1:17" ht="19.5" customHeight="1" x14ac:dyDescent="0.25">
      <c r="A14" s="311"/>
      <c r="B14" s="314"/>
      <c r="C14" s="340"/>
      <c r="D14" s="341"/>
      <c r="E14" s="127"/>
      <c r="F14" s="127"/>
      <c r="G14" s="127"/>
      <c r="H14" s="127"/>
      <c r="I14" s="127"/>
      <c r="J14" s="127"/>
      <c r="K14" s="127"/>
      <c r="L14" s="127"/>
      <c r="M14" s="335"/>
      <c r="N14" s="335"/>
      <c r="O14" s="335"/>
      <c r="P14" s="335"/>
      <c r="Q14" s="62">
        <v>0</v>
      </c>
    </row>
    <row r="15" spans="1:17" ht="19.5" customHeight="1" x14ac:dyDescent="0.25">
      <c r="A15" s="309" t="s">
        <v>30</v>
      </c>
      <c r="B15" s="312">
        <f>SUM(B13+1)</f>
        <v>46254</v>
      </c>
      <c r="C15" s="336" t="s">
        <v>98</v>
      </c>
      <c r="D15" s="337"/>
      <c r="E15" s="122"/>
      <c r="F15" s="122"/>
      <c r="G15" s="121"/>
      <c r="H15" s="121"/>
      <c r="I15" s="121"/>
      <c r="J15" s="121"/>
      <c r="K15" s="122"/>
      <c r="L15" s="122"/>
      <c r="M15" s="462">
        <f>(F16-E16)+(L16-K16)</f>
        <v>0</v>
      </c>
      <c r="N15" s="333">
        <f>(H16-G16)+(J16-I16)</f>
        <v>0</v>
      </c>
      <c r="O15" s="333">
        <f>(H15-G15)+(J15-I15)</f>
        <v>0</v>
      </c>
      <c r="P15" s="333">
        <f>SUM(M15:O16)</f>
        <v>0</v>
      </c>
    </row>
    <row r="16" spans="1:17" ht="19.5" customHeight="1" x14ac:dyDescent="0.25">
      <c r="A16" s="311"/>
      <c r="B16" s="314"/>
      <c r="C16" s="340"/>
      <c r="D16" s="341"/>
      <c r="E16" s="122"/>
      <c r="F16" s="122"/>
      <c r="G16" s="122"/>
      <c r="H16" s="122"/>
      <c r="I16" s="121"/>
      <c r="J16" s="122"/>
      <c r="K16" s="122"/>
      <c r="L16" s="122"/>
      <c r="M16" s="464"/>
      <c r="N16" s="335"/>
      <c r="O16" s="335"/>
      <c r="P16" s="335"/>
      <c r="Q16" s="62">
        <v>0</v>
      </c>
    </row>
    <row r="17" spans="1:23" ht="19.5" customHeight="1" x14ac:dyDescent="0.25">
      <c r="A17" s="309" t="s">
        <v>31</v>
      </c>
      <c r="B17" s="312">
        <f>SUM(B15+1)</f>
        <v>46255</v>
      </c>
      <c r="C17" s="336" t="s">
        <v>98</v>
      </c>
      <c r="D17" s="337"/>
      <c r="E17" s="126"/>
      <c r="F17" s="126"/>
      <c r="G17" s="123"/>
      <c r="H17" s="123"/>
      <c r="I17" s="123"/>
      <c r="J17" s="123"/>
      <c r="K17" s="126"/>
      <c r="L17" s="126"/>
      <c r="M17" s="333">
        <f>(F18-E18)+(L18-K18)</f>
        <v>0</v>
      </c>
      <c r="N17" s="333">
        <f>(H18-G18)+(J18-I18)</f>
        <v>0</v>
      </c>
      <c r="O17" s="333">
        <f>(H17-G17)+(J17-I17)</f>
        <v>0</v>
      </c>
      <c r="P17" s="333">
        <f>SUM(M17:O18)</f>
        <v>0</v>
      </c>
      <c r="W17" s="34"/>
    </row>
    <row r="18" spans="1:23" ht="19.5" customHeight="1" x14ac:dyDescent="0.25">
      <c r="A18" s="311"/>
      <c r="B18" s="314"/>
      <c r="C18" s="340"/>
      <c r="D18" s="341"/>
      <c r="E18" s="127"/>
      <c r="F18" s="124"/>
      <c r="G18" s="124"/>
      <c r="H18" s="124"/>
      <c r="I18" s="124"/>
      <c r="J18" s="124"/>
      <c r="K18" s="124"/>
      <c r="L18" s="124"/>
      <c r="M18" s="335"/>
      <c r="N18" s="335"/>
      <c r="O18" s="335"/>
      <c r="P18" s="335"/>
      <c r="Q18" s="62">
        <v>0</v>
      </c>
      <c r="W18" s="34"/>
    </row>
    <row r="19" spans="1:23" ht="19.5" customHeight="1" x14ac:dyDescent="0.25">
      <c r="A19" s="35" t="s">
        <v>34</v>
      </c>
      <c r="B19" s="36">
        <f>SUM(B17+1)</f>
        <v>46256</v>
      </c>
      <c r="C19" s="336" t="s">
        <v>98</v>
      </c>
      <c r="D19" s="337"/>
      <c r="E19" s="128"/>
      <c r="F19" s="124"/>
      <c r="G19" s="124"/>
      <c r="H19" s="124"/>
      <c r="I19" s="124"/>
      <c r="J19" s="124"/>
      <c r="K19" s="124"/>
      <c r="L19" s="129"/>
      <c r="M19" s="130"/>
      <c r="N19" s="130"/>
      <c r="O19" s="130"/>
      <c r="P19" s="130"/>
    </row>
    <row r="20" spans="1:23" ht="19.5" customHeight="1" x14ac:dyDescent="0.25">
      <c r="A20" s="37" t="s">
        <v>35</v>
      </c>
      <c r="B20" s="36">
        <f>SUM(B19+1)</f>
        <v>46257</v>
      </c>
      <c r="C20" s="340"/>
      <c r="D20" s="341"/>
      <c r="E20" s="131"/>
      <c r="F20" s="130"/>
      <c r="G20" s="130"/>
      <c r="H20" s="130"/>
      <c r="I20" s="130"/>
      <c r="J20" s="130"/>
      <c r="K20" s="130"/>
      <c r="L20" s="132"/>
      <c r="M20" s="130"/>
      <c r="N20" s="130"/>
      <c r="O20" s="130"/>
      <c r="P20" s="130"/>
    </row>
    <row r="21" spans="1:23" ht="30" customHeight="1" x14ac:dyDescent="0.25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5">
      <c r="A22" s="38"/>
      <c r="B22" s="38"/>
      <c r="C22" s="38"/>
      <c r="D22" s="38"/>
      <c r="F22" s="38"/>
      <c r="G22" s="38"/>
      <c r="H22" s="38"/>
      <c r="I22" s="38"/>
      <c r="J22" s="330" t="s">
        <v>36</v>
      </c>
      <c r="K22" s="330"/>
      <c r="L22" s="330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5">
      <c r="A23" s="38"/>
      <c r="B23" s="38"/>
      <c r="C23" s="38"/>
      <c r="D23" s="38"/>
      <c r="F23" s="38"/>
      <c r="G23" s="38"/>
      <c r="H23" s="38"/>
      <c r="I23" s="38"/>
      <c r="J23" s="330" t="s">
        <v>37</v>
      </c>
      <c r="K23" s="330"/>
      <c r="L23" s="331"/>
      <c r="M23" s="42"/>
      <c r="N23" s="51">
        <f>SUM(Q9:Q20)</f>
        <v>0</v>
      </c>
      <c r="O23" s="43"/>
    </row>
    <row r="24" spans="1:23" ht="30.75" customHeight="1" x14ac:dyDescent="0.25">
      <c r="A24" s="38"/>
      <c r="B24" s="38"/>
      <c r="C24" s="38"/>
      <c r="D24" s="38"/>
      <c r="F24" s="38"/>
      <c r="G24" s="38"/>
      <c r="H24" s="38"/>
      <c r="I24" s="38"/>
      <c r="J24" s="330" t="s">
        <v>38</v>
      </c>
      <c r="K24" s="330"/>
      <c r="L24" s="331"/>
      <c r="M24" s="42"/>
      <c r="N24" s="51">
        <f>SUM(P22-N23)</f>
        <v>0</v>
      </c>
      <c r="O24" s="43"/>
    </row>
    <row r="25" spans="1:23" ht="30.75" customHeight="1" x14ac:dyDescent="0.25">
      <c r="A25" s="38"/>
      <c r="B25" s="38"/>
      <c r="C25" s="38"/>
      <c r="D25" s="38"/>
      <c r="F25" s="38"/>
      <c r="G25" s="38"/>
      <c r="H25" s="38"/>
      <c r="I25" s="38"/>
      <c r="J25" s="330" t="s">
        <v>39</v>
      </c>
      <c r="K25" s="330"/>
      <c r="L25" s="331"/>
      <c r="M25" s="42"/>
      <c r="N25" s="51">
        <f>'SEM33'!N26</f>
        <v>11.130555555555553</v>
      </c>
      <c r="O25" s="43"/>
    </row>
    <row r="26" spans="1:23" ht="30.75" customHeight="1" x14ac:dyDescent="0.25">
      <c r="H26" s="38"/>
      <c r="I26" s="38"/>
      <c r="J26" s="330" t="s">
        <v>40</v>
      </c>
      <c r="K26" s="330"/>
      <c r="L26" s="331"/>
      <c r="M26" s="44"/>
      <c r="N26" s="52">
        <f>N24+N25</f>
        <v>11.130555555555553</v>
      </c>
      <c r="O26" s="45"/>
    </row>
    <row r="33" spans="6:9" x14ac:dyDescent="0.25">
      <c r="F33" s="38"/>
      <c r="G33" s="38"/>
      <c r="H33" s="38"/>
      <c r="I33" s="38"/>
    </row>
    <row r="34" spans="6:9" x14ac:dyDescent="0.25">
      <c r="F34" s="38"/>
      <c r="G34" s="38"/>
      <c r="H34" s="38"/>
      <c r="I34" s="38"/>
    </row>
    <row r="35" spans="6:9" x14ac:dyDescent="0.25">
      <c r="F35" s="38"/>
      <c r="G35" s="38"/>
      <c r="H35" s="38"/>
      <c r="I35" s="38"/>
    </row>
    <row r="36" spans="6:9" x14ac:dyDescent="0.25">
      <c r="F36" s="38"/>
      <c r="G36" s="38"/>
      <c r="H36" s="38"/>
      <c r="I36" s="38"/>
    </row>
    <row r="37" spans="6:9" x14ac:dyDescent="0.25">
      <c r="F37" s="38"/>
      <c r="G37" s="38"/>
      <c r="H37" s="38"/>
      <c r="I37" s="38"/>
    </row>
    <row r="38" spans="6:9" x14ac:dyDescent="0.25">
      <c r="F38" s="38"/>
      <c r="G38" s="38"/>
      <c r="H38" s="38"/>
      <c r="I38" s="38"/>
    </row>
  </sheetData>
  <mergeCells count="47">
    <mergeCell ref="Q6:Q7"/>
    <mergeCell ref="A1:N1"/>
    <mergeCell ref="G6:H6"/>
    <mergeCell ref="I6:J6"/>
    <mergeCell ref="K6:L6"/>
    <mergeCell ref="M6:P6"/>
    <mergeCell ref="A17:A18"/>
    <mergeCell ref="B9:B10"/>
    <mergeCell ref="B11:B12"/>
    <mergeCell ref="B13:B14"/>
    <mergeCell ref="B15:B16"/>
    <mergeCell ref="B17:B18"/>
    <mergeCell ref="A9:A10"/>
    <mergeCell ref="A11:A12"/>
    <mergeCell ref="A13:A14"/>
    <mergeCell ref="A15:A16"/>
    <mergeCell ref="M17:M18"/>
    <mergeCell ref="M9:M10"/>
    <mergeCell ref="N17:N18"/>
    <mergeCell ref="O17:O18"/>
    <mergeCell ref="J26:L26"/>
    <mergeCell ref="J22:L22"/>
    <mergeCell ref="J23:L23"/>
    <mergeCell ref="J24:L24"/>
    <mergeCell ref="J25:L25"/>
    <mergeCell ref="P17:P18"/>
    <mergeCell ref="N13:N14"/>
    <mergeCell ref="O13:O14"/>
    <mergeCell ref="M13:M14"/>
    <mergeCell ref="N9:N10"/>
    <mergeCell ref="O9:O10"/>
    <mergeCell ref="P9:P10"/>
    <mergeCell ref="P13:P14"/>
    <mergeCell ref="N15:N16"/>
    <mergeCell ref="O15:O16"/>
    <mergeCell ref="P15:P16"/>
    <mergeCell ref="M11:M12"/>
    <mergeCell ref="N11:N12"/>
    <mergeCell ref="O11:O12"/>
    <mergeCell ref="P11:P12"/>
    <mergeCell ref="M15:M16"/>
    <mergeCell ref="C19:D20"/>
    <mergeCell ref="C9:D10"/>
    <mergeCell ref="C11:D12"/>
    <mergeCell ref="C13:D14"/>
    <mergeCell ref="C15:D16"/>
    <mergeCell ref="C17:D1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89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91">
    <pageSetUpPr fitToPage="1"/>
  </sheetPr>
  <dimension ref="A1:W38"/>
  <sheetViews>
    <sheetView topLeftCell="A3" zoomScale="90" workbookViewId="0">
      <selection activeCell="U14" sqref="U1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9" width="13.81640625" customWidth="1"/>
  </cols>
  <sheetData>
    <row r="1" spans="1:1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9" ht="60.65" hidden="1" customHeight="1" x14ac:dyDescent="0.25"/>
    <row r="3" spans="1:19" s="3" customFormat="1" ht="12.75" customHeight="1" x14ac:dyDescent="0.25">
      <c r="K3" s="4"/>
      <c r="L3" s="4"/>
      <c r="M3" s="4"/>
      <c r="O3" s="5"/>
      <c r="P3" s="5"/>
      <c r="Q3" s="60"/>
    </row>
    <row r="4" spans="1:1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9" ht="39" customHeight="1" x14ac:dyDescent="0.35">
      <c r="A5" s="12" t="s">
        <v>101</v>
      </c>
      <c r="B5" s="13" t="s">
        <v>3</v>
      </c>
      <c r="C5" s="14">
        <f>SUM('SEM34'!B20+1)</f>
        <v>46258</v>
      </c>
      <c r="D5" s="15" t="s">
        <v>4</v>
      </c>
      <c r="E5" s="16">
        <f>SUM(B20)</f>
        <v>46264</v>
      </c>
      <c r="F5" s="17"/>
      <c r="G5" s="17"/>
      <c r="H5" s="17"/>
      <c r="I5" s="17"/>
      <c r="J5" s="17"/>
      <c r="K5" s="18"/>
      <c r="L5" s="18"/>
      <c r="P5" s="19"/>
    </row>
    <row r="6" spans="1:1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1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1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9" ht="19.5" customHeight="1" x14ac:dyDescent="0.25">
      <c r="A9" s="309" t="s">
        <v>20</v>
      </c>
      <c r="B9" s="312">
        <f>SUM(C5)</f>
        <v>46258</v>
      </c>
      <c r="C9" s="336" t="s">
        <v>98</v>
      </c>
      <c r="D9" s="337"/>
      <c r="E9" s="342"/>
      <c r="F9" s="342"/>
      <c r="G9" s="345">
        <v>0</v>
      </c>
      <c r="H9" s="345">
        <v>0</v>
      </c>
      <c r="I9" s="345">
        <v>0</v>
      </c>
      <c r="J9" s="345">
        <v>0</v>
      </c>
      <c r="K9" s="342"/>
      <c r="L9" s="342"/>
      <c r="M9" s="333">
        <f>(F10-E10)+(L10-K10)</f>
        <v>0</v>
      </c>
      <c r="N9" s="333">
        <f>(H9-G9)</f>
        <v>0</v>
      </c>
      <c r="O9" s="333">
        <f>(J9-I9)</f>
        <v>0</v>
      </c>
      <c r="P9" s="333">
        <f>SUM(M9:O10)</f>
        <v>0</v>
      </c>
    </row>
    <row r="10" spans="1:19" ht="19.5" customHeight="1" x14ac:dyDescent="0.25">
      <c r="A10" s="311"/>
      <c r="B10" s="314"/>
      <c r="C10" s="340"/>
      <c r="D10" s="341"/>
      <c r="E10" s="344"/>
      <c r="F10" s="344"/>
      <c r="G10" s="347"/>
      <c r="H10" s="347"/>
      <c r="I10" s="347"/>
      <c r="J10" s="347"/>
      <c r="K10" s="344"/>
      <c r="L10" s="344"/>
      <c r="M10" s="335"/>
      <c r="N10" s="335"/>
      <c r="O10" s="335"/>
      <c r="P10" s="335"/>
      <c r="Q10" s="62">
        <v>0</v>
      </c>
    </row>
    <row r="11" spans="1:19" ht="19.5" customHeight="1" x14ac:dyDescent="0.25">
      <c r="A11" s="309" t="s">
        <v>22</v>
      </c>
      <c r="B11" s="312">
        <f>SUM(B9+1)</f>
        <v>46259</v>
      </c>
      <c r="C11" s="336" t="s">
        <v>98</v>
      </c>
      <c r="D11" s="337"/>
      <c r="E11" s="342"/>
      <c r="F11" s="342"/>
      <c r="G11" s="345">
        <v>0</v>
      </c>
      <c r="H11" s="345">
        <v>0</v>
      </c>
      <c r="I11" s="345">
        <v>0</v>
      </c>
      <c r="J11" s="345">
        <v>0</v>
      </c>
      <c r="K11" s="342"/>
      <c r="L11" s="342"/>
      <c r="M11" s="333">
        <f>(F12-E12)+(L12-K12)</f>
        <v>0</v>
      </c>
      <c r="N11" s="333">
        <f>(H11-G11)</f>
        <v>0</v>
      </c>
      <c r="O11" s="333">
        <f>(J11-I11)</f>
        <v>0</v>
      </c>
      <c r="P11" s="333">
        <f>SUM(M11:O12)</f>
        <v>0</v>
      </c>
    </row>
    <row r="12" spans="1:19" ht="19.5" customHeight="1" x14ac:dyDescent="0.25">
      <c r="A12" s="311"/>
      <c r="B12" s="314"/>
      <c r="C12" s="340"/>
      <c r="D12" s="341"/>
      <c r="E12" s="344"/>
      <c r="F12" s="344"/>
      <c r="G12" s="347"/>
      <c r="H12" s="347"/>
      <c r="I12" s="347"/>
      <c r="J12" s="347"/>
      <c r="K12" s="344"/>
      <c r="L12" s="344"/>
      <c r="M12" s="335"/>
      <c r="N12" s="335"/>
      <c r="O12" s="335"/>
      <c r="P12" s="335"/>
      <c r="Q12" s="62">
        <v>0</v>
      </c>
    </row>
    <row r="13" spans="1:19" ht="19.5" customHeight="1" x14ac:dyDescent="0.25">
      <c r="A13" s="309" t="s">
        <v>26</v>
      </c>
      <c r="B13" s="312">
        <f>SUM(B11+1)</f>
        <v>46260</v>
      </c>
      <c r="C13" s="336" t="s">
        <v>98</v>
      </c>
      <c r="D13" s="337"/>
      <c r="E13" s="342"/>
      <c r="F13" s="342"/>
      <c r="G13" s="345">
        <v>0</v>
      </c>
      <c r="H13" s="345">
        <v>0</v>
      </c>
      <c r="I13" s="345">
        <v>0</v>
      </c>
      <c r="J13" s="345">
        <v>0</v>
      </c>
      <c r="K13" s="342"/>
      <c r="L13" s="342"/>
      <c r="M13" s="333">
        <f>(F14-E14)+(L14-K14)</f>
        <v>0</v>
      </c>
      <c r="N13" s="333">
        <f>(H13-G13)</f>
        <v>0</v>
      </c>
      <c r="O13" s="333">
        <f>(J13-I13)</f>
        <v>0</v>
      </c>
      <c r="P13" s="333">
        <f>SUM(M13:O14)</f>
        <v>0</v>
      </c>
    </row>
    <row r="14" spans="1:19" ht="19.5" customHeight="1" x14ac:dyDescent="0.25">
      <c r="A14" s="311"/>
      <c r="B14" s="314"/>
      <c r="C14" s="340"/>
      <c r="D14" s="341"/>
      <c r="E14" s="344"/>
      <c r="F14" s="344"/>
      <c r="G14" s="347"/>
      <c r="H14" s="347"/>
      <c r="I14" s="347"/>
      <c r="J14" s="347"/>
      <c r="K14" s="344"/>
      <c r="L14" s="344"/>
      <c r="M14" s="335"/>
      <c r="N14" s="335"/>
      <c r="O14" s="335"/>
      <c r="P14" s="335"/>
      <c r="Q14" s="62">
        <v>0</v>
      </c>
    </row>
    <row r="15" spans="1:19" ht="19.5" customHeight="1" x14ac:dyDescent="0.25">
      <c r="A15" s="309" t="s">
        <v>30</v>
      </c>
      <c r="B15" s="312">
        <f>SUM(B13+1)</f>
        <v>46261</v>
      </c>
      <c r="C15" s="336" t="s">
        <v>98</v>
      </c>
      <c r="D15" s="337"/>
      <c r="E15" s="342"/>
      <c r="F15" s="342"/>
      <c r="G15" s="345">
        <v>0</v>
      </c>
      <c r="H15" s="345">
        <v>0</v>
      </c>
      <c r="I15" s="345">
        <v>0</v>
      </c>
      <c r="J15" s="345">
        <v>0</v>
      </c>
      <c r="K15" s="342"/>
      <c r="L15" s="342"/>
      <c r="M15" s="333">
        <f>(F16-E16)+(L16-K16)</f>
        <v>0</v>
      </c>
      <c r="N15" s="333">
        <f>(H15-G15)</f>
        <v>0</v>
      </c>
      <c r="O15" s="333">
        <f>(J15-I15)</f>
        <v>0</v>
      </c>
      <c r="P15" s="333">
        <f>SUM(M15:O16)</f>
        <v>0</v>
      </c>
      <c r="S15" s="34"/>
    </row>
    <row r="16" spans="1:19" ht="19.5" customHeight="1" x14ac:dyDescent="0.25">
      <c r="A16" s="311"/>
      <c r="B16" s="314"/>
      <c r="C16" s="340"/>
      <c r="D16" s="341"/>
      <c r="E16" s="344"/>
      <c r="F16" s="344"/>
      <c r="G16" s="347"/>
      <c r="H16" s="347"/>
      <c r="I16" s="347"/>
      <c r="J16" s="347"/>
      <c r="K16" s="344"/>
      <c r="L16" s="344"/>
      <c r="M16" s="335"/>
      <c r="N16" s="335"/>
      <c r="O16" s="335"/>
      <c r="P16" s="335"/>
      <c r="Q16" s="62">
        <v>0</v>
      </c>
    </row>
    <row r="17" spans="1:23" ht="19.5" customHeight="1" x14ac:dyDescent="0.25">
      <c r="A17" s="309" t="s">
        <v>31</v>
      </c>
      <c r="B17" s="312">
        <f>SUM(B15+1)</f>
        <v>46262</v>
      </c>
      <c r="C17" s="336" t="s">
        <v>98</v>
      </c>
      <c r="D17" s="337"/>
      <c r="E17" s="342"/>
      <c r="F17" s="342"/>
      <c r="G17" s="345">
        <v>0</v>
      </c>
      <c r="H17" s="345">
        <v>0</v>
      </c>
      <c r="I17" s="345">
        <v>0</v>
      </c>
      <c r="J17" s="345">
        <v>0</v>
      </c>
      <c r="K17" s="342"/>
      <c r="L17" s="342"/>
      <c r="M17" s="333">
        <f>(F18-E18)+(L18-K18)</f>
        <v>0</v>
      </c>
      <c r="N17" s="333">
        <f>(H17-G17)</f>
        <v>0</v>
      </c>
      <c r="O17" s="333">
        <f>(J17-I17)</f>
        <v>0</v>
      </c>
      <c r="P17" s="333">
        <f>SUM(M17:O18)</f>
        <v>0</v>
      </c>
      <c r="W17" s="34"/>
    </row>
    <row r="18" spans="1:23" ht="19.5" customHeight="1" x14ac:dyDescent="0.25">
      <c r="A18" s="311"/>
      <c r="B18" s="314"/>
      <c r="C18" s="340"/>
      <c r="D18" s="341"/>
      <c r="E18" s="344"/>
      <c r="F18" s="344"/>
      <c r="G18" s="347"/>
      <c r="H18" s="347"/>
      <c r="I18" s="347"/>
      <c r="J18" s="347"/>
      <c r="K18" s="344"/>
      <c r="L18" s="344"/>
      <c r="M18" s="335"/>
      <c r="N18" s="335"/>
      <c r="O18" s="335"/>
      <c r="P18" s="335"/>
      <c r="Q18" s="62">
        <v>0</v>
      </c>
      <c r="W18" s="34"/>
    </row>
    <row r="19" spans="1:23" ht="19.5" customHeight="1" x14ac:dyDescent="0.25">
      <c r="A19" s="35" t="s">
        <v>34</v>
      </c>
      <c r="B19" s="36">
        <f>SUM(B17+1)</f>
        <v>46263</v>
      </c>
      <c r="C19" s="468"/>
      <c r="D19" s="46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</row>
    <row r="20" spans="1:23" ht="19.5" customHeight="1" x14ac:dyDescent="0.25">
      <c r="A20" s="37" t="s">
        <v>35</v>
      </c>
      <c r="B20" s="36">
        <f>SUM(B19+1)</f>
        <v>46264</v>
      </c>
      <c r="C20" s="470"/>
      <c r="D20" s="47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</row>
    <row r="21" spans="1:23" ht="30" customHeight="1" x14ac:dyDescent="0.25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5">
      <c r="A22" s="38"/>
      <c r="B22" s="38"/>
      <c r="C22" s="38"/>
      <c r="D22" s="38"/>
      <c r="F22" s="38"/>
      <c r="G22" s="38"/>
      <c r="H22" s="38"/>
      <c r="I22" s="38"/>
      <c r="J22" s="330" t="s">
        <v>36</v>
      </c>
      <c r="K22" s="330"/>
      <c r="L22" s="330"/>
      <c r="M22" s="108">
        <f>SUM(M9+M11+M13+M15+M17+M19+M20)</f>
        <v>0</v>
      </c>
      <c r="N22" s="110">
        <f>SUM(N9+N11+N13+N15+N17+N19+N20)</f>
        <v>0</v>
      </c>
      <c r="O22" s="109">
        <f>SUM(O9+O11+O13+O15+O17+O19+O20)</f>
        <v>0</v>
      </c>
      <c r="P22" s="111">
        <f>SUM(P9+P11+P13+P15+P17+P19+P20)</f>
        <v>0</v>
      </c>
    </row>
    <row r="23" spans="1:23" ht="30.75" customHeight="1" x14ac:dyDescent="0.25">
      <c r="A23" s="38"/>
      <c r="B23" s="38"/>
      <c r="C23" s="38"/>
      <c r="D23" s="38"/>
      <c r="F23" s="38"/>
      <c r="G23" s="38"/>
      <c r="H23" s="38"/>
      <c r="I23" s="38"/>
      <c r="J23" s="330" t="s">
        <v>37</v>
      </c>
      <c r="K23" s="330"/>
      <c r="L23" s="331"/>
      <c r="M23" s="42"/>
      <c r="N23" s="51">
        <f>SUM(Q9:Q20)</f>
        <v>0</v>
      </c>
      <c r="O23" s="43"/>
    </row>
    <row r="24" spans="1:23" ht="30.75" customHeight="1" x14ac:dyDescent="0.25">
      <c r="A24" s="38"/>
      <c r="B24" s="38"/>
      <c r="C24" s="38"/>
      <c r="D24" s="38"/>
      <c r="F24" s="38"/>
      <c r="G24" s="38"/>
      <c r="H24" s="38"/>
      <c r="I24" s="38"/>
      <c r="J24" s="330" t="s">
        <v>38</v>
      </c>
      <c r="K24" s="330"/>
      <c r="L24" s="331"/>
      <c r="M24" s="42"/>
      <c r="N24" s="51">
        <f>SUM(P22-N23)</f>
        <v>0</v>
      </c>
      <c r="O24" s="43"/>
    </row>
    <row r="25" spans="1:23" ht="30.75" customHeight="1" x14ac:dyDescent="0.25">
      <c r="A25" s="38"/>
      <c r="B25" s="38"/>
      <c r="C25" s="38"/>
      <c r="D25" s="38"/>
      <c r="F25" s="38"/>
      <c r="G25" s="38"/>
      <c r="H25" s="38"/>
      <c r="I25" s="38"/>
      <c r="J25" s="330" t="s">
        <v>39</v>
      </c>
      <c r="K25" s="330"/>
      <c r="L25" s="331"/>
      <c r="M25" s="42"/>
      <c r="N25" s="51">
        <f>'SEM34'!N26</f>
        <v>11.130555555555553</v>
      </c>
      <c r="O25" s="43"/>
    </row>
    <row r="26" spans="1:23" ht="30.75" customHeight="1" x14ac:dyDescent="0.25">
      <c r="H26" s="38"/>
      <c r="I26" s="38"/>
      <c r="J26" s="330" t="s">
        <v>40</v>
      </c>
      <c r="K26" s="330"/>
      <c r="L26" s="331"/>
      <c r="M26" s="44"/>
      <c r="N26" s="52">
        <f>N24+N25</f>
        <v>11.130555555555553</v>
      </c>
      <c r="O26" s="45"/>
    </row>
    <row r="33" spans="6:9" x14ac:dyDescent="0.25">
      <c r="F33" s="38"/>
      <c r="G33" s="38"/>
      <c r="H33" s="38"/>
      <c r="I33" s="38"/>
    </row>
    <row r="34" spans="6:9" x14ac:dyDescent="0.25">
      <c r="F34" s="38"/>
      <c r="G34" s="38"/>
      <c r="H34" s="38"/>
      <c r="I34" s="38"/>
    </row>
    <row r="35" spans="6:9" x14ac:dyDescent="0.25">
      <c r="F35" s="38"/>
      <c r="G35" s="38"/>
      <c r="H35" s="38"/>
      <c r="I35" s="38"/>
    </row>
    <row r="36" spans="6:9" x14ac:dyDescent="0.25">
      <c r="F36" s="38"/>
      <c r="G36" s="38"/>
      <c r="H36" s="38"/>
      <c r="I36" s="38"/>
    </row>
    <row r="37" spans="6:9" x14ac:dyDescent="0.25">
      <c r="F37" s="38"/>
      <c r="G37" s="38"/>
      <c r="H37" s="38"/>
      <c r="I37" s="38"/>
    </row>
    <row r="38" spans="6:9" x14ac:dyDescent="0.25">
      <c r="F38" s="38"/>
      <c r="G38" s="38"/>
      <c r="H38" s="38"/>
      <c r="I38" s="38"/>
    </row>
  </sheetData>
  <mergeCells count="99">
    <mergeCell ref="L17:L18"/>
    <mergeCell ref="K11:K12"/>
    <mergeCell ref="L11:L12"/>
    <mergeCell ref="K13:K14"/>
    <mergeCell ref="L13:L14"/>
    <mergeCell ref="K15:K16"/>
    <mergeCell ref="L15:L16"/>
    <mergeCell ref="J11:J12"/>
    <mergeCell ref="J13:J14"/>
    <mergeCell ref="J15:J16"/>
    <mergeCell ref="J17:J18"/>
    <mergeCell ref="K17:K18"/>
    <mergeCell ref="H11:H12"/>
    <mergeCell ref="H13:H14"/>
    <mergeCell ref="H15:H16"/>
    <mergeCell ref="H17:H18"/>
    <mergeCell ref="I11:I12"/>
    <mergeCell ref="I13:I14"/>
    <mergeCell ref="I15:I16"/>
    <mergeCell ref="I17:I18"/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N9:N10"/>
    <mergeCell ref="O9:O10"/>
    <mergeCell ref="P9:P10"/>
    <mergeCell ref="B9:B10"/>
    <mergeCell ref="C9:D10"/>
    <mergeCell ref="E9:E10"/>
    <mergeCell ref="F9:F10"/>
    <mergeCell ref="G9:G10"/>
    <mergeCell ref="I9:I10"/>
    <mergeCell ref="K9:K10"/>
    <mergeCell ref="L9:L10"/>
    <mergeCell ref="H9:H10"/>
    <mergeCell ref="J9:J10"/>
    <mergeCell ref="C15:D16"/>
    <mergeCell ref="C17:D18"/>
    <mergeCell ref="A9:A10"/>
    <mergeCell ref="M9:M10"/>
    <mergeCell ref="E11:E12"/>
    <mergeCell ref="F11:F12"/>
    <mergeCell ref="E13:E14"/>
    <mergeCell ref="F13:F14"/>
    <mergeCell ref="E15:E16"/>
    <mergeCell ref="F15:F16"/>
    <mergeCell ref="E17:E18"/>
    <mergeCell ref="F17:F18"/>
    <mergeCell ref="G11:G12"/>
    <mergeCell ref="G13:G14"/>
    <mergeCell ref="G15:G16"/>
    <mergeCell ref="G17:G18"/>
    <mergeCell ref="O19:O20"/>
    <mergeCell ref="P19:P20"/>
    <mergeCell ref="C19:D20"/>
    <mergeCell ref="J19:J20"/>
    <mergeCell ref="K19:K20"/>
    <mergeCell ref="L19:L20"/>
    <mergeCell ref="M19:M20"/>
    <mergeCell ref="N19:N20"/>
    <mergeCell ref="E19:E20"/>
    <mergeCell ref="F19:F20"/>
    <mergeCell ref="G19:G20"/>
    <mergeCell ref="H19:H20"/>
    <mergeCell ref="I19:I2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89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90">
    <pageSetUpPr fitToPage="1"/>
  </sheetPr>
  <dimension ref="A1:AC133"/>
  <sheetViews>
    <sheetView topLeftCell="A73" zoomScale="70" zoomScaleNormal="70" workbookViewId="0">
      <selection activeCell="Z96" sqref="Z96:AB96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24.1796875" customWidth="1"/>
    <col min="19" max="19" width="13.26953125" customWidth="1"/>
    <col min="20" max="20" width="17.81640625" customWidth="1"/>
    <col min="21" max="21" width="19.54296875" customWidth="1"/>
    <col min="22" max="22" width="19.1796875" customWidth="1"/>
    <col min="23" max="23" width="12.54296875" customWidth="1"/>
  </cols>
  <sheetData>
    <row r="1" spans="1:23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3" ht="60.65" hidden="1" customHeight="1" x14ac:dyDescent="0.25"/>
    <row r="3" spans="1:23" s="3" customFormat="1" ht="12.75" customHeight="1" x14ac:dyDescent="0.25">
      <c r="K3" s="4"/>
      <c r="L3" s="4"/>
      <c r="M3" s="4"/>
      <c r="O3" s="5"/>
      <c r="P3" s="5"/>
      <c r="Q3" s="60"/>
    </row>
    <row r="4" spans="1:23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3" ht="39" customHeight="1" x14ac:dyDescent="0.35">
      <c r="A5" s="12" t="s">
        <v>102</v>
      </c>
      <c r="B5" s="13" t="s">
        <v>3</v>
      </c>
      <c r="C5" s="14">
        <f>SUM('SEM35'!B20+1)</f>
        <v>46265</v>
      </c>
      <c r="D5" s="15" t="s">
        <v>4</v>
      </c>
      <c r="E5" s="16">
        <f>SUM(B115)</f>
        <v>46271</v>
      </c>
      <c r="F5" s="17"/>
      <c r="G5" s="17"/>
      <c r="H5" s="17"/>
      <c r="I5" s="17"/>
      <c r="J5" s="17"/>
      <c r="K5" s="18"/>
      <c r="L5" s="18"/>
      <c r="P5" s="19"/>
    </row>
    <row r="6" spans="1:23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3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3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3" ht="19.5" customHeight="1" x14ac:dyDescent="0.25">
      <c r="A9" s="309" t="s">
        <v>20</v>
      </c>
      <c r="B9" s="312">
        <f>SUM(C5)</f>
        <v>46265</v>
      </c>
      <c r="C9" s="290" t="s">
        <v>1790</v>
      </c>
      <c r="D9" s="292"/>
      <c r="E9" s="299"/>
      <c r="F9" s="299"/>
      <c r="G9" s="284">
        <v>0.33680555555555558</v>
      </c>
      <c r="H9" s="284">
        <v>0.52083333333333337</v>
      </c>
      <c r="I9" s="287">
        <v>0.54166666666666663</v>
      </c>
      <c r="J9" s="287">
        <v>0.70208333333333328</v>
      </c>
      <c r="K9" s="299"/>
      <c r="L9" s="299"/>
      <c r="M9" s="318">
        <f>(F36-E36)+(L36-K36)</f>
        <v>0</v>
      </c>
      <c r="N9" s="321">
        <f>(H9-G9)</f>
        <v>0.18402777777777779</v>
      </c>
      <c r="O9" s="324">
        <f>(J9-I9)</f>
        <v>0.16041666666666665</v>
      </c>
      <c r="P9" s="327">
        <f>SUM(M9:O36)</f>
        <v>0.34444444444444444</v>
      </c>
      <c r="R9" s="34" t="s">
        <v>148</v>
      </c>
      <c r="S9" t="s">
        <v>28</v>
      </c>
      <c r="T9" s="198" t="s">
        <v>153</v>
      </c>
    </row>
    <row r="10" spans="1:23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R10" t="s">
        <v>1754</v>
      </c>
      <c r="S10" s="34" t="s">
        <v>24</v>
      </c>
    </row>
    <row r="11" spans="1:23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169" t="s">
        <v>1776</v>
      </c>
      <c r="U11" s="198" t="s">
        <v>153</v>
      </c>
      <c r="V11" s="34"/>
    </row>
    <row r="12" spans="1:23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s="34" t="s">
        <v>1575</v>
      </c>
      <c r="S12" s="34" t="s">
        <v>24</v>
      </c>
    </row>
    <row r="13" spans="1:23" ht="19.5" customHeight="1" x14ac:dyDescent="0.3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232" t="s">
        <v>1576</v>
      </c>
      <c r="V13" s="34"/>
    </row>
    <row r="14" spans="1:23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/>
      <c r="S14" s="34" t="s">
        <v>1777</v>
      </c>
      <c r="W14" s="198" t="s">
        <v>153</v>
      </c>
    </row>
    <row r="15" spans="1:23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34"/>
      <c r="S15" s="34" t="s">
        <v>1778</v>
      </c>
      <c r="U15" s="198" t="s">
        <v>153</v>
      </c>
    </row>
    <row r="16" spans="1:23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R16" s="34" t="s">
        <v>299</v>
      </c>
      <c r="S16" s="34" t="s">
        <v>24</v>
      </c>
      <c r="U16" s="34"/>
    </row>
    <row r="17" spans="1:29" ht="19.5" customHeight="1" x14ac:dyDescent="0.3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R17" s="34"/>
      <c r="S17" s="232" t="s">
        <v>562</v>
      </c>
    </row>
    <row r="18" spans="1:29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R18" s="34"/>
      <c r="S18" s="34" t="s">
        <v>1779</v>
      </c>
      <c r="Z18" s="198" t="s">
        <v>153</v>
      </c>
    </row>
    <row r="19" spans="1:29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/>
      <c r="S19" s="34" t="s">
        <v>185</v>
      </c>
    </row>
    <row r="20" spans="1:29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/>
      <c r="S20" s="34"/>
      <c r="T20" t="s">
        <v>231</v>
      </c>
      <c r="U20" s="193">
        <v>2414115199801</v>
      </c>
      <c r="V20" s="198" t="s">
        <v>153</v>
      </c>
      <c r="W20" s="221" t="s">
        <v>311</v>
      </c>
      <c r="X20" s="209" t="s">
        <v>201</v>
      </c>
      <c r="Y20" s="194">
        <v>1031496</v>
      </c>
      <c r="Z20" s="203" t="s">
        <v>1789</v>
      </c>
      <c r="AA20" s="188"/>
      <c r="AB20" s="188"/>
      <c r="AC20" s="188"/>
    </row>
    <row r="21" spans="1:29" ht="19.5" customHeight="1" x14ac:dyDescent="0.3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R21" s="34"/>
      <c r="S21" s="34"/>
      <c r="T21" s="228" t="s">
        <v>1784</v>
      </c>
      <c r="U21" s="193"/>
      <c r="V21" s="34"/>
      <c r="W21" s="34"/>
      <c r="X21" s="34"/>
    </row>
    <row r="22" spans="1:29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s="34" t="s">
        <v>825</v>
      </c>
      <c r="S22" s="34" t="s">
        <v>24</v>
      </c>
      <c r="V22" s="34"/>
    </row>
    <row r="23" spans="1:29" ht="19.5" customHeight="1" x14ac:dyDescent="0.3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/>
      <c r="S23" s="232" t="s">
        <v>288</v>
      </c>
    </row>
    <row r="24" spans="1:29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/>
      <c r="S24" s="34" t="s">
        <v>1780</v>
      </c>
      <c r="V24" s="34" t="s">
        <v>1781</v>
      </c>
      <c r="W24" s="199" t="s">
        <v>193</v>
      </c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R25" s="34" t="s">
        <v>835</v>
      </c>
      <c r="S25" s="34" t="s">
        <v>24</v>
      </c>
      <c r="W25" s="34"/>
      <c r="X25" s="34"/>
    </row>
    <row r="26" spans="1:29" ht="19.5" customHeight="1" x14ac:dyDescent="0.3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R26" s="34"/>
      <c r="S26" s="232" t="s">
        <v>836</v>
      </c>
      <c r="W26" s="34"/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/>
      <c r="S27" s="34" t="s">
        <v>1782</v>
      </c>
      <c r="W27" s="34"/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R28" s="34"/>
      <c r="S28" s="34"/>
      <c r="T28" s="34" t="s">
        <v>1785</v>
      </c>
      <c r="U28" s="34" t="s">
        <v>988</v>
      </c>
      <c r="V28" s="34" t="s">
        <v>237</v>
      </c>
      <c r="W28" s="199" t="s">
        <v>193</v>
      </c>
      <c r="X28" s="203" t="s">
        <v>1788</v>
      </c>
      <c r="Y28" s="188"/>
      <c r="Z28" s="188"/>
      <c r="AA28" s="188"/>
    </row>
    <row r="29" spans="1:29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34"/>
      <c r="S29" s="34"/>
      <c r="T29" s="34" t="s">
        <v>1786</v>
      </c>
      <c r="U29" s="34" t="s">
        <v>989</v>
      </c>
      <c r="V29" s="34" t="s">
        <v>237</v>
      </c>
      <c r="W29" s="199" t="s">
        <v>193</v>
      </c>
      <c r="X29" s="203" t="s">
        <v>1788</v>
      </c>
      <c r="Y29" s="188"/>
      <c r="Z29" s="188"/>
      <c r="AA29" s="188"/>
    </row>
    <row r="30" spans="1:29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R30" s="34"/>
      <c r="S30" s="34"/>
      <c r="T30" s="34" t="s">
        <v>1787</v>
      </c>
      <c r="U30" s="34" t="s">
        <v>990</v>
      </c>
      <c r="V30" s="34" t="s">
        <v>291</v>
      </c>
      <c r="W30" s="199" t="s">
        <v>193</v>
      </c>
      <c r="X30" s="203" t="s">
        <v>1788</v>
      </c>
      <c r="Y30" s="188"/>
      <c r="Z30" s="188"/>
      <c r="AA30" s="188"/>
    </row>
    <row r="31" spans="1:29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s="34"/>
      <c r="S31" s="34" t="s">
        <v>185</v>
      </c>
    </row>
    <row r="32" spans="1:29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/>
      <c r="T32" t="s">
        <v>187</v>
      </c>
      <c r="U32" t="s">
        <v>1173</v>
      </c>
      <c r="V32" t="s">
        <v>374</v>
      </c>
      <c r="W32" s="198" t="s">
        <v>153</v>
      </c>
      <c r="X32" s="221" t="s">
        <v>374</v>
      </c>
      <c r="Y32" s="209" t="s">
        <v>201</v>
      </c>
      <c r="Z32" s="194">
        <v>1031498</v>
      </c>
    </row>
    <row r="33" spans="1:26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 t="s">
        <v>1639</v>
      </c>
      <c r="S33" s="34" t="s">
        <v>32</v>
      </c>
      <c r="W33" s="34"/>
      <c r="X33" s="34"/>
      <c r="Y33" s="34"/>
    </row>
    <row r="34" spans="1:26" ht="19.5" customHeight="1" x14ac:dyDescent="0.3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232" t="s">
        <v>1640</v>
      </c>
      <c r="W34" s="34"/>
      <c r="X34" s="34"/>
      <c r="Y34" s="34"/>
    </row>
    <row r="35" spans="1:26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34" t="s">
        <v>1783</v>
      </c>
      <c r="V35" s="34"/>
      <c r="W35" s="198" t="s">
        <v>153</v>
      </c>
    </row>
    <row r="36" spans="1:26" ht="19.5" customHeight="1" x14ac:dyDescent="0.25">
      <c r="A36" s="311"/>
      <c r="B36" s="314"/>
      <c r="C36" s="296"/>
      <c r="D36" s="298"/>
      <c r="E36" s="301"/>
      <c r="F36" s="301"/>
      <c r="G36" s="286"/>
      <c r="H36" s="286"/>
      <c r="I36" s="289"/>
      <c r="J36" s="289"/>
      <c r="K36" s="301"/>
      <c r="L36" s="301"/>
      <c r="M36" s="320"/>
      <c r="N36" s="323"/>
      <c r="O36" s="326"/>
      <c r="P36" s="329"/>
      <c r="Q36" s="62">
        <v>0.29166666666666669</v>
      </c>
    </row>
    <row r="37" spans="1:26" ht="19.5" customHeight="1" x14ac:dyDescent="0.25">
      <c r="A37" s="309" t="s">
        <v>22</v>
      </c>
      <c r="B37" s="312">
        <f>SUM(B9+1)</f>
        <v>46266</v>
      </c>
      <c r="C37" s="290" t="s">
        <v>1791</v>
      </c>
      <c r="D37" s="292"/>
      <c r="E37" s="299"/>
      <c r="F37" s="299"/>
      <c r="G37" s="284">
        <v>0.34375</v>
      </c>
      <c r="H37" s="284">
        <v>0.52083333333333337</v>
      </c>
      <c r="I37" s="287">
        <v>0.54166666666666663</v>
      </c>
      <c r="J37" s="287">
        <v>0.69930555555555551</v>
      </c>
      <c r="K37" s="299"/>
      <c r="L37" s="299"/>
      <c r="M37" s="318">
        <f>(F43-E43)+(L43-K43)</f>
        <v>0</v>
      </c>
      <c r="N37" s="321">
        <f>(H37-G37)</f>
        <v>0.17708333333333337</v>
      </c>
      <c r="O37" s="324">
        <f>(J37-I37)</f>
        <v>0.15763888888888888</v>
      </c>
      <c r="P37" s="327">
        <f>SUM(M37:O43)</f>
        <v>0.33472222222222225</v>
      </c>
      <c r="R37" s="34" t="s">
        <v>835</v>
      </c>
      <c r="S37" s="34" t="s">
        <v>45</v>
      </c>
    </row>
    <row r="38" spans="1:26" ht="19.5" customHeight="1" x14ac:dyDescent="0.3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232" t="s">
        <v>836</v>
      </c>
    </row>
    <row r="39" spans="1:26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34" t="s">
        <v>185</v>
      </c>
    </row>
    <row r="40" spans="1:26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T40" t="s">
        <v>187</v>
      </c>
      <c r="U40" t="s">
        <v>1173</v>
      </c>
      <c r="V40" t="s">
        <v>374</v>
      </c>
      <c r="W40" s="199" t="s">
        <v>193</v>
      </c>
      <c r="X40" s="221" t="s">
        <v>374</v>
      </c>
      <c r="Y40" s="209" t="s">
        <v>201</v>
      </c>
      <c r="Z40" s="194">
        <v>1031498</v>
      </c>
    </row>
    <row r="41" spans="1:26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 t="s">
        <v>299</v>
      </c>
      <c r="S41" s="34" t="s">
        <v>24</v>
      </c>
      <c r="T41" s="34"/>
      <c r="V41" s="276"/>
    </row>
    <row r="42" spans="1:26" ht="19.5" customHeight="1" x14ac:dyDescent="0.3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232" t="s">
        <v>1792</v>
      </c>
      <c r="T42" s="34"/>
      <c r="W42" s="34"/>
    </row>
    <row r="43" spans="1:26" ht="19.5" customHeight="1" x14ac:dyDescent="0.25">
      <c r="A43" s="311"/>
      <c r="B43" s="314"/>
      <c r="C43" s="296"/>
      <c r="D43" s="298"/>
      <c r="E43" s="301"/>
      <c r="F43" s="301"/>
      <c r="G43" s="286"/>
      <c r="H43" s="286"/>
      <c r="I43" s="289"/>
      <c r="J43" s="289"/>
      <c r="K43" s="301"/>
      <c r="L43" s="301"/>
      <c r="M43" s="320"/>
      <c r="N43" s="323"/>
      <c r="O43" s="326"/>
      <c r="P43" s="329"/>
      <c r="Q43" s="62">
        <v>0.29166666666666669</v>
      </c>
      <c r="S43" s="34" t="s">
        <v>1793</v>
      </c>
      <c r="W43" s="198" t="s">
        <v>153</v>
      </c>
    </row>
    <row r="44" spans="1:26" ht="19.5" customHeight="1" x14ac:dyDescent="0.25">
      <c r="A44" s="309" t="s">
        <v>26</v>
      </c>
      <c r="B44" s="312">
        <f>SUM(B37+1)</f>
        <v>46267</v>
      </c>
      <c r="C44" s="290" t="s">
        <v>1803</v>
      </c>
      <c r="D44" s="292"/>
      <c r="E44" s="299"/>
      <c r="F44" s="299"/>
      <c r="G44" s="284">
        <v>0.30277777777777776</v>
      </c>
      <c r="H44" s="284">
        <v>0.52083333333333337</v>
      </c>
      <c r="I44" s="287">
        <v>0.5625</v>
      </c>
      <c r="J44" s="287">
        <v>0.71597222222222223</v>
      </c>
      <c r="K44" s="299"/>
      <c r="L44" s="299"/>
      <c r="M44" s="318">
        <f>(F65-E65)+(L65-K65)</f>
        <v>0</v>
      </c>
      <c r="N44" s="321">
        <f>(H44-G44)</f>
        <v>0.21805555555555561</v>
      </c>
      <c r="O44" s="324">
        <f>(J44-I44)</f>
        <v>0.15347222222222223</v>
      </c>
      <c r="P44" s="327">
        <f>SUM(M44:O65)</f>
        <v>0.37152777777777785</v>
      </c>
      <c r="R44" s="34" t="s">
        <v>299</v>
      </c>
      <c r="S44" s="34" t="s">
        <v>28</v>
      </c>
      <c r="T44" s="34"/>
    </row>
    <row r="45" spans="1:26" ht="19.5" customHeight="1" x14ac:dyDescent="0.3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232" t="s">
        <v>1792</v>
      </c>
      <c r="T45" s="34"/>
    </row>
    <row r="46" spans="1:26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 t="s">
        <v>1793</v>
      </c>
      <c r="V46" s="34"/>
    </row>
    <row r="47" spans="1:26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s="34" t="s">
        <v>1797</v>
      </c>
      <c r="T47" s="34"/>
      <c r="U47" s="34"/>
      <c r="V47" s="34"/>
      <c r="W47" s="199" t="s">
        <v>193</v>
      </c>
    </row>
    <row r="48" spans="1:26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34" t="s">
        <v>1798</v>
      </c>
      <c r="T48" s="34"/>
      <c r="U48" s="34"/>
      <c r="V48" s="34"/>
      <c r="W48" s="34"/>
    </row>
    <row r="49" spans="1:28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/>
      <c r="T49" t="s">
        <v>231</v>
      </c>
      <c r="U49" s="193">
        <v>2414115199801</v>
      </c>
      <c r="V49" s="198" t="s">
        <v>153</v>
      </c>
      <c r="W49" s="221" t="s">
        <v>311</v>
      </c>
      <c r="X49" s="209" t="s">
        <v>201</v>
      </c>
      <c r="Y49" s="194">
        <v>1031496</v>
      </c>
      <c r="Z49" s="190" t="s">
        <v>257</v>
      </c>
      <c r="AA49" s="186"/>
      <c r="AB49" s="186"/>
    </row>
    <row r="50" spans="1:28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/>
      <c r="T50" s="34" t="s">
        <v>390</v>
      </c>
      <c r="U50" s="191" t="s">
        <v>1630</v>
      </c>
      <c r="V50" s="198" t="s">
        <v>153</v>
      </c>
      <c r="W50" s="221" t="s">
        <v>164</v>
      </c>
      <c r="X50" s="209" t="s">
        <v>201</v>
      </c>
      <c r="Y50" s="194">
        <v>1031496</v>
      </c>
      <c r="Z50" s="190" t="s">
        <v>257</v>
      </c>
      <c r="AA50" s="186"/>
      <c r="AB50" s="186"/>
    </row>
    <row r="51" spans="1:28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 t="s">
        <v>835</v>
      </c>
      <c r="S51" s="34" t="s">
        <v>25</v>
      </c>
      <c r="T51" s="173"/>
      <c r="U51" s="173"/>
      <c r="V51" s="173"/>
    </row>
    <row r="52" spans="1:28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s="34"/>
      <c r="S52" s="232" t="s">
        <v>836</v>
      </c>
      <c r="V52" s="34"/>
    </row>
    <row r="53" spans="1:28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1794</v>
      </c>
      <c r="W53" s="198" t="s">
        <v>153</v>
      </c>
    </row>
    <row r="54" spans="1:28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 t="s">
        <v>1795</v>
      </c>
      <c r="W54" s="198" t="s">
        <v>153</v>
      </c>
    </row>
    <row r="55" spans="1:28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S55" s="34" t="s">
        <v>185</v>
      </c>
    </row>
    <row r="56" spans="1:28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T56" t="s">
        <v>187</v>
      </c>
      <c r="U56" t="s">
        <v>1173</v>
      </c>
      <c r="V56" s="198" t="s">
        <v>153</v>
      </c>
      <c r="W56" s="221" t="s">
        <v>374</v>
      </c>
      <c r="X56" s="209" t="s">
        <v>201</v>
      </c>
      <c r="Y56" s="194">
        <v>1031498</v>
      </c>
      <c r="Z56" s="203" t="s">
        <v>1796</v>
      </c>
      <c r="AA56" s="188"/>
      <c r="AB56" s="188"/>
    </row>
    <row r="57" spans="1:28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T57" s="34" t="s">
        <v>197</v>
      </c>
      <c r="U57" s="34" t="s">
        <v>1802</v>
      </c>
      <c r="V57" s="198" t="s">
        <v>153</v>
      </c>
      <c r="W57" s="221" t="s">
        <v>311</v>
      </c>
      <c r="X57" s="209" t="s">
        <v>201</v>
      </c>
      <c r="Y57" s="194">
        <v>1031558</v>
      </c>
      <c r="Z57" s="203" t="s">
        <v>1796</v>
      </c>
      <c r="AA57" s="188"/>
      <c r="AB57" s="188"/>
    </row>
    <row r="58" spans="1:28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 t="s">
        <v>1799</v>
      </c>
      <c r="S58" s="34" t="s">
        <v>24</v>
      </c>
    </row>
    <row r="59" spans="1:28" ht="19.5" customHeight="1" x14ac:dyDescent="0.3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232" t="s">
        <v>1800</v>
      </c>
      <c r="W59" s="34"/>
    </row>
    <row r="60" spans="1:28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s="34" t="s">
        <v>1801</v>
      </c>
      <c r="V60" s="198" t="s">
        <v>153</v>
      </c>
    </row>
    <row r="61" spans="1:28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W61" s="34"/>
    </row>
    <row r="62" spans="1:28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W62" s="34"/>
    </row>
    <row r="63" spans="1:28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W63" s="34"/>
    </row>
    <row r="64" spans="1:28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W64" s="34"/>
    </row>
    <row r="65" spans="1:28" ht="19.5" customHeight="1" x14ac:dyDescent="0.25">
      <c r="A65" s="311"/>
      <c r="B65" s="314"/>
      <c r="C65" s="296"/>
      <c r="D65" s="298"/>
      <c r="E65" s="301"/>
      <c r="F65" s="301"/>
      <c r="G65" s="286"/>
      <c r="H65" s="286"/>
      <c r="I65" s="289"/>
      <c r="J65" s="289"/>
      <c r="K65" s="301"/>
      <c r="L65" s="301"/>
      <c r="M65" s="320"/>
      <c r="N65" s="323"/>
      <c r="O65" s="326"/>
      <c r="P65" s="329"/>
      <c r="Q65" s="62">
        <v>0.29166666666666669</v>
      </c>
    </row>
    <row r="66" spans="1:28" ht="19.5" customHeight="1" x14ac:dyDescent="0.25">
      <c r="A66" s="309" t="s">
        <v>30</v>
      </c>
      <c r="B66" s="312">
        <f>SUM(B44+1)</f>
        <v>46268</v>
      </c>
      <c r="C66" s="290" t="s">
        <v>1807</v>
      </c>
      <c r="D66" s="292"/>
      <c r="E66" s="299"/>
      <c r="F66" s="299"/>
      <c r="G66" s="284">
        <v>0.33888888888888891</v>
      </c>
      <c r="H66" s="284">
        <v>0.52083333333333337</v>
      </c>
      <c r="I66" s="287">
        <v>0.56944444444444442</v>
      </c>
      <c r="J66" s="287">
        <v>0.73958333333333337</v>
      </c>
      <c r="K66" s="299"/>
      <c r="L66" s="299"/>
      <c r="M66" s="318">
        <f>(F90-E90)+(L90-K90)</f>
        <v>0</v>
      </c>
      <c r="N66" s="321">
        <f>(H66-G66)</f>
        <v>0.18194444444444446</v>
      </c>
      <c r="O66" s="324">
        <f>(J66-I66)</f>
        <v>0.17013888888888895</v>
      </c>
      <c r="P66" s="327">
        <f>SUM(M66:O90)</f>
        <v>0.35208333333333341</v>
      </c>
      <c r="R66" s="34" t="s">
        <v>1799</v>
      </c>
      <c r="S66" s="34" t="s">
        <v>28</v>
      </c>
    </row>
    <row r="67" spans="1:28" ht="19.5" customHeight="1" x14ac:dyDescent="0.3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232" t="s">
        <v>1800</v>
      </c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 t="s">
        <v>303</v>
      </c>
      <c r="V68" s="190" t="s">
        <v>1809</v>
      </c>
      <c r="W68" s="34"/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34" t="s">
        <v>1804</v>
      </c>
      <c r="V69" s="198" t="s">
        <v>153</v>
      </c>
      <c r="W69" s="34"/>
    </row>
    <row r="70" spans="1:28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 t="s">
        <v>1805</v>
      </c>
      <c r="V70" s="199" t="s">
        <v>193</v>
      </c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t="s">
        <v>155</v>
      </c>
      <c r="S71" s="34" t="s">
        <v>24</v>
      </c>
    </row>
    <row r="72" spans="1:28" ht="19.5" customHeight="1" x14ac:dyDescent="0.3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232" t="s">
        <v>156</v>
      </c>
      <c r="V72" s="34"/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 t="s">
        <v>1806</v>
      </c>
      <c r="T73" s="34"/>
      <c r="U73" s="34"/>
      <c r="V73" s="34"/>
      <c r="W73" s="198" t="s">
        <v>153</v>
      </c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 t="s">
        <v>299</v>
      </c>
      <c r="S74" s="34" t="s">
        <v>24</v>
      </c>
    </row>
    <row r="75" spans="1:28" ht="19.5" customHeight="1" x14ac:dyDescent="0.3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232" t="s">
        <v>1792</v>
      </c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34" t="s">
        <v>1808</v>
      </c>
      <c r="Y76" s="198" t="s">
        <v>153</v>
      </c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S77" s="34" t="s">
        <v>1798</v>
      </c>
      <c r="T77" s="34"/>
      <c r="U77" s="34"/>
      <c r="V77" s="34"/>
      <c r="W77" s="34"/>
    </row>
    <row r="78" spans="1:28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S78" s="34"/>
      <c r="T78" t="s">
        <v>231</v>
      </c>
      <c r="U78" s="193">
        <v>2414115199801</v>
      </c>
      <c r="V78" s="198" t="s">
        <v>153</v>
      </c>
      <c r="W78" s="221" t="s">
        <v>311</v>
      </c>
      <c r="X78" s="209" t="s">
        <v>201</v>
      </c>
      <c r="Y78" s="194">
        <v>1031496</v>
      </c>
      <c r="Z78" s="195" t="s">
        <v>257</v>
      </c>
      <c r="AA78" s="189"/>
      <c r="AB78" s="189"/>
    </row>
    <row r="79" spans="1:28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34"/>
      <c r="T79" s="34" t="s">
        <v>390</v>
      </c>
      <c r="U79" s="191" t="s">
        <v>1630</v>
      </c>
      <c r="V79" s="198" t="s">
        <v>153</v>
      </c>
      <c r="W79" s="221" t="s">
        <v>164</v>
      </c>
      <c r="X79" s="209" t="s">
        <v>201</v>
      </c>
      <c r="Y79" s="194">
        <v>1031496</v>
      </c>
      <c r="Z79" s="195" t="s">
        <v>257</v>
      </c>
      <c r="AA79" s="189"/>
      <c r="AB79" s="189"/>
    </row>
    <row r="80" spans="1:28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R80" t="s">
        <v>1635</v>
      </c>
      <c r="S80" s="34" t="s">
        <v>28</v>
      </c>
      <c r="W80" s="34"/>
    </row>
    <row r="81" spans="1:28" ht="19.5" customHeight="1" x14ac:dyDescent="0.3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232" t="s">
        <v>1810</v>
      </c>
      <c r="W81" s="34"/>
    </row>
    <row r="82" spans="1:28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 t="s">
        <v>1811</v>
      </c>
      <c r="V82" s="198" t="s">
        <v>153</v>
      </c>
    </row>
    <row r="83" spans="1:28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 t="s">
        <v>1812</v>
      </c>
      <c r="U83" s="198" t="s">
        <v>153</v>
      </c>
      <c r="V83" s="209" t="s">
        <v>201</v>
      </c>
      <c r="W83" s="194">
        <v>1031577</v>
      </c>
    </row>
    <row r="84" spans="1:28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 t="s">
        <v>1798</v>
      </c>
      <c r="T84" s="34"/>
      <c r="U84" s="34"/>
      <c r="V84" s="34"/>
    </row>
    <row r="85" spans="1:28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S85" s="34"/>
      <c r="T85" s="34" t="s">
        <v>187</v>
      </c>
      <c r="U85" s="191">
        <v>2403122275501</v>
      </c>
      <c r="V85" s="198" t="s">
        <v>153</v>
      </c>
      <c r="W85" s="221" t="s">
        <v>374</v>
      </c>
      <c r="X85" s="209" t="s">
        <v>201</v>
      </c>
      <c r="Y85" s="194">
        <v>1031593</v>
      </c>
      <c r="Z85" s="203" t="s">
        <v>260</v>
      </c>
      <c r="AA85" s="188"/>
      <c r="AB85" s="188"/>
    </row>
    <row r="86" spans="1:28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t="s">
        <v>1639</v>
      </c>
      <c r="S86" s="34" t="s">
        <v>24</v>
      </c>
      <c r="T86" s="34"/>
      <c r="U86" s="191"/>
      <c r="V86" s="34"/>
      <c r="W86" s="34"/>
      <c r="X86" s="34"/>
      <c r="Z86" s="34"/>
    </row>
    <row r="87" spans="1:28" ht="19.5" customHeight="1" x14ac:dyDescent="0.3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232" t="s">
        <v>1640</v>
      </c>
      <c r="T87" s="34"/>
      <c r="U87" s="191"/>
      <c r="V87" s="34"/>
      <c r="W87" s="34"/>
      <c r="X87" s="34"/>
      <c r="Z87" s="34"/>
    </row>
    <row r="88" spans="1:28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34" t="s">
        <v>1813</v>
      </c>
      <c r="T88" s="34"/>
      <c r="U88" s="191"/>
      <c r="V88" s="34"/>
      <c r="W88" s="198" t="s">
        <v>153</v>
      </c>
      <c r="X88" s="203" t="s">
        <v>1814</v>
      </c>
      <c r="Y88" s="188"/>
      <c r="Z88" s="188"/>
    </row>
    <row r="89" spans="1:28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34"/>
      <c r="T89" s="34"/>
      <c r="U89" s="191"/>
      <c r="V89" s="34"/>
      <c r="W89" s="34"/>
      <c r="X89" s="34"/>
      <c r="Z89" s="34"/>
    </row>
    <row r="90" spans="1:28" ht="19.5" customHeight="1" x14ac:dyDescent="0.25">
      <c r="A90" s="311"/>
      <c r="B90" s="314"/>
      <c r="C90" s="296"/>
      <c r="D90" s="298"/>
      <c r="E90" s="301"/>
      <c r="F90" s="301"/>
      <c r="G90" s="286"/>
      <c r="H90" s="286"/>
      <c r="I90" s="289"/>
      <c r="J90" s="289"/>
      <c r="K90" s="301"/>
      <c r="L90" s="301"/>
      <c r="M90" s="320"/>
      <c r="N90" s="323"/>
      <c r="O90" s="326"/>
      <c r="P90" s="329"/>
      <c r="Q90" s="62">
        <v>0.29166666666666669</v>
      </c>
    </row>
    <row r="91" spans="1:28" ht="19.5" customHeight="1" x14ac:dyDescent="0.25">
      <c r="A91" s="309" t="s">
        <v>31</v>
      </c>
      <c r="B91" s="312">
        <f>SUM(B66+1)</f>
        <v>46269</v>
      </c>
      <c r="C91" s="290" t="s">
        <v>1817</v>
      </c>
      <c r="D91" s="292"/>
      <c r="E91" s="299"/>
      <c r="F91" s="299"/>
      <c r="G91" s="284">
        <v>0.3215277777777778</v>
      </c>
      <c r="H91" s="284">
        <v>0.52083333333333337</v>
      </c>
      <c r="I91" s="287">
        <v>0.5625</v>
      </c>
      <c r="J91" s="287">
        <v>0.70277777777777772</v>
      </c>
      <c r="K91" s="299"/>
      <c r="L91" s="299"/>
      <c r="M91" s="318">
        <f>(F113-E113)+(L113-K113)</f>
        <v>0</v>
      </c>
      <c r="N91" s="321">
        <f>(H91-G91)</f>
        <v>0.19930555555555557</v>
      </c>
      <c r="O91" s="324">
        <f>(J91-I91)</f>
        <v>0.14027777777777772</v>
      </c>
      <c r="P91" s="327">
        <f>SUM(M91:O113)</f>
        <v>0.33958333333333329</v>
      </c>
      <c r="R91" s="34" t="s">
        <v>835</v>
      </c>
      <c r="S91" s="34" t="s">
        <v>28</v>
      </c>
      <c r="W91" s="34"/>
    </row>
    <row r="92" spans="1:28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/>
      <c r="S92" s="232" t="s">
        <v>836</v>
      </c>
      <c r="W92" s="34"/>
    </row>
    <row r="93" spans="1:28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1815</v>
      </c>
      <c r="V93" s="198" t="s">
        <v>153</v>
      </c>
      <c r="W93" s="34"/>
    </row>
    <row r="94" spans="1:28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 t="s">
        <v>1816</v>
      </c>
      <c r="V94" s="198" t="s">
        <v>153</v>
      </c>
    </row>
    <row r="95" spans="1:28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34" t="s">
        <v>185</v>
      </c>
    </row>
    <row r="96" spans="1:28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T96" t="s">
        <v>187</v>
      </c>
      <c r="U96" t="s">
        <v>1173</v>
      </c>
      <c r="V96" s="198" t="s">
        <v>153</v>
      </c>
      <c r="W96" s="221" t="s">
        <v>374</v>
      </c>
      <c r="X96" s="209" t="s">
        <v>201</v>
      </c>
      <c r="Y96" s="194">
        <v>1031498</v>
      </c>
      <c r="Z96" s="203" t="s">
        <v>257</v>
      </c>
      <c r="AA96" s="188"/>
      <c r="AB96" s="188"/>
    </row>
    <row r="97" spans="1:28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t="s">
        <v>1635</v>
      </c>
      <c r="S97" s="34" t="s">
        <v>23</v>
      </c>
      <c r="W97" s="34"/>
    </row>
    <row r="98" spans="1:28" ht="19.5" customHeight="1" x14ac:dyDescent="0.3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S98" s="232" t="s">
        <v>1810</v>
      </c>
      <c r="W98" s="34"/>
    </row>
    <row r="99" spans="1:28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S99" s="34" t="s">
        <v>1798</v>
      </c>
      <c r="T99" s="34"/>
      <c r="U99" s="34"/>
      <c r="V99" s="34"/>
    </row>
    <row r="100" spans="1:28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/>
      <c r="T100" s="34" t="s">
        <v>187</v>
      </c>
      <c r="U100" s="191">
        <v>2403122275501</v>
      </c>
      <c r="V100" s="198" t="s">
        <v>153</v>
      </c>
      <c r="W100" s="221" t="s">
        <v>374</v>
      </c>
      <c r="X100" s="209" t="s">
        <v>201</v>
      </c>
      <c r="Y100" s="194">
        <v>1031593</v>
      </c>
      <c r="Z100" s="195" t="s">
        <v>260</v>
      </c>
      <c r="AA100" s="189"/>
      <c r="AB100" s="189"/>
    </row>
    <row r="101" spans="1:28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 t="s">
        <v>1818</v>
      </c>
      <c r="W101" s="34"/>
    </row>
    <row r="102" spans="1:28" ht="19.5" customHeight="1" x14ac:dyDescent="0.3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34"/>
      <c r="T102" s="228" t="s">
        <v>1819</v>
      </c>
      <c r="W102" s="34"/>
    </row>
    <row r="103" spans="1:28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S103" s="34" t="s">
        <v>1798</v>
      </c>
      <c r="T103" s="34"/>
      <c r="W103" s="34"/>
    </row>
    <row r="104" spans="1:28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S104" s="34"/>
      <c r="T104" s="34" t="s">
        <v>227</v>
      </c>
      <c r="U104" s="34" t="s">
        <v>1823</v>
      </c>
      <c r="V104" s="198" t="s">
        <v>153</v>
      </c>
      <c r="W104" s="221" t="s">
        <v>290</v>
      </c>
      <c r="X104" s="209" t="s">
        <v>201</v>
      </c>
      <c r="Y104" s="194">
        <v>1031610</v>
      </c>
      <c r="Z104" s="195" t="s">
        <v>257</v>
      </c>
      <c r="AA104" s="189"/>
      <c r="AB104" s="189"/>
    </row>
    <row r="105" spans="1:28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R105" t="s">
        <v>1820</v>
      </c>
      <c r="S105" s="34" t="s">
        <v>28</v>
      </c>
      <c r="W105" s="34"/>
    </row>
    <row r="106" spans="1:28" ht="19.5" customHeight="1" x14ac:dyDescent="0.3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S106" s="232" t="s">
        <v>1821</v>
      </c>
    </row>
    <row r="107" spans="1:28" ht="19.5" customHeight="1" x14ac:dyDescent="0.25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S107" t="s">
        <v>1822</v>
      </c>
      <c r="V107" s="198" t="s">
        <v>153</v>
      </c>
    </row>
    <row r="108" spans="1:28" ht="19.5" customHeight="1" x14ac:dyDescent="0.25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S108" s="34"/>
      <c r="V108" s="34"/>
    </row>
    <row r="109" spans="1:28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S109" s="34"/>
      <c r="T109" s="34"/>
      <c r="U109" s="34"/>
      <c r="V109" s="34"/>
      <c r="W109" s="34"/>
    </row>
    <row r="110" spans="1:28" ht="19.5" customHeight="1" x14ac:dyDescent="0.25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</row>
    <row r="111" spans="1:28" ht="19.5" customHeight="1" x14ac:dyDescent="0.25">
      <c r="A111" s="310"/>
      <c r="B111" s="313"/>
      <c r="C111" s="293"/>
      <c r="D111" s="295"/>
      <c r="E111" s="300"/>
      <c r="F111" s="300"/>
      <c r="G111" s="285"/>
      <c r="H111" s="285"/>
      <c r="I111" s="288"/>
      <c r="J111" s="288"/>
      <c r="K111" s="300"/>
      <c r="L111" s="300"/>
      <c r="M111" s="319"/>
      <c r="N111" s="322"/>
      <c r="O111" s="325"/>
      <c r="P111" s="328"/>
    </row>
    <row r="112" spans="1:28" ht="19.5" customHeight="1" x14ac:dyDescent="0.25">
      <c r="A112" s="310"/>
      <c r="B112" s="313"/>
      <c r="C112" s="293"/>
      <c r="D112" s="295"/>
      <c r="E112" s="300"/>
      <c r="F112" s="300"/>
      <c r="G112" s="285"/>
      <c r="H112" s="285"/>
      <c r="I112" s="288"/>
      <c r="J112" s="288"/>
      <c r="K112" s="300"/>
      <c r="L112" s="300"/>
      <c r="M112" s="319"/>
      <c r="N112" s="322"/>
      <c r="O112" s="325"/>
      <c r="P112" s="328"/>
    </row>
    <row r="113" spans="1:23" ht="19.5" customHeight="1" x14ac:dyDescent="0.25">
      <c r="A113" s="311"/>
      <c r="B113" s="314"/>
      <c r="C113" s="296"/>
      <c r="D113" s="298"/>
      <c r="E113" s="301"/>
      <c r="F113" s="301"/>
      <c r="G113" s="286"/>
      <c r="H113" s="286"/>
      <c r="I113" s="289"/>
      <c r="J113" s="289"/>
      <c r="K113" s="301"/>
      <c r="L113" s="301"/>
      <c r="M113" s="320"/>
      <c r="N113" s="323"/>
      <c r="O113" s="326"/>
      <c r="P113" s="329"/>
      <c r="Q113" s="62">
        <v>0.29166666666666669</v>
      </c>
      <c r="W113" s="34"/>
    </row>
    <row r="114" spans="1:23" ht="19.5" customHeight="1" x14ac:dyDescent="0.25">
      <c r="A114" s="35" t="s">
        <v>34</v>
      </c>
      <c r="B114" s="36">
        <f>SUM(B91+1)</f>
        <v>46270</v>
      </c>
      <c r="C114" s="290"/>
      <c r="D114" s="292"/>
      <c r="E114" s="299"/>
      <c r="F114" s="299"/>
      <c r="G114" s="299"/>
      <c r="H114" s="299"/>
      <c r="I114" s="299"/>
      <c r="J114" s="299"/>
      <c r="K114" s="299"/>
      <c r="L114" s="299"/>
      <c r="M114" s="318"/>
      <c r="N114" s="318"/>
      <c r="O114" s="318"/>
      <c r="P114" s="318"/>
    </row>
    <row r="115" spans="1:23" ht="19.5" customHeight="1" x14ac:dyDescent="0.25">
      <c r="A115" s="37" t="s">
        <v>35</v>
      </c>
      <c r="B115" s="36">
        <f>SUM(B114+1)</f>
        <v>46271</v>
      </c>
      <c r="C115" s="296"/>
      <c r="D115" s="298"/>
      <c r="E115" s="301"/>
      <c r="F115" s="301"/>
      <c r="G115" s="301"/>
      <c r="H115" s="301"/>
      <c r="I115" s="301"/>
      <c r="J115" s="301"/>
      <c r="K115" s="301"/>
      <c r="L115" s="301"/>
      <c r="M115" s="320"/>
      <c r="N115" s="320"/>
      <c r="O115" s="320"/>
      <c r="P115" s="320"/>
    </row>
    <row r="116" spans="1:23" ht="30" customHeight="1" x14ac:dyDescent="0.25">
      <c r="A116" s="38"/>
      <c r="B116" s="38"/>
      <c r="C116" s="38"/>
      <c r="D116" s="38"/>
      <c r="E116" s="39"/>
      <c r="F116" s="40"/>
      <c r="G116" s="40"/>
      <c r="H116" s="38"/>
      <c r="I116" s="38"/>
      <c r="J116" s="38"/>
      <c r="K116" s="41"/>
      <c r="L116" s="41"/>
      <c r="M116" s="41"/>
      <c r="N116" s="38"/>
    </row>
    <row r="117" spans="1:23" ht="30.75" customHeight="1" x14ac:dyDescent="0.25">
      <c r="A117" s="38"/>
      <c r="B117" s="38"/>
      <c r="C117" s="38"/>
      <c r="D117" s="38"/>
      <c r="F117" s="38"/>
      <c r="G117" s="38"/>
      <c r="H117" s="38"/>
      <c r="I117" s="38"/>
      <c r="J117" s="330" t="s">
        <v>36</v>
      </c>
      <c r="K117" s="330"/>
      <c r="L117" s="330"/>
      <c r="M117" s="108">
        <f>SUM(M9+M37+M44+M66+M91+M114+M115)</f>
        <v>0</v>
      </c>
      <c r="N117" s="110">
        <f>SUM(N9+N37+N44+N66+N91+N114+N115)</f>
        <v>0.96041666666666692</v>
      </c>
      <c r="O117" s="109">
        <f>SUM(O9+O37+O44+O66+O91+O114+O115)</f>
        <v>0.78194444444444444</v>
      </c>
      <c r="P117" s="111">
        <f>SUM(P9+P37+P44+P66+P91+P114+P115)</f>
        <v>1.7423611111111115</v>
      </c>
    </row>
    <row r="118" spans="1:23" ht="30.75" customHeight="1" x14ac:dyDescent="0.25">
      <c r="A118" s="38"/>
      <c r="B118" s="38"/>
      <c r="C118" s="38"/>
      <c r="D118" s="38"/>
      <c r="F118" s="38"/>
      <c r="G118" s="38"/>
      <c r="H118" s="38"/>
      <c r="I118" s="38"/>
      <c r="J118" s="330" t="s">
        <v>37</v>
      </c>
      <c r="K118" s="330"/>
      <c r="L118" s="331"/>
      <c r="M118" s="42"/>
      <c r="N118" s="51">
        <f>SUM(Q9:Q115)</f>
        <v>1.4583333333333335</v>
      </c>
      <c r="O118" s="43"/>
    </row>
    <row r="119" spans="1:23" ht="30.75" customHeight="1" x14ac:dyDescent="0.25">
      <c r="A119" s="38"/>
      <c r="B119" s="38"/>
      <c r="C119" s="38"/>
      <c r="D119" s="38"/>
      <c r="F119" s="38"/>
      <c r="G119" s="38"/>
      <c r="H119" s="38"/>
      <c r="I119" s="38"/>
      <c r="J119" s="330" t="s">
        <v>38</v>
      </c>
      <c r="K119" s="330"/>
      <c r="L119" s="331"/>
      <c r="M119" s="42"/>
      <c r="N119" s="51">
        <f>SUM(P117-N118)</f>
        <v>0.28402777777777799</v>
      </c>
      <c r="O119" s="43"/>
    </row>
    <row r="120" spans="1:23" ht="30.75" customHeight="1" x14ac:dyDescent="0.25">
      <c r="A120" s="38"/>
      <c r="B120" s="38"/>
      <c r="C120" s="38"/>
      <c r="D120" s="38"/>
      <c r="F120" s="38"/>
      <c r="G120" s="38"/>
      <c r="H120" s="38"/>
      <c r="I120" s="38"/>
      <c r="J120" s="330" t="s">
        <v>39</v>
      </c>
      <c r="K120" s="330"/>
      <c r="L120" s="331"/>
      <c r="M120" s="42"/>
      <c r="N120" s="51">
        <f>'SEM35'!N26</f>
        <v>11.130555555555553</v>
      </c>
      <c r="O120" s="43"/>
    </row>
    <row r="121" spans="1:23" ht="30.75" customHeight="1" x14ac:dyDescent="0.25">
      <c r="H121" s="38"/>
      <c r="I121" s="38"/>
      <c r="J121" s="330" t="s">
        <v>40</v>
      </c>
      <c r="K121" s="330"/>
      <c r="L121" s="331"/>
      <c r="M121" s="44"/>
      <c r="N121" s="52">
        <f>N119+N120</f>
        <v>11.414583333333331</v>
      </c>
      <c r="O121" s="45"/>
    </row>
    <row r="128" spans="1:23" x14ac:dyDescent="0.25">
      <c r="F128" s="38"/>
      <c r="G128" s="38"/>
      <c r="H128" s="38"/>
      <c r="I128" s="38"/>
    </row>
    <row r="129" spans="6:9" x14ac:dyDescent="0.25">
      <c r="F129" s="38"/>
      <c r="G129" s="38"/>
      <c r="H129" s="38"/>
      <c r="I129" s="38"/>
    </row>
    <row r="130" spans="6:9" x14ac:dyDescent="0.25">
      <c r="F130" s="38"/>
      <c r="G130" s="38"/>
      <c r="H130" s="38"/>
      <c r="I130" s="38"/>
    </row>
    <row r="131" spans="6:9" x14ac:dyDescent="0.25">
      <c r="F131" s="38"/>
      <c r="G131" s="38"/>
      <c r="H131" s="38"/>
      <c r="I131" s="38"/>
    </row>
    <row r="132" spans="6:9" x14ac:dyDescent="0.25">
      <c r="F132" s="38"/>
      <c r="G132" s="38"/>
      <c r="H132" s="38"/>
      <c r="I132" s="38"/>
    </row>
    <row r="133" spans="6:9" x14ac:dyDescent="0.25">
      <c r="F133" s="38"/>
      <c r="G133" s="38"/>
      <c r="H133" s="38"/>
      <c r="I133" s="38"/>
    </row>
  </sheetData>
  <mergeCells count="99">
    <mergeCell ref="Q6:Q7"/>
    <mergeCell ref="A1:N1"/>
    <mergeCell ref="G6:H6"/>
    <mergeCell ref="I6:J6"/>
    <mergeCell ref="K6:L6"/>
    <mergeCell ref="M6:P6"/>
    <mergeCell ref="J121:L121"/>
    <mergeCell ref="J117:L117"/>
    <mergeCell ref="J118:L118"/>
    <mergeCell ref="J119:L119"/>
    <mergeCell ref="J120:L120"/>
    <mergeCell ref="A91:A113"/>
    <mergeCell ref="B9:B36"/>
    <mergeCell ref="B37:B43"/>
    <mergeCell ref="B44:B65"/>
    <mergeCell ref="B66:B90"/>
    <mergeCell ref="B91:B113"/>
    <mergeCell ref="A9:A36"/>
    <mergeCell ref="A37:A43"/>
    <mergeCell ref="A44:A65"/>
    <mergeCell ref="A66:A90"/>
    <mergeCell ref="M9:M36"/>
    <mergeCell ref="N9:N36"/>
    <mergeCell ref="O9:O36"/>
    <mergeCell ref="P9:P36"/>
    <mergeCell ref="M37:M43"/>
    <mergeCell ref="N37:N43"/>
    <mergeCell ref="O37:O43"/>
    <mergeCell ref="P37:P43"/>
    <mergeCell ref="M91:M113"/>
    <mergeCell ref="N91:N113"/>
    <mergeCell ref="O91:O113"/>
    <mergeCell ref="P91:P113"/>
    <mergeCell ref="M44:M65"/>
    <mergeCell ref="N44:N65"/>
    <mergeCell ref="O44:O65"/>
    <mergeCell ref="P44:P65"/>
    <mergeCell ref="M66:M90"/>
    <mergeCell ref="N66:N90"/>
    <mergeCell ref="O66:O90"/>
    <mergeCell ref="P66:P90"/>
    <mergeCell ref="E91:E113"/>
    <mergeCell ref="F44:F65"/>
    <mergeCell ref="F66:F90"/>
    <mergeCell ref="F91:F113"/>
    <mergeCell ref="C9:D36"/>
    <mergeCell ref="C37:D43"/>
    <mergeCell ref="C44:D65"/>
    <mergeCell ref="C66:D90"/>
    <mergeCell ref="C91:D113"/>
    <mergeCell ref="L66:L90"/>
    <mergeCell ref="E37:E43"/>
    <mergeCell ref="F37:F43"/>
    <mergeCell ref="E44:E65"/>
    <mergeCell ref="E66:E90"/>
    <mergeCell ref="J37:J43"/>
    <mergeCell ref="J44:J65"/>
    <mergeCell ref="K37:K43"/>
    <mergeCell ref="L37:L43"/>
    <mergeCell ref="K44:K65"/>
    <mergeCell ref="L44:L65"/>
    <mergeCell ref="J66:J90"/>
    <mergeCell ref="J91:J113"/>
    <mergeCell ref="K91:K113"/>
    <mergeCell ref="L91:L113"/>
    <mergeCell ref="G37:G43"/>
    <mergeCell ref="G44:G65"/>
    <mergeCell ref="G66:G90"/>
    <mergeCell ref="G91:G113"/>
    <mergeCell ref="H37:H43"/>
    <mergeCell ref="H44:H65"/>
    <mergeCell ref="H66:H90"/>
    <mergeCell ref="H91:H113"/>
    <mergeCell ref="I37:I43"/>
    <mergeCell ref="I44:I65"/>
    <mergeCell ref="I66:I90"/>
    <mergeCell ref="I91:I113"/>
    <mergeCell ref="K66:K90"/>
    <mergeCell ref="E114:E115"/>
    <mergeCell ref="F114:F115"/>
    <mergeCell ref="G114:G115"/>
    <mergeCell ref="H114:H115"/>
    <mergeCell ref="I114:I115"/>
    <mergeCell ref="O114:O115"/>
    <mergeCell ref="P114:P115"/>
    <mergeCell ref="C114:D115"/>
    <mergeCell ref="E9:E36"/>
    <mergeCell ref="F9:F36"/>
    <mergeCell ref="K9:K36"/>
    <mergeCell ref="L9:L36"/>
    <mergeCell ref="G9:G36"/>
    <mergeCell ref="H9:H36"/>
    <mergeCell ref="I9:I36"/>
    <mergeCell ref="J9:J36"/>
    <mergeCell ref="J114:J115"/>
    <mergeCell ref="K114:K115"/>
    <mergeCell ref="L114:L115"/>
    <mergeCell ref="M114:M115"/>
    <mergeCell ref="N114:N11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89">
    <pageSetUpPr fitToPage="1"/>
  </sheetPr>
  <dimension ref="A1:AC93"/>
  <sheetViews>
    <sheetView topLeftCell="A27" zoomScale="70" zoomScaleNormal="70" workbookViewId="0">
      <selection activeCell="V72" sqref="V7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54296875" customWidth="1"/>
    <col min="21" max="21" width="25.7265625" customWidth="1"/>
    <col min="22" max="22" width="15.81640625" customWidth="1"/>
  </cols>
  <sheetData>
    <row r="1" spans="1:25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5" ht="60.65" hidden="1" customHeight="1" x14ac:dyDescent="0.25"/>
    <row r="3" spans="1:25" s="3" customFormat="1" ht="12.75" customHeight="1" x14ac:dyDescent="0.25">
      <c r="K3" s="4"/>
      <c r="L3" s="4"/>
      <c r="M3" s="4"/>
      <c r="O3" s="5"/>
      <c r="P3" s="5"/>
      <c r="Q3" s="60"/>
    </row>
    <row r="4" spans="1:25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35">
      <c r="A5" s="12" t="s">
        <v>103</v>
      </c>
      <c r="B5" s="13" t="s">
        <v>3</v>
      </c>
      <c r="C5" s="14">
        <f>SUM('SEM36'!B115+1)</f>
        <v>46272</v>
      </c>
      <c r="D5" s="15" t="s">
        <v>4</v>
      </c>
      <c r="E5" s="16">
        <f>SUM(B75)</f>
        <v>46278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5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5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5">
      <c r="A9" s="309" t="s">
        <v>20</v>
      </c>
      <c r="B9" s="312">
        <f>SUM(C5)</f>
        <v>46272</v>
      </c>
      <c r="C9" s="290" t="s">
        <v>1836</v>
      </c>
      <c r="D9" s="292"/>
      <c r="E9" s="302"/>
      <c r="F9" s="302"/>
      <c r="G9" s="284">
        <v>0.34652777777777777</v>
      </c>
      <c r="H9" s="284">
        <v>0.52083333333333337</v>
      </c>
      <c r="I9" s="287">
        <v>0.5625</v>
      </c>
      <c r="J9" s="287">
        <v>0.70486111111111116</v>
      </c>
      <c r="K9" s="302"/>
      <c r="L9" s="302"/>
      <c r="M9" s="318">
        <f>(F9-E9)+(L9-K9)</f>
        <v>0</v>
      </c>
      <c r="N9" s="321">
        <f>(H9-G9)</f>
        <v>0.1743055555555556</v>
      </c>
      <c r="O9" s="324">
        <f>(J9-I9)</f>
        <v>0.14236111111111116</v>
      </c>
      <c r="P9" s="327">
        <f>SUM(M9:O28)</f>
        <v>0.31666666666666676</v>
      </c>
      <c r="R9" t="s">
        <v>1820</v>
      </c>
      <c r="S9" s="34" t="s">
        <v>25</v>
      </c>
    </row>
    <row r="10" spans="1:25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1821</v>
      </c>
    </row>
    <row r="11" spans="1:25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1828</v>
      </c>
      <c r="V11" s="34"/>
    </row>
    <row r="12" spans="1:25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/>
      <c r="T12" s="34" t="s">
        <v>267</v>
      </c>
      <c r="U12" s="34"/>
      <c r="V12" s="199" t="s">
        <v>193</v>
      </c>
      <c r="W12" s="221" t="s">
        <v>290</v>
      </c>
      <c r="X12" s="209" t="s">
        <v>201</v>
      </c>
      <c r="Y12" s="194">
        <v>1031625</v>
      </c>
    </row>
    <row r="13" spans="1:25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/>
      <c r="T13" s="34" t="s">
        <v>1829</v>
      </c>
      <c r="V13" s="199" t="s">
        <v>193</v>
      </c>
      <c r="W13" s="221" t="s">
        <v>311</v>
      </c>
      <c r="X13" s="209" t="s">
        <v>201</v>
      </c>
      <c r="Y13" s="194">
        <v>1031625</v>
      </c>
    </row>
    <row r="14" spans="1:25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 t="s">
        <v>1830</v>
      </c>
    </row>
    <row r="15" spans="1:25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/>
      <c r="T15" s="34" t="s">
        <v>1831</v>
      </c>
      <c r="W15" s="34"/>
    </row>
    <row r="16" spans="1:25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/>
      <c r="U16" s="34" t="s">
        <v>1832</v>
      </c>
      <c r="V16" s="198" t="s">
        <v>153</v>
      </c>
      <c r="W16" s="34"/>
    </row>
    <row r="17" spans="1:23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/>
      <c r="U17" s="34" t="s">
        <v>1834</v>
      </c>
      <c r="V17" s="198" t="s">
        <v>153</v>
      </c>
      <c r="W17" s="34"/>
    </row>
    <row r="18" spans="1:23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/>
      <c r="T18" s="34" t="s">
        <v>1833</v>
      </c>
    </row>
    <row r="19" spans="1:23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U19" s="34" t="s">
        <v>170</v>
      </c>
      <c r="V19" s="198" t="s">
        <v>153</v>
      </c>
    </row>
    <row r="20" spans="1:23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U20" s="34" t="s">
        <v>166</v>
      </c>
      <c r="V20" s="198" t="s">
        <v>153</v>
      </c>
      <c r="W20" s="34"/>
    </row>
    <row r="21" spans="1:23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U21" s="34" t="s">
        <v>209</v>
      </c>
    </row>
    <row r="22" spans="1:23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 t="s">
        <v>1837</v>
      </c>
      <c r="S22" s="34" t="s">
        <v>33</v>
      </c>
      <c r="U22" s="34"/>
      <c r="V22" s="34"/>
    </row>
    <row r="23" spans="1:23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232" t="s">
        <v>1835</v>
      </c>
      <c r="U23" s="34"/>
      <c r="V23" s="199" t="s">
        <v>193</v>
      </c>
    </row>
    <row r="24" spans="1:23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 t="s">
        <v>172</v>
      </c>
      <c r="S24" s="34" t="s">
        <v>33</v>
      </c>
      <c r="U24" s="34"/>
    </row>
    <row r="25" spans="1:23" ht="19.5" customHeight="1" x14ac:dyDescent="0.3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232" t="s">
        <v>181</v>
      </c>
      <c r="U25" s="34"/>
    </row>
    <row r="26" spans="1:23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34" t="s">
        <v>1838</v>
      </c>
      <c r="U26" s="34"/>
      <c r="V26" s="199" t="s">
        <v>193</v>
      </c>
    </row>
    <row r="27" spans="1:23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/>
      <c r="U27" s="34"/>
    </row>
    <row r="28" spans="1:23" ht="19.5" customHeight="1" x14ac:dyDescent="0.25">
      <c r="A28" s="311"/>
      <c r="B28" s="314"/>
      <c r="C28" s="296"/>
      <c r="D28" s="298"/>
      <c r="E28" s="304"/>
      <c r="F28" s="304"/>
      <c r="G28" s="286"/>
      <c r="H28" s="286"/>
      <c r="I28" s="289"/>
      <c r="J28" s="289"/>
      <c r="K28" s="304"/>
      <c r="L28" s="304"/>
      <c r="M28" s="320"/>
      <c r="N28" s="323"/>
      <c r="O28" s="326"/>
      <c r="P28" s="329"/>
      <c r="Q28" s="62">
        <v>0.29166666666666669</v>
      </c>
    </row>
    <row r="29" spans="1:23" ht="19.5" customHeight="1" x14ac:dyDescent="0.25">
      <c r="A29" s="309" t="s">
        <v>22</v>
      </c>
      <c r="B29" s="312">
        <f>SUM(B9+1)</f>
        <v>46273</v>
      </c>
      <c r="C29" s="336" t="s">
        <v>1824</v>
      </c>
      <c r="D29" s="337"/>
      <c r="E29" s="302">
        <v>0.25</v>
      </c>
      <c r="F29" s="302">
        <v>0.375</v>
      </c>
      <c r="G29" s="284">
        <v>0.375</v>
      </c>
      <c r="H29" s="284">
        <v>0.52083333333333337</v>
      </c>
      <c r="I29" s="287">
        <v>0.55208333333333337</v>
      </c>
      <c r="J29" s="287">
        <v>0.70833333333333337</v>
      </c>
      <c r="K29" s="302">
        <v>0.70833333333333337</v>
      </c>
      <c r="L29" s="302">
        <v>0.78472222222222221</v>
      </c>
      <c r="M29" s="318">
        <f>(F29-E29)+(L29-K29)</f>
        <v>0.20138888888888884</v>
      </c>
      <c r="N29" s="321">
        <f>(H29-G29)</f>
        <v>0.14583333333333337</v>
      </c>
      <c r="O29" s="324">
        <f>(J29-I29)</f>
        <v>0.15625</v>
      </c>
      <c r="P29" s="327">
        <f>SUM(M29:O32)</f>
        <v>0.50347222222222221</v>
      </c>
      <c r="R29" t="s">
        <v>1820</v>
      </c>
      <c r="S29" s="34"/>
    </row>
    <row r="30" spans="1:23" ht="19.5" customHeight="1" x14ac:dyDescent="0.3">
      <c r="A30" s="310"/>
      <c r="B30" s="313"/>
      <c r="C30" s="338"/>
      <c r="D30" s="339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232" t="s">
        <v>1821</v>
      </c>
    </row>
    <row r="31" spans="1:23" ht="19.5" customHeight="1" x14ac:dyDescent="0.25">
      <c r="A31" s="310"/>
      <c r="B31" s="313"/>
      <c r="C31" s="338"/>
      <c r="D31" s="339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34" t="s">
        <v>1826</v>
      </c>
      <c r="V31" s="199" t="s">
        <v>193</v>
      </c>
      <c r="W31" s="34"/>
    </row>
    <row r="32" spans="1:23" ht="19.5" customHeight="1" x14ac:dyDescent="0.25">
      <c r="A32" s="311"/>
      <c r="B32" s="314"/>
      <c r="C32" s="340"/>
      <c r="D32" s="341"/>
      <c r="E32" s="304"/>
      <c r="F32" s="304"/>
      <c r="G32" s="286"/>
      <c r="H32" s="286"/>
      <c r="I32" s="289"/>
      <c r="J32" s="289"/>
      <c r="K32" s="304"/>
      <c r="L32" s="304"/>
      <c r="M32" s="320"/>
      <c r="N32" s="323"/>
      <c r="O32" s="326"/>
      <c r="P32" s="329"/>
      <c r="Q32" s="62">
        <v>0.29166666666666669</v>
      </c>
    </row>
    <row r="33" spans="1:29" ht="19.5" customHeight="1" x14ac:dyDescent="0.25">
      <c r="A33" s="309" t="s">
        <v>26</v>
      </c>
      <c r="B33" s="312">
        <f>SUM(B29+1)</f>
        <v>46274</v>
      </c>
      <c r="C33" s="336" t="s">
        <v>1825</v>
      </c>
      <c r="D33" s="337"/>
      <c r="E33" s="302">
        <v>0.34375</v>
      </c>
      <c r="F33" s="302">
        <v>0.35416666666666669</v>
      </c>
      <c r="G33" s="284">
        <v>0.35416666666666669</v>
      </c>
      <c r="H33" s="284">
        <v>0.5</v>
      </c>
      <c r="I33" s="287">
        <v>0.58333333333333337</v>
      </c>
      <c r="J33" s="287">
        <v>0.72916666666666663</v>
      </c>
      <c r="K33" s="302">
        <v>0.5</v>
      </c>
      <c r="L33" s="302">
        <v>0.58333333333333337</v>
      </c>
      <c r="M33" s="318">
        <f>(F33-E33)+(L33-K33)</f>
        <v>9.3750000000000056E-2</v>
      </c>
      <c r="N33" s="321">
        <f>(H33-G33)</f>
        <v>0.14583333333333331</v>
      </c>
      <c r="O33" s="324">
        <f>(J33-I33)</f>
        <v>0.14583333333333326</v>
      </c>
      <c r="P33" s="327">
        <f>SUM(M33:O36)</f>
        <v>0.38541666666666663</v>
      </c>
      <c r="R33" t="s">
        <v>1820</v>
      </c>
      <c r="S33" s="34"/>
    </row>
    <row r="34" spans="1:29" ht="19.5" customHeight="1" x14ac:dyDescent="0.3">
      <c r="A34" s="310"/>
      <c r="B34" s="313"/>
      <c r="C34" s="338"/>
      <c r="D34" s="339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S34" s="232" t="s">
        <v>1821</v>
      </c>
    </row>
    <row r="35" spans="1:29" ht="19.5" customHeight="1" x14ac:dyDescent="0.25">
      <c r="A35" s="310"/>
      <c r="B35" s="313"/>
      <c r="C35" s="338"/>
      <c r="D35" s="339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S35" s="34" t="s">
        <v>1827</v>
      </c>
      <c r="V35" s="199" t="s">
        <v>193</v>
      </c>
    </row>
    <row r="36" spans="1:29" ht="19.5" customHeight="1" x14ac:dyDescent="0.25">
      <c r="A36" s="311"/>
      <c r="B36" s="314"/>
      <c r="C36" s="340"/>
      <c r="D36" s="341"/>
      <c r="E36" s="304"/>
      <c r="F36" s="304"/>
      <c r="G36" s="286"/>
      <c r="H36" s="286"/>
      <c r="I36" s="289"/>
      <c r="J36" s="289"/>
      <c r="K36" s="304"/>
      <c r="L36" s="304"/>
      <c r="M36" s="320"/>
      <c r="N36" s="323"/>
      <c r="O36" s="326"/>
      <c r="P36" s="329"/>
      <c r="Q36" s="62">
        <v>0.29166666666666669</v>
      </c>
    </row>
    <row r="37" spans="1:29" ht="19.5" customHeight="1" x14ac:dyDescent="0.25">
      <c r="A37" s="309" t="s">
        <v>30</v>
      </c>
      <c r="B37" s="312">
        <f>SUM(B33+1)</f>
        <v>46275</v>
      </c>
      <c r="C37" s="290" t="s">
        <v>1845</v>
      </c>
      <c r="D37" s="292"/>
      <c r="E37" s="299"/>
      <c r="F37" s="299"/>
      <c r="G37" s="284">
        <v>0.33333333333333331</v>
      </c>
      <c r="H37" s="284">
        <v>0.52083333333333337</v>
      </c>
      <c r="I37" s="287">
        <v>0.56944444444444442</v>
      </c>
      <c r="J37" s="287">
        <v>0.74375000000000002</v>
      </c>
      <c r="K37" s="299"/>
      <c r="L37" s="299"/>
      <c r="M37" s="318">
        <f>(F56-E56)+(L56-K56)</f>
        <v>0</v>
      </c>
      <c r="N37" s="321">
        <f>(H37-G37)</f>
        <v>0.18750000000000006</v>
      </c>
      <c r="O37" s="324">
        <f>(J37-I37)</f>
        <v>0.1743055555555556</v>
      </c>
      <c r="P37" s="327">
        <f>SUM(M37:O56)</f>
        <v>0.36180555555555566</v>
      </c>
      <c r="R37" t="s">
        <v>1820</v>
      </c>
      <c r="S37" s="34" t="s">
        <v>45</v>
      </c>
      <c r="W37" s="34"/>
    </row>
    <row r="38" spans="1:29" ht="19.5" customHeight="1" x14ac:dyDescent="0.3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232" t="s">
        <v>1821</v>
      </c>
      <c r="W38" s="34"/>
    </row>
    <row r="39" spans="1:29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t="s">
        <v>1839</v>
      </c>
      <c r="U39" s="198" t="s">
        <v>153</v>
      </c>
      <c r="V39" s="203" t="s">
        <v>1840</v>
      </c>
      <c r="W39" s="188"/>
    </row>
    <row r="40" spans="1:29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S40" s="34" t="s">
        <v>1841</v>
      </c>
      <c r="W40" s="34"/>
    </row>
    <row r="41" spans="1:29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T41" s="34" t="s">
        <v>1842</v>
      </c>
      <c r="V41" s="198" t="s">
        <v>153</v>
      </c>
    </row>
    <row r="42" spans="1:29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T42" s="34" t="s">
        <v>1843</v>
      </c>
      <c r="V42" s="198" t="s">
        <v>153</v>
      </c>
    </row>
    <row r="43" spans="1:29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T43" s="34" t="s">
        <v>1844</v>
      </c>
      <c r="V43" s="198" t="s">
        <v>153</v>
      </c>
      <c r="X43" s="34"/>
    </row>
    <row r="44" spans="1:29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t="s">
        <v>316</v>
      </c>
      <c r="T44" s="34"/>
      <c r="V44" s="34"/>
      <c r="X44" s="34"/>
    </row>
    <row r="45" spans="1:29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T45" s="34" t="s">
        <v>267</v>
      </c>
      <c r="U45" s="34" t="s">
        <v>1849</v>
      </c>
      <c r="V45" s="198" t="s">
        <v>153</v>
      </c>
      <c r="W45" s="221" t="s">
        <v>290</v>
      </c>
      <c r="X45" s="227" t="s">
        <v>201</v>
      </c>
      <c r="Y45" s="217">
        <v>1031625</v>
      </c>
      <c r="Z45" s="195" t="s">
        <v>905</v>
      </c>
      <c r="AA45" s="189"/>
      <c r="AB45" s="189"/>
      <c r="AC45" s="189"/>
    </row>
    <row r="46" spans="1:29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T46" s="34" t="s">
        <v>1829</v>
      </c>
      <c r="U46" t="s">
        <v>1850</v>
      </c>
      <c r="V46" s="198" t="s">
        <v>153</v>
      </c>
      <c r="W46" s="221" t="s">
        <v>311</v>
      </c>
      <c r="X46" s="227" t="s">
        <v>201</v>
      </c>
      <c r="Y46" s="217">
        <v>1031625</v>
      </c>
      <c r="Z46" s="195" t="s">
        <v>905</v>
      </c>
      <c r="AA46" s="189"/>
      <c r="AB46" s="189"/>
      <c r="AC46" s="189"/>
    </row>
    <row r="47" spans="1:29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t="s">
        <v>476</v>
      </c>
      <c r="T47" s="34"/>
      <c r="W47" s="34"/>
      <c r="X47" s="34"/>
    </row>
    <row r="48" spans="1:29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T48" s="34" t="s">
        <v>1848</v>
      </c>
      <c r="U48" t="s">
        <v>1851</v>
      </c>
      <c r="V48" s="198" t="s">
        <v>153</v>
      </c>
      <c r="W48" s="34"/>
      <c r="X48" s="34"/>
    </row>
    <row r="49" spans="1:29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t="s">
        <v>1852</v>
      </c>
      <c r="T49" s="34"/>
      <c r="V49" s="198" t="s">
        <v>153</v>
      </c>
      <c r="W49" s="34"/>
      <c r="X49" s="34"/>
    </row>
    <row r="50" spans="1:29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t="s">
        <v>1853</v>
      </c>
      <c r="T50" s="34"/>
      <c r="V50" s="199" t="s">
        <v>193</v>
      </c>
      <c r="W50" s="34"/>
      <c r="X50" s="34"/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 t="s">
        <v>1575</v>
      </c>
      <c r="S51" s="34" t="s">
        <v>24</v>
      </c>
      <c r="X51" s="34"/>
    </row>
    <row r="52" spans="1:29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S52" s="232" t="s">
        <v>1576</v>
      </c>
    </row>
    <row r="53" spans="1:29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1846</v>
      </c>
      <c r="W53" s="198" t="s">
        <v>153</v>
      </c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 t="s">
        <v>1847</v>
      </c>
      <c r="V54" s="34"/>
    </row>
    <row r="55" spans="1:29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S55" s="34"/>
      <c r="T55" s="34" t="s">
        <v>280</v>
      </c>
      <c r="U55" s="34" t="s">
        <v>1581</v>
      </c>
      <c r="V55" s="198" t="s">
        <v>153</v>
      </c>
      <c r="W55" s="221" t="s">
        <v>1706</v>
      </c>
      <c r="X55" s="227" t="s">
        <v>201</v>
      </c>
      <c r="Y55" s="217">
        <v>1031727</v>
      </c>
    </row>
    <row r="56" spans="1:29" ht="19.5" customHeight="1" x14ac:dyDescent="0.25">
      <c r="A56" s="311"/>
      <c r="B56" s="314"/>
      <c r="C56" s="296"/>
      <c r="D56" s="298"/>
      <c r="E56" s="301"/>
      <c r="F56" s="301"/>
      <c r="G56" s="286"/>
      <c r="H56" s="286"/>
      <c r="I56" s="289"/>
      <c r="J56" s="289"/>
      <c r="K56" s="301"/>
      <c r="L56" s="301"/>
      <c r="M56" s="320"/>
      <c r="N56" s="323"/>
      <c r="O56" s="326"/>
      <c r="P56" s="329"/>
      <c r="Q56" s="62">
        <v>0.29166666666666669</v>
      </c>
    </row>
    <row r="57" spans="1:29" ht="19.5" customHeight="1" x14ac:dyDescent="0.25">
      <c r="A57" s="309" t="s">
        <v>31</v>
      </c>
      <c r="B57" s="312">
        <f>SUM(B37+1)</f>
        <v>46276</v>
      </c>
      <c r="C57" s="290" t="s">
        <v>1860</v>
      </c>
      <c r="D57" s="292"/>
      <c r="E57" s="302"/>
      <c r="F57" s="302"/>
      <c r="G57" s="284">
        <v>0.33680555555555558</v>
      </c>
      <c r="H57" s="284">
        <v>0.52083333333333337</v>
      </c>
      <c r="I57" s="287">
        <v>0.54166666666666663</v>
      </c>
      <c r="J57" s="287">
        <v>0.70208333333333328</v>
      </c>
      <c r="K57" s="302"/>
      <c r="L57" s="302"/>
      <c r="M57" s="318">
        <f>(F57-E57)+(L57-K57)</f>
        <v>0</v>
      </c>
      <c r="N57" s="321">
        <f>(H57-G57)</f>
        <v>0.18402777777777779</v>
      </c>
      <c r="O57" s="324">
        <f>(J57-I57)</f>
        <v>0.16041666666666665</v>
      </c>
      <c r="P57" s="327">
        <f>SUM(M57:O73)</f>
        <v>0.34444444444444444</v>
      </c>
      <c r="R57" t="s">
        <v>1854</v>
      </c>
      <c r="S57" s="34" t="s">
        <v>24</v>
      </c>
    </row>
    <row r="58" spans="1:29" ht="19.5" customHeight="1" x14ac:dyDescent="0.3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S58" s="232" t="s">
        <v>1855</v>
      </c>
    </row>
    <row r="59" spans="1:29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t="s">
        <v>1856</v>
      </c>
    </row>
    <row r="60" spans="1:29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T60" s="34" t="s">
        <v>280</v>
      </c>
      <c r="U60" s="202">
        <v>248993508126903</v>
      </c>
      <c r="V60" s="198" t="s">
        <v>153</v>
      </c>
      <c r="W60" s="221" t="s">
        <v>1706</v>
      </c>
      <c r="X60" s="227" t="s">
        <v>201</v>
      </c>
      <c r="Y60" s="215">
        <v>103178</v>
      </c>
      <c r="Z60" s="195" t="s">
        <v>1028</v>
      </c>
      <c r="AA60" s="189"/>
      <c r="AB60" s="189"/>
    </row>
    <row r="61" spans="1:29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 t="s">
        <v>248</v>
      </c>
      <c r="U61" s="1"/>
      <c r="V61" s="1"/>
      <c r="W61" s="34"/>
    </row>
    <row r="62" spans="1:29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34"/>
      <c r="T62" s="34" t="s">
        <v>160</v>
      </c>
      <c r="U62" s="202">
        <v>2413408126901</v>
      </c>
      <c r="V62" s="198" t="s">
        <v>153</v>
      </c>
      <c r="W62" s="221" t="s">
        <v>196</v>
      </c>
      <c r="X62" s="227" t="s">
        <v>201</v>
      </c>
      <c r="Y62" s="217">
        <v>1030180</v>
      </c>
      <c r="Z62" s="195" t="s">
        <v>905</v>
      </c>
      <c r="AA62" s="189"/>
      <c r="AB62" s="189"/>
      <c r="AC62" s="189"/>
    </row>
    <row r="63" spans="1:29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 t="s">
        <v>1575</v>
      </c>
      <c r="S63" s="34" t="s">
        <v>24</v>
      </c>
      <c r="W63" s="34"/>
    </row>
    <row r="64" spans="1:29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S64" s="232" t="s">
        <v>1576</v>
      </c>
      <c r="W64" s="34"/>
    </row>
    <row r="65" spans="1:29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34" t="s">
        <v>1857</v>
      </c>
      <c r="W65" s="34"/>
    </row>
    <row r="66" spans="1:29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T66" s="34" t="s">
        <v>1455</v>
      </c>
      <c r="U66" s="193">
        <v>2413410149301</v>
      </c>
      <c r="V66" s="198" t="s">
        <v>153</v>
      </c>
      <c r="W66" s="221" t="s">
        <v>370</v>
      </c>
      <c r="X66" s="227" t="s">
        <v>201</v>
      </c>
      <c r="Y66" s="217">
        <v>1030329</v>
      </c>
      <c r="Z66" s="195" t="s">
        <v>905</v>
      </c>
      <c r="AA66" s="189"/>
      <c r="AB66" s="189"/>
      <c r="AC66" s="189"/>
    </row>
    <row r="67" spans="1:29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s="34" t="s">
        <v>1858</v>
      </c>
      <c r="U67" s="193">
        <v>2413412170201</v>
      </c>
      <c r="V67" s="198" t="s">
        <v>153</v>
      </c>
      <c r="W67" s="221" t="s">
        <v>372</v>
      </c>
      <c r="X67" s="227" t="s">
        <v>201</v>
      </c>
      <c r="Y67" s="217">
        <v>1030329</v>
      </c>
      <c r="Z67" s="195" t="s">
        <v>905</v>
      </c>
      <c r="AA67" s="189"/>
      <c r="AB67" s="189"/>
      <c r="AC67" s="189"/>
    </row>
    <row r="68" spans="1:29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1820</v>
      </c>
      <c r="S68" s="34" t="s">
        <v>29</v>
      </c>
      <c r="T68" s="34"/>
      <c r="U68" s="34"/>
      <c r="V68" s="34"/>
      <c r="W68" s="34"/>
    </row>
    <row r="69" spans="1:29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S69" s="232" t="s">
        <v>1821</v>
      </c>
      <c r="U69" s="1"/>
      <c r="V69" s="1"/>
      <c r="W69" s="34"/>
    </row>
    <row r="70" spans="1:29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 t="s">
        <v>1859</v>
      </c>
      <c r="U70" s="1"/>
      <c r="V70" s="1"/>
      <c r="W70" s="198" t="s">
        <v>153</v>
      </c>
      <c r="X70" s="209" t="s">
        <v>201</v>
      </c>
      <c r="Y70" s="194">
        <v>1031769</v>
      </c>
    </row>
    <row r="71" spans="1:29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S71" s="34" t="s">
        <v>1861</v>
      </c>
      <c r="U71" s="1"/>
      <c r="V71" s="198" t="s">
        <v>153</v>
      </c>
      <c r="W71" s="34"/>
    </row>
    <row r="72" spans="1:29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S72" s="34"/>
      <c r="T72" s="34" t="s">
        <v>1862</v>
      </c>
      <c r="U72" s="1"/>
      <c r="V72" s="199" t="s">
        <v>193</v>
      </c>
      <c r="W72" s="34"/>
    </row>
    <row r="73" spans="1:29" ht="19.5" customHeight="1" x14ac:dyDescent="0.25">
      <c r="A73" s="311"/>
      <c r="B73" s="314"/>
      <c r="C73" s="296"/>
      <c r="D73" s="298"/>
      <c r="E73" s="304"/>
      <c r="F73" s="304"/>
      <c r="G73" s="286"/>
      <c r="H73" s="286"/>
      <c r="I73" s="289"/>
      <c r="J73" s="289"/>
      <c r="K73" s="304"/>
      <c r="L73" s="304"/>
      <c r="M73" s="320"/>
      <c r="N73" s="323"/>
      <c r="O73" s="326"/>
      <c r="P73" s="329"/>
      <c r="Q73" s="62">
        <v>0.29166666666666669</v>
      </c>
      <c r="W73" s="34"/>
    </row>
    <row r="74" spans="1:29" ht="19.5" customHeight="1" x14ac:dyDescent="0.25">
      <c r="A74" s="35" t="s">
        <v>34</v>
      </c>
      <c r="B74" s="36">
        <f>SUM(B57+1)</f>
        <v>46277</v>
      </c>
      <c r="C74" s="290"/>
      <c r="D74" s="292"/>
      <c r="E74" s="299"/>
      <c r="F74" s="299"/>
      <c r="G74" s="299"/>
      <c r="H74" s="299"/>
      <c r="I74" s="299"/>
      <c r="J74" s="299"/>
      <c r="K74" s="299"/>
      <c r="L74" s="299"/>
      <c r="M74" s="318"/>
      <c r="N74" s="318"/>
      <c r="O74" s="318"/>
      <c r="P74" s="318"/>
    </row>
    <row r="75" spans="1:29" ht="19.5" customHeight="1" x14ac:dyDescent="0.25">
      <c r="A75" s="37" t="s">
        <v>35</v>
      </c>
      <c r="B75" s="36">
        <f>SUM(B74+1)</f>
        <v>46278</v>
      </c>
      <c r="C75" s="296"/>
      <c r="D75" s="298"/>
      <c r="E75" s="301"/>
      <c r="F75" s="301"/>
      <c r="G75" s="301"/>
      <c r="H75" s="301"/>
      <c r="I75" s="301"/>
      <c r="J75" s="301"/>
      <c r="K75" s="301"/>
      <c r="L75" s="301"/>
      <c r="M75" s="320"/>
      <c r="N75" s="320"/>
      <c r="O75" s="320"/>
      <c r="P75" s="320"/>
    </row>
    <row r="76" spans="1:29" ht="30" customHeight="1" x14ac:dyDescent="0.25">
      <c r="A76" s="38"/>
      <c r="B76" s="38"/>
      <c r="C76" s="38"/>
      <c r="D76" s="38"/>
      <c r="E76" s="39"/>
      <c r="F76" s="40"/>
      <c r="G76" s="40"/>
      <c r="H76" s="38"/>
      <c r="I76" s="38"/>
      <c r="J76" s="38"/>
      <c r="K76" s="41"/>
      <c r="L76" s="41"/>
      <c r="M76" s="41"/>
      <c r="N76" s="38"/>
    </row>
    <row r="77" spans="1:29" ht="30.75" customHeight="1" x14ac:dyDescent="0.25">
      <c r="A77" s="38"/>
      <c r="B77" s="38"/>
      <c r="C77" s="38"/>
      <c r="D77" s="38"/>
      <c r="F77" s="38"/>
      <c r="G77" s="38"/>
      <c r="H77" s="38"/>
      <c r="I77" s="38"/>
      <c r="J77" s="330" t="s">
        <v>36</v>
      </c>
      <c r="K77" s="330"/>
      <c r="L77" s="330"/>
      <c r="M77" s="108">
        <f>SUM(M9+M29+M33+M37+M57+M74+M75)</f>
        <v>0.2951388888888889</v>
      </c>
      <c r="N77" s="110">
        <f>SUM(N9+N29+N33+N37+N57+N74+N75)</f>
        <v>0.83750000000000013</v>
      </c>
      <c r="O77" s="109">
        <f>SUM(O9+O29+O33+O37+O57+O74+O75)</f>
        <v>0.77916666666666667</v>
      </c>
      <c r="P77" s="111">
        <f>SUM(P9+P29+P33+P37+P57+P74+P75)</f>
        <v>1.911805555555556</v>
      </c>
    </row>
    <row r="78" spans="1:29" ht="30.75" customHeight="1" x14ac:dyDescent="0.25">
      <c r="A78" s="38"/>
      <c r="B78" s="38"/>
      <c r="C78" s="38"/>
      <c r="D78" s="38"/>
      <c r="F78" s="38"/>
      <c r="G78" s="38"/>
      <c r="H78" s="38"/>
      <c r="I78" s="38"/>
      <c r="J78" s="330" t="s">
        <v>37</v>
      </c>
      <c r="K78" s="330"/>
      <c r="L78" s="331"/>
      <c r="M78" s="42"/>
      <c r="N78" s="51">
        <f>SUM(Q9:Q75)</f>
        <v>1.4583333333333335</v>
      </c>
      <c r="O78" s="43"/>
    </row>
    <row r="79" spans="1:29" ht="30.75" customHeight="1" x14ac:dyDescent="0.25">
      <c r="A79" s="38"/>
      <c r="B79" s="38"/>
      <c r="C79" s="38"/>
      <c r="D79" s="38"/>
      <c r="F79" s="38"/>
      <c r="G79" s="38"/>
      <c r="H79" s="38"/>
      <c r="I79" s="38"/>
      <c r="J79" s="330" t="s">
        <v>38</v>
      </c>
      <c r="K79" s="330"/>
      <c r="L79" s="331"/>
      <c r="M79" s="42"/>
      <c r="N79" s="51">
        <f>SUM(P77-N78)</f>
        <v>0.4534722222222225</v>
      </c>
      <c r="O79" s="43"/>
    </row>
    <row r="80" spans="1:29" ht="30.75" customHeight="1" x14ac:dyDescent="0.25">
      <c r="A80" s="38"/>
      <c r="B80" s="38"/>
      <c r="C80" s="38"/>
      <c r="D80" s="38"/>
      <c r="F80" s="38"/>
      <c r="G80" s="38"/>
      <c r="H80" s="38"/>
      <c r="I80" s="38"/>
      <c r="J80" s="330" t="s">
        <v>39</v>
      </c>
      <c r="K80" s="330"/>
      <c r="L80" s="331"/>
      <c r="M80" s="42"/>
      <c r="N80" s="51">
        <f>'SEM36'!N121</f>
        <v>11.414583333333331</v>
      </c>
      <c r="O80" s="43"/>
    </row>
    <row r="81" spans="6:15" ht="30.75" customHeight="1" x14ac:dyDescent="0.25">
      <c r="H81" s="38"/>
      <c r="I81" s="38"/>
      <c r="J81" s="330" t="s">
        <v>40</v>
      </c>
      <c r="K81" s="330"/>
      <c r="L81" s="331"/>
      <c r="M81" s="44"/>
      <c r="N81" s="52">
        <f>N79+N80</f>
        <v>11.868055555555554</v>
      </c>
      <c r="O81" s="45"/>
    </row>
    <row r="88" spans="6:15" x14ac:dyDescent="0.25">
      <c r="F88" s="38"/>
      <c r="G88" s="38"/>
      <c r="H88" s="38"/>
      <c r="I88" s="38"/>
    </row>
    <row r="89" spans="6:15" x14ac:dyDescent="0.25">
      <c r="F89" s="38"/>
      <c r="G89" s="38"/>
      <c r="H89" s="38"/>
      <c r="I89" s="38"/>
    </row>
    <row r="90" spans="6:15" x14ac:dyDescent="0.25">
      <c r="F90" s="38"/>
      <c r="G90" s="38"/>
      <c r="H90" s="38"/>
      <c r="I90" s="38"/>
    </row>
    <row r="91" spans="6:15" x14ac:dyDescent="0.25">
      <c r="F91" s="38"/>
      <c r="G91" s="38"/>
      <c r="H91" s="38"/>
      <c r="I91" s="38"/>
    </row>
    <row r="92" spans="6:15" x14ac:dyDescent="0.25">
      <c r="F92" s="38"/>
      <c r="G92" s="38"/>
      <c r="H92" s="38"/>
      <c r="I92" s="38"/>
    </row>
    <row r="93" spans="6:15" x14ac:dyDescent="0.25">
      <c r="F93" s="38"/>
      <c r="G93" s="38"/>
      <c r="H93" s="38"/>
      <c r="I93" s="38"/>
    </row>
  </sheetData>
  <mergeCells count="99">
    <mergeCell ref="P74:P75"/>
    <mergeCell ref="I74:I75"/>
    <mergeCell ref="J74:J75"/>
    <mergeCell ref="K74:K75"/>
    <mergeCell ref="L74:L75"/>
    <mergeCell ref="O74:O75"/>
    <mergeCell ref="N74:N75"/>
    <mergeCell ref="M74:M75"/>
    <mergeCell ref="C74:D75"/>
    <mergeCell ref="E74:E75"/>
    <mergeCell ref="F74:F75"/>
    <mergeCell ref="G74:G75"/>
    <mergeCell ref="H74:H75"/>
    <mergeCell ref="Q6:Q7"/>
    <mergeCell ref="M57:M73"/>
    <mergeCell ref="N57:N73"/>
    <mergeCell ref="O57:O73"/>
    <mergeCell ref="P57:P73"/>
    <mergeCell ref="M37:M56"/>
    <mergeCell ref="N37:N56"/>
    <mergeCell ref="O37:O56"/>
    <mergeCell ref="P37:P56"/>
    <mergeCell ref="O33:O36"/>
    <mergeCell ref="P33:P36"/>
    <mergeCell ref="M29:M32"/>
    <mergeCell ref="N29:N32"/>
    <mergeCell ref="O29:O32"/>
    <mergeCell ref="P29:P32"/>
    <mergeCell ref="N33:N36"/>
    <mergeCell ref="F29:F32"/>
    <mergeCell ref="F33:F36"/>
    <mergeCell ref="F37:F56"/>
    <mergeCell ref="F57:F73"/>
    <mergeCell ref="K29:K32"/>
    <mergeCell ref="K57:K73"/>
    <mergeCell ref="H29:H32"/>
    <mergeCell ref="H33:H36"/>
    <mergeCell ref="H37:H56"/>
    <mergeCell ref="H57:H73"/>
    <mergeCell ref="J57:J73"/>
    <mergeCell ref="I57:I73"/>
    <mergeCell ref="G29:G32"/>
    <mergeCell ref="G33:G36"/>
    <mergeCell ref="G37:G56"/>
    <mergeCell ref="G57:G73"/>
    <mergeCell ref="C29:D32"/>
    <mergeCell ref="C33:D36"/>
    <mergeCell ref="C37:D56"/>
    <mergeCell ref="C57:D73"/>
    <mergeCell ref="E29:E32"/>
    <mergeCell ref="E33:E36"/>
    <mergeCell ref="E37:E56"/>
    <mergeCell ref="E57:E73"/>
    <mergeCell ref="A57:A73"/>
    <mergeCell ref="B29:B32"/>
    <mergeCell ref="B33:B36"/>
    <mergeCell ref="B37:B56"/>
    <mergeCell ref="B57:B73"/>
    <mergeCell ref="I29:I32"/>
    <mergeCell ref="I33:I36"/>
    <mergeCell ref="I37:I56"/>
    <mergeCell ref="J81:L81"/>
    <mergeCell ref="J77:L77"/>
    <mergeCell ref="J78:L78"/>
    <mergeCell ref="J79:L79"/>
    <mergeCell ref="J80:L80"/>
    <mergeCell ref="L57:L73"/>
    <mergeCell ref="M33:M36"/>
    <mergeCell ref="A29:A32"/>
    <mergeCell ref="A33:A36"/>
    <mergeCell ref="A37:A56"/>
    <mergeCell ref="E9:E28"/>
    <mergeCell ref="K9:K28"/>
    <mergeCell ref="J9:J28"/>
    <mergeCell ref="J29:J32"/>
    <mergeCell ref="J33:J36"/>
    <mergeCell ref="J37:J56"/>
    <mergeCell ref="L29:L32"/>
    <mergeCell ref="K33:K36"/>
    <mergeCell ref="L33:L36"/>
    <mergeCell ref="K37:K56"/>
    <mergeCell ref="L37:L56"/>
    <mergeCell ref="I9:I28"/>
    <mergeCell ref="A1:N1"/>
    <mergeCell ref="G6:H6"/>
    <mergeCell ref="I6:J6"/>
    <mergeCell ref="K6:L6"/>
    <mergeCell ref="M6:P6"/>
    <mergeCell ref="A9:A28"/>
    <mergeCell ref="M9:M28"/>
    <mergeCell ref="N9:N28"/>
    <mergeCell ref="O9:O28"/>
    <mergeCell ref="P9:P28"/>
    <mergeCell ref="B9:B28"/>
    <mergeCell ref="C9:D28"/>
    <mergeCell ref="F9:F28"/>
    <mergeCell ref="L9:L28"/>
    <mergeCell ref="G9:G28"/>
    <mergeCell ref="H9:H2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1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88">
    <pageSetUpPr fitToPage="1"/>
  </sheetPr>
  <dimension ref="A1:AE96"/>
  <sheetViews>
    <sheetView topLeftCell="A16" zoomScale="90" workbookViewId="0">
      <selection activeCell="T51" sqref="T51:Z5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5.453125" customWidth="1"/>
    <col min="20" max="20" width="23.81640625" customWidth="1"/>
    <col min="21" max="21" width="13" customWidth="1"/>
    <col min="22" max="22" width="12.7265625" customWidth="1"/>
    <col min="23" max="24" width="13.1796875" customWidth="1"/>
  </cols>
  <sheetData>
    <row r="1" spans="1:30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0" ht="60.65" hidden="1" customHeight="1" x14ac:dyDescent="0.25"/>
    <row r="3" spans="1:30" s="3" customFormat="1" ht="12.75" customHeight="1" x14ac:dyDescent="0.25">
      <c r="K3" s="4"/>
      <c r="L3" s="4"/>
      <c r="M3" s="4"/>
      <c r="O3" s="5"/>
      <c r="P3" s="5"/>
      <c r="Q3" s="60"/>
    </row>
    <row r="4" spans="1:30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30" ht="39" customHeight="1" x14ac:dyDescent="0.35">
      <c r="A5" s="12" t="s">
        <v>104</v>
      </c>
      <c r="B5" s="13" t="s">
        <v>3</v>
      </c>
      <c r="C5" s="14">
        <f>SUM('SEM37'!B75+1)</f>
        <v>46279</v>
      </c>
      <c r="D5" s="15" t="s">
        <v>4</v>
      </c>
      <c r="E5" s="16">
        <f>SUM(B78)</f>
        <v>46285</v>
      </c>
      <c r="F5" s="17"/>
      <c r="G5" s="17"/>
      <c r="H5" s="17"/>
      <c r="I5" s="17"/>
      <c r="J5" s="17"/>
      <c r="K5" s="18"/>
      <c r="L5" s="18"/>
      <c r="P5" s="19"/>
    </row>
    <row r="6" spans="1:30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30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30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30" ht="19.5" customHeight="1" x14ac:dyDescent="0.25">
      <c r="A9" s="309" t="s">
        <v>20</v>
      </c>
      <c r="B9" s="312">
        <f>SUM(C5)</f>
        <v>46279</v>
      </c>
      <c r="C9" s="290" t="s">
        <v>1864</v>
      </c>
      <c r="D9" s="292"/>
      <c r="E9" s="302"/>
      <c r="F9" s="302"/>
      <c r="G9" s="284">
        <v>0.36736111111111114</v>
      </c>
      <c r="H9" s="284">
        <v>0.52083333333333337</v>
      </c>
      <c r="I9" s="287">
        <v>0.54166666666666663</v>
      </c>
      <c r="J9" s="287">
        <v>0.70763888888888893</v>
      </c>
      <c r="K9" s="302"/>
      <c r="L9" s="302"/>
      <c r="M9" s="318">
        <f>(F9-E9)+(L9-K9)</f>
        <v>0</v>
      </c>
      <c r="N9" s="321">
        <f>(H9-G9)</f>
        <v>0.15347222222222223</v>
      </c>
      <c r="O9" s="324">
        <f>(J9-I9)</f>
        <v>0.1659722222222223</v>
      </c>
      <c r="P9" s="327">
        <f>SUM(M9:O31)</f>
        <v>0.31944444444444453</v>
      </c>
      <c r="R9" s="34" t="s">
        <v>840</v>
      </c>
      <c r="S9" s="34" t="s">
        <v>33</v>
      </c>
      <c r="V9" s="34"/>
    </row>
    <row r="10" spans="1:30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34" t="s">
        <v>1863</v>
      </c>
      <c r="V10" s="34"/>
      <c r="W10" s="198" t="s">
        <v>153</v>
      </c>
      <c r="X10" s="34"/>
    </row>
    <row r="11" spans="1:30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 t="s">
        <v>835</v>
      </c>
      <c r="S11" s="34" t="s">
        <v>47</v>
      </c>
      <c r="V11" s="34"/>
      <c r="W11" s="34"/>
      <c r="X11" s="34"/>
      <c r="Z11" s="34"/>
    </row>
    <row r="12" spans="1:30" ht="19.5" customHeight="1" x14ac:dyDescent="0.3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232" t="s">
        <v>836</v>
      </c>
      <c r="T12" s="34"/>
      <c r="U12" s="34"/>
      <c r="V12" s="34"/>
      <c r="W12" s="34"/>
      <c r="X12" s="34"/>
      <c r="Z12" s="34"/>
    </row>
    <row r="13" spans="1:30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/>
      <c r="S13" t="s">
        <v>799</v>
      </c>
      <c r="T13" s="34"/>
      <c r="U13" s="34"/>
      <c r="V13" s="198" t="s">
        <v>153</v>
      </c>
      <c r="X13" s="34"/>
      <c r="Y13" s="34"/>
      <c r="Z13" s="34"/>
    </row>
    <row r="14" spans="1:30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T14" s="34" t="s">
        <v>197</v>
      </c>
      <c r="U14" s="280" t="s">
        <v>986</v>
      </c>
      <c r="V14" s="280"/>
      <c r="W14" s="198" t="s">
        <v>153</v>
      </c>
      <c r="X14" s="221" t="s">
        <v>290</v>
      </c>
      <c r="Y14" s="209" t="s">
        <v>201</v>
      </c>
      <c r="Z14" s="194">
        <v>1031558</v>
      </c>
      <c r="AA14" s="203" t="s">
        <v>905</v>
      </c>
      <c r="AB14" s="188"/>
      <c r="AC14" s="188"/>
      <c r="AD14" s="188"/>
    </row>
    <row r="15" spans="1:30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/>
      <c r="T15" t="s">
        <v>267</v>
      </c>
      <c r="U15" s="281" t="s">
        <v>1216</v>
      </c>
      <c r="V15" s="281"/>
      <c r="W15" s="198" t="s">
        <v>153</v>
      </c>
      <c r="X15" s="221" t="s">
        <v>374</v>
      </c>
      <c r="Y15" s="209" t="s">
        <v>201</v>
      </c>
      <c r="Z15" s="194">
        <v>1031807</v>
      </c>
      <c r="AA15" s="203" t="s">
        <v>1870</v>
      </c>
      <c r="AB15" s="188"/>
      <c r="AC15" s="188"/>
      <c r="AD15" s="188"/>
    </row>
    <row r="16" spans="1:30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4" t="s">
        <v>825</v>
      </c>
      <c r="S16" s="34" t="s">
        <v>33</v>
      </c>
      <c r="T16" s="34"/>
      <c r="V16" s="34"/>
      <c r="W16" s="34"/>
      <c r="X16" s="34"/>
    </row>
    <row r="17" spans="1:31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232" t="s">
        <v>288</v>
      </c>
      <c r="V17" s="34"/>
      <c r="Z17" s="34"/>
    </row>
    <row r="18" spans="1:31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 t="s">
        <v>225</v>
      </c>
      <c r="U18" s="34"/>
      <c r="V18" s="34"/>
      <c r="W18" s="34"/>
      <c r="X18" s="198" t="s">
        <v>153</v>
      </c>
      <c r="Z18" s="34"/>
    </row>
    <row r="19" spans="1:31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/>
      <c r="T19" s="277" t="s">
        <v>1865</v>
      </c>
      <c r="U19" s="278"/>
      <c r="V19" s="34"/>
      <c r="W19" s="34"/>
      <c r="X19" s="34"/>
      <c r="Z19" s="34"/>
    </row>
    <row r="20" spans="1:31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s="34" t="s">
        <v>163</v>
      </c>
      <c r="U20" s="34"/>
      <c r="V20" s="348">
        <v>2403011163902</v>
      </c>
      <c r="W20" s="348"/>
      <c r="X20" s="198" t="s">
        <v>153</v>
      </c>
      <c r="Y20" s="221" t="s">
        <v>290</v>
      </c>
      <c r="Z20" s="209" t="s">
        <v>201</v>
      </c>
      <c r="AA20" s="194">
        <v>1030575</v>
      </c>
      <c r="AB20" s="195" t="s">
        <v>952</v>
      </c>
      <c r="AC20" s="189"/>
      <c r="AD20" s="189"/>
      <c r="AE20" s="189"/>
    </row>
    <row r="21" spans="1:31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/>
      <c r="T21" s="34" t="s">
        <v>161</v>
      </c>
      <c r="U21" s="34"/>
      <c r="V21" s="348">
        <v>2403011163901</v>
      </c>
      <c r="W21" s="348"/>
      <c r="X21" s="198" t="s">
        <v>153</v>
      </c>
      <c r="Y21" s="221" t="s">
        <v>290</v>
      </c>
      <c r="Z21" s="209" t="s">
        <v>201</v>
      </c>
      <c r="AA21" s="194">
        <v>1030575</v>
      </c>
    </row>
    <row r="22" spans="1:31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  <c r="T22" s="34" t="s">
        <v>160</v>
      </c>
      <c r="U22" s="34"/>
      <c r="V22" s="348">
        <v>2413411163901</v>
      </c>
      <c r="W22" s="348"/>
      <c r="X22" s="198" t="s">
        <v>153</v>
      </c>
      <c r="Y22" s="221" t="s">
        <v>290</v>
      </c>
      <c r="Z22" s="209" t="s">
        <v>201</v>
      </c>
      <c r="AA22" s="194">
        <v>1030575</v>
      </c>
    </row>
    <row r="23" spans="1:31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/>
      <c r="T23" s="34" t="s">
        <v>178</v>
      </c>
      <c r="U23" s="34"/>
      <c r="V23" s="348" t="s">
        <v>1867</v>
      </c>
      <c r="W23" s="348"/>
      <c r="X23" s="198" t="s">
        <v>153</v>
      </c>
      <c r="Y23" s="221" t="s">
        <v>374</v>
      </c>
      <c r="Z23" s="209" t="s">
        <v>201</v>
      </c>
      <c r="AA23" s="194">
        <v>1030575</v>
      </c>
    </row>
    <row r="24" spans="1:31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/>
      <c r="T24" s="34" t="s">
        <v>1869</v>
      </c>
      <c r="U24" s="34"/>
      <c r="V24" s="205"/>
      <c r="W24" s="205"/>
      <c r="X24" s="205"/>
      <c r="Y24" s="34"/>
      <c r="Z24" s="34"/>
    </row>
    <row r="25" spans="1:31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/>
      <c r="T25" s="278" t="s">
        <v>1866</v>
      </c>
    </row>
    <row r="26" spans="1:31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/>
      <c r="T26" s="34" t="s">
        <v>163</v>
      </c>
      <c r="U26" s="34"/>
      <c r="V26" s="348">
        <v>2403017218002</v>
      </c>
      <c r="W26" s="348"/>
      <c r="X26" s="198" t="s">
        <v>153</v>
      </c>
      <c r="Y26" s="221" t="s">
        <v>374</v>
      </c>
      <c r="Z26" s="209" t="s">
        <v>201</v>
      </c>
      <c r="AA26" s="194">
        <v>1030574</v>
      </c>
      <c r="AB26" s="195" t="s">
        <v>952</v>
      </c>
      <c r="AC26" s="189"/>
      <c r="AD26" s="189"/>
      <c r="AE26" s="189"/>
    </row>
    <row r="27" spans="1:31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S27" s="34"/>
      <c r="T27" t="s">
        <v>161</v>
      </c>
      <c r="U27" s="34"/>
      <c r="V27" s="348">
        <v>2403017218001</v>
      </c>
      <c r="W27" s="348"/>
      <c r="X27" s="198" t="s">
        <v>153</v>
      </c>
      <c r="Y27" s="221" t="s">
        <v>374</v>
      </c>
      <c r="Z27" s="209" t="s">
        <v>201</v>
      </c>
      <c r="AA27" s="194">
        <v>1030574</v>
      </c>
    </row>
    <row r="28" spans="1:31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34"/>
      <c r="T28" t="s">
        <v>160</v>
      </c>
      <c r="V28" s="283">
        <v>2413417218001</v>
      </c>
      <c r="W28" s="283"/>
      <c r="X28" s="198" t="s">
        <v>153</v>
      </c>
      <c r="Y28" s="221" t="s">
        <v>374</v>
      </c>
      <c r="Z28" s="209" t="s">
        <v>201</v>
      </c>
      <c r="AA28" s="194">
        <v>1030574</v>
      </c>
    </row>
    <row r="29" spans="1:31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/>
      <c r="T29" t="s">
        <v>178</v>
      </c>
      <c r="U29" s="34"/>
      <c r="V29" s="348" t="s">
        <v>1868</v>
      </c>
      <c r="W29" s="283"/>
      <c r="X29" s="198" t="s">
        <v>153</v>
      </c>
      <c r="Y29" s="221" t="s">
        <v>374</v>
      </c>
      <c r="Z29" s="209" t="s">
        <v>201</v>
      </c>
      <c r="AA29" s="194">
        <v>1030574</v>
      </c>
    </row>
    <row r="30" spans="1:31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34" t="s">
        <v>1869</v>
      </c>
      <c r="U30" s="34"/>
      <c r="V30" s="205"/>
      <c r="W30" s="202"/>
      <c r="X30" s="202"/>
      <c r="Y30" s="34"/>
      <c r="Z30" s="34"/>
    </row>
    <row r="31" spans="1:31" ht="19.5" customHeight="1" x14ac:dyDescent="0.25">
      <c r="A31" s="311"/>
      <c r="B31" s="314"/>
      <c r="C31" s="296"/>
      <c r="D31" s="298"/>
      <c r="E31" s="304"/>
      <c r="F31" s="304"/>
      <c r="G31" s="286"/>
      <c r="H31" s="286"/>
      <c r="I31" s="289"/>
      <c r="J31" s="289"/>
      <c r="K31" s="304"/>
      <c r="L31" s="304"/>
      <c r="M31" s="320"/>
      <c r="N31" s="323"/>
      <c r="O31" s="326"/>
      <c r="P31" s="329"/>
      <c r="Q31" s="62">
        <v>0.29166666666666669</v>
      </c>
      <c r="R31" s="34"/>
      <c r="S31" s="34"/>
      <c r="U31" s="34"/>
      <c r="V31" s="34"/>
    </row>
    <row r="32" spans="1:31" ht="19.5" customHeight="1" x14ac:dyDescent="0.25">
      <c r="A32" s="309" t="s">
        <v>22</v>
      </c>
      <c r="B32" s="312">
        <f>SUM(B9+1)</f>
        <v>46280</v>
      </c>
      <c r="C32" s="290" t="s">
        <v>835</v>
      </c>
      <c r="D32" s="292"/>
      <c r="E32" s="302"/>
      <c r="F32" s="302"/>
      <c r="G32" s="284">
        <v>0.32708333333333334</v>
      </c>
      <c r="H32" s="284">
        <v>0.52083333333333337</v>
      </c>
      <c r="I32" s="287">
        <v>0.55208333333333337</v>
      </c>
      <c r="J32" s="287">
        <v>0.7270833333333333</v>
      </c>
      <c r="K32" s="302"/>
      <c r="L32" s="302"/>
      <c r="M32" s="318">
        <f>(F32-E32)+(L32-K32)</f>
        <v>0</v>
      </c>
      <c r="N32" s="321">
        <f>(H32-G32)</f>
        <v>0.19375000000000003</v>
      </c>
      <c r="O32" s="324">
        <f>(J32-I32)</f>
        <v>0.17499999999999993</v>
      </c>
      <c r="P32" s="327">
        <f>SUM(M32:O39)</f>
        <v>0.36874999999999997</v>
      </c>
      <c r="R32" s="34" t="s">
        <v>835</v>
      </c>
      <c r="S32" s="34" t="s">
        <v>42</v>
      </c>
      <c r="V32" s="34"/>
    </row>
    <row r="33" spans="1:30" ht="19.5" customHeight="1" x14ac:dyDescent="0.3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232" t="s">
        <v>836</v>
      </c>
      <c r="T33" s="34"/>
    </row>
    <row r="34" spans="1:30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t="s">
        <v>1871</v>
      </c>
      <c r="T34" s="34"/>
      <c r="X34" s="199" t="s">
        <v>193</v>
      </c>
    </row>
    <row r="35" spans="1:30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/>
      <c r="S35" t="s">
        <v>1872</v>
      </c>
      <c r="T35" s="34"/>
      <c r="U35" s="34"/>
      <c r="V35" s="34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/>
      <c r="S36" s="34"/>
      <c r="T36" t="s">
        <v>162</v>
      </c>
      <c r="U36" s="280" t="s">
        <v>992</v>
      </c>
      <c r="V36" s="280"/>
      <c r="W36" s="199" t="s">
        <v>193</v>
      </c>
      <c r="X36" s="221" t="s">
        <v>235</v>
      </c>
      <c r="Y36" s="209" t="s">
        <v>201</v>
      </c>
      <c r="Z36" s="194">
        <v>1030200</v>
      </c>
    </row>
    <row r="37" spans="1:30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34"/>
      <c r="T37" s="34" t="s">
        <v>197</v>
      </c>
      <c r="U37" s="280" t="s">
        <v>986</v>
      </c>
      <c r="V37" s="280"/>
      <c r="W37" s="198" t="s">
        <v>153</v>
      </c>
      <c r="X37" s="221" t="s">
        <v>290</v>
      </c>
      <c r="Y37" s="227" t="s">
        <v>201</v>
      </c>
      <c r="Z37" s="217">
        <v>1031558</v>
      </c>
      <c r="AA37" s="195" t="s">
        <v>905</v>
      </c>
      <c r="AB37" s="189"/>
      <c r="AC37" s="189"/>
      <c r="AD37" s="189"/>
    </row>
    <row r="38" spans="1:30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R38" s="34"/>
      <c r="S38" s="34"/>
      <c r="T38" t="s">
        <v>240</v>
      </c>
      <c r="U38" s="281" t="s">
        <v>1216</v>
      </c>
      <c r="V38" s="281"/>
      <c r="W38" s="198" t="s">
        <v>153</v>
      </c>
      <c r="X38" s="221" t="s">
        <v>374</v>
      </c>
      <c r="Y38" s="209" t="s">
        <v>201</v>
      </c>
      <c r="Z38" s="194">
        <v>1031807</v>
      </c>
      <c r="AA38" s="203" t="s">
        <v>1873</v>
      </c>
      <c r="AB38" s="188"/>
      <c r="AC38" s="188"/>
    </row>
    <row r="39" spans="1:30" ht="19.5" customHeight="1" x14ac:dyDescent="0.25">
      <c r="A39" s="311"/>
      <c r="B39" s="314"/>
      <c r="C39" s="296"/>
      <c r="D39" s="298"/>
      <c r="E39" s="304"/>
      <c r="F39" s="304"/>
      <c r="G39" s="286"/>
      <c r="H39" s="286"/>
      <c r="I39" s="289"/>
      <c r="J39" s="289"/>
      <c r="K39" s="304"/>
      <c r="L39" s="304"/>
      <c r="M39" s="320"/>
      <c r="N39" s="323"/>
      <c r="O39" s="326"/>
      <c r="P39" s="329"/>
      <c r="Q39" s="62">
        <v>0.29166666666666669</v>
      </c>
      <c r="R39" s="34"/>
      <c r="S39" s="34"/>
    </row>
    <row r="40" spans="1:30" ht="19.5" customHeight="1" x14ac:dyDescent="0.25">
      <c r="A40" s="309" t="s">
        <v>26</v>
      </c>
      <c r="B40" s="312">
        <f>SUM(B32+1)</f>
        <v>46281</v>
      </c>
      <c r="C40" s="290" t="s">
        <v>1881</v>
      </c>
      <c r="D40" s="292"/>
      <c r="E40" s="302"/>
      <c r="F40" s="302"/>
      <c r="G40" s="284">
        <v>0.3298611111111111</v>
      </c>
      <c r="H40" s="284">
        <v>0.52083333333333337</v>
      </c>
      <c r="I40" s="287">
        <v>0.55208333333333337</v>
      </c>
      <c r="J40" s="287">
        <v>0.70833333333333337</v>
      </c>
      <c r="K40" s="302"/>
      <c r="L40" s="302"/>
      <c r="M40" s="318">
        <f>(F40-E40)+(L40-K40)</f>
        <v>0</v>
      </c>
      <c r="N40" s="321">
        <f>(H40-G40)</f>
        <v>0.19097222222222227</v>
      </c>
      <c r="O40" s="324">
        <f>(J40-I40)</f>
        <v>0.15625</v>
      </c>
      <c r="P40" s="327">
        <f>SUM(M40:O57)</f>
        <v>0.34722222222222227</v>
      </c>
      <c r="R40" s="34" t="s">
        <v>835</v>
      </c>
      <c r="S40" s="34" t="s">
        <v>25</v>
      </c>
      <c r="U40" s="34"/>
      <c r="W40" s="34"/>
      <c r="X40" s="34"/>
    </row>
    <row r="41" spans="1:30" ht="19.5" customHeight="1" x14ac:dyDescent="0.3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R41" s="34"/>
      <c r="S41" s="232" t="s">
        <v>836</v>
      </c>
      <c r="U41" s="34"/>
      <c r="W41" s="34"/>
      <c r="X41" s="34"/>
    </row>
    <row r="42" spans="1:30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R42" s="34"/>
      <c r="S42" s="34" t="s">
        <v>1874</v>
      </c>
      <c r="U42" s="34"/>
      <c r="W42" s="199" t="s">
        <v>193</v>
      </c>
      <c r="X42" s="34"/>
    </row>
    <row r="43" spans="1:30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R43" s="34"/>
      <c r="S43" s="34" t="s">
        <v>1875</v>
      </c>
      <c r="U43" s="34"/>
      <c r="V43" s="34"/>
      <c r="W43" s="198" t="s">
        <v>153</v>
      </c>
      <c r="X43" s="34"/>
    </row>
    <row r="44" spans="1:30" ht="19.5" customHeight="1" x14ac:dyDescent="0.3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R44" s="34"/>
      <c r="S44" s="34"/>
      <c r="T44" s="228" t="s">
        <v>1877</v>
      </c>
      <c r="U44" s="34"/>
      <c r="V44" s="34"/>
      <c r="W44" s="198" t="s">
        <v>153</v>
      </c>
      <c r="X44" s="34"/>
    </row>
    <row r="45" spans="1:30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/>
      <c r="S45" s="34" t="s">
        <v>1878</v>
      </c>
      <c r="T45" s="34"/>
      <c r="U45" s="34"/>
      <c r="V45" s="34"/>
      <c r="W45" s="34"/>
      <c r="X45" s="34"/>
    </row>
    <row r="46" spans="1:30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R46" s="34"/>
      <c r="T46" t="s">
        <v>240</v>
      </c>
      <c r="U46" s="281" t="s">
        <v>1216</v>
      </c>
      <c r="V46" s="281"/>
      <c r="W46" s="198" t="s">
        <v>153</v>
      </c>
      <c r="X46" s="221" t="s">
        <v>374</v>
      </c>
      <c r="Y46" s="209" t="s">
        <v>201</v>
      </c>
      <c r="Z46" s="194">
        <v>1031807</v>
      </c>
      <c r="AA46" s="188" t="s">
        <v>382</v>
      </c>
      <c r="AB46" s="188"/>
      <c r="AC46" s="188"/>
    </row>
    <row r="47" spans="1:30" ht="19.5" customHeight="1" x14ac:dyDescent="0.3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R47" s="34"/>
      <c r="U47" s="279" t="s">
        <v>1879</v>
      </c>
      <c r="V47" s="1"/>
      <c r="W47" s="198" t="s">
        <v>153</v>
      </c>
      <c r="X47" s="34"/>
      <c r="Y47" s="34"/>
    </row>
    <row r="48" spans="1:30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t="s">
        <v>233</v>
      </c>
      <c r="S48" s="34" t="s">
        <v>28</v>
      </c>
      <c r="T48" s="34"/>
    </row>
    <row r="49" spans="1:30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234</v>
      </c>
    </row>
    <row r="50" spans="1:30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R50" s="34"/>
      <c r="S50" s="34" t="s">
        <v>214</v>
      </c>
      <c r="U50" s="34"/>
      <c r="W50" s="34"/>
      <c r="X50" s="34"/>
    </row>
    <row r="51" spans="1:30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R51" s="34"/>
      <c r="T51" s="34" t="s">
        <v>1228</v>
      </c>
      <c r="U51" s="281" t="s">
        <v>633</v>
      </c>
      <c r="V51" s="281"/>
      <c r="W51" s="199" t="s">
        <v>193</v>
      </c>
      <c r="X51" s="221" t="s">
        <v>374</v>
      </c>
      <c r="Y51" s="209" t="s">
        <v>201</v>
      </c>
      <c r="Z51" s="194">
        <v>1031867</v>
      </c>
    </row>
    <row r="52" spans="1:30" ht="19.5" customHeight="1" x14ac:dyDescent="0.3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R52" s="34"/>
      <c r="T52" s="34"/>
      <c r="U52" s="279" t="s">
        <v>1879</v>
      </c>
      <c r="V52" s="1"/>
      <c r="W52" s="34"/>
      <c r="X52" s="34"/>
      <c r="Y52" s="34"/>
    </row>
    <row r="53" spans="1:30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s="34" t="s">
        <v>1635</v>
      </c>
      <c r="S53" s="34" t="s">
        <v>24</v>
      </c>
    </row>
    <row r="54" spans="1:30" ht="19.5" customHeight="1" x14ac:dyDescent="0.3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R54" s="34"/>
      <c r="S54" s="232" t="s">
        <v>140</v>
      </c>
    </row>
    <row r="55" spans="1:30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R55" s="34"/>
      <c r="S55" s="34" t="s">
        <v>1876</v>
      </c>
      <c r="V55" s="34"/>
      <c r="X55" s="198" t="s">
        <v>153</v>
      </c>
      <c r="Z55" s="34"/>
    </row>
    <row r="56" spans="1:30" ht="19.5" customHeight="1" x14ac:dyDescent="0.3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/>
      <c r="S56" s="34"/>
      <c r="T56" s="228" t="s">
        <v>1880</v>
      </c>
      <c r="V56" s="34"/>
      <c r="X56" s="34"/>
      <c r="Z56" s="34"/>
    </row>
    <row r="57" spans="1:30" ht="19.5" customHeight="1" x14ac:dyDescent="0.25">
      <c r="A57" s="311"/>
      <c r="B57" s="314"/>
      <c r="C57" s="296"/>
      <c r="D57" s="298"/>
      <c r="E57" s="304"/>
      <c r="F57" s="304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</row>
    <row r="58" spans="1:30" ht="19.5" customHeight="1" x14ac:dyDescent="0.25">
      <c r="A58" s="309" t="s">
        <v>30</v>
      </c>
      <c r="B58" s="312">
        <f>SUM(B40+1)</f>
        <v>46282</v>
      </c>
      <c r="C58" s="290" t="s">
        <v>233</v>
      </c>
      <c r="D58" s="292"/>
      <c r="E58" s="302"/>
      <c r="F58" s="302"/>
      <c r="G58" s="284">
        <v>0.33124999999999999</v>
      </c>
      <c r="H58" s="284">
        <v>0.52083333333333337</v>
      </c>
      <c r="I58" s="287">
        <v>0.5625</v>
      </c>
      <c r="J58" s="287">
        <v>0.73263888888888884</v>
      </c>
      <c r="K58" s="302"/>
      <c r="L58" s="302"/>
      <c r="M58" s="318">
        <f>(F58-E58)+(L58-K58)</f>
        <v>0</v>
      </c>
      <c r="N58" s="321">
        <f>(H58-G58)</f>
        <v>0.18958333333333338</v>
      </c>
      <c r="O58" s="324">
        <f>(J58-I58)</f>
        <v>0.17013888888888884</v>
      </c>
      <c r="P58" s="327">
        <f>SUM(M58:O70)</f>
        <v>0.35972222222222222</v>
      </c>
      <c r="R58" t="s">
        <v>233</v>
      </c>
      <c r="S58" s="34" t="s">
        <v>25</v>
      </c>
      <c r="T58" s="34"/>
    </row>
    <row r="59" spans="1:30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232" t="s">
        <v>234</v>
      </c>
    </row>
    <row r="60" spans="1:30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S60" s="34" t="s">
        <v>214</v>
      </c>
      <c r="U60" s="34"/>
      <c r="W60" s="34"/>
      <c r="X60" s="34"/>
    </row>
    <row r="61" spans="1:30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R61" s="34"/>
      <c r="T61" s="34" t="s">
        <v>1228</v>
      </c>
      <c r="U61" s="281" t="s">
        <v>633</v>
      </c>
      <c r="V61" s="281"/>
      <c r="W61" s="199" t="s">
        <v>193</v>
      </c>
      <c r="X61" s="221" t="s">
        <v>374</v>
      </c>
      <c r="Y61" s="209" t="s">
        <v>201</v>
      </c>
      <c r="Z61" s="194">
        <v>1031867</v>
      </c>
    </row>
    <row r="62" spans="1:30" ht="19.5" customHeight="1" x14ac:dyDescent="0.3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T62" s="34"/>
      <c r="U62" s="279" t="s">
        <v>1879</v>
      </c>
      <c r="V62" s="1"/>
      <c r="W62" s="34"/>
      <c r="X62" s="34"/>
      <c r="Y62" s="34"/>
    </row>
    <row r="63" spans="1:30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/>
      <c r="S63" s="34" t="s">
        <v>1882</v>
      </c>
      <c r="T63" s="34"/>
      <c r="W63" s="34"/>
      <c r="X63" s="34"/>
    </row>
    <row r="64" spans="1:30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/>
      <c r="S64" s="34" t="s">
        <v>1883</v>
      </c>
      <c r="T64" s="34" t="s">
        <v>170</v>
      </c>
      <c r="U64" s="280" t="s">
        <v>666</v>
      </c>
      <c r="V64" s="280"/>
      <c r="W64" s="198" t="s">
        <v>153</v>
      </c>
      <c r="X64" s="221" t="s">
        <v>374</v>
      </c>
      <c r="Y64" s="209" t="s">
        <v>201</v>
      </c>
      <c r="Z64" s="206">
        <v>1031870</v>
      </c>
      <c r="AA64" s="188" t="s">
        <v>1886</v>
      </c>
      <c r="AB64" s="188"/>
      <c r="AC64" s="188"/>
      <c r="AD64" s="188"/>
    </row>
    <row r="65" spans="1:29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/>
      <c r="S65" s="34" t="s">
        <v>1884</v>
      </c>
      <c r="T65" s="34" t="s">
        <v>166</v>
      </c>
      <c r="U65" s="280" t="s">
        <v>667</v>
      </c>
      <c r="V65" s="281"/>
      <c r="W65" s="198" t="s">
        <v>153</v>
      </c>
      <c r="X65" s="221" t="s">
        <v>235</v>
      </c>
      <c r="Y65" s="209" t="s">
        <v>201</v>
      </c>
      <c r="Z65" s="206">
        <v>1031870</v>
      </c>
    </row>
    <row r="66" spans="1:29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34" t="s">
        <v>1885</v>
      </c>
      <c r="T66" s="34" t="s">
        <v>1486</v>
      </c>
      <c r="U66" s="280" t="s">
        <v>749</v>
      </c>
      <c r="V66" s="281"/>
      <c r="W66" s="198" t="s">
        <v>153</v>
      </c>
      <c r="X66" s="221" t="s">
        <v>374</v>
      </c>
      <c r="Y66" s="209" t="s">
        <v>201</v>
      </c>
      <c r="Z66" s="206">
        <v>1031870</v>
      </c>
    </row>
    <row r="67" spans="1:29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34" t="s">
        <v>1884</v>
      </c>
      <c r="T67" s="34" t="s">
        <v>160</v>
      </c>
      <c r="U67" s="280" t="s">
        <v>284</v>
      </c>
      <c r="V67" s="281"/>
      <c r="W67" s="198" t="s">
        <v>153</v>
      </c>
      <c r="X67" s="221" t="s">
        <v>237</v>
      </c>
      <c r="Y67" s="209" t="s">
        <v>201</v>
      </c>
      <c r="Z67" s="206">
        <v>1031870</v>
      </c>
      <c r="AA67" s="189" t="s">
        <v>382</v>
      </c>
      <c r="AB67" s="189"/>
      <c r="AC67" s="189"/>
    </row>
    <row r="68" spans="1:29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/>
      <c r="S68" s="34"/>
      <c r="U68" s="34"/>
      <c r="W68" s="34"/>
      <c r="X68" s="34"/>
    </row>
    <row r="69" spans="1:29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34"/>
      <c r="U69" s="34"/>
      <c r="V69" s="34"/>
      <c r="W69" s="34"/>
      <c r="X69" s="34"/>
    </row>
    <row r="70" spans="1:29" ht="19.5" customHeight="1" x14ac:dyDescent="0.25">
      <c r="A70" s="311"/>
      <c r="B70" s="314"/>
      <c r="C70" s="296"/>
      <c r="D70" s="298"/>
      <c r="E70" s="304"/>
      <c r="F70" s="304"/>
      <c r="G70" s="286"/>
      <c r="H70" s="286"/>
      <c r="I70" s="289"/>
      <c r="J70" s="289"/>
      <c r="K70" s="304"/>
      <c r="L70" s="304"/>
      <c r="M70" s="320"/>
      <c r="N70" s="323"/>
      <c r="O70" s="326"/>
      <c r="P70" s="329"/>
      <c r="Q70" s="62">
        <v>0.29166666666666669</v>
      </c>
    </row>
    <row r="71" spans="1:29" ht="19.5" customHeight="1" x14ac:dyDescent="0.25">
      <c r="A71" s="309" t="s">
        <v>31</v>
      </c>
      <c r="B71" s="312">
        <f>SUM(B58+1)</f>
        <v>46283</v>
      </c>
      <c r="C71" s="290" t="s">
        <v>144</v>
      </c>
      <c r="D71" s="292"/>
      <c r="E71" s="302"/>
      <c r="F71" s="302"/>
      <c r="G71" s="284">
        <v>0.34375</v>
      </c>
      <c r="H71" s="284">
        <v>0.50486111111111109</v>
      </c>
      <c r="I71" s="357">
        <v>0</v>
      </c>
      <c r="J71" s="357">
        <v>0</v>
      </c>
      <c r="K71" s="302"/>
      <c r="L71" s="302"/>
      <c r="M71" s="318">
        <f>(F76-E76)+(L76-K76)+(F71-E71)+(L71-K71)</f>
        <v>0</v>
      </c>
      <c r="N71" s="321">
        <f>(H71-G71)</f>
        <v>0.16111111111111109</v>
      </c>
      <c r="O71" s="354">
        <f>(J71-I71)</f>
        <v>0</v>
      </c>
      <c r="P71" s="327">
        <f>SUM(M71:O76)</f>
        <v>0.16111111111111109</v>
      </c>
      <c r="R71" s="34" t="s">
        <v>144</v>
      </c>
      <c r="S71" s="34" t="s">
        <v>25</v>
      </c>
      <c r="W71" s="34"/>
      <c r="X71" s="34"/>
      <c r="Z71" s="34"/>
    </row>
    <row r="72" spans="1:29" ht="19.5" customHeight="1" x14ac:dyDescent="0.3">
      <c r="A72" s="310"/>
      <c r="B72" s="313"/>
      <c r="C72" s="293"/>
      <c r="D72" s="295"/>
      <c r="E72" s="303"/>
      <c r="F72" s="303"/>
      <c r="G72" s="285"/>
      <c r="H72" s="285"/>
      <c r="I72" s="358"/>
      <c r="J72" s="358"/>
      <c r="K72" s="303"/>
      <c r="L72" s="303"/>
      <c r="M72" s="319"/>
      <c r="N72" s="322"/>
      <c r="O72" s="355"/>
      <c r="P72" s="328"/>
      <c r="R72" s="34"/>
      <c r="S72" s="232" t="s">
        <v>150</v>
      </c>
      <c r="T72" s="34"/>
      <c r="W72" s="34"/>
      <c r="X72" s="34"/>
      <c r="Z72" s="34"/>
      <c r="AA72" s="34"/>
      <c r="AB72" s="34"/>
    </row>
    <row r="73" spans="1:29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358"/>
      <c r="J73" s="358"/>
      <c r="K73" s="303"/>
      <c r="L73" s="303"/>
      <c r="M73" s="319"/>
      <c r="N73" s="322"/>
      <c r="O73" s="355"/>
      <c r="P73" s="328"/>
      <c r="R73" s="34"/>
      <c r="S73" s="34" t="s">
        <v>185</v>
      </c>
      <c r="T73" s="34"/>
      <c r="W73" s="34"/>
      <c r="X73" s="34"/>
      <c r="Z73" s="34"/>
      <c r="AA73" s="34"/>
      <c r="AB73" s="34"/>
    </row>
    <row r="74" spans="1:29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358"/>
      <c r="J74" s="358"/>
      <c r="K74" s="303"/>
      <c r="L74" s="303"/>
      <c r="M74" s="319"/>
      <c r="N74" s="322"/>
      <c r="O74" s="355"/>
      <c r="P74" s="328"/>
      <c r="R74" s="34"/>
      <c r="S74" s="34"/>
      <c r="T74" s="34" t="s">
        <v>310</v>
      </c>
      <c r="U74" s="34"/>
      <c r="V74" s="34"/>
      <c r="W74" s="34"/>
      <c r="X74" s="34"/>
      <c r="Z74" s="34"/>
      <c r="AA74" s="34"/>
      <c r="AB74" s="34"/>
    </row>
    <row r="75" spans="1:29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358"/>
      <c r="J75" s="358"/>
      <c r="K75" s="303"/>
      <c r="L75" s="303"/>
      <c r="M75" s="319"/>
      <c r="N75" s="322"/>
      <c r="O75" s="355"/>
      <c r="P75" s="328"/>
      <c r="R75" s="34"/>
      <c r="S75" s="34"/>
      <c r="T75" s="34"/>
      <c r="W75" s="34"/>
      <c r="X75" s="34"/>
      <c r="Z75" s="34"/>
      <c r="AA75" s="34"/>
      <c r="AB75" s="34"/>
    </row>
    <row r="76" spans="1:29" ht="19.5" customHeight="1" x14ac:dyDescent="0.25">
      <c r="A76" s="311"/>
      <c r="B76" s="314"/>
      <c r="C76" s="296"/>
      <c r="D76" s="298"/>
      <c r="E76" s="304"/>
      <c r="F76" s="304"/>
      <c r="G76" s="286"/>
      <c r="H76" s="286"/>
      <c r="I76" s="359"/>
      <c r="J76" s="359"/>
      <c r="K76" s="304"/>
      <c r="L76" s="304"/>
      <c r="M76" s="320"/>
      <c r="N76" s="323"/>
      <c r="O76" s="356"/>
      <c r="P76" s="329"/>
      <c r="Q76" s="62">
        <v>0.16666666666666666</v>
      </c>
      <c r="W76" s="34"/>
      <c r="X76" s="34"/>
    </row>
    <row r="77" spans="1:29" ht="19.5" customHeight="1" x14ac:dyDescent="0.25">
      <c r="A77" s="35" t="s">
        <v>34</v>
      </c>
      <c r="B77" s="36">
        <f>SUM(B71+1)</f>
        <v>46284</v>
      </c>
      <c r="C77" s="290"/>
      <c r="D77" s="292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</row>
    <row r="78" spans="1:29" ht="19.5" customHeight="1" x14ac:dyDescent="0.25">
      <c r="A78" s="37" t="s">
        <v>35</v>
      </c>
      <c r="B78" s="36">
        <f>SUM(B77+1)</f>
        <v>46285</v>
      </c>
      <c r="C78" s="296"/>
      <c r="D78" s="298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</row>
    <row r="79" spans="1:29" ht="30" customHeight="1" x14ac:dyDescent="0.25">
      <c r="A79" s="38"/>
      <c r="B79" s="38"/>
      <c r="C79" s="38"/>
      <c r="D79" s="38"/>
      <c r="E79" s="39"/>
      <c r="F79" s="40"/>
      <c r="G79" s="40"/>
      <c r="H79" s="38"/>
      <c r="I79" s="38"/>
      <c r="J79" s="38"/>
      <c r="K79" s="41"/>
      <c r="L79" s="41"/>
      <c r="M79" s="41"/>
      <c r="N79" s="38"/>
    </row>
    <row r="80" spans="1:29" ht="30.75" customHeight="1" x14ac:dyDescent="0.25">
      <c r="A80" s="38"/>
      <c r="B80" s="38"/>
      <c r="C80" s="38"/>
      <c r="D80" s="38"/>
      <c r="F80" s="38"/>
      <c r="G80" s="38"/>
      <c r="H80" s="38"/>
      <c r="I80" s="38"/>
      <c r="J80" s="330" t="s">
        <v>36</v>
      </c>
      <c r="K80" s="330"/>
      <c r="L80" s="330"/>
      <c r="M80" s="108">
        <f>SUM(M9+M32+M40+M58+M71+M77+M78)</f>
        <v>0</v>
      </c>
      <c r="N80" s="110">
        <f>SUM(N9+N32+N40+N58+N71+N77+N78)</f>
        <v>0.88888888888888895</v>
      </c>
      <c r="O80" s="109">
        <f>SUM(O9+O32+O40+O58+O71+O77+O78)</f>
        <v>0.66736111111111107</v>
      </c>
      <c r="P80" s="111">
        <f>SUM(P9+P32+P40+P58+P71+P77+P78)</f>
        <v>1.5562500000000004</v>
      </c>
    </row>
    <row r="81" spans="1:15" ht="30.75" customHeight="1" x14ac:dyDescent="0.25">
      <c r="A81" s="38"/>
      <c r="B81" s="38"/>
      <c r="C81" s="38"/>
      <c r="D81" s="38"/>
      <c r="F81" s="38"/>
      <c r="G81" s="38"/>
      <c r="H81" s="38"/>
      <c r="I81" s="38"/>
      <c r="J81" s="330" t="s">
        <v>37</v>
      </c>
      <c r="K81" s="330"/>
      <c r="L81" s="331"/>
      <c r="M81" s="42"/>
      <c r="N81" s="51">
        <f>SUM(Q9:Q78)</f>
        <v>1.3333333333333335</v>
      </c>
      <c r="O81" s="43"/>
    </row>
    <row r="82" spans="1:15" ht="30.75" customHeight="1" x14ac:dyDescent="0.25">
      <c r="A82" s="38"/>
      <c r="B82" s="38"/>
      <c r="C82" s="38"/>
      <c r="D82" s="38"/>
      <c r="F82" s="38"/>
      <c r="G82" s="38"/>
      <c r="H82" s="38"/>
      <c r="I82" s="38"/>
      <c r="J82" s="330" t="s">
        <v>38</v>
      </c>
      <c r="K82" s="330"/>
      <c r="L82" s="331"/>
      <c r="M82" s="42"/>
      <c r="N82" s="51">
        <f>SUM(P80-N81)</f>
        <v>0.22291666666666687</v>
      </c>
      <c r="O82" s="43"/>
    </row>
    <row r="83" spans="1:15" ht="30.75" customHeight="1" x14ac:dyDescent="0.25">
      <c r="A83" s="38"/>
      <c r="B83" s="38"/>
      <c r="C83" s="38"/>
      <c r="D83" s="38"/>
      <c r="F83" s="38"/>
      <c r="G83" s="38"/>
      <c r="H83" s="38"/>
      <c r="I83" s="38"/>
      <c r="J83" s="330" t="s">
        <v>39</v>
      </c>
      <c r="K83" s="330"/>
      <c r="L83" s="331"/>
      <c r="M83" s="42"/>
      <c r="N83" s="51">
        <f>'SEM37'!N81</f>
        <v>11.868055555555554</v>
      </c>
      <c r="O83" s="43"/>
    </row>
    <row r="84" spans="1:15" ht="30.75" customHeight="1" x14ac:dyDescent="0.25">
      <c r="H84" s="38"/>
      <c r="I84" s="38"/>
      <c r="J84" s="330" t="s">
        <v>40</v>
      </c>
      <c r="K84" s="330"/>
      <c r="L84" s="331"/>
      <c r="M84" s="44"/>
      <c r="N84" s="52">
        <f>N82+N83</f>
        <v>12.09097222222222</v>
      </c>
      <c r="O84" s="45"/>
    </row>
    <row r="91" spans="1:15" x14ac:dyDescent="0.25">
      <c r="F91" s="38"/>
      <c r="G91" s="38"/>
      <c r="H91" s="38"/>
      <c r="I91" s="38"/>
    </row>
    <row r="92" spans="1:15" x14ac:dyDescent="0.25">
      <c r="F92" s="38"/>
      <c r="G92" s="38"/>
      <c r="H92" s="38"/>
      <c r="I92" s="38"/>
    </row>
    <row r="93" spans="1:15" x14ac:dyDescent="0.25">
      <c r="F93" s="38"/>
      <c r="G93" s="38"/>
      <c r="H93" s="38"/>
      <c r="I93" s="38"/>
    </row>
    <row r="94" spans="1:15" x14ac:dyDescent="0.25">
      <c r="F94" s="38"/>
      <c r="G94" s="38"/>
      <c r="H94" s="38"/>
      <c r="I94" s="38"/>
    </row>
    <row r="95" spans="1:15" x14ac:dyDescent="0.25">
      <c r="F95" s="38"/>
      <c r="G95" s="38"/>
      <c r="H95" s="38"/>
      <c r="I95" s="38"/>
    </row>
    <row r="96" spans="1:15" x14ac:dyDescent="0.25">
      <c r="F96" s="38"/>
      <c r="G96" s="38"/>
      <c r="H96" s="38"/>
      <c r="I96" s="38"/>
    </row>
  </sheetData>
  <mergeCells count="119">
    <mergeCell ref="V22:W22"/>
    <mergeCell ref="V23:W23"/>
    <mergeCell ref="V29:W29"/>
    <mergeCell ref="U14:V14"/>
    <mergeCell ref="U15:V15"/>
    <mergeCell ref="N77:N78"/>
    <mergeCell ref="O77:O78"/>
    <mergeCell ref="P77:P78"/>
    <mergeCell ref="U51:V51"/>
    <mergeCell ref="V20:W20"/>
    <mergeCell ref="V26:W26"/>
    <mergeCell ref="V27:W27"/>
    <mergeCell ref="V21:W21"/>
    <mergeCell ref="U36:V36"/>
    <mergeCell ref="U37:V37"/>
    <mergeCell ref="U38:V38"/>
    <mergeCell ref="U46:V46"/>
    <mergeCell ref="U61:V61"/>
    <mergeCell ref="U64:V64"/>
    <mergeCell ref="U65:V65"/>
    <mergeCell ref="U66:V66"/>
    <mergeCell ref="U67:V67"/>
    <mergeCell ref="I77:I78"/>
    <mergeCell ref="J77:J78"/>
    <mergeCell ref="K77:K78"/>
    <mergeCell ref="L77:L78"/>
    <mergeCell ref="M77:M78"/>
    <mergeCell ref="I71:I76"/>
    <mergeCell ref="V28:W28"/>
    <mergeCell ref="J32:J39"/>
    <mergeCell ref="J40:J57"/>
    <mergeCell ref="J58:J70"/>
    <mergeCell ref="J71:J76"/>
    <mergeCell ref="K71:K76"/>
    <mergeCell ref="L71:L76"/>
    <mergeCell ref="I32:I39"/>
    <mergeCell ref="I40:I57"/>
    <mergeCell ref="I58:I70"/>
    <mergeCell ref="K32:K39"/>
    <mergeCell ref="L32:L39"/>
    <mergeCell ref="K40:K57"/>
    <mergeCell ref="C77:D78"/>
    <mergeCell ref="E77:E78"/>
    <mergeCell ref="F77:F78"/>
    <mergeCell ref="G77:G78"/>
    <mergeCell ref="H77:H78"/>
    <mergeCell ref="Q6:Q7"/>
    <mergeCell ref="M71:M76"/>
    <mergeCell ref="N71:N76"/>
    <mergeCell ref="O71:O76"/>
    <mergeCell ref="P71:P76"/>
    <mergeCell ref="M58:M70"/>
    <mergeCell ref="N58:N70"/>
    <mergeCell ref="O58:O70"/>
    <mergeCell ref="P58:P70"/>
    <mergeCell ref="M40:M57"/>
    <mergeCell ref="O40:O57"/>
    <mergeCell ref="P40:P57"/>
    <mergeCell ref="M32:M39"/>
    <mergeCell ref="N32:N39"/>
    <mergeCell ref="O32:O39"/>
    <mergeCell ref="P32:P39"/>
    <mergeCell ref="N40:N57"/>
    <mergeCell ref="E58:E70"/>
    <mergeCell ref="F58:F70"/>
    <mergeCell ref="A32:A39"/>
    <mergeCell ref="A40:A57"/>
    <mergeCell ref="A58:A70"/>
    <mergeCell ref="J84:L84"/>
    <mergeCell ref="J80:L80"/>
    <mergeCell ref="J81:L81"/>
    <mergeCell ref="J82:L82"/>
    <mergeCell ref="J83:L83"/>
    <mergeCell ref="A71:A76"/>
    <mergeCell ref="B32:B39"/>
    <mergeCell ref="B40:B57"/>
    <mergeCell ref="B58:B70"/>
    <mergeCell ref="B71:B76"/>
    <mergeCell ref="C32:D39"/>
    <mergeCell ref="C40:D57"/>
    <mergeCell ref="E32:E39"/>
    <mergeCell ref="F32:F39"/>
    <mergeCell ref="F40:F57"/>
    <mergeCell ref="E40:E57"/>
    <mergeCell ref="L40:L57"/>
    <mergeCell ref="K58:K70"/>
    <mergeCell ref="L58:L70"/>
    <mergeCell ref="C58:D70"/>
    <mergeCell ref="C71:D76"/>
    <mergeCell ref="A1:N1"/>
    <mergeCell ref="G6:H6"/>
    <mergeCell ref="I6:J6"/>
    <mergeCell ref="K6:L6"/>
    <mergeCell ref="M6:P6"/>
    <mergeCell ref="A9:A31"/>
    <mergeCell ref="M9:M31"/>
    <mergeCell ref="N9:N31"/>
    <mergeCell ref="O9:O31"/>
    <mergeCell ref="P9:P31"/>
    <mergeCell ref="B9:B31"/>
    <mergeCell ref="C9:D31"/>
    <mergeCell ref="K9:K31"/>
    <mergeCell ref="L9:L31"/>
    <mergeCell ref="E9:E31"/>
    <mergeCell ref="F9:F31"/>
    <mergeCell ref="J9:J31"/>
    <mergeCell ref="I9:I31"/>
    <mergeCell ref="E71:E76"/>
    <mergeCell ref="F71:F76"/>
    <mergeCell ref="H9:H31"/>
    <mergeCell ref="H32:H39"/>
    <mergeCell ref="H40:H57"/>
    <mergeCell ref="H58:H70"/>
    <mergeCell ref="H71:H76"/>
    <mergeCell ref="G9:G31"/>
    <mergeCell ref="G32:G39"/>
    <mergeCell ref="G40:G57"/>
    <mergeCell ref="G58:G70"/>
    <mergeCell ref="G71:G76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9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95">
    <pageSetUpPr fitToPage="1"/>
  </sheetPr>
  <dimension ref="A1:AG131"/>
  <sheetViews>
    <sheetView topLeftCell="G90" zoomScale="85" zoomScaleNormal="85" workbookViewId="0">
      <selection activeCell="Z72" sqref="Z72:AB72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81640625" customWidth="1"/>
    <col min="20" max="20" width="15.7265625" bestFit="1" customWidth="1"/>
    <col min="21" max="23" width="12.81640625" customWidth="1"/>
    <col min="24" max="24" width="13.81640625" customWidth="1"/>
    <col min="25" max="25" width="12.816406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95</v>
      </c>
      <c r="B5" s="13" t="s">
        <v>3</v>
      </c>
      <c r="C5" s="14">
        <f>SUM('SEM30'!B68+1)</f>
        <v>46230</v>
      </c>
      <c r="D5" s="15" t="s">
        <v>4</v>
      </c>
      <c r="E5" s="16">
        <f>SUM(B113)</f>
        <v>46236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46230</v>
      </c>
      <c r="C9" s="290" t="s">
        <v>1731</v>
      </c>
      <c r="D9" s="292"/>
      <c r="E9" s="299"/>
      <c r="F9" s="299"/>
      <c r="G9" s="284">
        <v>0.33958333333333335</v>
      </c>
      <c r="H9" s="284">
        <v>0.52638888888888891</v>
      </c>
      <c r="I9" s="287">
        <v>0.59375</v>
      </c>
      <c r="J9" s="287">
        <v>0.74027777777777781</v>
      </c>
      <c r="K9" s="299"/>
      <c r="L9" s="299"/>
      <c r="M9" s="318">
        <f>(F40-E40)+(L40-K40)</f>
        <v>0</v>
      </c>
      <c r="N9" s="321">
        <f>(H9-G9)</f>
        <v>0.18680555555555556</v>
      </c>
      <c r="O9" s="324">
        <f>(J9-I9)</f>
        <v>0.14652777777777781</v>
      </c>
      <c r="P9" s="327">
        <f>SUM(M9:O40)</f>
        <v>0.33333333333333337</v>
      </c>
      <c r="R9" t="s">
        <v>1639</v>
      </c>
      <c r="S9" s="34" t="s">
        <v>28</v>
      </c>
      <c r="W9" s="34"/>
    </row>
    <row r="10" spans="1:24" ht="19.5" customHeight="1" x14ac:dyDescent="0.3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232" t="s">
        <v>1640</v>
      </c>
      <c r="W10" s="34"/>
    </row>
    <row r="11" spans="1:24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R11" s="169"/>
      <c r="S11" s="34" t="s">
        <v>232</v>
      </c>
      <c r="U11" s="34"/>
      <c r="W11" s="34"/>
    </row>
    <row r="12" spans="1:24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s="34"/>
      <c r="S12" s="34"/>
      <c r="T12" t="s">
        <v>197</v>
      </c>
      <c r="U12" s="280" t="s">
        <v>1697</v>
      </c>
      <c r="V12" s="280"/>
      <c r="W12" s="272" t="s">
        <v>237</v>
      </c>
      <c r="X12" s="184" t="s">
        <v>151</v>
      </c>
    </row>
    <row r="13" spans="1:24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R13" s="34"/>
      <c r="S13" s="34" t="s">
        <v>1703</v>
      </c>
      <c r="T13" s="274"/>
      <c r="U13" s="169"/>
      <c r="V13" s="34"/>
      <c r="W13" s="169"/>
      <c r="X13" s="34"/>
    </row>
    <row r="14" spans="1:24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R14" s="34"/>
      <c r="S14" s="34" t="s">
        <v>1717</v>
      </c>
      <c r="T14" s="274"/>
      <c r="U14" s="169"/>
      <c r="V14" s="34"/>
      <c r="W14" s="169"/>
      <c r="X14" s="198" t="s">
        <v>153</v>
      </c>
    </row>
    <row r="15" spans="1:24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34" t="s">
        <v>1704</v>
      </c>
      <c r="S15" s="34" t="s">
        <v>24</v>
      </c>
      <c r="T15" s="274"/>
      <c r="U15" s="169"/>
      <c r="V15" s="169"/>
      <c r="W15" s="169"/>
      <c r="X15" s="34"/>
    </row>
    <row r="16" spans="1:24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R16" s="34"/>
      <c r="S16" t="s">
        <v>649</v>
      </c>
      <c r="T16" s="274"/>
      <c r="U16" s="169"/>
      <c r="V16" s="169"/>
      <c r="W16" s="169"/>
      <c r="X16" s="34"/>
    </row>
    <row r="17" spans="1:30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R17" s="34"/>
      <c r="T17" s="274" t="s">
        <v>1705</v>
      </c>
      <c r="U17" s="472">
        <v>248980400310</v>
      </c>
      <c r="V17" s="472"/>
      <c r="W17" s="272" t="s">
        <v>1706</v>
      </c>
      <c r="X17" s="198" t="s">
        <v>153</v>
      </c>
      <c r="Y17" s="227" t="s">
        <v>201</v>
      </c>
      <c r="Z17" s="215">
        <v>1030737</v>
      </c>
      <c r="AA17" s="195" t="s">
        <v>1319</v>
      </c>
      <c r="AB17" s="189"/>
      <c r="AC17" s="189"/>
      <c r="AD17" s="189"/>
    </row>
    <row r="18" spans="1:30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R18" s="34" t="s">
        <v>1707</v>
      </c>
      <c r="S18" s="34" t="s">
        <v>24</v>
      </c>
      <c r="T18" s="169"/>
      <c r="U18" s="169"/>
      <c r="V18" s="169"/>
      <c r="W18" s="169"/>
      <c r="X18" s="34"/>
    </row>
    <row r="19" spans="1:30" ht="19.5" customHeight="1" x14ac:dyDescent="0.3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R19" s="34"/>
      <c r="S19" s="232" t="s">
        <v>1708</v>
      </c>
      <c r="T19" s="169"/>
      <c r="U19" s="169"/>
      <c r="V19" s="169"/>
      <c r="W19" s="169"/>
      <c r="X19" s="34"/>
    </row>
    <row r="20" spans="1:30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R20" s="34"/>
      <c r="S20" s="34" t="s">
        <v>1709</v>
      </c>
      <c r="T20" s="169"/>
      <c r="U20" s="169"/>
      <c r="V20" s="169"/>
      <c r="W20" s="169"/>
      <c r="X20" s="34"/>
    </row>
    <row r="21" spans="1:30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R21" s="34"/>
      <c r="S21" s="34"/>
      <c r="T21" s="169" t="s">
        <v>1710</v>
      </c>
      <c r="U21" s="350" t="s">
        <v>1711</v>
      </c>
      <c r="V21" s="350"/>
      <c r="W21" s="272" t="s">
        <v>1706</v>
      </c>
      <c r="X21" s="198" t="s">
        <v>153</v>
      </c>
      <c r="Y21" s="227" t="s">
        <v>201</v>
      </c>
      <c r="Z21" s="217">
        <v>1030749</v>
      </c>
      <c r="AA21" s="195" t="s">
        <v>1319</v>
      </c>
      <c r="AB21" s="189"/>
      <c r="AC21" s="189"/>
      <c r="AD21" s="189"/>
    </row>
    <row r="22" spans="1:30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R22" s="34"/>
      <c r="S22" s="34"/>
      <c r="T22" s="169" t="s">
        <v>744</v>
      </c>
      <c r="U22" s="350" t="s">
        <v>1713</v>
      </c>
      <c r="V22" s="350"/>
      <c r="W22" s="272" t="s">
        <v>237</v>
      </c>
      <c r="X22" s="198" t="s">
        <v>153</v>
      </c>
      <c r="Y22" s="227" t="s">
        <v>201</v>
      </c>
      <c r="Z22" s="217">
        <v>1030761</v>
      </c>
      <c r="AA22" s="195" t="s">
        <v>1712</v>
      </c>
      <c r="AB22" s="189"/>
      <c r="AC22" s="189"/>
      <c r="AD22" s="189"/>
    </row>
    <row r="23" spans="1:30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R23" s="34"/>
      <c r="S23" s="34" t="s">
        <v>1714</v>
      </c>
      <c r="T23" s="169"/>
      <c r="U23" s="273"/>
      <c r="V23" s="273"/>
      <c r="W23" s="173"/>
      <c r="X23" s="198" t="s">
        <v>153</v>
      </c>
      <c r="Y23" s="203" t="s">
        <v>1715</v>
      </c>
      <c r="Z23" s="188"/>
      <c r="AA23" s="188"/>
      <c r="AB23" s="188"/>
    </row>
    <row r="24" spans="1:30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R24" s="34" t="s">
        <v>835</v>
      </c>
      <c r="S24" s="34" t="s">
        <v>24</v>
      </c>
      <c r="T24" s="169"/>
      <c r="U24" s="273"/>
      <c r="V24" s="273"/>
      <c r="W24" s="173"/>
      <c r="X24" s="34"/>
      <c r="Y24" s="34"/>
    </row>
    <row r="25" spans="1:30" ht="19.5" customHeight="1" x14ac:dyDescent="0.3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R25" s="34"/>
      <c r="S25" s="232" t="s">
        <v>836</v>
      </c>
      <c r="T25" s="169"/>
      <c r="U25" s="273"/>
      <c r="V25" s="273"/>
      <c r="W25" s="173"/>
      <c r="X25" s="34"/>
      <c r="Y25" s="34"/>
    </row>
    <row r="26" spans="1:30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R26" s="34"/>
      <c r="S26" s="34" t="s">
        <v>1716</v>
      </c>
      <c r="T26" s="169"/>
      <c r="U26" s="273"/>
      <c r="V26" s="273"/>
      <c r="W26" s="173"/>
      <c r="X26" s="198" t="s">
        <v>153</v>
      </c>
      <c r="Y26" s="34"/>
    </row>
    <row r="27" spans="1:30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 t="s">
        <v>1718</v>
      </c>
      <c r="S27" s="34"/>
      <c r="T27" s="169"/>
      <c r="U27" s="273"/>
      <c r="V27" s="273"/>
      <c r="W27" s="173"/>
      <c r="X27" s="34"/>
      <c r="Y27" s="34"/>
    </row>
    <row r="28" spans="1:30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R28" s="34" t="s">
        <v>168</v>
      </c>
      <c r="S28" s="34" t="s">
        <v>24</v>
      </c>
      <c r="T28" s="169"/>
      <c r="U28" s="273"/>
      <c r="V28" s="273"/>
      <c r="W28" s="173"/>
      <c r="X28" s="34"/>
      <c r="Y28" s="34"/>
    </row>
    <row r="29" spans="1:30" ht="19.5" customHeight="1" x14ac:dyDescent="0.3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34"/>
      <c r="S29" s="232" t="s">
        <v>135</v>
      </c>
      <c r="T29" s="169"/>
      <c r="U29" s="273"/>
      <c r="V29" s="273"/>
      <c r="W29" s="173"/>
      <c r="X29" s="34"/>
      <c r="Y29" s="34"/>
    </row>
    <row r="30" spans="1:30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R30" s="34"/>
      <c r="S30" s="34" t="s">
        <v>225</v>
      </c>
      <c r="T30" s="169"/>
      <c r="U30" s="273"/>
      <c r="V30" s="273"/>
      <c r="W30" s="173"/>
      <c r="X30" s="34"/>
      <c r="Y30" s="34"/>
    </row>
    <row r="31" spans="1:30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s="34"/>
      <c r="S31" s="34" t="s">
        <v>1724</v>
      </c>
      <c r="T31" s="169" t="s">
        <v>170</v>
      </c>
      <c r="U31" s="350" t="s">
        <v>1729</v>
      </c>
      <c r="V31" s="350"/>
      <c r="W31" s="184" t="s">
        <v>151</v>
      </c>
      <c r="X31" s="209" t="s">
        <v>201</v>
      </c>
      <c r="Y31" s="194">
        <v>1030635</v>
      </c>
    </row>
    <row r="32" spans="1:30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/>
      <c r="S32" s="34"/>
      <c r="T32" s="169" t="s">
        <v>166</v>
      </c>
      <c r="U32" s="350" t="s">
        <v>1728</v>
      </c>
      <c r="V32" s="350"/>
      <c r="W32" s="184" t="s">
        <v>151</v>
      </c>
      <c r="X32" s="34"/>
      <c r="Y32" s="34"/>
    </row>
    <row r="33" spans="1:29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/>
      <c r="S33" s="34" t="s">
        <v>1725</v>
      </c>
      <c r="T33" s="169" t="s">
        <v>170</v>
      </c>
      <c r="U33" s="350" t="s">
        <v>1726</v>
      </c>
      <c r="V33" s="350"/>
      <c r="W33" s="184" t="s">
        <v>151</v>
      </c>
      <c r="X33" s="209" t="s">
        <v>201</v>
      </c>
      <c r="Y33" s="194">
        <v>1030635</v>
      </c>
    </row>
    <row r="34" spans="1:29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34"/>
      <c r="T34" s="169" t="s">
        <v>166</v>
      </c>
      <c r="U34" s="350" t="s">
        <v>1727</v>
      </c>
      <c r="V34" s="350"/>
      <c r="W34" s="184" t="s">
        <v>151</v>
      </c>
      <c r="X34" s="34"/>
      <c r="Y34" s="34"/>
    </row>
    <row r="35" spans="1:29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34" t="s">
        <v>1719</v>
      </c>
      <c r="T35" s="169" t="s">
        <v>170</v>
      </c>
      <c r="U35" s="350" t="s">
        <v>1720</v>
      </c>
      <c r="V35" s="350"/>
      <c r="W35" s="184" t="s">
        <v>151</v>
      </c>
      <c r="X35" s="209" t="s">
        <v>201</v>
      </c>
      <c r="Y35" s="194">
        <v>1030635</v>
      </c>
    </row>
    <row r="36" spans="1:29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/>
      <c r="S36" s="34"/>
      <c r="T36" s="169" t="s">
        <v>166</v>
      </c>
      <c r="U36" s="350" t="s">
        <v>1730</v>
      </c>
      <c r="V36" s="350"/>
      <c r="W36" s="184" t="s">
        <v>151</v>
      </c>
      <c r="X36" s="34"/>
      <c r="Y36" s="34"/>
    </row>
    <row r="37" spans="1:29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R37" s="34"/>
      <c r="S37" s="34" t="s">
        <v>1723</v>
      </c>
      <c r="T37" s="169" t="s">
        <v>170</v>
      </c>
      <c r="U37" s="350" t="s">
        <v>1721</v>
      </c>
      <c r="V37" s="350"/>
      <c r="W37" s="184" t="s">
        <v>151</v>
      </c>
      <c r="X37" s="209" t="s">
        <v>201</v>
      </c>
      <c r="Y37" s="194">
        <v>1030635</v>
      </c>
    </row>
    <row r="38" spans="1:29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R38" s="34"/>
      <c r="S38" s="34"/>
      <c r="T38" s="169" t="s">
        <v>166</v>
      </c>
      <c r="U38" s="350" t="s">
        <v>1722</v>
      </c>
      <c r="V38" s="350"/>
      <c r="W38" s="184" t="s">
        <v>151</v>
      </c>
      <c r="X38" s="34"/>
      <c r="Y38" s="34"/>
    </row>
    <row r="39" spans="1:29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R39" s="34"/>
      <c r="S39" s="34"/>
      <c r="T39" s="169"/>
      <c r="U39" s="273"/>
      <c r="V39" s="273"/>
      <c r="W39" s="173"/>
      <c r="X39" s="34"/>
      <c r="Y39" s="34"/>
    </row>
    <row r="40" spans="1:29" ht="19.5" customHeight="1" x14ac:dyDescent="0.25">
      <c r="A40" s="311"/>
      <c r="B40" s="314"/>
      <c r="C40" s="296"/>
      <c r="D40" s="298"/>
      <c r="E40" s="301"/>
      <c r="F40" s="301"/>
      <c r="G40" s="286"/>
      <c r="H40" s="286"/>
      <c r="I40" s="289"/>
      <c r="J40" s="289"/>
      <c r="K40" s="301"/>
      <c r="L40" s="301"/>
      <c r="M40" s="320"/>
      <c r="N40" s="323"/>
      <c r="O40" s="326"/>
      <c r="P40" s="329"/>
      <c r="Q40" s="62">
        <v>0.29166666666666669</v>
      </c>
    </row>
    <row r="41" spans="1:29" ht="19.5" customHeight="1" x14ac:dyDescent="0.25">
      <c r="A41" s="309" t="s">
        <v>22</v>
      </c>
      <c r="B41" s="312">
        <f>SUM(B9+1)</f>
        <v>46231</v>
      </c>
      <c r="C41" s="290" t="s">
        <v>1732</v>
      </c>
      <c r="D41" s="292"/>
      <c r="E41" s="299"/>
      <c r="F41" s="299"/>
      <c r="G41" s="284">
        <v>0.34930555555555554</v>
      </c>
      <c r="H41" s="284">
        <v>0.52430555555555558</v>
      </c>
      <c r="I41" s="287">
        <v>0.55208333333333337</v>
      </c>
      <c r="J41" s="287">
        <v>0.74027777777777781</v>
      </c>
      <c r="K41" s="299"/>
      <c r="L41" s="299"/>
      <c r="M41" s="318">
        <f>(F68-E68)+(L68-K68)</f>
        <v>0</v>
      </c>
      <c r="N41" s="321">
        <f>(H41-G41)</f>
        <v>0.17500000000000004</v>
      </c>
      <c r="O41" s="324">
        <f>(J41-I41)</f>
        <v>0.18819444444444444</v>
      </c>
      <c r="P41" s="327">
        <f>SUM(M41:O68)</f>
        <v>0.36319444444444449</v>
      </c>
      <c r="R41" s="34" t="s">
        <v>168</v>
      </c>
      <c r="S41" s="34" t="s">
        <v>24</v>
      </c>
      <c r="T41" s="169"/>
      <c r="U41" s="273"/>
      <c r="V41" s="273"/>
      <c r="W41" s="173"/>
      <c r="X41" s="34"/>
      <c r="Y41" s="34"/>
    </row>
    <row r="42" spans="1:29" ht="19.5" customHeight="1" x14ac:dyDescent="0.3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232" t="s">
        <v>135</v>
      </c>
      <c r="T42" s="169"/>
      <c r="U42" s="273"/>
      <c r="V42" s="273"/>
      <c r="W42" s="173"/>
      <c r="X42" s="34"/>
      <c r="Y42" s="34"/>
    </row>
    <row r="43" spans="1:29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/>
      <c r="S43" s="34" t="s">
        <v>225</v>
      </c>
      <c r="T43" s="169"/>
      <c r="U43" s="273"/>
      <c r="V43" s="273"/>
      <c r="W43" s="173"/>
      <c r="X43" s="34"/>
      <c r="Y43" s="34"/>
    </row>
    <row r="44" spans="1:29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R44" s="34"/>
      <c r="S44" s="34" t="s">
        <v>1724</v>
      </c>
      <c r="T44" s="169" t="s">
        <v>170</v>
      </c>
      <c r="U44" s="350" t="s">
        <v>1729</v>
      </c>
      <c r="V44" s="350"/>
      <c r="W44" s="198" t="s">
        <v>153</v>
      </c>
      <c r="X44" s="209" t="s">
        <v>201</v>
      </c>
      <c r="Y44" s="194">
        <v>1030635</v>
      </c>
      <c r="Z44" s="203" t="s">
        <v>952</v>
      </c>
      <c r="AA44" s="188"/>
      <c r="AB44" s="188"/>
      <c r="AC44" s="188"/>
    </row>
    <row r="45" spans="1:29" ht="19.5" customHeight="1" x14ac:dyDescent="0.3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/>
      <c r="S45" s="34"/>
      <c r="T45" s="169" t="s">
        <v>166</v>
      </c>
      <c r="U45" s="350" t="s">
        <v>1728</v>
      </c>
      <c r="V45" s="350"/>
      <c r="W45" s="198" t="s">
        <v>153</v>
      </c>
      <c r="X45" s="34"/>
      <c r="Y45" s="34"/>
      <c r="Z45" s="228" t="s">
        <v>1737</v>
      </c>
    </row>
    <row r="46" spans="1:29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R46" s="34"/>
      <c r="S46" s="34" t="s">
        <v>1725</v>
      </c>
      <c r="T46" s="169" t="s">
        <v>170</v>
      </c>
      <c r="U46" s="350" t="s">
        <v>1726</v>
      </c>
      <c r="V46" s="350"/>
      <c r="W46" s="198" t="s">
        <v>153</v>
      </c>
      <c r="X46" s="209" t="s">
        <v>201</v>
      </c>
      <c r="Y46" s="194">
        <v>1030635</v>
      </c>
    </row>
    <row r="47" spans="1:29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R47" s="34"/>
      <c r="S47" s="34"/>
      <c r="T47" s="169" t="s">
        <v>166</v>
      </c>
      <c r="U47" s="350" t="s">
        <v>1727</v>
      </c>
      <c r="V47" s="350"/>
      <c r="W47" s="198" t="s">
        <v>153</v>
      </c>
      <c r="X47" s="34"/>
      <c r="Y47" s="34"/>
    </row>
    <row r="48" spans="1:29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R48" s="34"/>
      <c r="S48" s="34" t="s">
        <v>1719</v>
      </c>
      <c r="T48" s="169" t="s">
        <v>170</v>
      </c>
      <c r="U48" s="350" t="s">
        <v>1720</v>
      </c>
      <c r="V48" s="350"/>
      <c r="W48" s="198" t="s">
        <v>153</v>
      </c>
      <c r="X48" s="209" t="s">
        <v>201</v>
      </c>
      <c r="Y48" s="194">
        <v>1030635</v>
      </c>
    </row>
    <row r="49" spans="1:30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R49" s="34"/>
      <c r="S49" s="34"/>
      <c r="T49" s="169" t="s">
        <v>166</v>
      </c>
      <c r="U49" s="350" t="s">
        <v>1730</v>
      </c>
      <c r="V49" s="350"/>
      <c r="W49" s="198" t="s">
        <v>153</v>
      </c>
      <c r="X49" s="34"/>
      <c r="Y49" s="34"/>
    </row>
    <row r="50" spans="1:30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R50" s="34"/>
      <c r="S50" s="34" t="s">
        <v>1723</v>
      </c>
      <c r="T50" s="169" t="s">
        <v>170</v>
      </c>
      <c r="U50" s="350" t="s">
        <v>1721</v>
      </c>
      <c r="V50" s="350"/>
      <c r="W50" s="198" t="s">
        <v>153</v>
      </c>
      <c r="X50" s="209" t="s">
        <v>201</v>
      </c>
      <c r="Y50" s="194">
        <v>1030635</v>
      </c>
    </row>
    <row r="51" spans="1:30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s="34"/>
      <c r="S51" s="34"/>
      <c r="T51" s="169" t="s">
        <v>166</v>
      </c>
      <c r="U51" s="350" t="s">
        <v>1722</v>
      </c>
      <c r="V51" s="350"/>
      <c r="W51" s="198" t="s">
        <v>153</v>
      </c>
      <c r="X51" s="34"/>
      <c r="Y51" s="34"/>
    </row>
    <row r="52" spans="1:30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t="s">
        <v>1639</v>
      </c>
      <c r="S52" s="34" t="s">
        <v>28</v>
      </c>
      <c r="W52" s="34"/>
    </row>
    <row r="53" spans="1:30" ht="19.5" customHeight="1" x14ac:dyDescent="0.3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232" t="s">
        <v>1640</v>
      </c>
      <c r="W53" s="34"/>
    </row>
    <row r="54" spans="1:30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169"/>
      <c r="S54" s="34" t="s">
        <v>232</v>
      </c>
      <c r="U54" s="34"/>
      <c r="W54" s="34"/>
    </row>
    <row r="55" spans="1:30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34"/>
      <c r="T55" t="s">
        <v>197</v>
      </c>
      <c r="U55" s="280" t="s">
        <v>1697</v>
      </c>
      <c r="V55" s="280"/>
      <c r="W55" s="272" t="s">
        <v>237</v>
      </c>
      <c r="X55" s="198" t="s">
        <v>153</v>
      </c>
    </row>
    <row r="56" spans="1:30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 t="s">
        <v>1733</v>
      </c>
      <c r="U56" s="168"/>
      <c r="V56" s="168"/>
      <c r="W56" s="173"/>
      <c r="X56" s="198" t="s">
        <v>153</v>
      </c>
    </row>
    <row r="57" spans="1:30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/>
      <c r="S57" s="34" t="s">
        <v>476</v>
      </c>
      <c r="U57" s="168"/>
      <c r="V57" s="168"/>
      <c r="W57" s="173"/>
      <c r="X57" s="34"/>
    </row>
    <row r="58" spans="1:30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/>
      <c r="S58" s="34"/>
      <c r="T58" t="s">
        <v>178</v>
      </c>
      <c r="U58" s="280" t="s">
        <v>1739</v>
      </c>
      <c r="V58" s="280"/>
      <c r="W58" s="173"/>
      <c r="X58" s="184" t="s">
        <v>151</v>
      </c>
    </row>
    <row r="59" spans="1:30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R59" t="s">
        <v>825</v>
      </c>
      <c r="S59" s="34" t="s">
        <v>24</v>
      </c>
    </row>
    <row r="60" spans="1:30" ht="19.5" customHeight="1" x14ac:dyDescent="0.3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s="171" t="s">
        <v>288</v>
      </c>
    </row>
    <row r="61" spans="1:30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169" t="s">
        <v>225</v>
      </c>
      <c r="T61" s="34"/>
      <c r="U61" s="34"/>
    </row>
    <row r="62" spans="1:30" ht="19.5" customHeight="1" x14ac:dyDescent="0.3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171"/>
      <c r="T62" s="34" t="s">
        <v>166</v>
      </c>
      <c r="U62" s="280" t="s">
        <v>1509</v>
      </c>
      <c r="V62" s="281"/>
      <c r="W62" s="272" t="s">
        <v>237</v>
      </c>
      <c r="X62" s="198" t="s">
        <v>153</v>
      </c>
      <c r="Y62" s="227" t="s">
        <v>201</v>
      </c>
      <c r="Z62" s="215">
        <v>1030772</v>
      </c>
      <c r="AA62" s="195" t="s">
        <v>952</v>
      </c>
      <c r="AB62" s="189"/>
      <c r="AC62" s="189"/>
      <c r="AD62" s="189"/>
    </row>
    <row r="63" spans="1:30" ht="19.5" customHeight="1" x14ac:dyDescent="0.3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171"/>
      <c r="T63" s="34"/>
      <c r="U63" s="280" t="s">
        <v>1510</v>
      </c>
      <c r="V63" s="281"/>
      <c r="W63" s="272" t="s">
        <v>237</v>
      </c>
      <c r="X63" s="198" t="s">
        <v>153</v>
      </c>
    </row>
    <row r="64" spans="1:30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R64" s="34" t="s">
        <v>1707</v>
      </c>
      <c r="S64" s="34" t="s">
        <v>32</v>
      </c>
      <c r="T64" s="34"/>
      <c r="U64" s="168"/>
      <c r="V64" s="1"/>
      <c r="W64" s="173"/>
      <c r="X64" s="34"/>
    </row>
    <row r="65" spans="1:33" ht="19.5" customHeight="1" x14ac:dyDescent="0.3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171" t="s">
        <v>1734</v>
      </c>
      <c r="T65" s="34"/>
      <c r="U65" s="168"/>
      <c r="V65" s="1"/>
      <c r="W65" s="173"/>
      <c r="X65" s="34"/>
    </row>
    <row r="66" spans="1:33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s="169" t="s">
        <v>1735</v>
      </c>
      <c r="T66" s="34"/>
      <c r="U66" s="168"/>
      <c r="V66" s="198" t="s">
        <v>153</v>
      </c>
      <c r="W66" s="173"/>
      <c r="X66" s="34"/>
    </row>
    <row r="67" spans="1:33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169" t="s">
        <v>1736</v>
      </c>
      <c r="T67" s="34"/>
      <c r="U67" s="168"/>
      <c r="V67" s="198" t="s">
        <v>153</v>
      </c>
      <c r="W67" s="209" t="s">
        <v>201</v>
      </c>
      <c r="X67" s="206">
        <v>1030781</v>
      </c>
    </row>
    <row r="68" spans="1:33" ht="19.5" customHeight="1" x14ac:dyDescent="0.25">
      <c r="A68" s="311"/>
      <c r="B68" s="314"/>
      <c r="C68" s="296"/>
      <c r="D68" s="298"/>
      <c r="E68" s="301"/>
      <c r="F68" s="301"/>
      <c r="G68" s="286"/>
      <c r="H68" s="286"/>
      <c r="I68" s="289"/>
      <c r="J68" s="289"/>
      <c r="K68" s="301"/>
      <c r="L68" s="301"/>
      <c r="M68" s="320"/>
      <c r="N68" s="323"/>
      <c r="O68" s="326"/>
      <c r="P68" s="329"/>
      <c r="Q68" s="62">
        <v>0.29166666666666669</v>
      </c>
    </row>
    <row r="69" spans="1:33" ht="19.5" customHeight="1" x14ac:dyDescent="0.25">
      <c r="A69" s="309" t="s">
        <v>26</v>
      </c>
      <c r="B69" s="312">
        <f>SUM(B41+1)</f>
        <v>46232</v>
      </c>
      <c r="C69" s="290" t="s">
        <v>1741</v>
      </c>
      <c r="D69" s="292"/>
      <c r="E69" s="299"/>
      <c r="F69" s="299"/>
      <c r="G69" s="284">
        <v>0.33541666666666664</v>
      </c>
      <c r="H69" s="284">
        <v>0.52083333333333337</v>
      </c>
      <c r="I69" s="287">
        <v>0.55208333333333337</v>
      </c>
      <c r="J69" s="287">
        <v>0.72916666666666663</v>
      </c>
      <c r="K69" s="299"/>
      <c r="L69" s="299"/>
      <c r="M69" s="318">
        <f>(F85-E85)+(L85-K85)</f>
        <v>0</v>
      </c>
      <c r="N69" s="321">
        <f>(H69-G69)</f>
        <v>0.18541666666666673</v>
      </c>
      <c r="O69" s="324">
        <f>(J69-I69)</f>
        <v>0.17708333333333326</v>
      </c>
      <c r="P69" s="327">
        <f>SUM(M69:O85)</f>
        <v>0.36249999999999999</v>
      </c>
      <c r="R69" s="34" t="s">
        <v>168</v>
      </c>
      <c r="S69" s="34" t="s">
        <v>24</v>
      </c>
      <c r="T69" s="169"/>
      <c r="U69" s="273"/>
      <c r="V69" s="273"/>
      <c r="W69" s="173"/>
      <c r="X69" s="34"/>
      <c r="Y69" s="34"/>
    </row>
    <row r="70" spans="1:33" ht="19.5" customHeight="1" x14ac:dyDescent="0.3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R70" s="34"/>
      <c r="S70" s="232" t="s">
        <v>135</v>
      </c>
      <c r="T70" s="169"/>
      <c r="U70" s="273"/>
      <c r="V70" s="273"/>
      <c r="W70" s="173"/>
      <c r="X70" s="34"/>
      <c r="Y70" s="34"/>
    </row>
    <row r="71" spans="1:33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s="34"/>
      <c r="S71" s="34" t="s">
        <v>225</v>
      </c>
      <c r="T71" s="169"/>
      <c r="U71" s="273"/>
      <c r="V71" s="273"/>
      <c r="W71" s="173"/>
      <c r="X71" s="34"/>
      <c r="Y71" s="34"/>
    </row>
    <row r="72" spans="1:33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R72" s="34"/>
      <c r="S72" s="34" t="s">
        <v>1724</v>
      </c>
      <c r="T72" s="169" t="s">
        <v>170</v>
      </c>
      <c r="U72" s="350" t="s">
        <v>1729</v>
      </c>
      <c r="V72" s="350"/>
      <c r="W72" s="198" t="s">
        <v>153</v>
      </c>
      <c r="X72" s="209" t="s">
        <v>201</v>
      </c>
      <c r="Y72" s="194">
        <v>1030635</v>
      </c>
      <c r="Z72" s="203" t="s">
        <v>1742</v>
      </c>
      <c r="AA72" s="188"/>
      <c r="AB72" s="188"/>
      <c r="AC72" s="188"/>
      <c r="AD72" s="203" t="s">
        <v>952</v>
      </c>
      <c r="AE72" s="188"/>
      <c r="AF72" s="188"/>
      <c r="AG72" s="188"/>
    </row>
    <row r="73" spans="1:33" ht="19.5" customHeight="1" x14ac:dyDescent="0.3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R73" s="34"/>
      <c r="S73" s="34"/>
      <c r="T73" s="169" t="s">
        <v>166</v>
      </c>
      <c r="U73" s="350" t="s">
        <v>1728</v>
      </c>
      <c r="V73" s="350"/>
      <c r="W73" s="198" t="s">
        <v>153</v>
      </c>
      <c r="X73" s="34"/>
      <c r="Y73" s="34"/>
      <c r="Z73" s="228" t="s">
        <v>1738</v>
      </c>
    </row>
    <row r="74" spans="1:33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/>
      <c r="S74" s="34" t="s">
        <v>1725</v>
      </c>
      <c r="T74" s="169" t="s">
        <v>170</v>
      </c>
      <c r="U74" s="350" t="s">
        <v>1726</v>
      </c>
      <c r="V74" s="350"/>
      <c r="W74" s="198" t="s">
        <v>153</v>
      </c>
      <c r="X74" s="209" t="s">
        <v>201</v>
      </c>
      <c r="Y74" s="194">
        <v>1030635</v>
      </c>
    </row>
    <row r="75" spans="1:33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R75" s="34"/>
      <c r="S75" s="34"/>
      <c r="T75" s="169" t="s">
        <v>166</v>
      </c>
      <c r="U75" s="350" t="s">
        <v>1727</v>
      </c>
      <c r="V75" s="350"/>
      <c r="W75" s="198" t="s">
        <v>153</v>
      </c>
      <c r="X75" s="34"/>
      <c r="Y75" s="34"/>
    </row>
    <row r="76" spans="1:33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R76" s="34"/>
      <c r="S76" s="34" t="s">
        <v>1719</v>
      </c>
      <c r="T76" s="169" t="s">
        <v>170</v>
      </c>
      <c r="U76" s="350" t="s">
        <v>1720</v>
      </c>
      <c r="V76" s="350"/>
      <c r="W76" s="198" t="s">
        <v>153</v>
      </c>
      <c r="X76" s="209" t="s">
        <v>201</v>
      </c>
      <c r="Y76" s="194">
        <v>1030635</v>
      </c>
    </row>
    <row r="77" spans="1:33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R77" s="34"/>
      <c r="S77" s="34"/>
      <c r="T77" s="169" t="s">
        <v>166</v>
      </c>
      <c r="U77" s="350" t="s">
        <v>1730</v>
      </c>
      <c r="V77" s="350"/>
      <c r="W77" s="198" t="s">
        <v>153</v>
      </c>
      <c r="X77" s="34"/>
      <c r="Y77" s="34"/>
    </row>
    <row r="78" spans="1:33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R78" s="34"/>
      <c r="S78" s="34" t="s">
        <v>1723</v>
      </c>
      <c r="T78" s="169" t="s">
        <v>170</v>
      </c>
      <c r="U78" s="350" t="s">
        <v>1721</v>
      </c>
      <c r="V78" s="350"/>
      <c r="W78" s="198" t="s">
        <v>153</v>
      </c>
      <c r="X78" s="209" t="s">
        <v>201</v>
      </c>
      <c r="Y78" s="194">
        <v>1030635</v>
      </c>
    </row>
    <row r="79" spans="1:33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R79" s="34"/>
      <c r="S79" s="34"/>
      <c r="T79" s="169" t="s">
        <v>166</v>
      </c>
      <c r="U79" s="350" t="s">
        <v>1722</v>
      </c>
      <c r="V79" s="350"/>
      <c r="W79" s="198" t="s">
        <v>153</v>
      </c>
      <c r="X79" s="34"/>
      <c r="Y79" s="34"/>
    </row>
    <row r="80" spans="1:33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R80" t="s">
        <v>1639</v>
      </c>
      <c r="S80" s="34" t="s">
        <v>45</v>
      </c>
    </row>
    <row r="81" spans="1:26" ht="19.5" customHeight="1" x14ac:dyDescent="0.3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232" t="s">
        <v>1640</v>
      </c>
    </row>
    <row r="82" spans="1:26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R82" s="169"/>
      <c r="S82" s="34" t="s">
        <v>232</v>
      </c>
      <c r="U82" s="283"/>
      <c r="V82" s="283"/>
      <c r="W82" s="34"/>
    </row>
    <row r="83" spans="1:26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R83" s="169"/>
      <c r="S83" s="169"/>
      <c r="T83" t="s">
        <v>178</v>
      </c>
      <c r="U83" s="280" t="s">
        <v>1739</v>
      </c>
      <c r="V83" s="280"/>
      <c r="W83" s="173"/>
      <c r="X83" s="198" t="s">
        <v>153</v>
      </c>
    </row>
    <row r="84" spans="1:26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R84" s="169"/>
      <c r="S84" s="169"/>
      <c r="T84" t="s">
        <v>187</v>
      </c>
      <c r="U84" s="280" t="s">
        <v>1743</v>
      </c>
      <c r="V84" s="280"/>
      <c r="W84" s="173"/>
      <c r="X84" s="184" t="s">
        <v>151</v>
      </c>
    </row>
    <row r="85" spans="1:26" ht="19.5" customHeight="1" x14ac:dyDescent="0.25">
      <c r="A85" s="311"/>
      <c r="B85" s="314"/>
      <c r="C85" s="296"/>
      <c r="D85" s="298"/>
      <c r="E85" s="301"/>
      <c r="F85" s="301"/>
      <c r="G85" s="286"/>
      <c r="H85" s="286"/>
      <c r="I85" s="289"/>
      <c r="J85" s="289"/>
      <c r="K85" s="301"/>
      <c r="L85" s="301"/>
      <c r="M85" s="320"/>
      <c r="N85" s="323"/>
      <c r="O85" s="326"/>
      <c r="P85" s="329"/>
      <c r="Q85" s="62">
        <v>0.29166666666666669</v>
      </c>
    </row>
    <row r="86" spans="1:26" ht="19.5" customHeight="1" x14ac:dyDescent="0.25">
      <c r="A86" s="309" t="s">
        <v>30</v>
      </c>
      <c r="B86" s="312">
        <f>SUM(B69+1)</f>
        <v>46233</v>
      </c>
      <c r="C86" s="290" t="s">
        <v>1746</v>
      </c>
      <c r="D86" s="292"/>
      <c r="E86" s="299"/>
      <c r="F86" s="299"/>
      <c r="G86" s="284">
        <v>0.33888888888888891</v>
      </c>
      <c r="H86" s="284">
        <v>0.53125</v>
      </c>
      <c r="I86" s="287">
        <v>0.58611111111111114</v>
      </c>
      <c r="J86" s="287">
        <v>0.75069444444444444</v>
      </c>
      <c r="K86" s="299"/>
      <c r="L86" s="299"/>
      <c r="M86" s="318">
        <f>(F100-E100)+(L100-K100)</f>
        <v>0</v>
      </c>
      <c r="N86" s="321">
        <f>(H86-G86)</f>
        <v>0.19236111111111109</v>
      </c>
      <c r="O86" s="324">
        <f>(J86-I86)</f>
        <v>0.1645833333333333</v>
      </c>
      <c r="P86" s="327">
        <f>SUM(M86:O100)</f>
        <v>0.3569444444444444</v>
      </c>
      <c r="R86" t="s">
        <v>1639</v>
      </c>
      <c r="S86" s="34" t="s">
        <v>25</v>
      </c>
    </row>
    <row r="87" spans="1:26" ht="19.5" customHeight="1" x14ac:dyDescent="0.3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232" t="s">
        <v>1640</v>
      </c>
    </row>
    <row r="88" spans="1:26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R88" s="169"/>
      <c r="S88" s="34" t="s">
        <v>232</v>
      </c>
      <c r="U88" s="283"/>
      <c r="V88" s="283"/>
      <c r="W88" s="34"/>
    </row>
    <row r="89" spans="1:26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R89" s="169"/>
      <c r="S89" s="169"/>
      <c r="T89" t="s">
        <v>187</v>
      </c>
      <c r="U89" s="280" t="s">
        <v>1743</v>
      </c>
      <c r="V89" s="280"/>
      <c r="W89" s="173"/>
      <c r="X89" s="184" t="s">
        <v>151</v>
      </c>
    </row>
    <row r="90" spans="1:26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R90" s="169" t="s">
        <v>825</v>
      </c>
      <c r="S90" s="34" t="s">
        <v>28</v>
      </c>
    </row>
    <row r="91" spans="1:26" ht="19.5" customHeight="1" x14ac:dyDescent="0.3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169"/>
      <c r="S91" s="171" t="s">
        <v>288</v>
      </c>
    </row>
    <row r="92" spans="1:26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169"/>
      <c r="S92" s="169" t="s">
        <v>1744</v>
      </c>
      <c r="V92" s="34"/>
      <c r="W92" s="34"/>
      <c r="X92" s="34"/>
      <c r="Y92" s="198" t="s">
        <v>153</v>
      </c>
    </row>
    <row r="93" spans="1:26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169"/>
      <c r="S93" s="169" t="s">
        <v>1745</v>
      </c>
      <c r="V93" s="34"/>
    </row>
    <row r="94" spans="1:26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s="169"/>
      <c r="S94" s="169" t="s">
        <v>214</v>
      </c>
      <c r="V94" s="34"/>
    </row>
    <row r="95" spans="1:26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169"/>
      <c r="S95" s="169"/>
      <c r="T95" t="s">
        <v>187</v>
      </c>
      <c r="U95" s="281" t="s">
        <v>1072</v>
      </c>
      <c r="V95" s="281"/>
      <c r="W95" s="184" t="s">
        <v>151</v>
      </c>
      <c r="X95" s="203" t="s">
        <v>1319</v>
      </c>
      <c r="Y95" s="188"/>
      <c r="Z95" s="188"/>
    </row>
    <row r="96" spans="1:26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R96" s="169" t="s">
        <v>1678</v>
      </c>
      <c r="S96" s="34" t="s">
        <v>24</v>
      </c>
    </row>
    <row r="97" spans="1:26" ht="19.5" customHeight="1" x14ac:dyDescent="0.3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s="169"/>
      <c r="S97" s="171" t="s">
        <v>1747</v>
      </c>
    </row>
    <row r="98" spans="1:26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R98" s="169"/>
      <c r="S98" s="169" t="s">
        <v>1748</v>
      </c>
      <c r="V98" s="198" t="s">
        <v>153</v>
      </c>
      <c r="W98" s="34"/>
    </row>
    <row r="99" spans="1:26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R99" s="169"/>
      <c r="S99" s="169"/>
      <c r="W99" s="34"/>
      <c r="X99" s="34"/>
      <c r="Y99" s="34"/>
      <c r="Z99" s="34"/>
    </row>
    <row r="100" spans="1:26" ht="19.5" customHeight="1" x14ac:dyDescent="0.25">
      <c r="A100" s="311"/>
      <c r="B100" s="314"/>
      <c r="C100" s="296"/>
      <c r="D100" s="298"/>
      <c r="E100" s="301"/>
      <c r="F100" s="301"/>
      <c r="G100" s="286"/>
      <c r="H100" s="286"/>
      <c r="I100" s="289"/>
      <c r="J100" s="289"/>
      <c r="K100" s="301"/>
      <c r="L100" s="301"/>
      <c r="M100" s="320"/>
      <c r="N100" s="323"/>
      <c r="O100" s="326"/>
      <c r="P100" s="329"/>
      <c r="Q100" s="62">
        <v>0.29166666666666669</v>
      </c>
    </row>
    <row r="101" spans="1:26" ht="19.5" customHeight="1" x14ac:dyDescent="0.25">
      <c r="A101" s="309" t="s">
        <v>31</v>
      </c>
      <c r="B101" s="312">
        <f>SUM(B86+1)</f>
        <v>46234</v>
      </c>
      <c r="C101" s="290" t="s">
        <v>1749</v>
      </c>
      <c r="D101" s="292"/>
      <c r="E101" s="299"/>
      <c r="F101" s="299"/>
      <c r="G101" s="284">
        <v>0.33680555555555558</v>
      </c>
      <c r="H101" s="284">
        <v>0.52083333333333337</v>
      </c>
      <c r="I101" s="287">
        <v>0.54166666666666663</v>
      </c>
      <c r="J101" s="287">
        <v>0.69444444444444442</v>
      </c>
      <c r="K101" s="299"/>
      <c r="L101" s="299"/>
      <c r="M101" s="318">
        <f>(F111-E111)+(L111-K111)</f>
        <v>0</v>
      </c>
      <c r="N101" s="321">
        <f>(H101-G101)</f>
        <v>0.18402777777777779</v>
      </c>
      <c r="O101" s="324">
        <f>(J101-I101)</f>
        <v>0.15277777777777779</v>
      </c>
      <c r="P101" s="327">
        <f>SUM(M101:O111)</f>
        <v>0.33680555555555558</v>
      </c>
      <c r="R101" t="s">
        <v>1639</v>
      </c>
      <c r="S101" s="34" t="s">
        <v>23</v>
      </c>
    </row>
    <row r="102" spans="1:26" ht="19.5" customHeight="1" x14ac:dyDescent="0.3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232" t="s">
        <v>1640</v>
      </c>
    </row>
    <row r="103" spans="1:26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R103" s="169"/>
      <c r="S103" s="34" t="s">
        <v>232</v>
      </c>
      <c r="U103" s="283"/>
      <c r="V103" s="283"/>
      <c r="W103" s="34"/>
    </row>
    <row r="104" spans="1:26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R104" s="169"/>
      <c r="S104" s="169"/>
      <c r="T104" t="s">
        <v>187</v>
      </c>
      <c r="U104" s="280" t="s">
        <v>1743</v>
      </c>
      <c r="V104" s="280"/>
      <c r="W104" s="173"/>
      <c r="X104" s="198" t="s">
        <v>153</v>
      </c>
    </row>
    <row r="105" spans="1:26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R105" s="169"/>
      <c r="S105" s="169"/>
      <c r="T105" s="34" t="s">
        <v>1751</v>
      </c>
      <c r="U105" s="280" t="s">
        <v>1752</v>
      </c>
      <c r="V105" s="280"/>
      <c r="W105" s="173"/>
      <c r="X105" s="198" t="s">
        <v>153</v>
      </c>
    </row>
    <row r="106" spans="1:26" ht="19.5" customHeight="1" x14ac:dyDescent="0.25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R106" s="169" t="s">
        <v>825</v>
      </c>
      <c r="S106" s="34" t="s">
        <v>28</v>
      </c>
      <c r="V106" s="34"/>
      <c r="W106" s="280"/>
      <c r="X106" s="280"/>
      <c r="Y106" s="280"/>
    </row>
    <row r="107" spans="1:26" ht="19.5" customHeight="1" x14ac:dyDescent="0.3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R107" s="169"/>
      <c r="S107" s="171" t="s">
        <v>288</v>
      </c>
      <c r="V107" s="34"/>
      <c r="W107" s="168"/>
      <c r="X107" s="168"/>
      <c r="Y107" s="168"/>
    </row>
    <row r="108" spans="1:26" ht="19.5" customHeight="1" x14ac:dyDescent="0.25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S108" s="169" t="s">
        <v>214</v>
      </c>
      <c r="V108" s="34"/>
    </row>
    <row r="109" spans="1:26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S109" s="169"/>
      <c r="T109" t="s">
        <v>187</v>
      </c>
      <c r="U109" s="281" t="s">
        <v>1072</v>
      </c>
      <c r="V109" s="281"/>
      <c r="W109" s="198" t="s">
        <v>153</v>
      </c>
      <c r="X109" s="203" t="s">
        <v>1319</v>
      </c>
      <c r="Y109" s="188"/>
      <c r="Z109" s="188"/>
    </row>
    <row r="110" spans="1:26" ht="19.5" customHeight="1" x14ac:dyDescent="0.25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  <c r="S110" s="169" t="s">
        <v>1750</v>
      </c>
      <c r="U110" s="1"/>
      <c r="V110" s="1"/>
      <c r="X110" s="34"/>
    </row>
    <row r="111" spans="1:26" ht="19.5" customHeight="1" x14ac:dyDescent="0.25">
      <c r="A111" s="311"/>
      <c r="B111" s="314"/>
      <c r="C111" s="296"/>
      <c r="D111" s="298"/>
      <c r="E111" s="301"/>
      <c r="F111" s="301"/>
      <c r="G111" s="286"/>
      <c r="H111" s="286"/>
      <c r="I111" s="289"/>
      <c r="J111" s="289"/>
      <c r="K111" s="301"/>
      <c r="L111" s="301"/>
      <c r="M111" s="320"/>
      <c r="N111" s="323"/>
      <c r="O111" s="326"/>
      <c r="P111" s="329"/>
      <c r="Q111" s="62">
        <v>0.29166666666666669</v>
      </c>
      <c r="S111" s="169"/>
    </row>
    <row r="112" spans="1:26" ht="19.5" customHeight="1" x14ac:dyDescent="0.25">
      <c r="A112" s="35" t="s">
        <v>34</v>
      </c>
      <c r="B112" s="36">
        <f>SUM(B101+1)</f>
        <v>46235</v>
      </c>
      <c r="C112" s="290"/>
      <c r="D112" s="292"/>
      <c r="E112" s="299"/>
      <c r="F112" s="299"/>
      <c r="G112" s="299"/>
      <c r="H112" s="299"/>
      <c r="I112" s="299"/>
      <c r="J112" s="299"/>
      <c r="K112" s="299"/>
      <c r="L112" s="299"/>
      <c r="M112" s="318"/>
      <c r="N112" s="318"/>
      <c r="O112" s="318"/>
      <c r="P112" s="318"/>
    </row>
    <row r="113" spans="1:16" ht="19.5" customHeight="1" x14ac:dyDescent="0.25">
      <c r="A113" s="37" t="s">
        <v>35</v>
      </c>
      <c r="B113" s="36">
        <f>SUM(B112+1)</f>
        <v>46236</v>
      </c>
      <c r="C113" s="296"/>
      <c r="D113" s="298"/>
      <c r="E113" s="301"/>
      <c r="F113" s="301"/>
      <c r="G113" s="301"/>
      <c r="H113" s="301"/>
      <c r="I113" s="301"/>
      <c r="J113" s="301"/>
      <c r="K113" s="301"/>
      <c r="L113" s="301"/>
      <c r="M113" s="320"/>
      <c r="N113" s="320"/>
      <c r="O113" s="320"/>
      <c r="P113" s="320"/>
    </row>
    <row r="114" spans="1:16" ht="30" customHeight="1" x14ac:dyDescent="0.25">
      <c r="A114" s="38"/>
      <c r="B114" s="38"/>
      <c r="C114" s="38"/>
      <c r="D114" s="38"/>
      <c r="E114" s="39"/>
      <c r="F114" s="40"/>
      <c r="G114" s="40"/>
      <c r="H114" s="38"/>
      <c r="I114" s="38"/>
      <c r="J114" s="38"/>
      <c r="K114" s="41"/>
      <c r="L114" s="41"/>
      <c r="M114" s="41"/>
      <c r="N114" s="38"/>
    </row>
    <row r="115" spans="1:16" ht="30.75" customHeight="1" x14ac:dyDescent="0.25">
      <c r="A115" s="38"/>
      <c r="B115" s="38"/>
      <c r="C115" s="38"/>
      <c r="D115" s="38"/>
      <c r="F115" s="38"/>
      <c r="G115" s="38"/>
      <c r="H115" s="38"/>
      <c r="I115" s="38"/>
      <c r="J115" s="330" t="s">
        <v>36</v>
      </c>
      <c r="K115" s="330"/>
      <c r="L115" s="330"/>
      <c r="M115" s="108">
        <f>SUM(M9+M41+M69+M86+M101+M112+M113)</f>
        <v>0</v>
      </c>
      <c r="N115" s="110">
        <f>SUM(N9+N41+N69+N86+N101+N112+N113)</f>
        <v>0.92361111111111116</v>
      </c>
      <c r="O115" s="109">
        <f>SUM(O9+O41+O69+O86+O101+O112+O113)</f>
        <v>0.82916666666666661</v>
      </c>
      <c r="P115" s="111">
        <f>SUM(P9+P41+P69+P86+P101+P112+P113)</f>
        <v>1.752777777777778</v>
      </c>
    </row>
    <row r="116" spans="1:16" ht="30.75" customHeight="1" x14ac:dyDescent="0.25">
      <c r="A116" s="38"/>
      <c r="B116" s="38"/>
      <c r="C116" s="38"/>
      <c r="D116" s="38"/>
      <c r="F116" s="38"/>
      <c r="G116" s="38"/>
      <c r="H116" s="38"/>
      <c r="I116" s="38"/>
      <c r="J116" s="330" t="s">
        <v>37</v>
      </c>
      <c r="K116" s="330"/>
      <c r="L116" s="331"/>
      <c r="M116" s="42"/>
      <c r="N116" s="51">
        <f>SUM(Q9:Q113)</f>
        <v>1.4583333333333335</v>
      </c>
      <c r="O116" s="43"/>
    </row>
    <row r="117" spans="1:16" ht="30.75" customHeight="1" x14ac:dyDescent="0.25">
      <c r="A117" s="38"/>
      <c r="B117" s="38"/>
      <c r="C117" s="38"/>
      <c r="D117" s="38"/>
      <c r="F117" s="38"/>
      <c r="G117" s="38"/>
      <c r="H117" s="38"/>
      <c r="I117" s="38"/>
      <c r="J117" s="330" t="s">
        <v>38</v>
      </c>
      <c r="K117" s="330"/>
      <c r="L117" s="331"/>
      <c r="M117" s="42"/>
      <c r="N117" s="51">
        <f>SUM(P115-N116)</f>
        <v>0.29444444444444451</v>
      </c>
      <c r="O117" s="43"/>
    </row>
    <row r="118" spans="1:16" ht="30.75" customHeight="1" x14ac:dyDescent="0.25">
      <c r="A118" s="38"/>
      <c r="B118" s="38"/>
      <c r="C118" s="38"/>
      <c r="D118" s="38"/>
      <c r="F118" s="38"/>
      <c r="G118" s="38"/>
      <c r="H118" s="38"/>
      <c r="I118" s="38"/>
      <c r="J118" s="330" t="s">
        <v>39</v>
      </c>
      <c r="K118" s="330"/>
      <c r="L118" s="331"/>
      <c r="M118" s="42"/>
      <c r="N118" s="51">
        <f>'SEM30'!N74</f>
        <v>10.722916666666665</v>
      </c>
      <c r="O118" s="43"/>
    </row>
    <row r="119" spans="1:16" ht="30.75" customHeight="1" x14ac:dyDescent="0.25">
      <c r="H119" s="38"/>
      <c r="I119" s="38"/>
      <c r="J119" s="330" t="s">
        <v>40</v>
      </c>
      <c r="K119" s="330"/>
      <c r="L119" s="331"/>
      <c r="M119" s="44"/>
      <c r="N119" s="52">
        <f>N117+N118</f>
        <v>11.017361111111109</v>
      </c>
      <c r="O119" s="45"/>
    </row>
    <row r="126" spans="1:16" x14ac:dyDescent="0.25">
      <c r="F126" s="38"/>
      <c r="G126" s="38"/>
      <c r="H126" s="38"/>
      <c r="I126" s="38"/>
    </row>
    <row r="127" spans="1:16" x14ac:dyDescent="0.25">
      <c r="F127" s="38"/>
      <c r="G127" s="38"/>
      <c r="H127" s="38"/>
      <c r="I127" s="38"/>
    </row>
    <row r="128" spans="1:16" x14ac:dyDescent="0.25">
      <c r="F128" s="38"/>
      <c r="G128" s="38"/>
      <c r="H128" s="38"/>
      <c r="I128" s="38"/>
    </row>
    <row r="129" spans="6:9" x14ac:dyDescent="0.25">
      <c r="F129" s="38"/>
      <c r="G129" s="38"/>
      <c r="H129" s="38"/>
      <c r="I129" s="38"/>
    </row>
    <row r="130" spans="6:9" x14ac:dyDescent="0.25">
      <c r="F130" s="38"/>
      <c r="G130" s="38"/>
      <c r="H130" s="38"/>
      <c r="I130" s="38"/>
    </row>
    <row r="131" spans="6:9" x14ac:dyDescent="0.25">
      <c r="F131" s="38"/>
      <c r="G131" s="38"/>
      <c r="H131" s="38"/>
      <c r="I131" s="38"/>
    </row>
  </sheetData>
  <mergeCells count="142">
    <mergeCell ref="U103:V103"/>
    <mergeCell ref="U104:V104"/>
    <mergeCell ref="U109:V109"/>
    <mergeCell ref="U105:V105"/>
    <mergeCell ref="U75:V75"/>
    <mergeCell ref="U76:V76"/>
    <mergeCell ref="U77:V77"/>
    <mergeCell ref="U78:V78"/>
    <mergeCell ref="U79:V79"/>
    <mergeCell ref="U95:V95"/>
    <mergeCell ref="U12:V12"/>
    <mergeCell ref="U17:V17"/>
    <mergeCell ref="U21:V21"/>
    <mergeCell ref="U22:V22"/>
    <mergeCell ref="U35:V35"/>
    <mergeCell ref="U36:V36"/>
    <mergeCell ref="U37:V37"/>
    <mergeCell ref="U38:V38"/>
    <mergeCell ref="U31:V31"/>
    <mergeCell ref="U32:V32"/>
    <mergeCell ref="U33:V33"/>
    <mergeCell ref="U34:V34"/>
    <mergeCell ref="W106:Y106"/>
    <mergeCell ref="H86:H100"/>
    <mergeCell ref="H101:H111"/>
    <mergeCell ref="I41:I68"/>
    <mergeCell ref="I69:I85"/>
    <mergeCell ref="I86:I100"/>
    <mergeCell ref="I101:I111"/>
    <mergeCell ref="U55:V55"/>
    <mergeCell ref="U62:V62"/>
    <mergeCell ref="U63:V63"/>
    <mergeCell ref="P69:P85"/>
    <mergeCell ref="U82:V82"/>
    <mergeCell ref="K41:K68"/>
    <mergeCell ref="L41:L68"/>
    <mergeCell ref="J41:J68"/>
    <mergeCell ref="J69:J85"/>
    <mergeCell ref="H41:H68"/>
    <mergeCell ref="H69:H85"/>
    <mergeCell ref="J101:J111"/>
    <mergeCell ref="K86:K100"/>
    <mergeCell ref="L86:L100"/>
    <mergeCell ref="U88:V88"/>
    <mergeCell ref="U89:V89"/>
    <mergeCell ref="U84:V84"/>
    <mergeCell ref="P112:P113"/>
    <mergeCell ref="M112:M113"/>
    <mergeCell ref="N112:N113"/>
    <mergeCell ref="O112:O113"/>
    <mergeCell ref="Q6:Q7"/>
    <mergeCell ref="M101:M111"/>
    <mergeCell ref="N101:N111"/>
    <mergeCell ref="O101:O111"/>
    <mergeCell ref="P101:P111"/>
    <mergeCell ref="M86:M100"/>
    <mergeCell ref="O41:O68"/>
    <mergeCell ref="P41:P68"/>
    <mergeCell ref="O86:O100"/>
    <mergeCell ref="P86:P100"/>
    <mergeCell ref="M69:M85"/>
    <mergeCell ref="O69:O85"/>
    <mergeCell ref="A1:N1"/>
    <mergeCell ref="G6:H6"/>
    <mergeCell ref="I6:J6"/>
    <mergeCell ref="K6:L6"/>
    <mergeCell ref="M6:P6"/>
    <mergeCell ref="G9:G40"/>
    <mergeCell ref="A9:A40"/>
    <mergeCell ref="M9:M40"/>
    <mergeCell ref="N9:N40"/>
    <mergeCell ref="O9:O40"/>
    <mergeCell ref="P9:P40"/>
    <mergeCell ref="B9:B40"/>
    <mergeCell ref="C9:D40"/>
    <mergeCell ref="I9:I40"/>
    <mergeCell ref="J9:J40"/>
    <mergeCell ref="K9:K40"/>
    <mergeCell ref="L9:L40"/>
    <mergeCell ref="E9:E40"/>
    <mergeCell ref="F9:F40"/>
    <mergeCell ref="H9:H40"/>
    <mergeCell ref="J119:L119"/>
    <mergeCell ref="J115:L115"/>
    <mergeCell ref="J116:L116"/>
    <mergeCell ref="J117:L117"/>
    <mergeCell ref="J118:L118"/>
    <mergeCell ref="B101:B111"/>
    <mergeCell ref="N69:N85"/>
    <mergeCell ref="A41:A68"/>
    <mergeCell ref="A69:A85"/>
    <mergeCell ref="A86:A100"/>
    <mergeCell ref="M41:M68"/>
    <mergeCell ref="N41:N68"/>
    <mergeCell ref="A101:A111"/>
    <mergeCell ref="B41:B68"/>
    <mergeCell ref="N86:N100"/>
    <mergeCell ref="B69:B85"/>
    <mergeCell ref="B86:B100"/>
    <mergeCell ref="G41:G68"/>
    <mergeCell ref="C41:D68"/>
    <mergeCell ref="C69:D85"/>
    <mergeCell ref="G69:G85"/>
    <mergeCell ref="G86:G100"/>
    <mergeCell ref="G101:G111"/>
    <mergeCell ref="C101:D111"/>
    <mergeCell ref="E101:E111"/>
    <mergeCell ref="F101:F111"/>
    <mergeCell ref="C86:D100"/>
    <mergeCell ref="J112:J113"/>
    <mergeCell ref="K112:K113"/>
    <mergeCell ref="L112:L113"/>
    <mergeCell ref="C112:D113"/>
    <mergeCell ref="E112:E113"/>
    <mergeCell ref="F112:F113"/>
    <mergeCell ref="G112:G113"/>
    <mergeCell ref="H112:H113"/>
    <mergeCell ref="I112:I113"/>
    <mergeCell ref="K101:K111"/>
    <mergeCell ref="L101:L111"/>
    <mergeCell ref="J86:J100"/>
    <mergeCell ref="E41:E68"/>
    <mergeCell ref="F41:F68"/>
    <mergeCell ref="E69:E85"/>
    <mergeCell ref="F69:F85"/>
    <mergeCell ref="E86:E100"/>
    <mergeCell ref="F86:F100"/>
    <mergeCell ref="K69:K85"/>
    <mergeCell ref="L69:L85"/>
    <mergeCell ref="U44:V44"/>
    <mergeCell ref="U45:V45"/>
    <mergeCell ref="U46:V46"/>
    <mergeCell ref="U47:V47"/>
    <mergeCell ref="U48:V48"/>
    <mergeCell ref="U49:V49"/>
    <mergeCell ref="U50:V50"/>
    <mergeCell ref="U51:V51"/>
    <mergeCell ref="U72:V72"/>
    <mergeCell ref="U73:V73"/>
    <mergeCell ref="U74:V74"/>
    <mergeCell ref="U58:V58"/>
    <mergeCell ref="U83:V8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4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87">
    <pageSetUpPr fitToPage="1"/>
  </sheetPr>
  <dimension ref="A1:AD101"/>
  <sheetViews>
    <sheetView topLeftCell="F33" zoomScale="90" workbookViewId="0">
      <selection activeCell="W47" sqref="W4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453125" customWidth="1"/>
    <col min="19" max="19" width="18.7265625" customWidth="1"/>
    <col min="20" max="20" width="16" customWidth="1"/>
    <col min="21" max="21" width="13.453125" bestFit="1" customWidth="1"/>
    <col min="22" max="22" width="14.1796875" customWidth="1"/>
    <col min="23" max="23" width="12.816406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105</v>
      </c>
      <c r="B5" s="13" t="s">
        <v>3</v>
      </c>
      <c r="C5" s="14">
        <f>SUM('SEM38'!B78+1)</f>
        <v>46286</v>
      </c>
      <c r="D5" s="15" t="s">
        <v>4</v>
      </c>
      <c r="E5" s="16">
        <f>SUM(B83)</f>
        <v>46292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9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3">
      <c r="A9" s="309" t="s">
        <v>20</v>
      </c>
      <c r="B9" s="312">
        <f>SUM(C5)</f>
        <v>46286</v>
      </c>
      <c r="C9" s="290"/>
      <c r="D9" s="292"/>
      <c r="E9" s="302"/>
      <c r="F9" s="302"/>
      <c r="G9" s="284">
        <v>0.33750000000000002</v>
      </c>
      <c r="H9" s="284">
        <v>0.52083333333333337</v>
      </c>
      <c r="I9" s="287">
        <v>0.54166666666666663</v>
      </c>
      <c r="J9" s="287">
        <v>0.7104166666666667</v>
      </c>
      <c r="K9" s="302"/>
      <c r="L9" s="302"/>
      <c r="M9" s="318">
        <f>(F9-E9)+(L9-K9)</f>
        <v>0</v>
      </c>
      <c r="N9" s="321">
        <f>(H9-G9)</f>
        <v>0.18333333333333335</v>
      </c>
      <c r="O9" s="324">
        <f>(J9-I9)</f>
        <v>0.16875000000000007</v>
      </c>
      <c r="P9" s="327">
        <f>SUM(M9:O34)</f>
        <v>0.35208333333333341</v>
      </c>
      <c r="R9" s="232" t="s">
        <v>1887</v>
      </c>
      <c r="S9" t="s">
        <v>24</v>
      </c>
      <c r="T9" s="34"/>
      <c r="V9" s="34"/>
      <c r="W9" s="34"/>
    </row>
    <row r="10" spans="1:29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34" t="s">
        <v>1888</v>
      </c>
      <c r="U10" s="34"/>
      <c r="V10" s="198" t="s">
        <v>153</v>
      </c>
      <c r="W10" s="34"/>
      <c r="Y10" s="34"/>
      <c r="Z10" s="34"/>
    </row>
    <row r="11" spans="1:29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 t="s">
        <v>1889</v>
      </c>
    </row>
    <row r="12" spans="1:29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34"/>
      <c r="T12" t="s">
        <v>160</v>
      </c>
      <c r="U12" s="348">
        <v>2413404250806</v>
      </c>
      <c r="V12" s="348"/>
      <c r="W12" s="198" t="s">
        <v>153</v>
      </c>
      <c r="X12" s="221" t="s">
        <v>311</v>
      </c>
      <c r="Y12" s="209" t="s">
        <v>201</v>
      </c>
      <c r="Z12" s="206">
        <v>1031940</v>
      </c>
      <c r="AA12" s="195" t="s">
        <v>1895</v>
      </c>
      <c r="AB12" s="189"/>
      <c r="AC12" s="189"/>
    </row>
    <row r="13" spans="1:29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/>
      <c r="T13" t="s">
        <v>160</v>
      </c>
      <c r="U13" s="283">
        <v>2413403380901</v>
      </c>
      <c r="V13" s="283"/>
      <c r="W13" s="198" t="s">
        <v>153</v>
      </c>
      <c r="X13" s="221" t="s">
        <v>311</v>
      </c>
      <c r="Y13" s="209" t="s">
        <v>201</v>
      </c>
      <c r="Z13" s="206">
        <v>1031942</v>
      </c>
      <c r="AA13" s="195" t="s">
        <v>1895</v>
      </c>
      <c r="AB13" s="189"/>
      <c r="AC13" s="189"/>
    </row>
    <row r="14" spans="1:29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 t="s">
        <v>1890</v>
      </c>
      <c r="T14" s="198" t="s">
        <v>153</v>
      </c>
    </row>
    <row r="15" spans="1:29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 t="s">
        <v>1896</v>
      </c>
      <c r="T15" s="34"/>
    </row>
    <row r="16" spans="1:29" ht="19.5" customHeight="1" x14ac:dyDescent="0.3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228" t="s">
        <v>1898</v>
      </c>
      <c r="T16" s="34" t="s">
        <v>160</v>
      </c>
      <c r="U16" s="283">
        <v>2413410152501</v>
      </c>
      <c r="V16" s="283"/>
      <c r="W16" s="198" t="s">
        <v>153</v>
      </c>
      <c r="X16" s="221" t="s">
        <v>311</v>
      </c>
      <c r="Y16" s="209" t="s">
        <v>201</v>
      </c>
      <c r="Z16" s="206">
        <v>1031957</v>
      </c>
      <c r="AA16" s="203" t="s">
        <v>1895</v>
      </c>
      <c r="AB16" s="188"/>
      <c r="AC16" s="188"/>
    </row>
    <row r="17" spans="1:29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/>
      <c r="T17" s="34"/>
      <c r="U17" s="34" t="s">
        <v>1897</v>
      </c>
    </row>
    <row r="18" spans="1:29" ht="19.5" customHeight="1" x14ac:dyDescent="0.3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228" t="s">
        <v>1899</v>
      </c>
      <c r="T18" s="34" t="s">
        <v>160</v>
      </c>
      <c r="U18" s="283">
        <v>2413410152501</v>
      </c>
      <c r="V18" s="283"/>
      <c r="W18" s="198" t="s">
        <v>153</v>
      </c>
      <c r="Y18" s="209" t="s">
        <v>201</v>
      </c>
      <c r="Z18" s="206">
        <v>1031958</v>
      </c>
      <c r="AA18" s="203" t="s">
        <v>1895</v>
      </c>
      <c r="AB18" s="188"/>
      <c r="AC18" s="188"/>
    </row>
    <row r="19" spans="1:29" ht="19.5" customHeight="1" x14ac:dyDescent="0.3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232" t="s">
        <v>1597</v>
      </c>
      <c r="S19" t="s">
        <v>24</v>
      </c>
      <c r="T19" s="34"/>
      <c r="V19" s="34"/>
    </row>
    <row r="20" spans="1:29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 t="s">
        <v>1891</v>
      </c>
      <c r="U20" s="198" t="s">
        <v>153</v>
      </c>
    </row>
    <row r="21" spans="1:29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 t="s">
        <v>1633</v>
      </c>
      <c r="S21" s="34" t="s">
        <v>23</v>
      </c>
      <c r="U21" s="281"/>
      <c r="V21" s="281"/>
      <c r="W21" s="34"/>
      <c r="Y21" s="34"/>
      <c r="Z21" s="34"/>
      <c r="AA21" s="34"/>
    </row>
    <row r="22" spans="1:29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S22" s="232" t="s">
        <v>836</v>
      </c>
    </row>
    <row r="23" spans="1:29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 t="s">
        <v>1892</v>
      </c>
      <c r="U23" s="198" t="s">
        <v>153</v>
      </c>
    </row>
    <row r="24" spans="1:29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 t="s">
        <v>1893</v>
      </c>
      <c r="V24" s="198" t="s">
        <v>153</v>
      </c>
    </row>
    <row r="25" spans="1:29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S25" s="34" t="s">
        <v>1894</v>
      </c>
      <c r="W25" s="199" t="s">
        <v>193</v>
      </c>
    </row>
    <row r="26" spans="1:29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t="s">
        <v>1872</v>
      </c>
      <c r="T26" s="34"/>
    </row>
    <row r="27" spans="1:29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t="s">
        <v>162</v>
      </c>
      <c r="T27" s="280" t="s">
        <v>992</v>
      </c>
      <c r="U27" s="280"/>
      <c r="V27" s="198" t="s">
        <v>153</v>
      </c>
      <c r="W27" s="221" t="s">
        <v>235</v>
      </c>
      <c r="X27" s="209" t="s">
        <v>201</v>
      </c>
      <c r="Y27" s="194">
        <v>1030200</v>
      </c>
      <c r="Z27" s="190" t="s">
        <v>905</v>
      </c>
      <c r="AA27" s="186"/>
      <c r="AB27" s="186"/>
      <c r="AC27" s="186"/>
    </row>
    <row r="28" spans="1:29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t="s">
        <v>233</v>
      </c>
      <c r="S28" s="34" t="s">
        <v>28</v>
      </c>
    </row>
    <row r="29" spans="1:29" ht="19.5" customHeight="1" x14ac:dyDescent="0.3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232" t="s">
        <v>234</v>
      </c>
    </row>
    <row r="30" spans="1:29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S30" s="34" t="s">
        <v>214</v>
      </c>
      <c r="U30" s="34"/>
    </row>
    <row r="31" spans="1:29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S31" s="34"/>
      <c r="T31" s="34" t="s">
        <v>1228</v>
      </c>
      <c r="U31" s="281" t="s">
        <v>633</v>
      </c>
      <c r="V31" s="281"/>
      <c r="W31" s="199" t="s">
        <v>193</v>
      </c>
      <c r="X31" s="221" t="s">
        <v>374</v>
      </c>
      <c r="Y31" s="209" t="s">
        <v>201</v>
      </c>
      <c r="Z31" s="194">
        <v>1031867</v>
      </c>
    </row>
    <row r="32" spans="1:29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34"/>
      <c r="T32" s="34"/>
      <c r="U32" s="279" t="s">
        <v>1879</v>
      </c>
      <c r="V32" s="1"/>
      <c r="W32" s="34"/>
      <c r="X32" s="34"/>
      <c r="Y32" s="34"/>
    </row>
    <row r="33" spans="1:30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S33" s="34" t="s">
        <v>1755</v>
      </c>
      <c r="T33" s="198" t="s">
        <v>153</v>
      </c>
      <c r="U33" s="34"/>
    </row>
    <row r="34" spans="1:30" ht="19.5" customHeight="1" x14ac:dyDescent="0.25">
      <c r="A34" s="311"/>
      <c r="B34" s="314"/>
      <c r="C34" s="296"/>
      <c r="D34" s="298"/>
      <c r="E34" s="304"/>
      <c r="F34" s="304"/>
      <c r="G34" s="286"/>
      <c r="H34" s="286"/>
      <c r="I34" s="289"/>
      <c r="J34" s="289"/>
      <c r="K34" s="304"/>
      <c r="L34" s="304"/>
      <c r="M34" s="320"/>
      <c r="N34" s="323"/>
      <c r="O34" s="326"/>
      <c r="P34" s="329"/>
      <c r="Q34" s="62">
        <v>0.29166666666666669</v>
      </c>
    </row>
    <row r="35" spans="1:30" ht="19.5" customHeight="1" x14ac:dyDescent="0.25">
      <c r="A35" s="309" t="s">
        <v>22</v>
      </c>
      <c r="B35" s="312">
        <f>SUM(B9+1)</f>
        <v>46287</v>
      </c>
      <c r="C35" s="290" t="s">
        <v>1909</v>
      </c>
      <c r="D35" s="292"/>
      <c r="E35" s="302"/>
      <c r="F35" s="302"/>
      <c r="G35" s="284">
        <v>0.32708333333333334</v>
      </c>
      <c r="H35" s="284">
        <v>0.52083333333333337</v>
      </c>
      <c r="I35" s="287">
        <v>0.55208333333333337</v>
      </c>
      <c r="J35" s="287">
        <v>0.74097222222222225</v>
      </c>
      <c r="K35" s="302"/>
      <c r="L35" s="302"/>
      <c r="M35" s="318">
        <f>(F35-E35)+(L35-K35)</f>
        <v>0</v>
      </c>
      <c r="N35" s="321">
        <f>(H35-G35)</f>
        <v>0.19375000000000003</v>
      </c>
      <c r="O35" s="324">
        <f>(J35-I35)</f>
        <v>0.18888888888888888</v>
      </c>
      <c r="P35" s="327">
        <f>SUM(M35:O57)</f>
        <v>0.38263888888888892</v>
      </c>
      <c r="R35" s="34" t="s">
        <v>1900</v>
      </c>
      <c r="S35" s="34" t="s">
        <v>24</v>
      </c>
      <c r="V35" s="34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/>
      <c r="S36" s="34" t="s">
        <v>1901</v>
      </c>
    </row>
    <row r="37" spans="1:30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R37" s="34"/>
      <c r="S37" s="34" t="s">
        <v>248</v>
      </c>
      <c r="U37" s="34"/>
      <c r="V37" s="34"/>
    </row>
    <row r="38" spans="1:30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34"/>
      <c r="T38" s="34" t="s">
        <v>166</v>
      </c>
      <c r="U38" s="283">
        <v>2413322277101</v>
      </c>
      <c r="V38" s="283"/>
      <c r="W38" s="198" t="s">
        <v>153</v>
      </c>
      <c r="X38" s="221" t="s">
        <v>374</v>
      </c>
      <c r="Y38" s="227" t="s">
        <v>201</v>
      </c>
      <c r="Z38" s="217">
        <v>1031983</v>
      </c>
      <c r="AA38" s="195" t="s">
        <v>952</v>
      </c>
      <c r="AB38" s="189"/>
      <c r="AC38" s="189"/>
      <c r="AD38" s="189"/>
    </row>
    <row r="39" spans="1:30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R39" s="34" t="s">
        <v>1633</v>
      </c>
      <c r="S39" s="34" t="s">
        <v>24</v>
      </c>
      <c r="T39" s="34"/>
      <c r="U39" s="281"/>
      <c r="V39" s="281"/>
      <c r="Z39" s="34"/>
    </row>
    <row r="40" spans="1:30" ht="19.5" customHeight="1" x14ac:dyDescent="0.3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232" t="s">
        <v>836</v>
      </c>
      <c r="T40" s="34"/>
      <c r="U40" s="34"/>
      <c r="V40" s="1"/>
      <c r="Z40" s="34"/>
    </row>
    <row r="41" spans="1:30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t="s">
        <v>1872</v>
      </c>
      <c r="T41" s="34"/>
    </row>
    <row r="42" spans="1:30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t="s">
        <v>162</v>
      </c>
      <c r="T42" s="280" t="s">
        <v>992</v>
      </c>
      <c r="U42" s="280"/>
      <c r="V42" s="198" t="s">
        <v>153</v>
      </c>
      <c r="W42" s="221" t="s">
        <v>235</v>
      </c>
      <c r="X42" s="227" t="s">
        <v>201</v>
      </c>
      <c r="Y42" s="217">
        <v>1030200</v>
      </c>
      <c r="Z42" s="195" t="s">
        <v>905</v>
      </c>
      <c r="AA42" s="189"/>
      <c r="AB42" s="189"/>
      <c r="AC42" s="189"/>
    </row>
    <row r="43" spans="1:30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319"/>
      <c r="N43" s="322"/>
      <c r="O43" s="325"/>
      <c r="P43" s="328"/>
      <c r="S43" s="34"/>
      <c r="T43" s="34" t="s">
        <v>1902</v>
      </c>
      <c r="X43" s="34"/>
    </row>
    <row r="44" spans="1:30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319"/>
      <c r="N44" s="322"/>
      <c r="O44" s="325"/>
      <c r="P44" s="328"/>
      <c r="R44" t="s">
        <v>233</v>
      </c>
      <c r="S44" s="34" t="s">
        <v>28</v>
      </c>
    </row>
    <row r="45" spans="1:30" ht="19.5" customHeight="1" x14ac:dyDescent="0.3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S45" s="232" t="s">
        <v>234</v>
      </c>
    </row>
    <row r="46" spans="1:30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S46" s="34" t="s">
        <v>214</v>
      </c>
      <c r="U46" s="34"/>
    </row>
    <row r="47" spans="1:30" ht="19.5" customHeight="1" x14ac:dyDescent="0.25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S47" s="34"/>
      <c r="T47" s="34" t="s">
        <v>1228</v>
      </c>
      <c r="U47" s="281" t="s">
        <v>633</v>
      </c>
      <c r="V47" s="281"/>
      <c r="W47" s="199" t="s">
        <v>193</v>
      </c>
      <c r="X47" s="221" t="s">
        <v>374</v>
      </c>
      <c r="Y47" s="209" t="s">
        <v>201</v>
      </c>
      <c r="Z47" s="194">
        <v>1031867</v>
      </c>
    </row>
    <row r="48" spans="1:30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s="34" t="s">
        <v>1608</v>
      </c>
      <c r="S48" s="34" t="s">
        <v>28</v>
      </c>
      <c r="U48" s="34"/>
    </row>
    <row r="49" spans="1:26" ht="19.5" customHeight="1" x14ac:dyDescent="0.3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S49" s="232" t="s">
        <v>1903</v>
      </c>
      <c r="U49" s="34"/>
      <c r="V49" s="34"/>
      <c r="W49" s="34"/>
    </row>
    <row r="50" spans="1:26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S50" s="34" t="s">
        <v>1904</v>
      </c>
      <c r="T50" s="34"/>
      <c r="U50" s="34"/>
      <c r="W50" s="198" t="s">
        <v>153</v>
      </c>
    </row>
    <row r="51" spans="1:26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S51" s="191" t="s">
        <v>1905</v>
      </c>
      <c r="T51" s="168"/>
      <c r="U51" s="198" t="s">
        <v>153</v>
      </c>
    </row>
    <row r="52" spans="1:26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S52" s="34" t="s">
        <v>24</v>
      </c>
      <c r="T52" s="168"/>
      <c r="U52" s="34"/>
    </row>
    <row r="53" spans="1:26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t="s">
        <v>182</v>
      </c>
      <c r="S53" s="191"/>
      <c r="T53" s="168"/>
      <c r="U53" s="34"/>
    </row>
    <row r="54" spans="1:26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S54" s="191" t="s">
        <v>1906</v>
      </c>
      <c r="T54" s="348">
        <v>248991005182</v>
      </c>
      <c r="U54" s="348"/>
      <c r="V54" s="198" t="s">
        <v>153</v>
      </c>
      <c r="W54" s="221" t="s">
        <v>1908</v>
      </c>
      <c r="X54" s="209" t="s">
        <v>201</v>
      </c>
      <c r="Y54" s="194">
        <v>1032006</v>
      </c>
    </row>
    <row r="55" spans="1:26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S55" s="191" t="s">
        <v>1907</v>
      </c>
      <c r="T55" s="348">
        <v>248991005174</v>
      </c>
      <c r="U55" s="348"/>
      <c r="V55" s="198" t="s">
        <v>153</v>
      </c>
      <c r="W55" s="221" t="s">
        <v>1908</v>
      </c>
      <c r="X55" s="209" t="s">
        <v>201</v>
      </c>
      <c r="Y55" s="194">
        <v>1032006</v>
      </c>
    </row>
    <row r="56" spans="1:26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191"/>
      <c r="T56" s="168"/>
      <c r="U56" s="348"/>
      <c r="V56" s="348"/>
      <c r="W56" s="34"/>
    </row>
    <row r="57" spans="1:26" ht="19.5" customHeight="1" x14ac:dyDescent="0.25">
      <c r="A57" s="311"/>
      <c r="B57" s="314"/>
      <c r="C57" s="296"/>
      <c r="D57" s="298"/>
      <c r="E57" s="304"/>
      <c r="F57" s="304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</row>
    <row r="58" spans="1:26" ht="19.5" customHeight="1" x14ac:dyDescent="0.25">
      <c r="A58" s="309" t="s">
        <v>26</v>
      </c>
      <c r="B58" s="312">
        <f>SUM(B35+1)</f>
        <v>46288</v>
      </c>
      <c r="C58" s="290" t="s">
        <v>233</v>
      </c>
      <c r="D58" s="292"/>
      <c r="E58" s="302"/>
      <c r="F58" s="302"/>
      <c r="G58" s="284">
        <v>0.28958333333333336</v>
      </c>
      <c r="H58" s="284">
        <v>0.5</v>
      </c>
      <c r="I58" s="287">
        <v>0.58333333333333337</v>
      </c>
      <c r="J58" s="287">
        <v>0.7729166666666667</v>
      </c>
      <c r="K58" s="302"/>
      <c r="L58" s="302"/>
      <c r="M58" s="318">
        <f>(F58-E58)+(L58-K58)</f>
        <v>0</v>
      </c>
      <c r="N58" s="321">
        <f>(H58-G58)</f>
        <v>0.21041666666666664</v>
      </c>
      <c r="O58" s="324">
        <f>(J58-I58)</f>
        <v>0.18958333333333333</v>
      </c>
      <c r="P58" s="327">
        <f>SUM(M58:O63)</f>
        <v>0.39999999999999997</v>
      </c>
      <c r="R58" t="s">
        <v>233</v>
      </c>
      <c r="S58" s="34" t="s">
        <v>42</v>
      </c>
    </row>
    <row r="59" spans="1:26" ht="19.5" customHeight="1" x14ac:dyDescent="0.3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S59" s="232" t="s">
        <v>234</v>
      </c>
    </row>
    <row r="60" spans="1:26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34" t="s">
        <v>214</v>
      </c>
      <c r="U60" s="34"/>
    </row>
    <row r="61" spans="1:26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/>
      <c r="T61" s="34" t="s">
        <v>1228</v>
      </c>
      <c r="U61" s="281" t="s">
        <v>633</v>
      </c>
      <c r="V61" s="281"/>
      <c r="W61" s="199" t="s">
        <v>193</v>
      </c>
      <c r="X61" s="221" t="s">
        <v>374</v>
      </c>
      <c r="Y61" s="209" t="s">
        <v>201</v>
      </c>
      <c r="Z61" s="194">
        <v>1031867</v>
      </c>
    </row>
    <row r="62" spans="1:26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S62" s="191"/>
      <c r="U62" s="34"/>
      <c r="V62" s="34"/>
      <c r="W62" s="34"/>
    </row>
    <row r="63" spans="1:26" ht="19.5" customHeight="1" x14ac:dyDescent="0.25">
      <c r="A63" s="311"/>
      <c r="B63" s="314"/>
      <c r="C63" s="296"/>
      <c r="D63" s="298"/>
      <c r="E63" s="304"/>
      <c r="F63" s="304"/>
      <c r="G63" s="286"/>
      <c r="H63" s="286"/>
      <c r="I63" s="289"/>
      <c r="J63" s="289"/>
      <c r="K63" s="304"/>
      <c r="L63" s="304"/>
      <c r="M63" s="320"/>
      <c r="N63" s="323"/>
      <c r="O63" s="326"/>
      <c r="P63" s="329"/>
      <c r="Q63" s="62">
        <v>0.29166666666666669</v>
      </c>
    </row>
    <row r="64" spans="1:26" ht="19.5" customHeight="1" x14ac:dyDescent="0.25">
      <c r="A64" s="309" t="s">
        <v>30</v>
      </c>
      <c r="B64" s="312">
        <f>SUM(B58+1)</f>
        <v>46289</v>
      </c>
      <c r="C64" s="290" t="s">
        <v>1182</v>
      </c>
      <c r="D64" s="292"/>
      <c r="E64" s="302"/>
      <c r="F64" s="302"/>
      <c r="G64" s="284">
        <v>0.34583333333333333</v>
      </c>
      <c r="H64" s="284">
        <v>0.52083333333333337</v>
      </c>
      <c r="I64" s="287">
        <v>0.57291666666666663</v>
      </c>
      <c r="J64" s="287">
        <v>0.73541666666666672</v>
      </c>
      <c r="K64" s="302"/>
      <c r="L64" s="302"/>
      <c r="M64" s="318">
        <f>(F64-E64)+(L64-K64)</f>
        <v>0</v>
      </c>
      <c r="N64" s="321">
        <f>(H64-G64)</f>
        <v>0.17500000000000004</v>
      </c>
      <c r="O64" s="324">
        <f>(J64-I64)</f>
        <v>0.16250000000000009</v>
      </c>
      <c r="P64" s="327">
        <f>SUM(M64:O71)</f>
        <v>0.33750000000000013</v>
      </c>
      <c r="R64" t="s">
        <v>233</v>
      </c>
      <c r="S64" s="34" t="s">
        <v>29</v>
      </c>
    </row>
    <row r="65" spans="1:30" ht="19.5" customHeight="1" x14ac:dyDescent="0.3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232" t="s">
        <v>234</v>
      </c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34" t="s">
        <v>214</v>
      </c>
      <c r="U66" s="34"/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s="34" t="s">
        <v>1228</v>
      </c>
      <c r="U67" s="281" t="s">
        <v>633</v>
      </c>
      <c r="V67" s="281"/>
      <c r="W67" s="198" t="s">
        <v>153</v>
      </c>
      <c r="X67" s="221" t="s">
        <v>374</v>
      </c>
      <c r="Y67" s="209" t="s">
        <v>201</v>
      </c>
      <c r="Z67" s="194">
        <v>1031867</v>
      </c>
      <c r="AA67" s="190" t="s">
        <v>1319</v>
      </c>
      <c r="AB67" s="186"/>
      <c r="AC67" s="186"/>
      <c r="AD67" s="186"/>
    </row>
    <row r="68" spans="1:30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835</v>
      </c>
      <c r="S68" s="34" t="s">
        <v>28</v>
      </c>
      <c r="T68" s="1"/>
      <c r="U68" s="1"/>
      <c r="V68" s="34"/>
      <c r="X68" s="38"/>
      <c r="Y68" s="34"/>
    </row>
    <row r="69" spans="1:30" ht="19.5" customHeight="1" x14ac:dyDescent="0.3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232" t="s">
        <v>836</v>
      </c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S70" s="34" t="s">
        <v>1910</v>
      </c>
      <c r="W70" s="199" t="s">
        <v>193</v>
      </c>
    </row>
    <row r="71" spans="1:30" ht="19.5" customHeight="1" x14ac:dyDescent="0.25">
      <c r="A71" s="311"/>
      <c r="B71" s="314"/>
      <c r="C71" s="296"/>
      <c r="D71" s="298"/>
      <c r="E71" s="304"/>
      <c r="F71" s="304"/>
      <c r="G71" s="286"/>
      <c r="H71" s="286"/>
      <c r="I71" s="289"/>
      <c r="J71" s="289"/>
      <c r="K71" s="304"/>
      <c r="L71" s="304"/>
      <c r="M71" s="320"/>
      <c r="N71" s="323"/>
      <c r="O71" s="326"/>
      <c r="P71" s="329"/>
      <c r="Q71" s="62">
        <v>0.29166666666666669</v>
      </c>
    </row>
    <row r="72" spans="1:30" ht="19.5" customHeight="1" x14ac:dyDescent="0.25">
      <c r="A72" s="309" t="s">
        <v>31</v>
      </c>
      <c r="B72" s="312">
        <f>SUM(B64+1)</f>
        <v>46290</v>
      </c>
      <c r="C72" s="290" t="s">
        <v>1182</v>
      </c>
      <c r="D72" s="292"/>
      <c r="E72" s="302"/>
      <c r="F72" s="302"/>
      <c r="G72" s="284">
        <v>0.34375</v>
      </c>
      <c r="H72" s="284">
        <v>0.52083333333333337</v>
      </c>
      <c r="I72" s="287">
        <v>0.55208333333333337</v>
      </c>
      <c r="J72" s="287">
        <v>0.70625000000000004</v>
      </c>
      <c r="K72" s="302"/>
      <c r="L72" s="302"/>
      <c r="M72" s="318">
        <f>(F72-E72)+(L72-K72)</f>
        <v>0</v>
      </c>
      <c r="N72" s="321">
        <f>(H72-G72)</f>
        <v>0.17708333333333337</v>
      </c>
      <c r="O72" s="324">
        <f>(J72-I72)</f>
        <v>0.15416666666666667</v>
      </c>
      <c r="P72" s="327">
        <f>SUM(M72:O81)</f>
        <v>0.33125000000000004</v>
      </c>
      <c r="R72" t="s">
        <v>233</v>
      </c>
      <c r="S72" s="34" t="s">
        <v>29</v>
      </c>
    </row>
    <row r="73" spans="1:30" ht="19.5" customHeight="1" x14ac:dyDescent="0.3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S73" s="232" t="s">
        <v>234</v>
      </c>
    </row>
    <row r="74" spans="1:30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S74" s="34" t="s">
        <v>214</v>
      </c>
      <c r="U74" s="34"/>
    </row>
    <row r="75" spans="1:30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S75" s="34"/>
      <c r="T75" s="34" t="s">
        <v>1228</v>
      </c>
      <c r="U75" s="281" t="s">
        <v>633</v>
      </c>
      <c r="V75" s="281"/>
      <c r="W75" s="199" t="s">
        <v>193</v>
      </c>
      <c r="X75" s="221" t="s">
        <v>374</v>
      </c>
      <c r="Y75" s="209" t="s">
        <v>201</v>
      </c>
      <c r="Z75" s="194">
        <v>1031867</v>
      </c>
      <c r="AA75" s="203" t="s">
        <v>1319</v>
      </c>
      <c r="AB75" s="188"/>
      <c r="AC75" s="188"/>
      <c r="AD75" s="188"/>
    </row>
    <row r="76" spans="1:30" ht="19.5" customHeight="1" x14ac:dyDescent="0.3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R76" s="34"/>
      <c r="S76" s="34"/>
      <c r="T76" s="231" t="s">
        <v>1911</v>
      </c>
      <c r="U76" s="1"/>
      <c r="V76" s="34"/>
      <c r="X76" s="38"/>
    </row>
    <row r="77" spans="1:30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R77" s="34" t="s">
        <v>835</v>
      </c>
      <c r="S77" s="34" t="s">
        <v>28</v>
      </c>
      <c r="T77" s="1"/>
      <c r="U77" s="1"/>
      <c r="V77" s="34"/>
    </row>
    <row r="78" spans="1:30" ht="19.5" customHeight="1" x14ac:dyDescent="0.3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R78" s="34"/>
      <c r="S78" s="232" t="s">
        <v>836</v>
      </c>
      <c r="Y78" s="38"/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S79" s="34" t="s">
        <v>1910</v>
      </c>
      <c r="W79" s="199" t="s">
        <v>193</v>
      </c>
      <c r="X79" s="203" t="s">
        <v>1916</v>
      </c>
      <c r="Y79" s="188"/>
      <c r="Z79" s="188"/>
      <c r="AA79" s="188"/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S80" s="34"/>
      <c r="W80" s="34"/>
      <c r="Y80" s="38"/>
    </row>
    <row r="81" spans="1:19" ht="19.5" customHeight="1" x14ac:dyDescent="0.25">
      <c r="A81" s="311"/>
      <c r="B81" s="314"/>
      <c r="C81" s="296"/>
      <c r="D81" s="298"/>
      <c r="E81" s="304"/>
      <c r="F81" s="304"/>
      <c r="G81" s="286"/>
      <c r="H81" s="286"/>
      <c r="I81" s="289"/>
      <c r="J81" s="289"/>
      <c r="K81" s="304"/>
      <c r="L81" s="304"/>
      <c r="M81" s="320"/>
      <c r="N81" s="323"/>
      <c r="O81" s="326"/>
      <c r="P81" s="329"/>
      <c r="Q81" s="62">
        <v>0.29166666666666669</v>
      </c>
      <c r="S81" s="34"/>
    </row>
    <row r="82" spans="1:19" ht="19.5" customHeight="1" x14ac:dyDescent="0.25">
      <c r="A82" s="35" t="s">
        <v>34</v>
      </c>
      <c r="B82" s="36">
        <f>SUM(B72+1)</f>
        <v>46291</v>
      </c>
      <c r="C82" s="114"/>
      <c r="D82" s="112"/>
      <c r="E82" s="135"/>
      <c r="F82" s="101"/>
      <c r="G82" s="101"/>
      <c r="H82" s="101"/>
      <c r="I82" s="101"/>
      <c r="J82" s="101"/>
      <c r="K82" s="101"/>
      <c r="L82" s="104"/>
      <c r="M82" s="103"/>
      <c r="N82" s="103"/>
      <c r="O82" s="103"/>
      <c r="P82" s="103"/>
    </row>
    <row r="83" spans="1:19" ht="19.5" customHeight="1" x14ac:dyDescent="0.25">
      <c r="A83" s="37" t="s">
        <v>35</v>
      </c>
      <c r="B83" s="36">
        <f>SUM(B82+1)</f>
        <v>46292</v>
      </c>
      <c r="C83" s="115"/>
      <c r="D83" s="113"/>
      <c r="E83" s="102"/>
      <c r="F83" s="103"/>
      <c r="G83" s="103"/>
      <c r="H83" s="103"/>
      <c r="I83" s="103"/>
      <c r="J83" s="103"/>
      <c r="K83" s="103"/>
      <c r="L83" s="105"/>
      <c r="M83" s="103"/>
      <c r="N83" s="103"/>
      <c r="O83" s="103"/>
      <c r="P83" s="103"/>
    </row>
    <row r="84" spans="1:19" ht="30" customHeight="1" x14ac:dyDescent="0.25">
      <c r="A84" s="38"/>
      <c r="B84" s="38"/>
      <c r="C84" s="38"/>
      <c r="D84" s="38"/>
      <c r="E84" s="39"/>
      <c r="F84" s="40"/>
      <c r="G84" s="40"/>
      <c r="H84" s="38"/>
      <c r="I84" s="38"/>
      <c r="J84" s="38"/>
      <c r="K84" s="41"/>
      <c r="L84" s="41"/>
      <c r="M84" s="41"/>
      <c r="N84" s="38"/>
    </row>
    <row r="85" spans="1:19" ht="30.75" customHeight="1" x14ac:dyDescent="0.25">
      <c r="A85" s="38"/>
      <c r="B85" s="38"/>
      <c r="C85" s="38"/>
      <c r="D85" s="38"/>
      <c r="F85" s="38"/>
      <c r="G85" s="38"/>
      <c r="H85" s="38"/>
      <c r="I85" s="38"/>
      <c r="J85" s="330" t="s">
        <v>36</v>
      </c>
      <c r="K85" s="330"/>
      <c r="L85" s="330"/>
      <c r="M85" s="108">
        <f>SUM(M9+M35+M58+M64+M72+M82+M83)</f>
        <v>0</v>
      </c>
      <c r="N85" s="110">
        <f>SUM(N9+N35+N58+N64+N72+N82+N83)</f>
        <v>0.93958333333333344</v>
      </c>
      <c r="O85" s="109">
        <f>SUM(O9+O35+O58+O64+O72+O82+O83)</f>
        <v>0.86388888888888904</v>
      </c>
      <c r="P85" s="111">
        <f>SUM(P9+P35+P58+P64+P72+P82+P83)</f>
        <v>1.8034722222222224</v>
      </c>
    </row>
    <row r="86" spans="1:19" ht="30.75" customHeight="1" x14ac:dyDescent="0.25">
      <c r="A86" s="38"/>
      <c r="B86" s="38"/>
      <c r="C86" s="38"/>
      <c r="D86" s="38"/>
      <c r="F86" s="38"/>
      <c r="G86" s="38"/>
      <c r="H86" s="38"/>
      <c r="I86" s="38"/>
      <c r="J86" s="330" t="s">
        <v>37</v>
      </c>
      <c r="K86" s="330"/>
      <c r="L86" s="331"/>
      <c r="M86" s="42"/>
      <c r="N86" s="51">
        <f>SUM(Q9:Q83)</f>
        <v>1.4583333333333335</v>
      </c>
      <c r="O86" s="43"/>
    </row>
    <row r="87" spans="1:19" ht="30.75" customHeight="1" x14ac:dyDescent="0.25">
      <c r="A87" s="38"/>
      <c r="B87" s="38"/>
      <c r="C87" s="38"/>
      <c r="D87" s="38"/>
      <c r="F87" s="38"/>
      <c r="G87" s="38"/>
      <c r="H87" s="38"/>
      <c r="I87" s="38"/>
      <c r="J87" s="330" t="s">
        <v>38</v>
      </c>
      <c r="K87" s="330"/>
      <c r="L87" s="331"/>
      <c r="M87" s="42"/>
      <c r="N87" s="51">
        <f>SUM(P85-N86)</f>
        <v>0.34513888888888888</v>
      </c>
      <c r="O87" s="43"/>
    </row>
    <row r="88" spans="1:19" ht="30.75" customHeight="1" x14ac:dyDescent="0.25">
      <c r="A88" s="38"/>
      <c r="B88" s="38"/>
      <c r="C88" s="38"/>
      <c r="D88" s="38"/>
      <c r="F88" s="38"/>
      <c r="G88" s="38"/>
      <c r="H88" s="38"/>
      <c r="I88" s="38"/>
      <c r="J88" s="330" t="s">
        <v>39</v>
      </c>
      <c r="K88" s="330"/>
      <c r="L88" s="331"/>
      <c r="M88" s="42"/>
      <c r="N88" s="51">
        <f>'SEM38'!N84</f>
        <v>12.09097222222222</v>
      </c>
      <c r="O88" s="43"/>
    </row>
    <row r="89" spans="1:19" ht="30.75" customHeight="1" x14ac:dyDescent="0.25">
      <c r="H89" s="38"/>
      <c r="I89" s="38"/>
      <c r="J89" s="330" t="s">
        <v>40</v>
      </c>
      <c r="K89" s="330"/>
      <c r="L89" s="331"/>
      <c r="M89" s="44"/>
      <c r="N89" s="52">
        <f>N87+N88</f>
        <v>12.436111111111108</v>
      </c>
      <c r="O89" s="45"/>
    </row>
    <row r="96" spans="1:19" x14ac:dyDescent="0.25">
      <c r="F96" s="38"/>
      <c r="G96" s="38"/>
      <c r="H96" s="38"/>
      <c r="I96" s="38"/>
    </row>
    <row r="97" spans="6:9" x14ac:dyDescent="0.25">
      <c r="F97" s="38"/>
      <c r="G97" s="38"/>
      <c r="H97" s="38"/>
      <c r="I97" s="38"/>
    </row>
    <row r="98" spans="6:9" x14ac:dyDescent="0.25">
      <c r="F98" s="38"/>
      <c r="G98" s="38"/>
      <c r="H98" s="38"/>
      <c r="I98" s="38"/>
    </row>
    <row r="99" spans="6:9" x14ac:dyDescent="0.25">
      <c r="F99" s="38"/>
      <c r="G99" s="38"/>
      <c r="H99" s="38"/>
      <c r="I99" s="38"/>
    </row>
    <row r="100" spans="6:9" x14ac:dyDescent="0.25">
      <c r="F100" s="38"/>
      <c r="G100" s="38"/>
      <c r="H100" s="38"/>
      <c r="I100" s="38"/>
    </row>
    <row r="101" spans="6:9" x14ac:dyDescent="0.25">
      <c r="F101" s="38"/>
      <c r="G101" s="38"/>
      <c r="H101" s="38"/>
      <c r="I101" s="38"/>
    </row>
  </sheetData>
  <mergeCells count="103">
    <mergeCell ref="N72:N81"/>
    <mergeCell ref="O72:O81"/>
    <mergeCell ref="P72:P81"/>
    <mergeCell ref="M58:M63"/>
    <mergeCell ref="N58:N63"/>
    <mergeCell ref="O58:O63"/>
    <mergeCell ref="P58:P63"/>
    <mergeCell ref="M64:M71"/>
    <mergeCell ref="U67:V67"/>
    <mergeCell ref="U75:V75"/>
    <mergeCell ref="J72:J81"/>
    <mergeCell ref="J64:J71"/>
    <mergeCell ref="J58:J63"/>
    <mergeCell ref="J35:J57"/>
    <mergeCell ref="M72:M81"/>
    <mergeCell ref="J9:J34"/>
    <mergeCell ref="I9:I34"/>
    <mergeCell ref="I35:I57"/>
    <mergeCell ref="I58:I63"/>
    <mergeCell ref="I64:I71"/>
    <mergeCell ref="I72:I81"/>
    <mergeCell ref="M35:M57"/>
    <mergeCell ref="L35:L57"/>
    <mergeCell ref="L58:L63"/>
    <mergeCell ref="L64:L71"/>
    <mergeCell ref="L72:L81"/>
    <mergeCell ref="K9:K34"/>
    <mergeCell ref="K35:K57"/>
    <mergeCell ref="K58:K63"/>
    <mergeCell ref="K64:K71"/>
    <mergeCell ref="K72:K81"/>
    <mergeCell ref="F72:F81"/>
    <mergeCell ref="F64:F71"/>
    <mergeCell ref="F58:F63"/>
    <mergeCell ref="F35:F57"/>
    <mergeCell ref="F9:F34"/>
    <mergeCell ref="H72:H81"/>
    <mergeCell ref="H64:H71"/>
    <mergeCell ref="H58:H63"/>
    <mergeCell ref="H35:H57"/>
    <mergeCell ref="G72:G81"/>
    <mergeCell ref="G35:G57"/>
    <mergeCell ref="G58:G63"/>
    <mergeCell ref="G64:G71"/>
    <mergeCell ref="Q6:Q7"/>
    <mergeCell ref="A1:N1"/>
    <mergeCell ref="G6:H6"/>
    <mergeCell ref="I6:J6"/>
    <mergeCell ref="K6:L6"/>
    <mergeCell ref="M6:P6"/>
    <mergeCell ref="M9:M34"/>
    <mergeCell ref="N9:N34"/>
    <mergeCell ref="O9:O34"/>
    <mergeCell ref="P9:P34"/>
    <mergeCell ref="E9:E34"/>
    <mergeCell ref="H9:H34"/>
    <mergeCell ref="G9:G34"/>
    <mergeCell ref="L9:L34"/>
    <mergeCell ref="J89:L89"/>
    <mergeCell ref="J85:L85"/>
    <mergeCell ref="J86:L86"/>
    <mergeCell ref="J87:L87"/>
    <mergeCell ref="J88:L88"/>
    <mergeCell ref="A72:A81"/>
    <mergeCell ref="B9:B34"/>
    <mergeCell ref="B35:B57"/>
    <mergeCell ref="B58:B63"/>
    <mergeCell ref="B64:B71"/>
    <mergeCell ref="B72:B81"/>
    <mergeCell ref="A9:A34"/>
    <mergeCell ref="A35:A57"/>
    <mergeCell ref="A58:A63"/>
    <mergeCell ref="A64:A71"/>
    <mergeCell ref="C9:D34"/>
    <mergeCell ref="C35:D57"/>
    <mergeCell ref="C58:D63"/>
    <mergeCell ref="C64:D71"/>
    <mergeCell ref="C72:D81"/>
    <mergeCell ref="E35:E57"/>
    <mergeCell ref="E58:E63"/>
    <mergeCell ref="E64:E71"/>
    <mergeCell ref="E72:E81"/>
    <mergeCell ref="U12:V12"/>
    <mergeCell ref="U21:V21"/>
    <mergeCell ref="U38:V38"/>
    <mergeCell ref="N64:N71"/>
    <mergeCell ref="O64:O71"/>
    <mergeCell ref="P64:P71"/>
    <mergeCell ref="U39:V39"/>
    <mergeCell ref="U56:V56"/>
    <mergeCell ref="U61:V61"/>
    <mergeCell ref="N35:N57"/>
    <mergeCell ref="O35:O57"/>
    <mergeCell ref="P35:P57"/>
    <mergeCell ref="U13:V13"/>
    <mergeCell ref="T27:U27"/>
    <mergeCell ref="U16:V16"/>
    <mergeCell ref="U18:V18"/>
    <mergeCell ref="U31:V31"/>
    <mergeCell ref="T42:U42"/>
    <mergeCell ref="U47:V47"/>
    <mergeCell ref="T54:U54"/>
    <mergeCell ref="T55:U5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0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"/>
  <dimension ref="A1:F55"/>
  <sheetViews>
    <sheetView zoomScaleNormal="100" workbookViewId="0">
      <selection activeCell="C6" sqref="C6"/>
    </sheetView>
  </sheetViews>
  <sheetFormatPr defaultColWidth="11.453125" defaultRowHeight="12.5" x14ac:dyDescent="0.25"/>
  <cols>
    <col min="1" max="1" width="15.7265625" bestFit="1" customWidth="1"/>
    <col min="3" max="3" width="14.54296875" bestFit="1" customWidth="1"/>
    <col min="4" max="4" width="14.453125" bestFit="1" customWidth="1"/>
  </cols>
  <sheetData>
    <row r="1" spans="1:5" ht="13" x14ac:dyDescent="0.3">
      <c r="A1" t="s">
        <v>61</v>
      </c>
      <c r="B1" s="118" t="s">
        <v>1913</v>
      </c>
      <c r="D1" s="54"/>
      <c r="E1" s="100">
        <v>46290</v>
      </c>
    </row>
    <row r="3" spans="1:5" ht="13" thickBot="1" x14ac:dyDescent="0.3">
      <c r="D3" s="54"/>
    </row>
    <row r="4" spans="1:5" ht="13" thickBot="1" x14ac:dyDescent="0.3">
      <c r="A4" s="66" t="s">
        <v>63</v>
      </c>
      <c r="B4" s="67" t="s">
        <v>64</v>
      </c>
      <c r="C4" s="67" t="s">
        <v>65</v>
      </c>
      <c r="D4" s="68" t="s">
        <v>66</v>
      </c>
    </row>
    <row r="5" spans="1:5" x14ac:dyDescent="0.25">
      <c r="A5" s="69"/>
      <c r="B5" s="70"/>
      <c r="C5" s="70"/>
      <c r="D5" s="71"/>
    </row>
    <row r="6" spans="1:5" x14ac:dyDescent="0.25">
      <c r="A6" s="97" t="s">
        <v>106</v>
      </c>
      <c r="B6" s="73">
        <v>27</v>
      </c>
      <c r="C6" s="119" t="s">
        <v>107</v>
      </c>
      <c r="D6" s="98">
        <f>'SEM27'!N77</f>
        <v>0.21805555555555567</v>
      </c>
    </row>
    <row r="7" spans="1:5" x14ac:dyDescent="0.25">
      <c r="A7" s="97"/>
      <c r="B7" s="73">
        <v>28</v>
      </c>
      <c r="C7" s="119" t="s">
        <v>107</v>
      </c>
      <c r="D7" s="98">
        <f>'SEM28'!N104</f>
        <v>0.16736111111111107</v>
      </c>
    </row>
    <row r="8" spans="1:5" x14ac:dyDescent="0.25">
      <c r="A8" s="97"/>
      <c r="B8" s="73">
        <v>29</v>
      </c>
      <c r="C8" s="119" t="s">
        <v>107</v>
      </c>
      <c r="D8" s="98">
        <f>'SEM29'!N66</f>
        <v>2.6388888888888906E-2</v>
      </c>
    </row>
    <row r="9" spans="1:5" x14ac:dyDescent="0.25">
      <c r="A9" s="97"/>
      <c r="B9" s="73">
        <v>30</v>
      </c>
      <c r="C9" s="119" t="s">
        <v>107</v>
      </c>
      <c r="D9" s="98">
        <f>'SEM30'!N72</f>
        <v>0.2451388888888888</v>
      </c>
    </row>
    <row r="10" spans="1:5" x14ac:dyDescent="0.25">
      <c r="A10" s="97"/>
      <c r="B10" s="73">
        <v>31</v>
      </c>
      <c r="C10" s="119" t="s">
        <v>107</v>
      </c>
      <c r="D10" s="98">
        <f>'SEM31'!N117</f>
        <v>0.29444444444444451</v>
      </c>
    </row>
    <row r="11" spans="1:5" x14ac:dyDescent="0.25">
      <c r="A11" s="97"/>
      <c r="B11" s="73"/>
      <c r="C11" s="140"/>
      <c r="D11" s="99"/>
    </row>
    <row r="12" spans="1:5" x14ac:dyDescent="0.25">
      <c r="A12" s="97" t="s">
        <v>108</v>
      </c>
      <c r="B12" s="73">
        <v>32</v>
      </c>
      <c r="C12" s="119" t="s">
        <v>107</v>
      </c>
      <c r="D12" s="98">
        <f>'SEM32'!N81</f>
        <v>0.1131944444444446</v>
      </c>
    </row>
    <row r="13" spans="1:5" x14ac:dyDescent="0.25">
      <c r="A13" s="97"/>
      <c r="B13" s="73">
        <v>33</v>
      </c>
      <c r="C13" s="119" t="s">
        <v>109</v>
      </c>
      <c r="D13" s="98">
        <f>'SEM33'!N24</f>
        <v>0</v>
      </c>
    </row>
    <row r="14" spans="1:5" x14ac:dyDescent="0.25">
      <c r="A14" s="97"/>
      <c r="B14" s="73">
        <v>34</v>
      </c>
      <c r="C14" s="119" t="s">
        <v>109</v>
      </c>
      <c r="D14" s="98">
        <f>'SEM34'!N24</f>
        <v>0</v>
      </c>
    </row>
    <row r="15" spans="1:5" x14ac:dyDescent="0.25">
      <c r="A15" s="97"/>
      <c r="B15" s="73">
        <v>35</v>
      </c>
      <c r="C15" s="119" t="s">
        <v>109</v>
      </c>
      <c r="D15" s="98">
        <f>'SEM35'!N24</f>
        <v>0</v>
      </c>
    </row>
    <row r="16" spans="1:5" x14ac:dyDescent="0.25">
      <c r="A16" s="97"/>
      <c r="B16" s="73"/>
      <c r="C16" s="140"/>
      <c r="D16" s="98"/>
    </row>
    <row r="17" spans="1:5" x14ac:dyDescent="0.25">
      <c r="A17" s="97" t="s">
        <v>110</v>
      </c>
      <c r="B17" s="73">
        <v>36</v>
      </c>
      <c r="C17" s="119" t="s">
        <v>107</v>
      </c>
      <c r="D17" s="98">
        <f>'SEM36'!N119</f>
        <v>0.28402777777777799</v>
      </c>
    </row>
    <row r="18" spans="1:5" x14ac:dyDescent="0.25">
      <c r="A18" s="97"/>
      <c r="B18" s="73">
        <v>37</v>
      </c>
      <c r="C18" s="119" t="s">
        <v>1912</v>
      </c>
      <c r="D18" s="98">
        <f>'SEM37'!N79</f>
        <v>0.4534722222222225</v>
      </c>
    </row>
    <row r="19" spans="1:5" x14ac:dyDescent="0.25">
      <c r="A19" s="97"/>
      <c r="B19" s="73">
        <v>38</v>
      </c>
      <c r="C19" s="119" t="s">
        <v>107</v>
      </c>
      <c r="D19" s="98">
        <f>'SEM38'!N82</f>
        <v>0.22291666666666687</v>
      </c>
    </row>
    <row r="20" spans="1:5" x14ac:dyDescent="0.25">
      <c r="A20" s="97"/>
      <c r="B20" s="73">
        <v>39</v>
      </c>
      <c r="C20" s="119" t="s">
        <v>107</v>
      </c>
      <c r="D20" s="98">
        <f>'SEM39'!N87</f>
        <v>0.34513888888888888</v>
      </c>
    </row>
    <row r="21" spans="1:5" x14ac:dyDescent="0.25">
      <c r="A21" s="97"/>
      <c r="B21" s="73"/>
      <c r="C21" s="73"/>
      <c r="D21" s="99"/>
    </row>
    <row r="22" spans="1:5" x14ac:dyDescent="0.25">
      <c r="A22" s="97"/>
      <c r="B22" s="73"/>
      <c r="C22" s="73"/>
      <c r="D22" s="99"/>
    </row>
    <row r="23" spans="1:5" x14ac:dyDescent="0.25">
      <c r="A23" s="97"/>
      <c r="B23" s="73"/>
      <c r="C23" s="73"/>
      <c r="D23" s="99"/>
    </row>
    <row r="24" spans="1:5" x14ac:dyDescent="0.25">
      <c r="A24" s="97"/>
      <c r="B24" s="73"/>
      <c r="C24" s="73"/>
      <c r="D24" s="98"/>
    </row>
    <row r="25" spans="1:5" x14ac:dyDescent="0.25">
      <c r="A25" s="94"/>
      <c r="B25" s="95"/>
      <c r="C25" s="95"/>
      <c r="D25" s="96"/>
    </row>
    <row r="26" spans="1:5" x14ac:dyDescent="0.25">
      <c r="A26" s="72"/>
      <c r="B26" s="73"/>
      <c r="C26" s="73" t="s">
        <v>9</v>
      </c>
      <c r="D26" s="74">
        <f>SUM(D6:D22)</f>
        <v>2.3701388888888903</v>
      </c>
      <c r="E26" s="34"/>
    </row>
    <row r="27" spans="1:5" ht="13" thickBot="1" x14ac:dyDescent="0.3">
      <c r="A27" s="92"/>
      <c r="B27" s="76"/>
      <c r="C27" s="76"/>
      <c r="D27" s="93"/>
    </row>
    <row r="28" spans="1:5" x14ac:dyDescent="0.25">
      <c r="B28" s="91"/>
      <c r="D28" s="54"/>
    </row>
    <row r="29" spans="1:5" x14ac:dyDescent="0.25">
      <c r="B29" s="91"/>
      <c r="D29" s="54"/>
    </row>
    <row r="30" spans="1:5" x14ac:dyDescent="0.25">
      <c r="B30" s="91"/>
      <c r="D30" s="54"/>
    </row>
    <row r="55" spans="6:6" x14ac:dyDescent="0.25">
      <c r="F55" s="100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86">
    <pageSetUpPr fitToPage="1"/>
  </sheetPr>
  <dimension ref="A1:AH116"/>
  <sheetViews>
    <sheetView topLeftCell="K63" zoomScale="90" workbookViewId="0">
      <selection activeCell="T67" sqref="T67:W6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1796875" customWidth="1"/>
    <col min="20" max="20" width="17.1796875" customWidth="1"/>
    <col min="22" max="22" width="26.453125" customWidth="1"/>
    <col min="23" max="23" width="13.7265625" customWidth="1"/>
    <col min="24" max="24" width="12.7265625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7" ht="60.65" hidden="1" customHeight="1" x14ac:dyDescent="0.25"/>
    <row r="3" spans="1:27" s="3" customFormat="1" ht="12.75" customHeight="1" x14ac:dyDescent="0.25">
      <c r="K3" s="4"/>
      <c r="L3" s="4"/>
      <c r="M3" s="4"/>
      <c r="O3" s="5"/>
      <c r="P3" s="5"/>
      <c r="Q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35">
      <c r="A5" s="12" t="s">
        <v>111</v>
      </c>
      <c r="B5" s="13" t="s">
        <v>3</v>
      </c>
      <c r="C5" s="14">
        <f>SUM('SEM39'!B83+1)</f>
        <v>46293</v>
      </c>
      <c r="D5" s="15" t="s">
        <v>4</v>
      </c>
      <c r="E5" s="16">
        <f>SUM(B98)</f>
        <v>46299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5">
      <c r="A9" s="309" t="s">
        <v>20</v>
      </c>
      <c r="B9" s="312">
        <f>SUM(C5)</f>
        <v>46293</v>
      </c>
      <c r="C9" s="290" t="s">
        <v>1929</v>
      </c>
      <c r="D9" s="292"/>
      <c r="E9" s="302"/>
      <c r="F9" s="302"/>
      <c r="G9" s="284">
        <v>0.36944444444444446</v>
      </c>
      <c r="H9" s="284">
        <v>0.52083333333333337</v>
      </c>
      <c r="I9" s="287">
        <v>0.5625</v>
      </c>
      <c r="J9" s="287">
        <v>0.72083333333333333</v>
      </c>
      <c r="K9" s="302"/>
      <c r="L9" s="302"/>
      <c r="M9" s="318">
        <f>(F9-E9)+(L9-K9)</f>
        <v>0</v>
      </c>
      <c r="N9" s="321">
        <f>(H9-G9)</f>
        <v>0.15138888888888891</v>
      </c>
      <c r="O9" s="324">
        <f>(J9-I9)</f>
        <v>0.15833333333333333</v>
      </c>
      <c r="P9" s="327">
        <f>SUM(M9:O35)</f>
        <v>0.30972222222222223</v>
      </c>
      <c r="R9" s="34" t="s">
        <v>299</v>
      </c>
      <c r="S9" s="34" t="s">
        <v>24</v>
      </c>
      <c r="T9" s="34"/>
      <c r="U9" s="34"/>
      <c r="W9" s="34"/>
    </row>
    <row r="10" spans="1:27" ht="19.5" customHeight="1" x14ac:dyDescent="0.3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232" t="s">
        <v>300</v>
      </c>
      <c r="T10" s="34"/>
      <c r="U10" s="34"/>
      <c r="W10" s="34"/>
    </row>
    <row r="11" spans="1:27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1924</v>
      </c>
      <c r="T11" s="34"/>
      <c r="U11" s="34"/>
      <c r="W11" s="198" t="s">
        <v>153</v>
      </c>
    </row>
    <row r="12" spans="1:27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 t="s">
        <v>136</v>
      </c>
      <c r="S12" s="34" t="s">
        <v>24</v>
      </c>
      <c r="T12" s="34"/>
      <c r="U12" s="34"/>
      <c r="V12" s="34"/>
      <c r="W12" s="34"/>
    </row>
    <row r="13" spans="1:27" ht="19.5" customHeight="1" x14ac:dyDescent="0.3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232" t="s">
        <v>81</v>
      </c>
      <c r="T13" s="34"/>
      <c r="U13" s="34"/>
      <c r="V13" s="34"/>
    </row>
    <row r="14" spans="1:27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 t="s">
        <v>1915</v>
      </c>
      <c r="T14" s="34"/>
      <c r="U14" s="34"/>
      <c r="V14" s="34"/>
      <c r="W14" s="199" t="s">
        <v>193</v>
      </c>
      <c r="X14" s="203" t="s">
        <v>1928</v>
      </c>
      <c r="Y14" s="188"/>
      <c r="Z14" s="188"/>
      <c r="AA14" s="188"/>
    </row>
    <row r="15" spans="1:27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/>
      <c r="T15" s="34"/>
      <c r="U15" s="34"/>
      <c r="V15" s="34"/>
    </row>
    <row r="16" spans="1:27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t="s">
        <v>233</v>
      </c>
      <c r="S16" s="34" t="s">
        <v>24</v>
      </c>
    </row>
    <row r="17" spans="1:34" ht="19.5" customHeight="1" x14ac:dyDescent="0.3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232" t="s">
        <v>234</v>
      </c>
    </row>
    <row r="18" spans="1:34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 t="s">
        <v>214</v>
      </c>
      <c r="U18" s="34"/>
    </row>
    <row r="19" spans="1:34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s="34"/>
      <c r="T19" s="34" t="s">
        <v>1228</v>
      </c>
      <c r="U19" s="281" t="s">
        <v>633</v>
      </c>
      <c r="V19" s="281"/>
      <c r="W19" s="198" t="s">
        <v>153</v>
      </c>
      <c r="X19" s="221" t="s">
        <v>374</v>
      </c>
      <c r="Y19" s="209" t="s">
        <v>201</v>
      </c>
      <c r="Z19" s="194">
        <v>1031867</v>
      </c>
      <c r="AA19" s="195" t="s">
        <v>1319</v>
      </c>
      <c r="AB19" s="189"/>
      <c r="AC19" s="189"/>
      <c r="AD19" s="189"/>
      <c r="AE19" s="190" t="s">
        <v>1932</v>
      </c>
      <c r="AF19" s="186"/>
      <c r="AG19" s="186"/>
      <c r="AH19" s="186"/>
    </row>
    <row r="20" spans="1:34" ht="19.5" customHeight="1" x14ac:dyDescent="0.3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s="231" t="s">
        <v>1911</v>
      </c>
      <c r="U20" s="1"/>
      <c r="V20" s="34"/>
      <c r="X20" s="38"/>
    </row>
    <row r="21" spans="1:34" ht="19.5" customHeight="1" x14ac:dyDescent="0.3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 t="s">
        <v>1920</v>
      </c>
      <c r="T21" s="231"/>
      <c r="U21" s="1"/>
      <c r="V21" s="34"/>
      <c r="W21" s="198" t="s">
        <v>153</v>
      </c>
      <c r="X21" s="38"/>
    </row>
    <row r="22" spans="1:34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 t="s">
        <v>1608</v>
      </c>
      <c r="S22" s="34" t="s">
        <v>24</v>
      </c>
      <c r="U22" s="34"/>
    </row>
    <row r="23" spans="1:34" ht="19.5" customHeight="1" x14ac:dyDescent="0.3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232" t="s">
        <v>1903</v>
      </c>
      <c r="U23" s="34"/>
      <c r="V23" s="34"/>
      <c r="W23" s="34"/>
    </row>
    <row r="24" spans="1:34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S24" s="34" t="s">
        <v>1904</v>
      </c>
      <c r="T24" s="34"/>
      <c r="U24" s="34"/>
      <c r="W24" s="198" t="s">
        <v>153</v>
      </c>
      <c r="X24" s="203" t="s">
        <v>1917</v>
      </c>
      <c r="Y24" s="188"/>
      <c r="Z24" s="188"/>
      <c r="AA24" s="188"/>
    </row>
    <row r="25" spans="1:34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/>
      <c r="T25" s="34"/>
      <c r="W25" s="34"/>
    </row>
    <row r="26" spans="1:34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 t="s">
        <v>1918</v>
      </c>
      <c r="S26" s="34" t="s">
        <v>24</v>
      </c>
    </row>
    <row r="27" spans="1:34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 t="s">
        <v>1919</v>
      </c>
    </row>
    <row r="28" spans="1:34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34"/>
      <c r="T28" s="34" t="s">
        <v>181</v>
      </c>
      <c r="U28" s="280" t="s">
        <v>1921</v>
      </c>
      <c r="V28" s="280"/>
      <c r="W28" s="198" t="s">
        <v>153</v>
      </c>
      <c r="X28" s="221" t="s">
        <v>237</v>
      </c>
      <c r="Y28" s="209" t="s">
        <v>201</v>
      </c>
      <c r="Z28" s="206">
        <v>1032096</v>
      </c>
      <c r="AA28" s="203" t="s">
        <v>1319</v>
      </c>
      <c r="AB28" s="188"/>
      <c r="AC28" s="188"/>
      <c r="AD28" s="188"/>
    </row>
    <row r="29" spans="1:34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/>
      <c r="T29" s="34" t="s">
        <v>234</v>
      </c>
      <c r="U29" s="280" t="s">
        <v>1922</v>
      </c>
      <c r="V29" s="280"/>
      <c r="W29" s="198" t="s">
        <v>153</v>
      </c>
      <c r="X29" s="221" t="s">
        <v>374</v>
      </c>
    </row>
    <row r="30" spans="1:34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34" t="s">
        <v>175</v>
      </c>
      <c r="U30" s="280" t="s">
        <v>1923</v>
      </c>
      <c r="V30" s="280"/>
      <c r="W30" s="198" t="s">
        <v>153</v>
      </c>
      <c r="X30" s="221" t="s">
        <v>237</v>
      </c>
    </row>
    <row r="31" spans="1:34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 t="s">
        <v>1926</v>
      </c>
      <c r="S31" s="34" t="s">
        <v>28</v>
      </c>
      <c r="T31" s="34"/>
      <c r="U31" s="168"/>
      <c r="V31" s="1"/>
      <c r="W31" s="34"/>
    </row>
    <row r="32" spans="1:34" ht="19.5" customHeight="1" x14ac:dyDescent="0.3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232" t="s">
        <v>1925</v>
      </c>
      <c r="T32" s="34"/>
      <c r="U32" s="168"/>
      <c r="V32" s="1"/>
      <c r="W32" s="34"/>
    </row>
    <row r="33" spans="1:25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34" t="s">
        <v>1927</v>
      </c>
      <c r="T33" s="34"/>
      <c r="U33" s="168"/>
      <c r="V33" s="1"/>
      <c r="W33" s="198" t="s">
        <v>153</v>
      </c>
    </row>
    <row r="34" spans="1:25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/>
      <c r="T34" s="34"/>
      <c r="W34" s="34"/>
    </row>
    <row r="35" spans="1:25" ht="19.5" customHeight="1" x14ac:dyDescent="0.25">
      <c r="A35" s="311"/>
      <c r="B35" s="314"/>
      <c r="C35" s="296"/>
      <c r="D35" s="298"/>
      <c r="E35" s="304"/>
      <c r="F35" s="304"/>
      <c r="G35" s="286"/>
      <c r="H35" s="286"/>
      <c r="I35" s="289"/>
      <c r="J35" s="289"/>
      <c r="K35" s="304"/>
      <c r="L35" s="304"/>
      <c r="M35" s="320"/>
      <c r="N35" s="323"/>
      <c r="O35" s="326"/>
      <c r="P35" s="329"/>
      <c r="Q35" s="62">
        <v>0.29166666666666669</v>
      </c>
    </row>
    <row r="36" spans="1:25" ht="19.5" customHeight="1" x14ac:dyDescent="0.25">
      <c r="A36" s="309" t="s">
        <v>22</v>
      </c>
      <c r="B36" s="312">
        <f>SUM(B9+1)</f>
        <v>46294</v>
      </c>
      <c r="C36" s="290" t="s">
        <v>233</v>
      </c>
      <c r="D36" s="292"/>
      <c r="E36" s="302"/>
      <c r="F36" s="302"/>
      <c r="G36" s="284">
        <v>0.33333333333333331</v>
      </c>
      <c r="H36" s="284">
        <v>0.52083333333333337</v>
      </c>
      <c r="I36" s="287">
        <v>0.55208333333333337</v>
      </c>
      <c r="J36" s="287">
        <v>0.71458333333333335</v>
      </c>
      <c r="K36" s="302"/>
      <c r="L36" s="302"/>
      <c r="M36" s="473">
        <f>(F36-E36)+(L36-K36)</f>
        <v>0</v>
      </c>
      <c r="N36" s="321">
        <f>(H36-G36)</f>
        <v>0.18750000000000006</v>
      </c>
      <c r="O36" s="324">
        <f>(J36-I36)</f>
        <v>0.16249999999999998</v>
      </c>
      <c r="P36" s="327">
        <f>SUM(M36:O51)</f>
        <v>0.35000000000000003</v>
      </c>
      <c r="R36" s="34" t="s">
        <v>233</v>
      </c>
      <c r="S36" s="34" t="s">
        <v>33</v>
      </c>
    </row>
    <row r="37" spans="1:25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474"/>
      <c r="N37" s="322"/>
      <c r="O37" s="325"/>
      <c r="P37" s="328"/>
      <c r="R37" s="34"/>
      <c r="S37" s="232" t="s">
        <v>234</v>
      </c>
    </row>
    <row r="38" spans="1:25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474"/>
      <c r="N38" s="322"/>
      <c r="O38" s="325"/>
      <c r="P38" s="328"/>
      <c r="R38" s="34"/>
      <c r="S38" s="34" t="s">
        <v>1930</v>
      </c>
      <c r="U38" s="34"/>
      <c r="X38" s="34"/>
      <c r="Y38" s="34"/>
    </row>
    <row r="39" spans="1:25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474"/>
      <c r="N39" s="322"/>
      <c r="O39" s="325"/>
      <c r="P39" s="328"/>
      <c r="R39" s="34"/>
      <c r="S39" s="34"/>
      <c r="T39" s="34" t="s">
        <v>1936</v>
      </c>
      <c r="U39" s="280" t="s">
        <v>1931</v>
      </c>
      <c r="V39" s="280"/>
      <c r="W39" s="198" t="s">
        <v>153</v>
      </c>
    </row>
    <row r="40" spans="1:25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474"/>
      <c r="N40" s="322"/>
      <c r="O40" s="325"/>
      <c r="P40" s="328"/>
      <c r="S40" s="34"/>
    </row>
    <row r="41" spans="1:25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474"/>
      <c r="N41" s="322"/>
      <c r="O41" s="325"/>
      <c r="P41" s="328"/>
      <c r="R41" s="34" t="s">
        <v>835</v>
      </c>
      <c r="S41" s="34" t="s">
        <v>33</v>
      </c>
    </row>
    <row r="42" spans="1:25" ht="19.5" customHeight="1" x14ac:dyDescent="0.3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474"/>
      <c r="N42" s="322"/>
      <c r="O42" s="325"/>
      <c r="P42" s="328"/>
      <c r="S42" s="232" t="s">
        <v>836</v>
      </c>
      <c r="X42" s="34"/>
    </row>
    <row r="43" spans="1:25" ht="19.5" customHeight="1" x14ac:dyDescent="0.25">
      <c r="A43" s="310"/>
      <c r="B43" s="313"/>
      <c r="C43" s="293"/>
      <c r="D43" s="295"/>
      <c r="E43" s="303"/>
      <c r="F43" s="303"/>
      <c r="G43" s="285"/>
      <c r="H43" s="285"/>
      <c r="I43" s="288"/>
      <c r="J43" s="288"/>
      <c r="K43" s="303"/>
      <c r="L43" s="303"/>
      <c r="M43" s="474"/>
      <c r="N43" s="322"/>
      <c r="O43" s="325"/>
      <c r="P43" s="328"/>
      <c r="S43" s="34" t="s">
        <v>1933</v>
      </c>
      <c r="V43" s="34" t="s">
        <v>1935</v>
      </c>
      <c r="W43" s="199" t="s">
        <v>193</v>
      </c>
      <c r="X43" s="34"/>
    </row>
    <row r="44" spans="1:25" ht="19.5" customHeight="1" x14ac:dyDescent="0.25">
      <c r="A44" s="310"/>
      <c r="B44" s="313"/>
      <c r="C44" s="293"/>
      <c r="D44" s="295"/>
      <c r="E44" s="303"/>
      <c r="F44" s="303"/>
      <c r="G44" s="285"/>
      <c r="H44" s="285"/>
      <c r="I44" s="288"/>
      <c r="J44" s="288"/>
      <c r="K44" s="303"/>
      <c r="L44" s="303"/>
      <c r="M44" s="474"/>
      <c r="N44" s="322"/>
      <c r="O44" s="325"/>
      <c r="P44" s="328"/>
      <c r="S44" s="34" t="s">
        <v>1934</v>
      </c>
      <c r="V44" s="1"/>
      <c r="W44" s="1"/>
      <c r="X44" s="34"/>
    </row>
    <row r="45" spans="1:25" ht="19.5" customHeight="1" x14ac:dyDescent="0.25">
      <c r="A45" s="310"/>
      <c r="B45" s="313"/>
      <c r="C45" s="293"/>
      <c r="D45" s="295"/>
      <c r="E45" s="303"/>
      <c r="F45" s="303"/>
      <c r="G45" s="285"/>
      <c r="H45" s="285"/>
      <c r="I45" s="288"/>
      <c r="J45" s="288"/>
      <c r="K45" s="303"/>
      <c r="L45" s="303"/>
      <c r="M45" s="474"/>
      <c r="N45" s="322"/>
      <c r="O45" s="325"/>
      <c r="P45" s="328"/>
      <c r="S45" s="34" t="s">
        <v>1937</v>
      </c>
      <c r="V45" s="1"/>
      <c r="W45" s="199" t="s">
        <v>193</v>
      </c>
      <c r="X45" s="34"/>
    </row>
    <row r="46" spans="1:25" ht="19.5" customHeight="1" x14ac:dyDescent="0.25">
      <c r="A46" s="310"/>
      <c r="B46" s="313"/>
      <c r="C46" s="293"/>
      <c r="D46" s="295"/>
      <c r="E46" s="303"/>
      <c r="F46" s="303"/>
      <c r="G46" s="285"/>
      <c r="H46" s="285"/>
      <c r="I46" s="288"/>
      <c r="J46" s="288"/>
      <c r="K46" s="303"/>
      <c r="L46" s="303"/>
      <c r="M46" s="474"/>
      <c r="N46" s="322"/>
      <c r="O46" s="325"/>
      <c r="P46" s="328"/>
      <c r="R46" t="s">
        <v>233</v>
      </c>
      <c r="S46" s="34" t="s">
        <v>24</v>
      </c>
    </row>
    <row r="47" spans="1:25" ht="19.5" customHeight="1" x14ac:dyDescent="0.3">
      <c r="A47" s="310"/>
      <c r="B47" s="313"/>
      <c r="C47" s="293"/>
      <c r="D47" s="295"/>
      <c r="E47" s="303"/>
      <c r="F47" s="303"/>
      <c r="G47" s="285"/>
      <c r="H47" s="285"/>
      <c r="I47" s="288"/>
      <c r="J47" s="288"/>
      <c r="K47" s="303"/>
      <c r="L47" s="303"/>
      <c r="M47" s="474"/>
      <c r="N47" s="322"/>
      <c r="O47" s="325"/>
      <c r="P47" s="328"/>
      <c r="S47" s="232" t="s">
        <v>234</v>
      </c>
    </row>
    <row r="48" spans="1:25" ht="19.5" customHeight="1" x14ac:dyDescent="0.25">
      <c r="A48" s="310"/>
      <c r="B48" s="313"/>
      <c r="C48" s="293"/>
      <c r="D48" s="295"/>
      <c r="E48" s="303"/>
      <c r="F48" s="303"/>
      <c r="G48" s="285"/>
      <c r="H48" s="285"/>
      <c r="I48" s="288"/>
      <c r="J48" s="288"/>
      <c r="K48" s="303"/>
      <c r="L48" s="303"/>
      <c r="M48" s="474"/>
      <c r="N48" s="322"/>
      <c r="O48" s="325"/>
      <c r="P48" s="328"/>
      <c r="S48" s="34" t="s">
        <v>214</v>
      </c>
      <c r="U48" s="34"/>
    </row>
    <row r="49" spans="1:31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474"/>
      <c r="N49" s="322"/>
      <c r="O49" s="325"/>
      <c r="P49" s="328"/>
      <c r="S49" s="34"/>
      <c r="T49" s="34" t="s">
        <v>1228</v>
      </c>
      <c r="U49" s="281" t="s">
        <v>633</v>
      </c>
      <c r="V49" s="281"/>
      <c r="W49" s="198" t="s">
        <v>153</v>
      </c>
      <c r="X49" s="221" t="s">
        <v>374</v>
      </c>
      <c r="Y49" s="209" t="s">
        <v>201</v>
      </c>
      <c r="Z49" s="194">
        <v>1031867</v>
      </c>
      <c r="AA49" s="203" t="s">
        <v>1932</v>
      </c>
      <c r="AB49" s="188"/>
      <c r="AC49" s="188"/>
      <c r="AD49" s="188"/>
    </row>
    <row r="50" spans="1:31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474"/>
      <c r="N50" s="322"/>
      <c r="O50" s="325"/>
      <c r="P50" s="328"/>
      <c r="S50" s="34"/>
      <c r="T50" s="34"/>
      <c r="U50" s="1"/>
      <c r="V50" s="1"/>
      <c r="W50" s="34"/>
      <c r="X50" s="34"/>
      <c r="Y50" s="34"/>
      <c r="AA50" s="34"/>
      <c r="AE50" s="34"/>
    </row>
    <row r="51" spans="1:31" ht="19.5" customHeight="1" x14ac:dyDescent="0.25">
      <c r="A51" s="311"/>
      <c r="B51" s="314"/>
      <c r="C51" s="296"/>
      <c r="D51" s="298"/>
      <c r="E51" s="304"/>
      <c r="F51" s="304"/>
      <c r="G51" s="286"/>
      <c r="H51" s="286"/>
      <c r="I51" s="289"/>
      <c r="J51" s="289"/>
      <c r="K51" s="304"/>
      <c r="L51" s="304"/>
      <c r="M51" s="475"/>
      <c r="N51" s="323"/>
      <c r="O51" s="326"/>
      <c r="P51" s="329"/>
      <c r="Q51" s="62">
        <v>0.29166666666666669</v>
      </c>
      <c r="S51" s="34"/>
    </row>
    <row r="52" spans="1:31" ht="19.5" customHeight="1" x14ac:dyDescent="0.25">
      <c r="A52" s="309" t="s">
        <v>26</v>
      </c>
      <c r="B52" s="312">
        <f>SUM(B36+1)</f>
        <v>46295</v>
      </c>
      <c r="C52" s="290" t="s">
        <v>1791</v>
      </c>
      <c r="D52" s="292"/>
      <c r="E52" s="302"/>
      <c r="F52" s="302"/>
      <c r="G52" s="284">
        <v>0.31874999999999998</v>
      </c>
      <c r="H52" s="284">
        <v>0.52083333333333337</v>
      </c>
      <c r="I52" s="287">
        <v>0.57291666666666663</v>
      </c>
      <c r="J52" s="287">
        <v>0.72152777777777777</v>
      </c>
      <c r="K52" s="302"/>
      <c r="L52" s="302"/>
      <c r="M52" s="318">
        <f>(F52-E52)+(L52-K52)</f>
        <v>0</v>
      </c>
      <c r="N52" s="321">
        <f>(H52-G52)</f>
        <v>0.20208333333333339</v>
      </c>
      <c r="O52" s="324">
        <f>(J52-I52)</f>
        <v>0.14861111111111114</v>
      </c>
      <c r="P52" s="327">
        <f>SUM(M52:O62)</f>
        <v>0.35069444444444453</v>
      </c>
      <c r="R52" s="34" t="s">
        <v>835</v>
      </c>
      <c r="S52" s="34" t="s">
        <v>45</v>
      </c>
    </row>
    <row r="53" spans="1:31" ht="19.5" customHeight="1" x14ac:dyDescent="0.3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S53" s="232" t="s">
        <v>836</v>
      </c>
    </row>
    <row r="54" spans="1:31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R54" s="34"/>
      <c r="S54" s="34" t="s">
        <v>214</v>
      </c>
      <c r="U54" s="34"/>
      <c r="X54" s="34"/>
      <c r="Y54" s="34"/>
    </row>
    <row r="55" spans="1:31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R55" s="34"/>
      <c r="S55" s="34"/>
      <c r="T55" s="34" t="s">
        <v>187</v>
      </c>
      <c r="U55" s="280" t="s">
        <v>1173</v>
      </c>
      <c r="V55" s="280"/>
      <c r="W55" s="199" t="s">
        <v>193</v>
      </c>
      <c r="X55" s="221" t="s">
        <v>290</v>
      </c>
      <c r="Y55" s="209" t="s">
        <v>201</v>
      </c>
      <c r="Z55" s="194">
        <v>1032164</v>
      </c>
    </row>
    <row r="56" spans="1:31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34"/>
      <c r="T56" s="34" t="s">
        <v>1937</v>
      </c>
      <c r="U56" s="34"/>
      <c r="W56" s="199" t="s">
        <v>193</v>
      </c>
    </row>
    <row r="57" spans="1:31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R57" s="34"/>
      <c r="S57" s="34" t="s">
        <v>1938</v>
      </c>
      <c r="W57" s="199" t="s">
        <v>193</v>
      </c>
    </row>
    <row r="58" spans="1:31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R58" s="34"/>
      <c r="S58" s="34" t="s">
        <v>1941</v>
      </c>
      <c r="W58" s="198" t="s">
        <v>153</v>
      </c>
      <c r="Y58" s="209" t="s">
        <v>201</v>
      </c>
      <c r="Z58" s="194">
        <v>1032185</v>
      </c>
      <c r="AA58" s="195" t="s">
        <v>1712</v>
      </c>
      <c r="AB58" s="189"/>
      <c r="AC58" s="189"/>
      <c r="AD58" s="189"/>
    </row>
    <row r="59" spans="1:31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t="s">
        <v>299</v>
      </c>
      <c r="S59" s="34" t="s">
        <v>24</v>
      </c>
      <c r="U59" s="280"/>
      <c r="V59" s="280"/>
      <c r="W59" s="34"/>
      <c r="X59" s="34"/>
    </row>
    <row r="60" spans="1:31" ht="19.5" customHeight="1" x14ac:dyDescent="0.3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S60" s="232" t="s">
        <v>300</v>
      </c>
      <c r="U60" s="34"/>
      <c r="V60" s="168"/>
      <c r="W60" s="34"/>
      <c r="X60" s="34"/>
    </row>
    <row r="61" spans="1:31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S61" s="34" t="s">
        <v>1939</v>
      </c>
      <c r="U61" s="34"/>
      <c r="V61" s="168"/>
      <c r="W61" s="198" t="s">
        <v>153</v>
      </c>
      <c r="X61" s="203" t="s">
        <v>1940</v>
      </c>
      <c r="Y61" s="188"/>
      <c r="Z61" s="188"/>
      <c r="AA61" s="188"/>
    </row>
    <row r="62" spans="1:31" ht="19.5" customHeight="1" x14ac:dyDescent="0.25">
      <c r="A62" s="311"/>
      <c r="B62" s="314"/>
      <c r="C62" s="296"/>
      <c r="D62" s="298"/>
      <c r="E62" s="304"/>
      <c r="F62" s="304"/>
      <c r="G62" s="286"/>
      <c r="H62" s="286"/>
      <c r="I62" s="289"/>
      <c r="J62" s="289"/>
      <c r="K62" s="304"/>
      <c r="L62" s="304"/>
      <c r="M62" s="320"/>
      <c r="N62" s="323"/>
      <c r="O62" s="326"/>
      <c r="P62" s="329"/>
      <c r="Q62" s="62">
        <v>0.29166666666666669</v>
      </c>
    </row>
    <row r="63" spans="1:31" ht="19.5" customHeight="1" x14ac:dyDescent="0.25">
      <c r="A63" s="309" t="s">
        <v>30</v>
      </c>
      <c r="B63" s="312">
        <f>SUM(B52+1)</f>
        <v>46296</v>
      </c>
      <c r="C63" s="290" t="s">
        <v>1791</v>
      </c>
      <c r="D63" s="292"/>
      <c r="E63" s="302"/>
      <c r="F63" s="302"/>
      <c r="G63" s="284">
        <v>0.33124999999999999</v>
      </c>
      <c r="H63" s="284">
        <v>0.52083333333333337</v>
      </c>
      <c r="I63" s="287">
        <v>0.57638888888888895</v>
      </c>
      <c r="J63" s="287">
        <v>0.74305555555555558</v>
      </c>
      <c r="K63" s="302"/>
      <c r="L63" s="302"/>
      <c r="M63" s="473">
        <f>(F63-E63)+(L63-K63)</f>
        <v>0</v>
      </c>
      <c r="N63" s="321">
        <f>(H63-G63)</f>
        <v>0.18958333333333338</v>
      </c>
      <c r="O63" s="354">
        <f>(J63-I63)</f>
        <v>0.16666666666666663</v>
      </c>
      <c r="P63" s="327">
        <f>SUM(M63:O77)</f>
        <v>0.35625000000000001</v>
      </c>
      <c r="R63" s="34" t="s">
        <v>835</v>
      </c>
      <c r="S63" s="34" t="s">
        <v>42</v>
      </c>
    </row>
    <row r="64" spans="1:31" ht="19.5" customHeight="1" x14ac:dyDescent="0.3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474"/>
      <c r="N64" s="322"/>
      <c r="O64" s="355"/>
      <c r="P64" s="328"/>
      <c r="S64" s="232" t="s">
        <v>836</v>
      </c>
    </row>
    <row r="65" spans="1:30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474"/>
      <c r="N65" s="322"/>
      <c r="O65" s="355"/>
      <c r="P65" s="328"/>
      <c r="R65" s="34"/>
      <c r="S65" s="34" t="s">
        <v>214</v>
      </c>
      <c r="U65" s="34"/>
      <c r="X65" s="34"/>
      <c r="Y65" s="34"/>
    </row>
    <row r="66" spans="1:30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474"/>
      <c r="N66" s="322"/>
      <c r="O66" s="355"/>
      <c r="P66" s="328"/>
      <c r="R66" s="34"/>
      <c r="S66" s="34"/>
      <c r="T66" s="34" t="s">
        <v>187</v>
      </c>
      <c r="U66" s="280" t="s">
        <v>1173</v>
      </c>
      <c r="V66" s="280"/>
      <c r="W66" s="199" t="s">
        <v>193</v>
      </c>
      <c r="X66" s="221" t="s">
        <v>290</v>
      </c>
      <c r="Y66" s="209" t="s">
        <v>201</v>
      </c>
      <c r="Z66" s="194">
        <v>1032164</v>
      </c>
    </row>
    <row r="67" spans="1:30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474"/>
      <c r="N67" s="322"/>
      <c r="O67" s="355"/>
      <c r="P67" s="328"/>
      <c r="S67" s="34"/>
      <c r="T67" s="34" t="s">
        <v>1937</v>
      </c>
      <c r="U67" s="34"/>
      <c r="W67" s="198" t="s">
        <v>153</v>
      </c>
    </row>
    <row r="68" spans="1:30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474"/>
      <c r="N68" s="322"/>
      <c r="O68" s="355"/>
      <c r="P68" s="328"/>
      <c r="R68" s="34"/>
      <c r="S68" s="34" t="s">
        <v>1938</v>
      </c>
      <c r="W68" s="198" t="s">
        <v>153</v>
      </c>
    </row>
    <row r="69" spans="1:30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474"/>
      <c r="N69" s="322"/>
      <c r="O69" s="355"/>
      <c r="P69" s="328"/>
      <c r="R69" s="34"/>
      <c r="S69" s="34" t="s">
        <v>1941</v>
      </c>
      <c r="W69" s="198" t="s">
        <v>153</v>
      </c>
      <c r="Y69" s="227" t="s">
        <v>201</v>
      </c>
      <c r="Z69" s="217">
        <v>1032185</v>
      </c>
      <c r="AA69" s="34"/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474"/>
      <c r="N70" s="322"/>
      <c r="O70" s="355"/>
      <c r="P70" s="328"/>
      <c r="S70" s="34" t="s">
        <v>182</v>
      </c>
    </row>
    <row r="71" spans="1:30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474"/>
      <c r="N71" s="322"/>
      <c r="O71" s="355"/>
      <c r="P71" s="328"/>
      <c r="T71" s="34" t="s">
        <v>1942</v>
      </c>
      <c r="U71" s="280" t="s">
        <v>1944</v>
      </c>
      <c r="V71" s="281"/>
      <c r="W71" s="198" t="s">
        <v>153</v>
      </c>
      <c r="X71" s="221" t="s">
        <v>1706</v>
      </c>
      <c r="Y71" s="227" t="s">
        <v>201</v>
      </c>
      <c r="Z71" s="217">
        <v>1032199</v>
      </c>
      <c r="AA71" s="195" t="s">
        <v>1319</v>
      </c>
      <c r="AB71" s="189"/>
      <c r="AC71" s="189"/>
      <c r="AD71" s="189"/>
    </row>
    <row r="72" spans="1:30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474"/>
      <c r="N72" s="322"/>
      <c r="O72" s="355"/>
      <c r="P72" s="328"/>
      <c r="T72" s="34" t="s">
        <v>1943</v>
      </c>
      <c r="U72" s="280" t="s">
        <v>1945</v>
      </c>
      <c r="V72" s="281"/>
      <c r="W72" s="198" t="s">
        <v>153</v>
      </c>
      <c r="X72" s="221" t="s">
        <v>1706</v>
      </c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474"/>
      <c r="N73" s="322"/>
      <c r="O73" s="355"/>
      <c r="P73" s="328"/>
      <c r="S73" s="34" t="s">
        <v>1946</v>
      </c>
      <c r="W73" s="198" t="s">
        <v>153</v>
      </c>
      <c r="X73" s="34"/>
    </row>
    <row r="74" spans="1:30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474"/>
      <c r="N74" s="322"/>
      <c r="O74" s="355"/>
      <c r="P74" s="328"/>
      <c r="S74" s="34"/>
      <c r="W74" s="34"/>
    </row>
    <row r="75" spans="1:30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474"/>
      <c r="N75" s="322"/>
      <c r="O75" s="355"/>
      <c r="P75" s="328"/>
      <c r="W75" s="34"/>
    </row>
    <row r="76" spans="1:30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474"/>
      <c r="N76" s="322"/>
      <c r="O76" s="355"/>
      <c r="P76" s="328"/>
      <c r="W76" s="34"/>
    </row>
    <row r="77" spans="1:30" ht="19.5" customHeight="1" x14ac:dyDescent="0.25">
      <c r="A77" s="311"/>
      <c r="B77" s="314"/>
      <c r="C77" s="296"/>
      <c r="D77" s="298"/>
      <c r="E77" s="304"/>
      <c r="F77" s="304"/>
      <c r="G77" s="286"/>
      <c r="H77" s="286"/>
      <c r="I77" s="289"/>
      <c r="J77" s="289"/>
      <c r="K77" s="304"/>
      <c r="L77" s="304"/>
      <c r="M77" s="475"/>
      <c r="N77" s="323"/>
      <c r="O77" s="356"/>
      <c r="P77" s="329"/>
      <c r="Q77" s="62">
        <v>0.29166666666666669</v>
      </c>
    </row>
    <row r="78" spans="1:30" ht="19.5" customHeight="1" x14ac:dyDescent="0.25">
      <c r="A78" s="309" t="s">
        <v>31</v>
      </c>
      <c r="B78" s="312">
        <f>SUM(B63+1)</f>
        <v>46297</v>
      </c>
      <c r="C78" s="290" t="s">
        <v>1929</v>
      </c>
      <c r="D78" s="292"/>
      <c r="E78" s="302"/>
      <c r="F78" s="302"/>
      <c r="G78" s="284">
        <v>0.33541666666666664</v>
      </c>
      <c r="H78" s="284">
        <v>0.52083333333333337</v>
      </c>
      <c r="I78" s="287">
        <v>0.54166666666666663</v>
      </c>
      <c r="J78" s="287">
        <v>0.6645833333333333</v>
      </c>
      <c r="K78" s="302"/>
      <c r="L78" s="302"/>
      <c r="M78" s="318">
        <f>(F78-E78)+(L78-K78)</f>
        <v>0</v>
      </c>
      <c r="N78" s="321">
        <f>(H78-G78)</f>
        <v>0.18541666666666673</v>
      </c>
      <c r="O78" s="324">
        <f>(J78-I78)</f>
        <v>0.12291666666666667</v>
      </c>
      <c r="P78" s="327">
        <f>SUM(M78:O96)</f>
        <v>0.3083333333333334</v>
      </c>
      <c r="R78" t="s">
        <v>299</v>
      </c>
      <c r="S78" s="34" t="s">
        <v>24</v>
      </c>
      <c r="U78" s="280"/>
      <c r="V78" s="280"/>
      <c r="W78" s="34"/>
    </row>
    <row r="79" spans="1:30" ht="19.5" customHeight="1" x14ac:dyDescent="0.3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S79" s="232" t="s">
        <v>300</v>
      </c>
      <c r="U79" s="34"/>
      <c r="V79" s="168"/>
      <c r="W79" s="34"/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S80" s="34" t="s">
        <v>1947</v>
      </c>
      <c r="U80" s="34"/>
      <c r="V80" s="168"/>
      <c r="W80" s="198" t="s">
        <v>153</v>
      </c>
    </row>
    <row r="81" spans="1:29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R81" s="34" t="s">
        <v>1820</v>
      </c>
      <c r="S81" s="34" t="s">
        <v>24</v>
      </c>
      <c r="U81" s="34"/>
      <c r="V81" s="34"/>
      <c r="W81" s="34"/>
    </row>
    <row r="82" spans="1:29" ht="19.5" customHeight="1" x14ac:dyDescent="0.3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R82" s="34"/>
      <c r="S82" s="232" t="s">
        <v>1821</v>
      </c>
      <c r="U82" s="34"/>
      <c r="V82" s="34"/>
      <c r="W82" s="34"/>
    </row>
    <row r="83" spans="1:29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s="34"/>
      <c r="S83" s="34" t="s">
        <v>1948</v>
      </c>
      <c r="U83" s="34"/>
      <c r="W83" s="198" t="s">
        <v>153</v>
      </c>
    </row>
    <row r="84" spans="1:29" ht="19.5" customHeight="1" x14ac:dyDescent="0.25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R84" s="34"/>
      <c r="S84" s="34"/>
      <c r="T84" s="34" t="s">
        <v>1949</v>
      </c>
      <c r="U84" s="476" t="s">
        <v>1951</v>
      </c>
      <c r="V84" s="476"/>
      <c r="W84" s="34"/>
      <c r="X84" s="221" t="s">
        <v>374</v>
      </c>
      <c r="Y84" s="209" t="s">
        <v>201</v>
      </c>
      <c r="Z84" s="194">
        <v>1032220</v>
      </c>
      <c r="AA84" s="203" t="s">
        <v>1957</v>
      </c>
      <c r="AB84" s="188"/>
      <c r="AC84" s="188"/>
    </row>
    <row r="85" spans="1:29" ht="19.5" customHeight="1" x14ac:dyDescent="0.3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R85" s="34"/>
      <c r="S85" s="34"/>
      <c r="T85" s="228" t="s">
        <v>1956</v>
      </c>
      <c r="U85" s="168"/>
      <c r="V85" s="168"/>
      <c r="W85" s="34"/>
    </row>
    <row r="86" spans="1:29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R86" s="34"/>
      <c r="S86" s="34" t="s">
        <v>1955</v>
      </c>
      <c r="T86" s="34" t="s">
        <v>1950</v>
      </c>
      <c r="U86" s="476" t="s">
        <v>1952</v>
      </c>
      <c r="V86" s="476"/>
      <c r="W86" s="34"/>
      <c r="X86" s="221" t="s">
        <v>374</v>
      </c>
      <c r="Y86" s="209" t="s">
        <v>201</v>
      </c>
      <c r="Z86" s="194">
        <v>1032220</v>
      </c>
      <c r="AA86" s="203" t="s">
        <v>1957</v>
      </c>
      <c r="AB86" s="188"/>
      <c r="AC86" s="188"/>
    </row>
    <row r="87" spans="1:29" ht="19.5" customHeight="1" x14ac:dyDescent="0.3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R87" s="34"/>
      <c r="S87" s="34"/>
      <c r="T87" s="228" t="s">
        <v>1954</v>
      </c>
      <c r="U87" s="168"/>
      <c r="V87" s="168"/>
      <c r="W87" s="34"/>
    </row>
    <row r="88" spans="1:29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R88" s="34" t="s">
        <v>136</v>
      </c>
      <c r="S88" s="34" t="s">
        <v>23</v>
      </c>
      <c r="U88" s="34"/>
      <c r="V88" s="34"/>
      <c r="W88" s="34"/>
    </row>
    <row r="89" spans="1:29" ht="19.5" customHeight="1" x14ac:dyDescent="0.3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R89" s="34"/>
      <c r="S89" s="232" t="s">
        <v>81</v>
      </c>
      <c r="U89" s="34"/>
      <c r="W89" s="34"/>
    </row>
    <row r="90" spans="1:29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R90" s="34"/>
      <c r="S90" s="34" t="s">
        <v>1953</v>
      </c>
      <c r="U90" s="34"/>
      <c r="W90" s="198" t="s">
        <v>153</v>
      </c>
      <c r="Y90" s="38"/>
      <c r="Z90" s="34"/>
    </row>
    <row r="91" spans="1:29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R91" t="s">
        <v>141</v>
      </c>
      <c r="S91" s="34" t="s">
        <v>33</v>
      </c>
      <c r="T91" s="198" t="s">
        <v>153</v>
      </c>
      <c r="W91" s="34"/>
    </row>
    <row r="92" spans="1:29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W92" s="34"/>
    </row>
    <row r="93" spans="1:29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W93" s="34"/>
    </row>
    <row r="94" spans="1:29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T94" s="34"/>
      <c r="U94" s="283"/>
      <c r="V94" s="283"/>
      <c r="W94" s="34"/>
      <c r="Y94" s="38"/>
    </row>
    <row r="95" spans="1:29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S95" s="34"/>
      <c r="U95" s="34"/>
      <c r="W95" s="34"/>
    </row>
    <row r="96" spans="1:29" ht="19.5" customHeight="1" x14ac:dyDescent="0.25">
      <c r="A96" s="311"/>
      <c r="B96" s="314"/>
      <c r="C96" s="296"/>
      <c r="D96" s="298"/>
      <c r="E96" s="304"/>
      <c r="F96" s="304"/>
      <c r="G96" s="286"/>
      <c r="H96" s="286"/>
      <c r="I96" s="289"/>
      <c r="J96" s="289"/>
      <c r="K96" s="304"/>
      <c r="L96" s="304"/>
      <c r="M96" s="320"/>
      <c r="N96" s="323"/>
      <c r="O96" s="326"/>
      <c r="P96" s="329"/>
      <c r="Q96" s="62">
        <v>0.29166666666666669</v>
      </c>
      <c r="W96" s="34"/>
    </row>
    <row r="97" spans="1:17" ht="19.5" customHeight="1" x14ac:dyDescent="0.25">
      <c r="A97" s="35" t="s">
        <v>34</v>
      </c>
      <c r="B97" s="36">
        <f>SUM(B78+1)</f>
        <v>46298</v>
      </c>
      <c r="C97" s="114"/>
      <c r="D97" s="112"/>
      <c r="E97" s="153"/>
      <c r="F97" s="153"/>
      <c r="G97" s="153"/>
      <c r="H97" s="153"/>
      <c r="I97" s="153"/>
      <c r="J97" s="153"/>
      <c r="K97" s="153"/>
      <c r="L97" s="153"/>
      <c r="M97" s="149"/>
      <c r="N97" s="150"/>
      <c r="O97" s="151"/>
      <c r="P97" s="160"/>
      <c r="Q97" s="62"/>
    </row>
    <row r="98" spans="1:17" ht="19.5" customHeight="1" x14ac:dyDescent="0.25">
      <c r="A98" s="37" t="s">
        <v>35</v>
      </c>
      <c r="B98" s="36">
        <f>SUM(B97+1)</f>
        <v>46299</v>
      </c>
      <c r="C98" s="114"/>
      <c r="D98" s="112"/>
      <c r="E98" s="164"/>
      <c r="F98" s="164"/>
      <c r="G98" s="164"/>
      <c r="H98" s="164"/>
      <c r="I98" s="164"/>
      <c r="J98" s="164"/>
      <c r="K98" s="164"/>
      <c r="L98" s="164"/>
      <c r="M98" s="157"/>
      <c r="N98" s="161"/>
      <c r="O98" s="162"/>
      <c r="P98" s="163"/>
      <c r="Q98" s="62"/>
    </row>
    <row r="99" spans="1:17" ht="30" customHeight="1" x14ac:dyDescent="0.25">
      <c r="A99" s="38"/>
      <c r="B99" s="38"/>
      <c r="C99" s="38"/>
      <c r="D99" s="38"/>
      <c r="E99" s="39"/>
      <c r="F99" s="40"/>
      <c r="G99" s="40"/>
      <c r="H99" s="38"/>
      <c r="I99" s="38"/>
      <c r="J99" s="38"/>
      <c r="K99" s="41"/>
      <c r="L99" s="41"/>
      <c r="M99" s="41"/>
      <c r="N99" s="38"/>
    </row>
    <row r="100" spans="1:17" ht="30.75" customHeight="1" x14ac:dyDescent="0.25">
      <c r="A100" s="38"/>
      <c r="B100" s="38"/>
      <c r="C100" s="38"/>
      <c r="D100" s="38"/>
      <c r="F100" s="38"/>
      <c r="G100" s="38"/>
      <c r="H100" s="38"/>
      <c r="I100" s="38"/>
      <c r="J100" s="330" t="s">
        <v>36</v>
      </c>
      <c r="K100" s="330"/>
      <c r="L100" s="330"/>
      <c r="M100" s="108">
        <f>SUM(M9+M36+M52+M63+M78+M97+M98)</f>
        <v>0</v>
      </c>
      <c r="N100" s="110">
        <f>SUM(N9+N36+N52+N63+N78+N97+N98)</f>
        <v>0.91597222222222263</v>
      </c>
      <c r="O100" s="109">
        <f>SUM(O9+O36+O52+O63+O78+O97+O98)</f>
        <v>0.75902777777777775</v>
      </c>
      <c r="P100" s="111">
        <f>SUM(P9+P36+P52+P63+P78+P97+P98)</f>
        <v>1.6750000000000003</v>
      </c>
    </row>
    <row r="101" spans="1:17" ht="30.75" customHeight="1" x14ac:dyDescent="0.25">
      <c r="A101" s="38"/>
      <c r="B101" s="38"/>
      <c r="C101" s="38"/>
      <c r="D101" s="38"/>
      <c r="F101" s="38"/>
      <c r="G101" s="38"/>
      <c r="H101" s="38"/>
      <c r="I101" s="38"/>
      <c r="J101" s="330" t="s">
        <v>37</v>
      </c>
      <c r="K101" s="330"/>
      <c r="L101" s="331"/>
      <c r="M101" s="42"/>
      <c r="N101" s="51">
        <f>SUM(Q9:Q98)</f>
        <v>1.4583333333333335</v>
      </c>
      <c r="O101" s="43"/>
    </row>
    <row r="102" spans="1:17" ht="30.75" customHeight="1" x14ac:dyDescent="0.25">
      <c r="A102" s="38"/>
      <c r="B102" s="38"/>
      <c r="C102" s="38"/>
      <c r="D102" s="38"/>
      <c r="F102" s="38"/>
      <c r="G102" s="38"/>
      <c r="H102" s="38"/>
      <c r="I102" s="38"/>
      <c r="J102" s="330" t="s">
        <v>38</v>
      </c>
      <c r="K102" s="330"/>
      <c r="L102" s="331"/>
      <c r="M102" s="42"/>
      <c r="N102" s="51">
        <f>SUM(P100-N101)</f>
        <v>0.21666666666666679</v>
      </c>
      <c r="O102" s="43"/>
    </row>
    <row r="103" spans="1:17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39</v>
      </c>
      <c r="K103" s="330"/>
      <c r="L103" s="331"/>
      <c r="M103" s="42"/>
      <c r="N103" s="51">
        <f>'SEM39'!N89</f>
        <v>12.436111111111108</v>
      </c>
      <c r="O103" s="43"/>
    </row>
    <row r="104" spans="1:17" ht="30.75" customHeight="1" x14ac:dyDescent="0.25">
      <c r="H104" s="38"/>
      <c r="I104" s="38"/>
      <c r="J104" s="330" t="s">
        <v>40</v>
      </c>
      <c r="K104" s="330"/>
      <c r="L104" s="331"/>
      <c r="M104" s="44"/>
      <c r="N104" s="52">
        <f>N102+N103</f>
        <v>12.652777777777775</v>
      </c>
      <c r="O104" s="45"/>
    </row>
    <row r="111" spans="1:17" x14ac:dyDescent="0.25">
      <c r="F111" s="38"/>
      <c r="G111" s="38"/>
      <c r="H111" s="38"/>
      <c r="I111" s="38"/>
    </row>
    <row r="112" spans="1:17" x14ac:dyDescent="0.25">
      <c r="F112" s="38"/>
      <c r="G112" s="38"/>
      <c r="H112" s="38"/>
      <c r="I112" s="38"/>
    </row>
    <row r="113" spans="6:9" x14ac:dyDescent="0.25">
      <c r="F113" s="38"/>
      <c r="G113" s="38"/>
      <c r="H113" s="38"/>
      <c r="I113" s="38"/>
    </row>
    <row r="114" spans="6:9" x14ac:dyDescent="0.25">
      <c r="F114" s="38"/>
      <c r="G114" s="38"/>
      <c r="H114" s="38"/>
      <c r="I114" s="38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</sheetData>
  <mergeCells count="101">
    <mergeCell ref="G78:G96"/>
    <mergeCell ref="E78:E96"/>
    <mergeCell ref="U86:V86"/>
    <mergeCell ref="K36:K51"/>
    <mergeCell ref="U59:V59"/>
    <mergeCell ref="U39:V39"/>
    <mergeCell ref="U49:V49"/>
    <mergeCell ref="U28:V28"/>
    <mergeCell ref="U29:V29"/>
    <mergeCell ref="U30:V30"/>
    <mergeCell ref="U94:V94"/>
    <mergeCell ref="K78:K96"/>
    <mergeCell ref="E9:E35"/>
    <mergeCell ref="H9:H35"/>
    <mergeCell ref="G9:G35"/>
    <mergeCell ref="U78:V78"/>
    <mergeCell ref="U84:V84"/>
    <mergeCell ref="F9:F35"/>
    <mergeCell ref="I9:I35"/>
    <mergeCell ref="J9:J35"/>
    <mergeCell ref="K9:K35"/>
    <mergeCell ref="L9:L35"/>
    <mergeCell ref="E52:E62"/>
    <mergeCell ref="U66:V66"/>
    <mergeCell ref="Q6:Q7"/>
    <mergeCell ref="M78:M96"/>
    <mergeCell ref="N78:N96"/>
    <mergeCell ref="O78:O96"/>
    <mergeCell ref="P78:P96"/>
    <mergeCell ref="M63:M77"/>
    <mergeCell ref="N63:N77"/>
    <mergeCell ref="O63:O77"/>
    <mergeCell ref="P63:P77"/>
    <mergeCell ref="M52:M62"/>
    <mergeCell ref="O52:O62"/>
    <mergeCell ref="P52:P62"/>
    <mergeCell ref="M36:M51"/>
    <mergeCell ref="N36:N51"/>
    <mergeCell ref="O36:O51"/>
    <mergeCell ref="P36:P51"/>
    <mergeCell ref="N52:N62"/>
    <mergeCell ref="A1:N1"/>
    <mergeCell ref="G6:H6"/>
    <mergeCell ref="I6:J6"/>
    <mergeCell ref="K6:L6"/>
    <mergeCell ref="M6:P6"/>
    <mergeCell ref="I36:I51"/>
    <mergeCell ref="I52:I62"/>
    <mergeCell ref="J36:J51"/>
    <mergeCell ref="A9:A35"/>
    <mergeCell ref="M9:M35"/>
    <mergeCell ref="N9:N35"/>
    <mergeCell ref="O9:O35"/>
    <mergeCell ref="P9:P35"/>
    <mergeCell ref="B9:B35"/>
    <mergeCell ref="C9:D35"/>
    <mergeCell ref="A36:A51"/>
    <mergeCell ref="A52:A62"/>
    <mergeCell ref="B36:B51"/>
    <mergeCell ref="B52:B62"/>
    <mergeCell ref="C36:D51"/>
    <mergeCell ref="C52:D62"/>
    <mergeCell ref="H36:H51"/>
    <mergeCell ref="H52:H62"/>
    <mergeCell ref="F36:F51"/>
    <mergeCell ref="A63:A77"/>
    <mergeCell ref="J104:L104"/>
    <mergeCell ref="J100:L100"/>
    <mergeCell ref="J101:L101"/>
    <mergeCell ref="J102:L102"/>
    <mergeCell ref="J103:L103"/>
    <mergeCell ref="A78:A96"/>
    <mergeCell ref="B63:B77"/>
    <mergeCell ref="B78:B96"/>
    <mergeCell ref="G63:G77"/>
    <mergeCell ref="L78:L96"/>
    <mergeCell ref="L63:L77"/>
    <mergeCell ref="I63:I77"/>
    <mergeCell ref="I78:I96"/>
    <mergeCell ref="J63:J77"/>
    <mergeCell ref="J78:J96"/>
    <mergeCell ref="H63:H77"/>
    <mergeCell ref="E63:E77"/>
    <mergeCell ref="F63:F77"/>
    <mergeCell ref="K63:K77"/>
    <mergeCell ref="C63:D77"/>
    <mergeCell ref="C78:D96"/>
    <mergeCell ref="H78:H96"/>
    <mergeCell ref="F78:F96"/>
    <mergeCell ref="F52:F62"/>
    <mergeCell ref="G52:G62"/>
    <mergeCell ref="J52:J62"/>
    <mergeCell ref="G36:G51"/>
    <mergeCell ref="U55:V55"/>
    <mergeCell ref="U71:V71"/>
    <mergeCell ref="U72:V72"/>
    <mergeCell ref="E36:E51"/>
    <mergeCell ref="U19:V19"/>
    <mergeCell ref="K52:K62"/>
    <mergeCell ref="L36:L51"/>
    <mergeCell ref="L52:L6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2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85">
    <pageSetUpPr fitToPage="1"/>
  </sheetPr>
  <dimension ref="A1:AE153"/>
  <sheetViews>
    <sheetView topLeftCell="H110" zoomScale="85" zoomScaleNormal="85" workbookViewId="0">
      <selection activeCell="AB104" sqref="AB10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3.26953125" customWidth="1"/>
    <col min="20" max="20" width="31.453125" customWidth="1"/>
    <col min="21" max="21" width="12.26953125" bestFit="1" customWidth="1"/>
    <col min="23" max="23" width="13.7265625" customWidth="1"/>
  </cols>
  <sheetData>
    <row r="1" spans="1:30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30" ht="60.65" hidden="1" customHeight="1" x14ac:dyDescent="0.25"/>
    <row r="3" spans="1:30" s="3" customFormat="1" ht="12.75" customHeight="1" x14ac:dyDescent="0.25">
      <c r="K3" s="4"/>
      <c r="L3" s="4"/>
      <c r="M3" s="4"/>
      <c r="O3" s="5"/>
      <c r="P3" s="5"/>
      <c r="Q3" s="60"/>
    </row>
    <row r="4" spans="1:30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30" ht="39" customHeight="1" x14ac:dyDescent="0.35">
      <c r="A5" s="12" t="s">
        <v>112</v>
      </c>
      <c r="B5" s="13" t="s">
        <v>3</v>
      </c>
      <c r="C5" s="14">
        <f>SUM('SEM40'!B98+1)</f>
        <v>46300</v>
      </c>
      <c r="D5" s="15" t="s">
        <v>4</v>
      </c>
      <c r="E5" s="16">
        <f>SUM(B135)</f>
        <v>46306</v>
      </c>
      <c r="F5" s="17"/>
      <c r="G5" s="17"/>
      <c r="H5" s="17"/>
      <c r="I5" s="17"/>
      <c r="J5" s="17"/>
      <c r="K5" s="18"/>
      <c r="L5" s="18"/>
      <c r="P5" s="19"/>
    </row>
    <row r="6" spans="1:30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30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30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30" ht="19.5" customHeight="1" x14ac:dyDescent="0.25">
      <c r="A9" s="309" t="s">
        <v>20</v>
      </c>
      <c r="B9" s="312">
        <f>SUM(C5)</f>
        <v>46300</v>
      </c>
      <c r="C9" s="290" t="s">
        <v>1958</v>
      </c>
      <c r="D9" s="292"/>
      <c r="E9" s="302"/>
      <c r="F9" s="302"/>
      <c r="G9" s="284">
        <v>0.36666666666666664</v>
      </c>
      <c r="H9" s="284">
        <v>0.52083333333333337</v>
      </c>
      <c r="I9" s="287">
        <v>0.54166666666666663</v>
      </c>
      <c r="J9" s="287">
        <v>0.73055555555555551</v>
      </c>
      <c r="K9" s="302"/>
      <c r="L9" s="302"/>
      <c r="M9" s="318">
        <f>(F9-E9)+(L9-K9)</f>
        <v>0</v>
      </c>
      <c r="N9" s="321">
        <f>(H9-G9)</f>
        <v>0.15416666666666673</v>
      </c>
      <c r="O9" s="324">
        <f>(J9-I9)</f>
        <v>0.18888888888888888</v>
      </c>
      <c r="P9" s="327">
        <f>SUM(M9:O24)</f>
        <v>0.34305555555555561</v>
      </c>
      <c r="R9" s="34" t="s">
        <v>1388</v>
      </c>
      <c r="S9" s="34" t="s">
        <v>33</v>
      </c>
    </row>
    <row r="10" spans="1:30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34" t="s">
        <v>1959</v>
      </c>
      <c r="W10" s="198" t="s">
        <v>153</v>
      </c>
    </row>
    <row r="11" spans="1:30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t="s">
        <v>835</v>
      </c>
      <c r="S11" s="34" t="s">
        <v>48</v>
      </c>
      <c r="W11" s="34"/>
      <c r="Y11" s="38"/>
    </row>
    <row r="12" spans="1:30" ht="19.5" customHeight="1" x14ac:dyDescent="0.3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232" t="s">
        <v>836</v>
      </c>
      <c r="Y12" s="38"/>
    </row>
    <row r="13" spans="1:30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 t="s">
        <v>1960</v>
      </c>
      <c r="T13" s="34"/>
      <c r="U13" s="168"/>
      <c r="V13" s="1"/>
      <c r="W13" s="34"/>
      <c r="Y13" s="38"/>
    </row>
    <row r="14" spans="1:30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/>
      <c r="T14" s="34" t="s">
        <v>215</v>
      </c>
      <c r="U14" s="280" t="s">
        <v>1017</v>
      </c>
      <c r="V14" s="281"/>
      <c r="W14" s="198" t="s">
        <v>153</v>
      </c>
      <c r="X14" s="221" t="s">
        <v>237</v>
      </c>
      <c r="Y14" s="209" t="s">
        <v>201</v>
      </c>
      <c r="Z14" s="194">
        <v>1032254</v>
      </c>
      <c r="AA14" s="190" t="s">
        <v>905</v>
      </c>
      <c r="AB14" s="186"/>
      <c r="AC14" s="186"/>
      <c r="AD14" s="186"/>
    </row>
    <row r="15" spans="1:30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/>
      <c r="T15" t="s">
        <v>1961</v>
      </c>
      <c r="U15" s="280" t="s">
        <v>1962</v>
      </c>
      <c r="V15" s="281"/>
      <c r="W15" s="198" t="s">
        <v>153</v>
      </c>
      <c r="X15" s="221" t="s">
        <v>237</v>
      </c>
      <c r="Y15" s="209" t="s">
        <v>201</v>
      </c>
      <c r="Z15" s="194">
        <v>1032254</v>
      </c>
      <c r="AA15" s="190" t="s">
        <v>905</v>
      </c>
      <c r="AB15" s="186"/>
      <c r="AC15" s="186"/>
      <c r="AD15" s="186"/>
    </row>
    <row r="16" spans="1:30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/>
      <c r="T16" s="34" t="s">
        <v>267</v>
      </c>
      <c r="U16" s="280" t="s">
        <v>1216</v>
      </c>
      <c r="V16" s="280"/>
      <c r="W16" s="198" t="s">
        <v>153</v>
      </c>
      <c r="X16" s="221" t="s">
        <v>374</v>
      </c>
      <c r="Y16" s="227" t="s">
        <v>201</v>
      </c>
      <c r="Z16" s="217">
        <v>1031807</v>
      </c>
      <c r="AA16" s="195" t="s">
        <v>905</v>
      </c>
      <c r="AB16" s="189"/>
      <c r="AC16" s="189"/>
      <c r="AD16" s="189"/>
    </row>
    <row r="17" spans="1:30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 t="s">
        <v>1963</v>
      </c>
    </row>
    <row r="18" spans="1:30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/>
      <c r="T18" s="34" t="s">
        <v>1964</v>
      </c>
      <c r="W18" s="198" t="s">
        <v>153</v>
      </c>
    </row>
    <row r="19" spans="1:30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 t="s">
        <v>214</v>
      </c>
      <c r="W19" s="34"/>
    </row>
    <row r="20" spans="1:30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t="s">
        <v>187</v>
      </c>
      <c r="U20" s="280" t="s">
        <v>1173</v>
      </c>
      <c r="V20" s="281"/>
      <c r="W20" s="199" t="s">
        <v>193</v>
      </c>
      <c r="X20" s="221" t="s">
        <v>290</v>
      </c>
      <c r="Y20" s="209" t="s">
        <v>201</v>
      </c>
      <c r="Z20" s="194">
        <v>1032164</v>
      </c>
    </row>
    <row r="21" spans="1:30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/>
      <c r="T21" s="34" t="s">
        <v>1937</v>
      </c>
      <c r="U21" s="34"/>
      <c r="W21" s="198" t="s">
        <v>153</v>
      </c>
    </row>
    <row r="22" spans="1:30" ht="19.5" customHeight="1" x14ac:dyDescent="0.3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  <c r="T22" s="228" t="s">
        <v>1965</v>
      </c>
    </row>
    <row r="23" spans="1:30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S23" s="34"/>
    </row>
    <row r="24" spans="1:30" ht="19.5" customHeight="1" x14ac:dyDescent="0.25">
      <c r="A24" s="311"/>
      <c r="B24" s="314"/>
      <c r="C24" s="296"/>
      <c r="D24" s="298"/>
      <c r="E24" s="304"/>
      <c r="F24" s="304"/>
      <c r="G24" s="286"/>
      <c r="H24" s="286"/>
      <c r="I24" s="289"/>
      <c r="J24" s="289"/>
      <c r="K24" s="304"/>
      <c r="L24" s="304"/>
      <c r="M24" s="320"/>
      <c r="N24" s="323"/>
      <c r="O24" s="326"/>
      <c r="P24" s="329"/>
      <c r="Q24" s="62">
        <v>0.29166666666666669</v>
      </c>
    </row>
    <row r="25" spans="1:30" ht="19.5" customHeight="1" x14ac:dyDescent="0.25">
      <c r="A25" s="309" t="s">
        <v>22</v>
      </c>
      <c r="B25" s="312">
        <f>SUM(B9+1)</f>
        <v>46301</v>
      </c>
      <c r="C25" s="290" t="s">
        <v>1971</v>
      </c>
      <c r="D25" s="292"/>
      <c r="E25" s="302"/>
      <c r="F25" s="302"/>
      <c r="G25" s="284">
        <v>0.30555555555555558</v>
      </c>
      <c r="H25" s="284">
        <v>0.52083333333333337</v>
      </c>
      <c r="I25" s="287">
        <v>0.54166666666666663</v>
      </c>
      <c r="J25" s="287">
        <v>0.69652777777777775</v>
      </c>
      <c r="K25" s="302"/>
      <c r="L25" s="302"/>
      <c r="M25" s="318">
        <f>(F25-E25)+(L25-K25)</f>
        <v>0</v>
      </c>
      <c r="N25" s="321">
        <f>(H25-G25)</f>
        <v>0.21527777777777779</v>
      </c>
      <c r="O25" s="324">
        <f>(J25-I25)</f>
        <v>0.15486111111111112</v>
      </c>
      <c r="P25" s="327">
        <f>SUM(M25:O43)</f>
        <v>0.37013888888888891</v>
      </c>
      <c r="R25" t="s">
        <v>835</v>
      </c>
      <c r="S25" s="34" t="s">
        <v>45</v>
      </c>
    </row>
    <row r="26" spans="1:30" ht="19.5" customHeight="1" x14ac:dyDescent="0.3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S26" s="232" t="s">
        <v>836</v>
      </c>
    </row>
    <row r="27" spans="1:30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S27" s="34" t="s">
        <v>214</v>
      </c>
      <c r="W27" s="34"/>
    </row>
    <row r="28" spans="1:30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S28" s="34"/>
      <c r="T28" t="s">
        <v>187</v>
      </c>
      <c r="U28" s="280" t="s">
        <v>1173</v>
      </c>
      <c r="V28" s="281"/>
      <c r="W28" s="198" t="s">
        <v>153</v>
      </c>
      <c r="X28" s="221" t="s">
        <v>290</v>
      </c>
      <c r="Y28" s="34"/>
      <c r="Z28" s="34"/>
    </row>
    <row r="29" spans="1:30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S29" s="34"/>
      <c r="T29" s="34" t="s">
        <v>1937</v>
      </c>
      <c r="U29" s="34"/>
      <c r="W29" s="198" t="s">
        <v>153</v>
      </c>
      <c r="Y29" s="34"/>
    </row>
    <row r="30" spans="1:30" ht="19.5" customHeight="1" x14ac:dyDescent="0.3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/>
      <c r="T30" s="228" t="s">
        <v>1965</v>
      </c>
    </row>
    <row r="31" spans="1:30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 t="s">
        <v>1960</v>
      </c>
      <c r="T31" s="34"/>
      <c r="U31" s="168"/>
      <c r="V31" s="1"/>
      <c r="W31" s="34"/>
      <c r="Y31" s="38"/>
    </row>
    <row r="32" spans="1:30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34"/>
      <c r="T32" s="34" t="s">
        <v>215</v>
      </c>
      <c r="U32" s="280" t="s">
        <v>1017</v>
      </c>
      <c r="V32" s="281"/>
      <c r="W32" s="198" t="s">
        <v>153</v>
      </c>
      <c r="X32" s="221" t="s">
        <v>237</v>
      </c>
      <c r="Y32" s="227" t="s">
        <v>201</v>
      </c>
      <c r="Z32" s="217">
        <v>1032254</v>
      </c>
      <c r="AA32" s="195" t="s">
        <v>905</v>
      </c>
      <c r="AB32" s="189"/>
      <c r="AC32" s="189"/>
      <c r="AD32" s="188"/>
    </row>
    <row r="33" spans="1:30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34"/>
      <c r="T33" t="s">
        <v>1961</v>
      </c>
      <c r="U33" s="280" t="s">
        <v>1962</v>
      </c>
      <c r="V33" s="281"/>
      <c r="W33" s="198" t="s">
        <v>153</v>
      </c>
      <c r="X33" s="221" t="s">
        <v>237</v>
      </c>
      <c r="Y33" s="227" t="s">
        <v>201</v>
      </c>
      <c r="Z33" s="217">
        <v>1032254</v>
      </c>
      <c r="AA33" s="195" t="s">
        <v>905</v>
      </c>
      <c r="AB33" s="189"/>
      <c r="AC33" s="189"/>
      <c r="AD33" s="188"/>
    </row>
    <row r="34" spans="1:30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 t="s">
        <v>1970</v>
      </c>
      <c r="U34" s="168"/>
      <c r="V34" s="1"/>
      <c r="W34" s="198" t="s">
        <v>153</v>
      </c>
      <c r="X34" s="209" t="s">
        <v>201</v>
      </c>
      <c r="Y34" s="194">
        <v>1032309</v>
      </c>
      <c r="AA34" s="34"/>
    </row>
    <row r="35" spans="1:30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/>
      <c r="S35" s="34" t="s">
        <v>267</v>
      </c>
      <c r="T35" s="280" t="s">
        <v>1216</v>
      </c>
      <c r="U35" s="280"/>
      <c r="V35" s="198" t="s">
        <v>153</v>
      </c>
      <c r="W35" s="221" t="s">
        <v>374</v>
      </c>
      <c r="X35" s="227" t="s">
        <v>201</v>
      </c>
      <c r="Y35" s="217">
        <v>1032318</v>
      </c>
      <c r="Z35" s="195" t="s">
        <v>905</v>
      </c>
      <c r="AA35" s="189"/>
      <c r="AB35" s="189"/>
      <c r="AC35" s="189"/>
    </row>
    <row r="36" spans="1:30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 t="s">
        <v>1707</v>
      </c>
      <c r="S36" s="34" t="s">
        <v>24</v>
      </c>
    </row>
    <row r="37" spans="1:30" ht="19.5" customHeight="1" x14ac:dyDescent="0.3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S37" s="232" t="s">
        <v>1966</v>
      </c>
      <c r="T37" s="34"/>
    </row>
    <row r="38" spans="1:30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34" t="s">
        <v>225</v>
      </c>
      <c r="U38" s="34"/>
    </row>
    <row r="39" spans="1:30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S39" s="34"/>
      <c r="T39" s="34" t="s">
        <v>1967</v>
      </c>
      <c r="U39" s="283">
        <v>2400004296811</v>
      </c>
      <c r="V39" s="283"/>
      <c r="W39" s="198" t="s">
        <v>153</v>
      </c>
      <c r="X39" s="221" t="s">
        <v>164</v>
      </c>
      <c r="Y39" s="227" t="s">
        <v>201</v>
      </c>
      <c r="Z39" s="215">
        <v>1030781</v>
      </c>
      <c r="AA39" s="195" t="s">
        <v>952</v>
      </c>
      <c r="AB39" s="189"/>
      <c r="AC39" s="189"/>
      <c r="AD39" s="189"/>
    </row>
    <row r="40" spans="1:30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S40" s="34"/>
      <c r="T40" s="34" t="s">
        <v>1968</v>
      </c>
      <c r="U40" s="283">
        <v>2403004296801</v>
      </c>
      <c r="V40" s="283"/>
      <c r="W40" s="198" t="s">
        <v>153</v>
      </c>
      <c r="X40" s="221" t="s">
        <v>290</v>
      </c>
      <c r="Y40" s="227" t="s">
        <v>201</v>
      </c>
      <c r="Z40" s="215">
        <v>1030781</v>
      </c>
      <c r="AA40" s="34"/>
    </row>
    <row r="41" spans="1:30" ht="19.5" customHeight="1" x14ac:dyDescent="0.25">
      <c r="A41" s="310"/>
      <c r="B41" s="313"/>
      <c r="C41" s="293"/>
      <c r="D41" s="295"/>
      <c r="E41" s="303"/>
      <c r="F41" s="303"/>
      <c r="G41" s="285"/>
      <c r="H41" s="285"/>
      <c r="I41" s="288"/>
      <c r="J41" s="288"/>
      <c r="K41" s="303"/>
      <c r="L41" s="303"/>
      <c r="M41" s="319"/>
      <c r="N41" s="322"/>
      <c r="O41" s="325"/>
      <c r="P41" s="328"/>
      <c r="S41" s="34"/>
      <c r="T41" s="34" t="s">
        <v>1969</v>
      </c>
    </row>
    <row r="42" spans="1:30" ht="19.5" customHeight="1" x14ac:dyDescent="0.25">
      <c r="A42" s="310"/>
      <c r="B42" s="313"/>
      <c r="C42" s="293"/>
      <c r="D42" s="295"/>
      <c r="E42" s="303"/>
      <c r="F42" s="303"/>
      <c r="G42" s="285"/>
      <c r="H42" s="285"/>
      <c r="I42" s="288"/>
      <c r="J42" s="288"/>
      <c r="K42" s="303"/>
      <c r="L42" s="303"/>
      <c r="M42" s="319"/>
      <c r="N42" s="322"/>
      <c r="O42" s="325"/>
      <c r="P42" s="328"/>
      <c r="S42" s="34"/>
    </row>
    <row r="43" spans="1:30" ht="19.5" customHeight="1" x14ac:dyDescent="0.25">
      <c r="A43" s="311"/>
      <c r="B43" s="314"/>
      <c r="C43" s="296"/>
      <c r="D43" s="298"/>
      <c r="E43" s="304"/>
      <c r="F43" s="304"/>
      <c r="G43" s="286"/>
      <c r="H43" s="286"/>
      <c r="I43" s="289"/>
      <c r="J43" s="289"/>
      <c r="K43" s="304"/>
      <c r="L43" s="304"/>
      <c r="M43" s="320"/>
      <c r="N43" s="323"/>
      <c r="O43" s="326"/>
      <c r="P43" s="329"/>
      <c r="Q43" s="62">
        <v>0.29166666666666669</v>
      </c>
    </row>
    <row r="44" spans="1:30" ht="19.5" customHeight="1" x14ac:dyDescent="0.25">
      <c r="A44" s="309" t="s">
        <v>26</v>
      </c>
      <c r="B44" s="312">
        <f>SUM(B25+1)</f>
        <v>46302</v>
      </c>
      <c r="C44" s="290" t="s">
        <v>1976</v>
      </c>
      <c r="D44" s="292"/>
      <c r="E44" s="299"/>
      <c r="F44" s="299"/>
      <c r="G44" s="284">
        <v>0.30416666666666664</v>
      </c>
      <c r="H44" s="284">
        <v>0.52083333333333337</v>
      </c>
      <c r="I44" s="287">
        <v>0.56944444444444442</v>
      </c>
      <c r="J44" s="287">
        <v>0.74444444444444446</v>
      </c>
      <c r="K44" s="299"/>
      <c r="L44" s="299"/>
      <c r="M44" s="318">
        <f>(F65-E65)+(L65-K65)</f>
        <v>0</v>
      </c>
      <c r="N44" s="321">
        <f>(H44-G44)</f>
        <v>0.21666666666666673</v>
      </c>
      <c r="O44" s="324">
        <f>(J44-I44)</f>
        <v>0.17500000000000004</v>
      </c>
      <c r="P44" s="327">
        <f>SUM(M44:O65)</f>
        <v>0.39166666666666677</v>
      </c>
      <c r="R44" t="s">
        <v>835</v>
      </c>
      <c r="S44" s="34" t="s">
        <v>47</v>
      </c>
    </row>
    <row r="45" spans="1:30" ht="19.5" customHeight="1" x14ac:dyDescent="0.3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S45" s="232" t="s">
        <v>836</v>
      </c>
    </row>
    <row r="46" spans="1:30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 t="s">
        <v>1972</v>
      </c>
      <c r="U46" s="34"/>
      <c r="W46" s="199" t="s">
        <v>193</v>
      </c>
    </row>
    <row r="47" spans="1:30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S47" s="34" t="s">
        <v>1987</v>
      </c>
      <c r="U47" s="34"/>
      <c r="W47" s="34"/>
    </row>
    <row r="48" spans="1:30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34"/>
      <c r="T48" s="34" t="s">
        <v>918</v>
      </c>
      <c r="U48" s="34"/>
      <c r="W48" s="199" t="s">
        <v>193</v>
      </c>
    </row>
    <row r="49" spans="1:26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/>
      <c r="T49" s="34" t="s">
        <v>919</v>
      </c>
      <c r="U49" s="34"/>
      <c r="W49" s="199" t="s">
        <v>193</v>
      </c>
    </row>
    <row r="50" spans="1:26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/>
      <c r="T50" s="34" t="s">
        <v>920</v>
      </c>
      <c r="U50" s="34"/>
      <c r="W50" s="199" t="s">
        <v>193</v>
      </c>
    </row>
    <row r="51" spans="1:26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R51" t="s">
        <v>1973</v>
      </c>
      <c r="S51" s="34" t="s">
        <v>24</v>
      </c>
      <c r="U51" s="34"/>
    </row>
    <row r="52" spans="1:26" ht="19.5" customHeight="1" x14ac:dyDescent="0.3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S52" s="232" t="s">
        <v>1974</v>
      </c>
      <c r="T52" s="34"/>
      <c r="U52" s="34"/>
      <c r="V52" s="34"/>
      <c r="W52" s="34"/>
      <c r="Y52" s="38"/>
      <c r="Z52" s="34"/>
    </row>
    <row r="53" spans="1:26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1975</v>
      </c>
      <c r="T53" s="34"/>
      <c r="U53" s="191"/>
      <c r="V53" s="191"/>
      <c r="W53" s="199" t="s">
        <v>193</v>
      </c>
    </row>
    <row r="54" spans="1:26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 t="s">
        <v>1977</v>
      </c>
      <c r="S54" s="34" t="s">
        <v>33</v>
      </c>
      <c r="T54" s="34"/>
      <c r="U54" s="191"/>
      <c r="V54" s="191"/>
      <c r="W54" s="34"/>
    </row>
    <row r="55" spans="1:26" ht="19.5" customHeight="1" x14ac:dyDescent="0.3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S55" s="232" t="s">
        <v>140</v>
      </c>
      <c r="T55" s="34"/>
      <c r="U55" s="191"/>
      <c r="V55" s="191"/>
      <c r="W55" s="34"/>
    </row>
    <row r="56" spans="1:26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S56" s="34" t="s">
        <v>1978</v>
      </c>
      <c r="T56" s="34"/>
      <c r="U56" s="205"/>
      <c r="V56" s="205"/>
      <c r="W56" s="34"/>
    </row>
    <row r="57" spans="1:26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S57" s="34"/>
      <c r="T57" s="34" t="s">
        <v>178</v>
      </c>
      <c r="U57" s="280" t="s">
        <v>1979</v>
      </c>
      <c r="V57" s="281"/>
      <c r="W57" s="199" t="s">
        <v>193</v>
      </c>
      <c r="X57" s="221" t="s">
        <v>374</v>
      </c>
      <c r="Y57" s="209" t="s">
        <v>201</v>
      </c>
      <c r="Z57" s="206">
        <v>1031577</v>
      </c>
    </row>
    <row r="58" spans="1:26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/>
      <c r="S58" s="34"/>
      <c r="T58" s="34" t="s">
        <v>888</v>
      </c>
      <c r="U58" s="280" t="s">
        <v>1980</v>
      </c>
      <c r="V58" s="281"/>
      <c r="W58" s="199" t="s">
        <v>193</v>
      </c>
      <c r="X58" s="221" t="s">
        <v>235</v>
      </c>
      <c r="Y58" s="209" t="s">
        <v>201</v>
      </c>
      <c r="Z58" s="206">
        <v>1031577</v>
      </c>
    </row>
    <row r="59" spans="1:26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s="34"/>
      <c r="T59" s="34" t="s">
        <v>227</v>
      </c>
      <c r="U59" s="280" t="s">
        <v>1823</v>
      </c>
      <c r="V59" s="281"/>
      <c r="W59" s="199" t="s">
        <v>193</v>
      </c>
      <c r="X59" s="221" t="s">
        <v>290</v>
      </c>
      <c r="Y59" s="209" t="s">
        <v>201</v>
      </c>
      <c r="Z59" s="206">
        <v>1031577</v>
      </c>
    </row>
    <row r="60" spans="1:26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T60" s="34" t="s">
        <v>161</v>
      </c>
      <c r="U60" s="283">
        <v>2403022275501</v>
      </c>
      <c r="V60" s="283"/>
      <c r="W60" s="199" t="s">
        <v>193</v>
      </c>
      <c r="X60" s="221" t="s">
        <v>374</v>
      </c>
      <c r="Y60" s="209" t="s">
        <v>201</v>
      </c>
      <c r="Z60" s="206">
        <v>1031577</v>
      </c>
    </row>
    <row r="61" spans="1:26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S61" s="34"/>
      <c r="T61" s="34" t="s">
        <v>163</v>
      </c>
      <c r="U61" s="283">
        <v>2403022275502</v>
      </c>
      <c r="V61" s="283"/>
      <c r="W61" s="199" t="s">
        <v>193</v>
      </c>
      <c r="X61" s="221" t="s">
        <v>290</v>
      </c>
      <c r="Y61" s="209" t="s">
        <v>201</v>
      </c>
      <c r="Z61" s="206">
        <v>1031577</v>
      </c>
    </row>
    <row r="62" spans="1:26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S62" s="34"/>
      <c r="T62" s="34" t="s">
        <v>1981</v>
      </c>
      <c r="U62" s="280"/>
      <c r="V62" s="281"/>
      <c r="W62" s="34"/>
    </row>
    <row r="63" spans="1:26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S63" s="34"/>
      <c r="T63" s="34" t="s">
        <v>1982</v>
      </c>
      <c r="U63" s="348">
        <v>2413422275502</v>
      </c>
      <c r="V63" s="283"/>
      <c r="W63" s="199" t="s">
        <v>193</v>
      </c>
      <c r="X63" s="221" t="s">
        <v>374</v>
      </c>
      <c r="Y63" s="209" t="s">
        <v>201</v>
      </c>
      <c r="Z63" s="206">
        <v>1031577</v>
      </c>
    </row>
    <row r="64" spans="1:26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s="34"/>
      <c r="T64" s="34"/>
      <c r="U64" s="1"/>
      <c r="V64" s="1"/>
      <c r="W64" s="34"/>
    </row>
    <row r="65" spans="1:29" ht="19.5" customHeight="1" x14ac:dyDescent="0.25">
      <c r="A65" s="311"/>
      <c r="B65" s="314"/>
      <c r="C65" s="296"/>
      <c r="D65" s="298"/>
      <c r="E65" s="301"/>
      <c r="F65" s="301"/>
      <c r="G65" s="286"/>
      <c r="H65" s="286"/>
      <c r="I65" s="289"/>
      <c r="J65" s="289"/>
      <c r="K65" s="301"/>
      <c r="L65" s="301"/>
      <c r="M65" s="320"/>
      <c r="N65" s="323"/>
      <c r="O65" s="326"/>
      <c r="P65" s="329"/>
      <c r="Q65" s="62">
        <v>0</v>
      </c>
    </row>
    <row r="66" spans="1:29" ht="19.5" customHeight="1" x14ac:dyDescent="0.25">
      <c r="A66" s="309" t="s">
        <v>30</v>
      </c>
      <c r="B66" s="312">
        <f>SUM(B44+1)</f>
        <v>46303</v>
      </c>
      <c r="C66" s="290" t="s">
        <v>1983</v>
      </c>
      <c r="D66" s="292"/>
      <c r="E66" s="299"/>
      <c r="F66" s="299"/>
      <c r="G66" s="284">
        <v>0.34166666666666667</v>
      </c>
      <c r="H66" s="284">
        <v>0.52083333333333337</v>
      </c>
      <c r="I66" s="287">
        <v>0.5625</v>
      </c>
      <c r="J66" s="287">
        <v>0.72847222222222219</v>
      </c>
      <c r="K66" s="299"/>
      <c r="L66" s="299"/>
      <c r="M66" s="318">
        <f>(F106-E106)+(L106-K106)</f>
        <v>0</v>
      </c>
      <c r="N66" s="321">
        <f>(H66-G66)</f>
        <v>0.1791666666666667</v>
      </c>
      <c r="O66" s="324">
        <f>(J66-I66)</f>
        <v>0.16597222222222219</v>
      </c>
      <c r="P66" s="327">
        <f>SUM(M66:O106)</f>
        <v>0.34513888888888888</v>
      </c>
      <c r="R66" t="s">
        <v>835</v>
      </c>
      <c r="S66" s="34" t="s">
        <v>56</v>
      </c>
    </row>
    <row r="67" spans="1:29" ht="19.5" customHeight="1" x14ac:dyDescent="0.3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232" t="s">
        <v>836</v>
      </c>
    </row>
    <row r="68" spans="1:29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 t="s">
        <v>1972</v>
      </c>
      <c r="U68" s="34"/>
      <c r="W68" s="199" t="s">
        <v>193</v>
      </c>
    </row>
    <row r="69" spans="1:29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34" t="s">
        <v>1995</v>
      </c>
      <c r="U69" s="34"/>
      <c r="W69" s="34"/>
    </row>
    <row r="70" spans="1:29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/>
      <c r="T70" t="s">
        <v>917</v>
      </c>
      <c r="U70" s="34"/>
      <c r="W70" s="199" t="s">
        <v>193</v>
      </c>
    </row>
    <row r="71" spans="1:29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S71" s="34"/>
      <c r="T71" s="34" t="s">
        <v>1997</v>
      </c>
      <c r="U71" s="34"/>
      <c r="W71" s="34"/>
    </row>
    <row r="72" spans="1:29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34"/>
      <c r="T72" t="s">
        <v>918</v>
      </c>
      <c r="U72" s="34"/>
      <c r="W72" s="199" t="s">
        <v>193</v>
      </c>
    </row>
    <row r="73" spans="1:29" ht="19.5" customHeight="1" x14ac:dyDescent="0.3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/>
      <c r="T73" s="228" t="s">
        <v>1996</v>
      </c>
      <c r="U73" s="34"/>
      <c r="W73" s="34"/>
    </row>
    <row r="74" spans="1:29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S74" s="34"/>
      <c r="T74" t="s">
        <v>919</v>
      </c>
      <c r="U74" s="34"/>
      <c r="W74" s="199" t="s">
        <v>193</v>
      </c>
    </row>
    <row r="75" spans="1:29" ht="19.5" customHeight="1" x14ac:dyDescent="0.3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34"/>
      <c r="T75" s="228" t="s">
        <v>1996</v>
      </c>
      <c r="U75" s="34"/>
      <c r="W75" s="34"/>
    </row>
    <row r="76" spans="1:29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34"/>
      <c r="T76" t="s">
        <v>920</v>
      </c>
      <c r="U76" s="34"/>
      <c r="W76" s="199" t="s">
        <v>193</v>
      </c>
    </row>
    <row r="77" spans="1:29" ht="19.5" customHeight="1" x14ac:dyDescent="0.3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S77" s="34"/>
      <c r="T77" s="228" t="s">
        <v>1996</v>
      </c>
      <c r="U77" s="34"/>
      <c r="W77" s="34"/>
    </row>
    <row r="78" spans="1:29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R78" t="s">
        <v>1973</v>
      </c>
      <c r="S78" s="34" t="s">
        <v>33</v>
      </c>
      <c r="U78" s="34"/>
      <c r="Y78" s="38"/>
      <c r="Z78" s="34"/>
    </row>
    <row r="79" spans="1:29" ht="19.5" customHeight="1" x14ac:dyDescent="0.3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S79" s="232" t="s">
        <v>1974</v>
      </c>
      <c r="T79" s="34"/>
      <c r="U79" s="34"/>
      <c r="V79" s="34"/>
      <c r="W79" s="34"/>
    </row>
    <row r="80" spans="1:29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S80" s="34" t="s">
        <v>1975</v>
      </c>
      <c r="T80" s="34"/>
      <c r="U80" s="191"/>
      <c r="V80" s="191"/>
      <c r="W80" s="198" t="s">
        <v>153</v>
      </c>
      <c r="Y80" s="209" t="s">
        <v>201</v>
      </c>
      <c r="Z80" s="206">
        <v>1032354</v>
      </c>
      <c r="AA80" s="195" t="s">
        <v>1319</v>
      </c>
      <c r="AB80" s="189"/>
      <c r="AC80" s="189"/>
    </row>
    <row r="81" spans="1:31" ht="19.5" customHeight="1" x14ac:dyDescent="0.3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R81" s="34"/>
      <c r="S81" s="228" t="s">
        <v>1984</v>
      </c>
      <c r="AA81" s="203" t="s">
        <v>1985</v>
      </c>
      <c r="AB81" s="188"/>
      <c r="AC81" s="188"/>
      <c r="AD81" s="188"/>
      <c r="AE81" s="188"/>
    </row>
    <row r="82" spans="1:31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R82" s="34" t="s">
        <v>1977</v>
      </c>
      <c r="S82" s="34" t="s">
        <v>24</v>
      </c>
      <c r="T82" s="34"/>
      <c r="U82" s="191"/>
      <c r="V82" s="191"/>
      <c r="W82" s="34"/>
    </row>
    <row r="83" spans="1:31" ht="19.5" customHeight="1" x14ac:dyDescent="0.3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232" t="s">
        <v>140</v>
      </c>
      <c r="T83" s="34"/>
      <c r="U83" s="191"/>
      <c r="V83" s="191"/>
      <c r="W83" s="34"/>
    </row>
    <row r="84" spans="1:31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 t="s">
        <v>1978</v>
      </c>
      <c r="T84" s="34"/>
      <c r="U84" s="205"/>
      <c r="V84" s="205"/>
      <c r="W84" s="34"/>
    </row>
    <row r="85" spans="1:31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S85" s="34"/>
      <c r="T85" s="34" t="s">
        <v>178</v>
      </c>
      <c r="U85" s="280" t="s">
        <v>1979</v>
      </c>
      <c r="V85" s="281"/>
      <c r="W85" s="198" t="s">
        <v>153</v>
      </c>
      <c r="X85" s="221" t="s">
        <v>374</v>
      </c>
      <c r="Y85" s="227" t="s">
        <v>201</v>
      </c>
      <c r="Z85" s="215">
        <v>1031577</v>
      </c>
      <c r="AA85" s="195" t="s">
        <v>1932</v>
      </c>
      <c r="AB85" s="189"/>
      <c r="AC85" s="189"/>
      <c r="AD85" s="189"/>
    </row>
    <row r="86" spans="1:31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s="34"/>
      <c r="S86" s="34"/>
      <c r="T86" s="34" t="s">
        <v>888</v>
      </c>
      <c r="U86" s="280" t="s">
        <v>1980</v>
      </c>
      <c r="V86" s="281"/>
      <c r="W86" s="198" t="s">
        <v>153</v>
      </c>
      <c r="X86" s="221" t="s">
        <v>235</v>
      </c>
      <c r="Y86" s="227" t="s">
        <v>201</v>
      </c>
      <c r="Z86" s="215">
        <v>1031577</v>
      </c>
      <c r="AA86" s="203" t="s">
        <v>1994</v>
      </c>
      <c r="AB86" s="188"/>
      <c r="AC86" s="188"/>
      <c r="AD86" s="188"/>
      <c r="AE86" s="188"/>
    </row>
    <row r="87" spans="1:31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T87" s="34" t="s">
        <v>161</v>
      </c>
      <c r="U87" s="283">
        <v>2403022275501</v>
      </c>
      <c r="V87" s="283"/>
      <c r="W87" s="198" t="s">
        <v>153</v>
      </c>
      <c r="X87" s="221" t="s">
        <v>374</v>
      </c>
      <c r="Y87" s="227" t="s">
        <v>201</v>
      </c>
      <c r="Z87" s="215">
        <v>1031577</v>
      </c>
    </row>
    <row r="88" spans="1:31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S88" s="34"/>
      <c r="T88" s="34" t="s">
        <v>163</v>
      </c>
      <c r="U88" s="283">
        <v>2403022275502</v>
      </c>
      <c r="V88" s="283"/>
      <c r="W88" s="198" t="s">
        <v>153</v>
      </c>
      <c r="X88" s="221" t="s">
        <v>290</v>
      </c>
      <c r="Y88" s="227" t="s">
        <v>201</v>
      </c>
      <c r="Z88" s="215">
        <v>1031577</v>
      </c>
    </row>
    <row r="89" spans="1:31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34"/>
      <c r="T89" s="34" t="s">
        <v>1981</v>
      </c>
      <c r="U89" s="280"/>
      <c r="V89" s="281"/>
      <c r="W89" s="34"/>
    </row>
    <row r="90" spans="1:31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S90" s="34"/>
      <c r="T90" s="34" t="s">
        <v>215</v>
      </c>
      <c r="U90" s="348">
        <v>2413422275502</v>
      </c>
      <c r="V90" s="283"/>
      <c r="W90" s="198" t="s">
        <v>153</v>
      </c>
      <c r="X90" s="221" t="s">
        <v>374</v>
      </c>
      <c r="Y90" s="227" t="s">
        <v>201</v>
      </c>
      <c r="Z90" s="215">
        <v>1031577</v>
      </c>
    </row>
    <row r="91" spans="1:31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R91" s="34" t="s">
        <v>1707</v>
      </c>
      <c r="S91" s="34" t="s">
        <v>24</v>
      </c>
      <c r="W91" s="34"/>
      <c r="Y91" s="38"/>
    </row>
    <row r="92" spans="1:31" ht="19.5" customHeight="1" x14ac:dyDescent="0.3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S92" s="232" t="s">
        <v>1966</v>
      </c>
      <c r="W92" s="34"/>
      <c r="Y92" s="38"/>
    </row>
    <row r="93" spans="1:31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1986</v>
      </c>
      <c r="W93" s="198" t="s">
        <v>153</v>
      </c>
    </row>
    <row r="94" spans="1:31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 t="s">
        <v>1998</v>
      </c>
      <c r="W94" s="34"/>
    </row>
    <row r="95" spans="1:31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34"/>
      <c r="T95" s="34" t="s">
        <v>1989</v>
      </c>
      <c r="U95" s="283">
        <v>248993504296803</v>
      </c>
      <c r="V95" s="283"/>
      <c r="W95" s="198" t="s">
        <v>153</v>
      </c>
      <c r="X95" s="34"/>
      <c r="Y95" s="227" t="s">
        <v>201</v>
      </c>
      <c r="Z95" s="215">
        <v>1032360</v>
      </c>
      <c r="AA95" s="195" t="s">
        <v>1316</v>
      </c>
      <c r="AB95" s="189"/>
      <c r="AC95" s="189"/>
    </row>
    <row r="96" spans="1:31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34" t="s">
        <v>239</v>
      </c>
      <c r="T96" s="34"/>
      <c r="U96" s="202"/>
      <c r="V96" s="202"/>
      <c r="W96" s="34"/>
      <c r="X96" s="34"/>
      <c r="Y96" s="34"/>
      <c r="Z96" s="34"/>
    </row>
    <row r="97" spans="1:31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S97" s="34"/>
      <c r="T97" s="34" t="s">
        <v>1990</v>
      </c>
      <c r="U97" s="348" t="s">
        <v>1711</v>
      </c>
      <c r="V97" s="283"/>
      <c r="W97" s="198" t="s">
        <v>153</v>
      </c>
      <c r="X97" s="34"/>
      <c r="Y97" s="227" t="s">
        <v>201</v>
      </c>
      <c r="Z97" s="215">
        <v>1032361</v>
      </c>
      <c r="AA97" s="195" t="s">
        <v>1316</v>
      </c>
      <c r="AB97" s="189"/>
      <c r="AC97" s="189"/>
    </row>
    <row r="98" spans="1:31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R98" t="s">
        <v>1639</v>
      </c>
      <c r="S98" s="34" t="s">
        <v>24</v>
      </c>
      <c r="W98" s="34"/>
    </row>
    <row r="99" spans="1:31" ht="19.5" customHeight="1" x14ac:dyDescent="0.3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S99" s="232" t="s">
        <v>1640</v>
      </c>
      <c r="W99" s="34"/>
    </row>
    <row r="100" spans="1:31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 t="s">
        <v>1988</v>
      </c>
      <c r="W100" s="198" t="s">
        <v>153</v>
      </c>
    </row>
    <row r="101" spans="1:31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 t="s">
        <v>1991</v>
      </c>
      <c r="W101" s="34"/>
    </row>
    <row r="102" spans="1:31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34"/>
      <c r="T102" s="34" t="s">
        <v>197</v>
      </c>
      <c r="U102" s="280" t="s">
        <v>1697</v>
      </c>
      <c r="V102" s="281"/>
      <c r="W102" s="198" t="s">
        <v>153</v>
      </c>
      <c r="X102" s="221" t="s">
        <v>235</v>
      </c>
    </row>
    <row r="103" spans="1:31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S103" s="34"/>
      <c r="T103" s="34" t="s">
        <v>1992</v>
      </c>
      <c r="U103" s="280" t="s">
        <v>1739</v>
      </c>
      <c r="V103" s="281"/>
      <c r="W103" s="198" t="s">
        <v>153</v>
      </c>
      <c r="X103" s="221" t="s">
        <v>237</v>
      </c>
    </row>
    <row r="104" spans="1:31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S104" s="34"/>
      <c r="T104" s="34" t="s">
        <v>1993</v>
      </c>
      <c r="U104" s="280" t="s">
        <v>1216</v>
      </c>
      <c r="V104" s="281"/>
      <c r="W104" s="198" t="s">
        <v>153</v>
      </c>
      <c r="X104" s="221" t="s">
        <v>237</v>
      </c>
    </row>
    <row r="105" spans="1:31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S105" s="34"/>
      <c r="W105" s="34"/>
    </row>
    <row r="106" spans="1:31" ht="19.5" customHeight="1" x14ac:dyDescent="0.25">
      <c r="A106" s="311"/>
      <c r="B106" s="314"/>
      <c r="C106" s="296"/>
      <c r="D106" s="298"/>
      <c r="E106" s="301"/>
      <c r="F106" s="301"/>
      <c r="G106" s="286"/>
      <c r="H106" s="286"/>
      <c r="I106" s="289"/>
      <c r="J106" s="289"/>
      <c r="K106" s="301"/>
      <c r="L106" s="301"/>
      <c r="M106" s="320"/>
      <c r="N106" s="323"/>
      <c r="O106" s="326"/>
      <c r="P106" s="329"/>
      <c r="Q106" s="62">
        <v>0.29166666666666669</v>
      </c>
    </row>
    <row r="107" spans="1:31" ht="19.5" customHeight="1" x14ac:dyDescent="0.25">
      <c r="A107" s="309" t="s">
        <v>31</v>
      </c>
      <c r="B107" s="312">
        <f>SUM(B66+1)</f>
        <v>46304</v>
      </c>
      <c r="C107" s="290" t="s">
        <v>2008</v>
      </c>
      <c r="D107" s="292"/>
      <c r="E107" s="299"/>
      <c r="F107" s="299"/>
      <c r="G107" s="284">
        <v>0.36666666666666664</v>
      </c>
      <c r="H107" s="284">
        <v>0.5</v>
      </c>
      <c r="I107" s="287">
        <v>0.55208333333333337</v>
      </c>
      <c r="J107" s="287">
        <v>0.70625000000000004</v>
      </c>
      <c r="K107" s="299"/>
      <c r="L107" s="299"/>
      <c r="M107" s="318">
        <f>(F133-E133)+(L133-K133)</f>
        <v>0</v>
      </c>
      <c r="N107" s="321">
        <f>(H107-G107)</f>
        <v>0.13333333333333336</v>
      </c>
      <c r="O107" s="324">
        <f>(J107-I107)</f>
        <v>0.15416666666666667</v>
      </c>
      <c r="P107" s="327">
        <f>SUM(M107:O133)</f>
        <v>0.28750000000000003</v>
      </c>
      <c r="R107" t="s">
        <v>1973</v>
      </c>
      <c r="S107" s="34" t="s">
        <v>24</v>
      </c>
      <c r="U107" s="34"/>
      <c r="Y107" s="38"/>
      <c r="Z107" s="34"/>
    </row>
    <row r="108" spans="1:31" ht="19.5" customHeight="1" x14ac:dyDescent="0.3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S108" s="232" t="s">
        <v>1974</v>
      </c>
      <c r="T108" s="34"/>
      <c r="U108" s="34"/>
      <c r="V108" s="34"/>
      <c r="W108" s="34"/>
    </row>
    <row r="109" spans="1:31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S109" s="34"/>
      <c r="T109" s="34"/>
      <c r="U109" s="191"/>
      <c r="V109" s="191"/>
      <c r="W109" s="199" t="s">
        <v>193</v>
      </c>
      <c r="Y109" s="209" t="s">
        <v>201</v>
      </c>
      <c r="Z109" s="206">
        <v>1032354</v>
      </c>
      <c r="AA109" s="203" t="s">
        <v>1985</v>
      </c>
      <c r="AB109" s="188"/>
      <c r="AC109" s="188"/>
      <c r="AD109" s="188"/>
      <c r="AE109" s="188"/>
    </row>
    <row r="110" spans="1:31" ht="19.5" customHeight="1" x14ac:dyDescent="0.25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  <c r="R110" t="s">
        <v>825</v>
      </c>
      <c r="S110" s="34" t="s">
        <v>28</v>
      </c>
      <c r="W110" s="34"/>
    </row>
    <row r="111" spans="1:31" ht="19.5" customHeight="1" x14ac:dyDescent="0.3">
      <c r="A111" s="310"/>
      <c r="B111" s="313"/>
      <c r="C111" s="293"/>
      <c r="D111" s="295"/>
      <c r="E111" s="300"/>
      <c r="F111" s="300"/>
      <c r="G111" s="285"/>
      <c r="H111" s="285"/>
      <c r="I111" s="288"/>
      <c r="J111" s="288"/>
      <c r="K111" s="300"/>
      <c r="L111" s="300"/>
      <c r="M111" s="319"/>
      <c r="N111" s="322"/>
      <c r="O111" s="325"/>
      <c r="P111" s="328"/>
      <c r="S111" s="232" t="s">
        <v>288</v>
      </c>
      <c r="W111" s="34"/>
    </row>
    <row r="112" spans="1:31" ht="19.5" customHeight="1" x14ac:dyDescent="0.25">
      <c r="A112" s="310"/>
      <c r="B112" s="313"/>
      <c r="C112" s="293"/>
      <c r="D112" s="295"/>
      <c r="E112" s="300"/>
      <c r="F112" s="300"/>
      <c r="G112" s="285"/>
      <c r="H112" s="285"/>
      <c r="I112" s="288"/>
      <c r="J112" s="288"/>
      <c r="K112" s="300"/>
      <c r="L112" s="300"/>
      <c r="M112" s="319"/>
      <c r="N112" s="322"/>
      <c r="O112" s="325"/>
      <c r="P112" s="328"/>
      <c r="S112" s="34" t="s">
        <v>1999</v>
      </c>
      <c r="W112" s="198" t="s">
        <v>2004</v>
      </c>
      <c r="Y112" s="174"/>
      <c r="Z112" s="34"/>
    </row>
    <row r="113" spans="1:31" ht="19.5" customHeight="1" x14ac:dyDescent="0.3">
      <c r="A113" s="310"/>
      <c r="B113" s="313"/>
      <c r="C113" s="293"/>
      <c r="D113" s="295"/>
      <c r="E113" s="300"/>
      <c r="F113" s="300"/>
      <c r="G113" s="285"/>
      <c r="H113" s="285"/>
      <c r="I113" s="288"/>
      <c r="J113" s="288"/>
      <c r="K113" s="300"/>
      <c r="L113" s="300"/>
      <c r="M113" s="319"/>
      <c r="N113" s="322"/>
      <c r="O113" s="325"/>
      <c r="P113" s="328"/>
      <c r="S113" s="228" t="s">
        <v>2003</v>
      </c>
      <c r="W113" s="198" t="s">
        <v>2004</v>
      </c>
      <c r="Y113" s="174"/>
      <c r="Z113" s="34"/>
    </row>
    <row r="114" spans="1:31" ht="19.5" customHeight="1" x14ac:dyDescent="0.3">
      <c r="A114" s="310"/>
      <c r="B114" s="313"/>
      <c r="C114" s="293"/>
      <c r="D114" s="295"/>
      <c r="E114" s="300"/>
      <c r="F114" s="300"/>
      <c r="G114" s="285"/>
      <c r="H114" s="285"/>
      <c r="I114" s="288"/>
      <c r="J114" s="288"/>
      <c r="K114" s="300"/>
      <c r="L114" s="300"/>
      <c r="M114" s="319"/>
      <c r="N114" s="322"/>
      <c r="O114" s="325"/>
      <c r="P114" s="328"/>
      <c r="S114" s="228" t="s">
        <v>2002</v>
      </c>
      <c r="W114" s="190" t="s">
        <v>2005</v>
      </c>
      <c r="X114" s="198" t="s">
        <v>2009</v>
      </c>
      <c r="Y114" s="174"/>
      <c r="Z114" s="34"/>
    </row>
    <row r="115" spans="1:31" ht="19.5" customHeight="1" x14ac:dyDescent="0.25">
      <c r="A115" s="310"/>
      <c r="B115" s="313"/>
      <c r="C115" s="293"/>
      <c r="D115" s="295"/>
      <c r="E115" s="300"/>
      <c r="F115" s="300"/>
      <c r="G115" s="285"/>
      <c r="H115" s="285"/>
      <c r="I115" s="288"/>
      <c r="J115" s="288"/>
      <c r="K115" s="300"/>
      <c r="L115" s="300"/>
      <c r="M115" s="319"/>
      <c r="N115" s="322"/>
      <c r="O115" s="325"/>
      <c r="P115" s="328"/>
      <c r="R115" s="34"/>
      <c r="S115" s="34" t="s">
        <v>200</v>
      </c>
      <c r="W115" s="34"/>
    </row>
    <row r="116" spans="1:31" ht="19.5" customHeight="1" x14ac:dyDescent="0.25">
      <c r="A116" s="310"/>
      <c r="B116" s="313"/>
      <c r="C116" s="293"/>
      <c r="D116" s="295"/>
      <c r="E116" s="300"/>
      <c r="F116" s="300"/>
      <c r="G116" s="285"/>
      <c r="H116" s="285"/>
      <c r="I116" s="288"/>
      <c r="J116" s="288"/>
      <c r="K116" s="300"/>
      <c r="L116" s="300"/>
      <c r="M116" s="319"/>
      <c r="N116" s="322"/>
      <c r="O116" s="325"/>
      <c r="P116" s="328"/>
      <c r="R116" s="34"/>
      <c r="S116" s="34"/>
      <c r="T116" s="34" t="s">
        <v>2000</v>
      </c>
      <c r="U116" s="280" t="s">
        <v>1591</v>
      </c>
      <c r="V116" s="281"/>
      <c r="W116" s="198" t="s">
        <v>2004</v>
      </c>
      <c r="X116" s="221" t="s">
        <v>2006</v>
      </c>
      <c r="Y116" s="209" t="s">
        <v>201</v>
      </c>
      <c r="Z116" s="206">
        <v>1030312</v>
      </c>
      <c r="AA116" s="184" t="s">
        <v>2007</v>
      </c>
      <c r="AB116" s="184"/>
      <c r="AC116" s="184"/>
      <c r="AD116" s="184"/>
      <c r="AE116" s="184"/>
    </row>
    <row r="117" spans="1:31" ht="19.5" customHeight="1" x14ac:dyDescent="0.25">
      <c r="A117" s="310"/>
      <c r="B117" s="313"/>
      <c r="C117" s="293"/>
      <c r="D117" s="295"/>
      <c r="E117" s="300"/>
      <c r="F117" s="300"/>
      <c r="G117" s="285"/>
      <c r="H117" s="285"/>
      <c r="I117" s="288"/>
      <c r="J117" s="288"/>
      <c r="K117" s="300"/>
      <c r="L117" s="300"/>
      <c r="M117" s="319"/>
      <c r="N117" s="322"/>
      <c r="O117" s="325"/>
      <c r="P117" s="328"/>
      <c r="R117" s="34"/>
      <c r="T117" s="34" t="s">
        <v>2001</v>
      </c>
      <c r="U117" s="280" t="s">
        <v>1592</v>
      </c>
      <c r="V117" s="281"/>
      <c r="W117" s="198" t="s">
        <v>2004</v>
      </c>
      <c r="X117" s="221" t="s">
        <v>2006</v>
      </c>
    </row>
    <row r="118" spans="1:31" ht="19.5" customHeight="1" x14ac:dyDescent="0.25">
      <c r="A118" s="310"/>
      <c r="B118" s="313"/>
      <c r="C118" s="293"/>
      <c r="D118" s="295"/>
      <c r="E118" s="300"/>
      <c r="F118" s="300"/>
      <c r="G118" s="285"/>
      <c r="H118" s="285"/>
      <c r="I118" s="288"/>
      <c r="J118" s="288"/>
      <c r="K118" s="300"/>
      <c r="L118" s="300"/>
      <c r="M118" s="319"/>
      <c r="N118" s="322"/>
      <c r="O118" s="325"/>
      <c r="P118" s="328"/>
      <c r="R118" t="s">
        <v>835</v>
      </c>
      <c r="S118" s="34" t="s">
        <v>25</v>
      </c>
      <c r="X118" s="34"/>
    </row>
    <row r="119" spans="1:31" ht="19.5" customHeight="1" x14ac:dyDescent="0.3">
      <c r="A119" s="310"/>
      <c r="B119" s="313"/>
      <c r="C119" s="293"/>
      <c r="D119" s="295"/>
      <c r="E119" s="300"/>
      <c r="F119" s="300"/>
      <c r="G119" s="285"/>
      <c r="H119" s="285"/>
      <c r="I119" s="288"/>
      <c r="J119" s="288"/>
      <c r="K119" s="300"/>
      <c r="L119" s="300"/>
      <c r="M119" s="319"/>
      <c r="N119" s="322"/>
      <c r="O119" s="325"/>
      <c r="P119" s="328"/>
      <c r="S119" s="232" t="s">
        <v>836</v>
      </c>
      <c r="X119" s="34"/>
    </row>
    <row r="120" spans="1:31" ht="19.5" customHeight="1" x14ac:dyDescent="0.25">
      <c r="A120" s="310"/>
      <c r="B120" s="313"/>
      <c r="C120" s="293"/>
      <c r="D120" s="295"/>
      <c r="E120" s="300"/>
      <c r="F120" s="300"/>
      <c r="G120" s="285"/>
      <c r="H120" s="285"/>
      <c r="I120" s="288"/>
      <c r="J120" s="288"/>
      <c r="K120" s="300"/>
      <c r="L120" s="300"/>
      <c r="M120" s="319"/>
      <c r="N120" s="322"/>
      <c r="O120" s="325"/>
      <c r="P120" s="328"/>
      <c r="S120" s="34" t="s">
        <v>1972</v>
      </c>
      <c r="U120" s="34"/>
      <c r="W120" s="199" t="s">
        <v>193</v>
      </c>
      <c r="X120" s="34"/>
    </row>
    <row r="121" spans="1:31" ht="19.5" customHeight="1" x14ac:dyDescent="0.25">
      <c r="A121" s="310"/>
      <c r="B121" s="313"/>
      <c r="C121" s="293"/>
      <c r="D121" s="295"/>
      <c r="E121" s="300"/>
      <c r="F121" s="300"/>
      <c r="G121" s="285"/>
      <c r="H121" s="285"/>
      <c r="I121" s="288"/>
      <c r="J121" s="288"/>
      <c r="K121" s="300"/>
      <c r="L121" s="300"/>
      <c r="M121" s="319"/>
      <c r="N121" s="322"/>
      <c r="O121" s="325"/>
      <c r="P121" s="328"/>
      <c r="S121" s="34" t="s">
        <v>1995</v>
      </c>
      <c r="U121" s="34"/>
      <c r="W121" s="34"/>
      <c r="X121" s="34"/>
      <c r="Y121" s="209" t="s">
        <v>201</v>
      </c>
      <c r="Z121" s="206">
        <v>1032397</v>
      </c>
    </row>
    <row r="122" spans="1:31" ht="19.5" customHeight="1" x14ac:dyDescent="0.25">
      <c r="A122" s="310"/>
      <c r="B122" s="313"/>
      <c r="C122" s="293"/>
      <c r="D122" s="295"/>
      <c r="E122" s="300"/>
      <c r="F122" s="300"/>
      <c r="G122" s="285"/>
      <c r="H122" s="285"/>
      <c r="I122" s="288"/>
      <c r="J122" s="288"/>
      <c r="K122" s="300"/>
      <c r="L122" s="300"/>
      <c r="M122" s="319"/>
      <c r="N122" s="322"/>
      <c r="O122" s="325"/>
      <c r="P122" s="328"/>
      <c r="S122" s="34"/>
      <c r="T122" t="s">
        <v>917</v>
      </c>
      <c r="U122" s="34"/>
      <c r="W122" s="199" t="s">
        <v>193</v>
      </c>
      <c r="X122" s="34"/>
      <c r="Y122" s="209" t="s">
        <v>201</v>
      </c>
      <c r="Z122" s="206">
        <v>1032397</v>
      </c>
    </row>
    <row r="123" spans="1:31" ht="19.5" customHeight="1" x14ac:dyDescent="0.25">
      <c r="A123" s="310"/>
      <c r="B123" s="313"/>
      <c r="C123" s="293"/>
      <c r="D123" s="295"/>
      <c r="E123" s="300"/>
      <c r="F123" s="300"/>
      <c r="G123" s="285"/>
      <c r="H123" s="285"/>
      <c r="I123" s="288"/>
      <c r="J123" s="288"/>
      <c r="K123" s="300"/>
      <c r="L123" s="300"/>
      <c r="M123" s="319"/>
      <c r="N123" s="322"/>
      <c r="O123" s="325"/>
      <c r="P123" s="328"/>
      <c r="S123" s="34"/>
      <c r="T123" s="34" t="s">
        <v>1997</v>
      </c>
      <c r="U123" s="34"/>
      <c r="W123" s="34"/>
      <c r="X123" s="34"/>
    </row>
    <row r="124" spans="1:31" ht="19.5" customHeight="1" x14ac:dyDescent="0.25">
      <c r="A124" s="310"/>
      <c r="B124" s="313"/>
      <c r="C124" s="293"/>
      <c r="D124" s="295"/>
      <c r="E124" s="300"/>
      <c r="F124" s="300"/>
      <c r="G124" s="285"/>
      <c r="H124" s="285"/>
      <c r="I124" s="288"/>
      <c r="J124" s="288"/>
      <c r="K124" s="300"/>
      <c r="L124" s="300"/>
      <c r="M124" s="319"/>
      <c r="N124" s="322"/>
      <c r="O124" s="325"/>
      <c r="P124" s="328"/>
      <c r="S124" s="34"/>
      <c r="T124" t="s">
        <v>918</v>
      </c>
      <c r="U124" s="34"/>
      <c r="W124" s="198" t="s">
        <v>2004</v>
      </c>
      <c r="X124" s="34"/>
      <c r="Y124" s="209" t="s">
        <v>201</v>
      </c>
      <c r="Z124" s="206">
        <v>1032397</v>
      </c>
      <c r="AA124" s="203" t="s">
        <v>2013</v>
      </c>
      <c r="AB124" s="188"/>
      <c r="AC124" s="188"/>
      <c r="AD124" s="188"/>
      <c r="AE124" s="188"/>
    </row>
    <row r="125" spans="1:31" ht="19.5" customHeight="1" x14ac:dyDescent="0.3">
      <c r="A125" s="310"/>
      <c r="B125" s="313"/>
      <c r="C125" s="293"/>
      <c r="D125" s="295"/>
      <c r="E125" s="300"/>
      <c r="F125" s="300"/>
      <c r="G125" s="285"/>
      <c r="H125" s="285"/>
      <c r="I125" s="288"/>
      <c r="J125" s="288"/>
      <c r="K125" s="300"/>
      <c r="L125" s="300"/>
      <c r="M125" s="319"/>
      <c r="N125" s="322"/>
      <c r="O125" s="325"/>
      <c r="P125" s="328"/>
      <c r="S125" s="34"/>
      <c r="T125" s="228" t="s">
        <v>1996</v>
      </c>
      <c r="U125" s="34"/>
      <c r="W125" s="34"/>
      <c r="X125" s="34"/>
    </row>
    <row r="126" spans="1:31" ht="19.5" customHeight="1" x14ac:dyDescent="0.25">
      <c r="A126" s="310"/>
      <c r="B126" s="313"/>
      <c r="C126" s="293"/>
      <c r="D126" s="295"/>
      <c r="E126" s="300"/>
      <c r="F126" s="300"/>
      <c r="G126" s="285"/>
      <c r="H126" s="285"/>
      <c r="I126" s="288"/>
      <c r="J126" s="288"/>
      <c r="K126" s="300"/>
      <c r="L126" s="300"/>
      <c r="M126" s="319"/>
      <c r="N126" s="322"/>
      <c r="O126" s="325"/>
      <c r="P126" s="328"/>
      <c r="S126" s="34"/>
      <c r="T126" t="s">
        <v>919</v>
      </c>
      <c r="U126" s="34"/>
      <c r="W126" s="198" t="s">
        <v>2004</v>
      </c>
      <c r="X126" s="34"/>
      <c r="Y126" s="209" t="s">
        <v>201</v>
      </c>
      <c r="Z126" s="206">
        <v>1032397</v>
      </c>
      <c r="AA126" s="203" t="s">
        <v>2013</v>
      </c>
      <c r="AB126" s="188"/>
      <c r="AC126" s="188"/>
      <c r="AD126" s="188"/>
      <c r="AE126" s="188"/>
    </row>
    <row r="127" spans="1:31" ht="19.5" customHeight="1" x14ac:dyDescent="0.3">
      <c r="A127" s="310"/>
      <c r="B127" s="313"/>
      <c r="C127" s="293"/>
      <c r="D127" s="295"/>
      <c r="E127" s="300"/>
      <c r="F127" s="300"/>
      <c r="G127" s="285"/>
      <c r="H127" s="285"/>
      <c r="I127" s="288"/>
      <c r="J127" s="288"/>
      <c r="K127" s="300"/>
      <c r="L127" s="300"/>
      <c r="M127" s="319"/>
      <c r="N127" s="322"/>
      <c r="O127" s="325"/>
      <c r="P127" s="328"/>
      <c r="S127" s="34"/>
      <c r="T127" s="228" t="s">
        <v>1996</v>
      </c>
      <c r="U127" s="34"/>
      <c r="W127" s="34"/>
      <c r="X127" s="34"/>
    </row>
    <row r="128" spans="1:31" ht="19.5" customHeight="1" x14ac:dyDescent="0.25">
      <c r="A128" s="310"/>
      <c r="B128" s="313"/>
      <c r="C128" s="293"/>
      <c r="D128" s="295"/>
      <c r="E128" s="300"/>
      <c r="F128" s="300"/>
      <c r="G128" s="285"/>
      <c r="H128" s="285"/>
      <c r="I128" s="288"/>
      <c r="J128" s="288"/>
      <c r="K128" s="300"/>
      <c r="L128" s="300"/>
      <c r="M128" s="319"/>
      <c r="N128" s="322"/>
      <c r="O128" s="325"/>
      <c r="P128" s="328"/>
      <c r="S128" s="34"/>
      <c r="T128" t="s">
        <v>920</v>
      </c>
      <c r="U128" s="34"/>
      <c r="W128" s="198" t="s">
        <v>2004</v>
      </c>
      <c r="X128" s="34"/>
      <c r="Y128" s="209" t="s">
        <v>201</v>
      </c>
      <c r="Z128" s="206">
        <v>1032397</v>
      </c>
      <c r="AA128" s="203" t="s">
        <v>2013</v>
      </c>
      <c r="AB128" s="188"/>
      <c r="AC128" s="188"/>
      <c r="AD128" s="188"/>
      <c r="AE128" s="188"/>
    </row>
    <row r="129" spans="1:24" ht="19.5" customHeight="1" x14ac:dyDescent="0.3">
      <c r="A129" s="310"/>
      <c r="B129" s="313"/>
      <c r="C129" s="293"/>
      <c r="D129" s="295"/>
      <c r="E129" s="300"/>
      <c r="F129" s="300"/>
      <c r="G129" s="285"/>
      <c r="H129" s="285"/>
      <c r="I129" s="288"/>
      <c r="J129" s="288"/>
      <c r="K129" s="300"/>
      <c r="L129" s="300"/>
      <c r="M129" s="319"/>
      <c r="N129" s="322"/>
      <c r="O129" s="325"/>
      <c r="P129" s="328"/>
      <c r="S129" s="34"/>
      <c r="T129" s="228" t="s">
        <v>1996</v>
      </c>
      <c r="U129" s="34"/>
      <c r="W129" s="34"/>
      <c r="X129" s="34"/>
    </row>
    <row r="130" spans="1:24" ht="19.5" customHeight="1" x14ac:dyDescent="0.3">
      <c r="A130" s="310"/>
      <c r="B130" s="313"/>
      <c r="C130" s="293"/>
      <c r="D130" s="295"/>
      <c r="E130" s="300"/>
      <c r="F130" s="300"/>
      <c r="G130" s="285"/>
      <c r="H130" s="285"/>
      <c r="I130" s="288"/>
      <c r="J130" s="288"/>
      <c r="K130" s="300"/>
      <c r="L130" s="300"/>
      <c r="M130" s="319"/>
      <c r="N130" s="322"/>
      <c r="O130" s="325"/>
      <c r="P130" s="328"/>
      <c r="S130" s="34" t="s">
        <v>2010</v>
      </c>
      <c r="T130" s="228"/>
      <c r="U130" s="34"/>
      <c r="W130" s="34"/>
      <c r="X130" s="198" t="s">
        <v>2004</v>
      </c>
    </row>
    <row r="131" spans="1:24" ht="19.5" customHeight="1" x14ac:dyDescent="0.3">
      <c r="A131" s="310"/>
      <c r="B131" s="313"/>
      <c r="C131" s="293"/>
      <c r="D131" s="295"/>
      <c r="E131" s="300"/>
      <c r="F131" s="300"/>
      <c r="G131" s="285"/>
      <c r="H131" s="285"/>
      <c r="I131" s="288"/>
      <c r="J131" s="288"/>
      <c r="K131" s="300"/>
      <c r="L131" s="300"/>
      <c r="M131" s="319"/>
      <c r="N131" s="322"/>
      <c r="O131" s="325"/>
      <c r="P131" s="328"/>
      <c r="S131" s="34"/>
      <c r="T131" s="228" t="s">
        <v>2011</v>
      </c>
      <c r="U131" s="34"/>
      <c r="W131" s="34"/>
      <c r="X131" s="34"/>
    </row>
    <row r="132" spans="1:24" ht="19.5" customHeight="1" x14ac:dyDescent="0.3">
      <c r="A132" s="310"/>
      <c r="B132" s="313"/>
      <c r="C132" s="293"/>
      <c r="D132" s="295"/>
      <c r="E132" s="300"/>
      <c r="F132" s="300"/>
      <c r="G132" s="285"/>
      <c r="H132" s="285"/>
      <c r="I132" s="288"/>
      <c r="J132" s="288"/>
      <c r="K132" s="300"/>
      <c r="L132" s="300"/>
      <c r="M132" s="319"/>
      <c r="N132" s="322"/>
      <c r="O132" s="325"/>
      <c r="P132" s="328"/>
      <c r="S132" s="34"/>
      <c r="T132" s="228" t="s">
        <v>2012</v>
      </c>
      <c r="U132" s="34"/>
      <c r="W132" s="34"/>
      <c r="X132" s="34"/>
    </row>
    <row r="133" spans="1:24" ht="19.5" customHeight="1" x14ac:dyDescent="0.25">
      <c r="A133" s="311"/>
      <c r="B133" s="314"/>
      <c r="C133" s="296"/>
      <c r="D133" s="298"/>
      <c r="E133" s="301"/>
      <c r="F133" s="301"/>
      <c r="G133" s="286"/>
      <c r="H133" s="286"/>
      <c r="I133" s="289"/>
      <c r="J133" s="289"/>
      <c r="K133" s="301"/>
      <c r="L133" s="301"/>
      <c r="M133" s="320"/>
      <c r="N133" s="323"/>
      <c r="O133" s="326"/>
      <c r="P133" s="329"/>
      <c r="Q133" s="62">
        <v>0.29166666666666669</v>
      </c>
      <c r="W133" s="34"/>
    </row>
    <row r="134" spans="1:24" ht="19.5" customHeight="1" x14ac:dyDescent="0.25">
      <c r="A134" s="35" t="s">
        <v>34</v>
      </c>
      <c r="B134" s="36">
        <f>SUM(B107+1)</f>
        <v>46305</v>
      </c>
      <c r="C134" s="453"/>
      <c r="D134" s="454"/>
      <c r="E134" s="137"/>
      <c r="F134" s="137"/>
      <c r="G134" s="136"/>
      <c r="H134" s="136"/>
      <c r="I134" s="136"/>
      <c r="J134" s="136"/>
      <c r="K134" s="136"/>
      <c r="L134" s="136"/>
      <c r="M134" s="141"/>
      <c r="N134" s="142"/>
      <c r="O134" s="142"/>
      <c r="P134" s="142"/>
    </row>
    <row r="135" spans="1:24" ht="19.5" customHeight="1" x14ac:dyDescent="0.25">
      <c r="A135" s="37" t="s">
        <v>35</v>
      </c>
      <c r="B135" s="36">
        <f>SUM(B134+1)</f>
        <v>46306</v>
      </c>
      <c r="C135" s="453"/>
      <c r="D135" s="454"/>
      <c r="E135" s="136"/>
      <c r="F135" s="136"/>
      <c r="G135" s="137"/>
      <c r="H135" s="137"/>
      <c r="I135" s="137"/>
      <c r="J135" s="137"/>
      <c r="K135" s="137"/>
      <c r="L135" s="137"/>
      <c r="M135" s="138"/>
      <c r="N135" s="139"/>
      <c r="O135" s="137"/>
      <c r="P135" s="139"/>
    </row>
    <row r="136" spans="1:24" ht="30" customHeight="1" x14ac:dyDescent="0.25">
      <c r="A136" s="38"/>
      <c r="B136" s="38"/>
      <c r="C136" s="38"/>
      <c r="D136" s="38"/>
      <c r="E136" s="39"/>
      <c r="F136" s="40"/>
      <c r="G136" s="40"/>
      <c r="H136" s="38"/>
      <c r="I136" s="38"/>
      <c r="J136" s="38"/>
      <c r="K136" s="41"/>
      <c r="L136" s="41"/>
      <c r="M136" s="41"/>
      <c r="N136" s="38"/>
    </row>
    <row r="137" spans="1:24" ht="30.75" customHeight="1" x14ac:dyDescent="0.25">
      <c r="A137" s="38"/>
      <c r="B137" s="38"/>
      <c r="C137" s="38"/>
      <c r="D137" s="38"/>
      <c r="F137" s="38"/>
      <c r="G137" s="38"/>
      <c r="H137" s="38"/>
      <c r="I137" s="38"/>
      <c r="J137" s="330" t="s">
        <v>36</v>
      </c>
      <c r="K137" s="330"/>
      <c r="L137" s="330"/>
      <c r="M137" s="108">
        <f>SUM(M9+M25+M44+M66+M107+M134+M135)</f>
        <v>0</v>
      </c>
      <c r="N137" s="110">
        <f>SUM(N9+N25+N44+N66+N107+N134+N135)</f>
        <v>0.89861111111111125</v>
      </c>
      <c r="O137" s="109">
        <f>SUM(O9+O25+O44+O66+O107+O134+O135)</f>
        <v>0.83888888888888891</v>
      </c>
      <c r="P137" s="111">
        <f>SUM(P9+P25+P44+P66+P107+P134+P135)</f>
        <v>1.7375000000000003</v>
      </c>
    </row>
    <row r="138" spans="1:24" ht="30.75" customHeight="1" x14ac:dyDescent="0.25">
      <c r="A138" s="38"/>
      <c r="B138" s="38"/>
      <c r="C138" s="38"/>
      <c r="D138" s="38"/>
      <c r="F138" s="38"/>
      <c r="G138" s="38"/>
      <c r="H138" s="38"/>
      <c r="I138" s="38"/>
      <c r="J138" s="330" t="s">
        <v>37</v>
      </c>
      <c r="K138" s="330"/>
      <c r="L138" s="331"/>
      <c r="M138" s="42"/>
      <c r="N138" s="51">
        <f>SUM(Q9:Q135)</f>
        <v>1.1666666666666667</v>
      </c>
      <c r="O138" s="43"/>
    </row>
    <row r="139" spans="1:24" ht="30.75" customHeight="1" x14ac:dyDescent="0.25">
      <c r="A139" s="38"/>
      <c r="B139" s="38"/>
      <c r="C139" s="38"/>
      <c r="D139" s="38"/>
      <c r="F139" s="38"/>
      <c r="G139" s="38"/>
      <c r="H139" s="38"/>
      <c r="I139" s="38"/>
      <c r="J139" s="330" t="s">
        <v>38</v>
      </c>
      <c r="K139" s="330"/>
      <c r="L139" s="331"/>
      <c r="M139" s="42"/>
      <c r="N139" s="51">
        <f>SUM(P137-N138)</f>
        <v>0.57083333333333353</v>
      </c>
      <c r="O139" s="43"/>
    </row>
    <row r="140" spans="1:24" ht="30.75" customHeight="1" x14ac:dyDescent="0.25">
      <c r="A140" s="38"/>
      <c r="B140" s="38"/>
      <c r="C140" s="38"/>
      <c r="D140" s="38"/>
      <c r="F140" s="38"/>
      <c r="G140" s="38"/>
      <c r="H140" s="38"/>
      <c r="I140" s="38"/>
      <c r="J140" s="330" t="s">
        <v>39</v>
      </c>
      <c r="K140" s="330"/>
      <c r="L140" s="331"/>
      <c r="M140" s="42"/>
      <c r="N140" s="51">
        <f>'SEM40'!N104</f>
        <v>12.652777777777775</v>
      </c>
      <c r="O140" s="43"/>
    </row>
    <row r="141" spans="1:24" ht="30.75" customHeight="1" x14ac:dyDescent="0.25">
      <c r="H141" s="38"/>
      <c r="I141" s="38"/>
      <c r="J141" s="330" t="s">
        <v>40</v>
      </c>
      <c r="K141" s="330"/>
      <c r="L141" s="331"/>
      <c r="M141" s="44"/>
      <c r="N141" s="52">
        <f>N139+N140</f>
        <v>13.223611111111108</v>
      </c>
      <c r="O141" s="45"/>
    </row>
    <row r="142" spans="1:24" x14ac:dyDescent="0.25">
      <c r="N142" s="46"/>
    </row>
    <row r="148" spans="6:9" x14ac:dyDescent="0.25">
      <c r="F148" s="38"/>
      <c r="G148" s="38"/>
      <c r="H148" s="38"/>
      <c r="I148" s="38"/>
    </row>
    <row r="149" spans="6:9" x14ac:dyDescent="0.25">
      <c r="F149" s="38"/>
      <c r="G149" s="38"/>
      <c r="H149" s="38"/>
      <c r="I149" s="38"/>
    </row>
    <row r="150" spans="6:9" x14ac:dyDescent="0.25">
      <c r="F150" s="38"/>
      <c r="G150" s="38"/>
      <c r="H150" s="38"/>
      <c r="I150" s="38"/>
    </row>
    <row r="151" spans="6:9" x14ac:dyDescent="0.25">
      <c r="F151" s="38"/>
      <c r="G151" s="38"/>
      <c r="H151" s="38"/>
      <c r="I151" s="38"/>
    </row>
    <row r="152" spans="6:9" x14ac:dyDescent="0.25">
      <c r="F152" s="38"/>
      <c r="G152" s="38"/>
      <c r="H152" s="38"/>
      <c r="I152" s="38"/>
    </row>
    <row r="153" spans="6:9" x14ac:dyDescent="0.25">
      <c r="F153" s="38"/>
      <c r="G153" s="38"/>
      <c r="H153" s="38"/>
      <c r="I153" s="38"/>
    </row>
  </sheetData>
  <mergeCells count="118">
    <mergeCell ref="U116:V116"/>
    <mergeCell ref="U117:V117"/>
    <mergeCell ref="Q6:Q7"/>
    <mergeCell ref="A1:N1"/>
    <mergeCell ref="G6:H6"/>
    <mergeCell ref="I6:J6"/>
    <mergeCell ref="K6:L6"/>
    <mergeCell ref="M6:P6"/>
    <mergeCell ref="A9:A24"/>
    <mergeCell ref="A25:A43"/>
    <mergeCell ref="A44:A65"/>
    <mergeCell ref="B9:B24"/>
    <mergeCell ref="B25:B43"/>
    <mergeCell ref="B44:B65"/>
    <mergeCell ref="C9:D24"/>
    <mergeCell ref="C25:D43"/>
    <mergeCell ref="I25:I43"/>
    <mergeCell ref="I44:I65"/>
    <mergeCell ref="N25:N43"/>
    <mergeCell ref="O25:O43"/>
    <mergeCell ref="P25:P43"/>
    <mergeCell ref="M44:M65"/>
    <mergeCell ref="L9:L24"/>
    <mergeCell ref="K25:K43"/>
    <mergeCell ref="J9:J24"/>
    <mergeCell ref="A107:A133"/>
    <mergeCell ref="G107:G133"/>
    <mergeCell ref="C44:D65"/>
    <mergeCell ref="C66:D106"/>
    <mergeCell ref="A66:A106"/>
    <mergeCell ref="N107:N133"/>
    <mergeCell ref="O107:O133"/>
    <mergeCell ref="J25:J43"/>
    <mergeCell ref="H9:H24"/>
    <mergeCell ref="H25:H43"/>
    <mergeCell ref="I9:I24"/>
    <mergeCell ref="E9:E24"/>
    <mergeCell ref="E25:E43"/>
    <mergeCell ref="F9:F24"/>
    <mergeCell ref="F25:F43"/>
    <mergeCell ref="F44:F65"/>
    <mergeCell ref="G9:G24"/>
    <mergeCell ref="G25:G43"/>
    <mergeCell ref="G44:G65"/>
    <mergeCell ref="N66:N106"/>
    <mergeCell ref="O66:O106"/>
    <mergeCell ref="M25:M43"/>
    <mergeCell ref="K9:K24"/>
    <mergeCell ref="P107:P133"/>
    <mergeCell ref="M107:M133"/>
    <mergeCell ref="L44:L65"/>
    <mergeCell ref="K44:K65"/>
    <mergeCell ref="B66:B106"/>
    <mergeCell ref="B107:B133"/>
    <mergeCell ref="C107:D133"/>
    <mergeCell ref="I66:I106"/>
    <mergeCell ref="I107:I133"/>
    <mergeCell ref="K107:K133"/>
    <mergeCell ref="L107:L133"/>
    <mergeCell ref="E107:E133"/>
    <mergeCell ref="F107:F133"/>
    <mergeCell ref="G66:G106"/>
    <mergeCell ref="H107:H133"/>
    <mergeCell ref="J107:J133"/>
    <mergeCell ref="K66:K106"/>
    <mergeCell ref="J44:J65"/>
    <mergeCell ref="J66:J106"/>
    <mergeCell ref="H44:H65"/>
    <mergeCell ref="H66:H106"/>
    <mergeCell ref="E66:E106"/>
    <mergeCell ref="F66:F106"/>
    <mergeCell ref="E44:E65"/>
    <mergeCell ref="J141:L141"/>
    <mergeCell ref="J137:L137"/>
    <mergeCell ref="J138:L138"/>
    <mergeCell ref="J139:L139"/>
    <mergeCell ref="J140:L140"/>
    <mergeCell ref="L66:L106"/>
    <mergeCell ref="M66:M106"/>
    <mergeCell ref="C134:D134"/>
    <mergeCell ref="C135:D135"/>
    <mergeCell ref="P66:P106"/>
    <mergeCell ref="U87:V87"/>
    <mergeCell ref="U57:V57"/>
    <mergeCell ref="U58:V58"/>
    <mergeCell ref="U59:V59"/>
    <mergeCell ref="U61:V61"/>
    <mergeCell ref="U33:V33"/>
    <mergeCell ref="T35:U35"/>
    <mergeCell ref="U95:V95"/>
    <mergeCell ref="U97:V97"/>
    <mergeCell ref="U102:V102"/>
    <mergeCell ref="U103:V103"/>
    <mergeCell ref="U104:V104"/>
    <mergeCell ref="U88:V88"/>
    <mergeCell ref="U89:V89"/>
    <mergeCell ref="U90:V90"/>
    <mergeCell ref="U85:V85"/>
    <mergeCell ref="U86:V86"/>
    <mergeCell ref="U63:V63"/>
    <mergeCell ref="L25:L43"/>
    <mergeCell ref="M9:M24"/>
    <mergeCell ref="N9:N24"/>
    <mergeCell ref="O9:O24"/>
    <mergeCell ref="P9:P24"/>
    <mergeCell ref="U14:V14"/>
    <mergeCell ref="U60:V60"/>
    <mergeCell ref="U62:V62"/>
    <mergeCell ref="U28:V28"/>
    <mergeCell ref="N44:N65"/>
    <mergeCell ref="O44:O65"/>
    <mergeCell ref="P44:P65"/>
    <mergeCell ref="U15:V15"/>
    <mergeCell ref="U20:V20"/>
    <mergeCell ref="U16:V16"/>
    <mergeCell ref="U39:V39"/>
    <mergeCell ref="U40:V40"/>
    <mergeCell ref="U32:V3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84">
    <pageSetUpPr fitToPage="1"/>
  </sheetPr>
  <dimension ref="A1:AD124"/>
  <sheetViews>
    <sheetView tabSelected="1" topLeftCell="A9" zoomScale="85" zoomScaleNormal="85" workbookViewId="0">
      <selection activeCell="K27" sqref="K27:K47"/>
    </sheetView>
  </sheetViews>
  <sheetFormatPr defaultColWidth="11.453125" defaultRowHeight="12.5" x14ac:dyDescent="0.25"/>
  <cols>
    <col min="1" max="3" width="10.54296875" customWidth="1"/>
    <col min="4" max="4" width="2.7265625" hidden="1" customWidth="1"/>
    <col min="5" max="5" width="2.7265625" customWidth="1"/>
    <col min="6" max="6" width="10.54296875" style="1" customWidth="1"/>
    <col min="7" max="11" width="10.54296875" customWidth="1"/>
    <col min="12" max="14" width="10.54296875" style="2" customWidth="1"/>
    <col min="15" max="17" width="10.54296875" customWidth="1"/>
    <col min="18" max="18" width="4.54296875" style="59" customWidth="1"/>
    <col min="19" max="19" width="19.54296875" customWidth="1"/>
    <col min="21" max="21" width="22.1796875" customWidth="1"/>
    <col min="23" max="23" width="15.453125" customWidth="1"/>
    <col min="24" max="24" width="14.26953125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27" ht="60.65" hidden="1" customHeight="1" x14ac:dyDescent="0.25"/>
    <row r="3" spans="1:27" s="3" customFormat="1" ht="12.75" customHeight="1" x14ac:dyDescent="0.25">
      <c r="L3" s="4"/>
      <c r="M3" s="4"/>
      <c r="N3" s="4"/>
      <c r="P3" s="5"/>
      <c r="Q3" s="5"/>
      <c r="R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8"/>
      <c r="F4" s="9"/>
      <c r="G4" s="8"/>
      <c r="H4" s="8"/>
      <c r="I4" s="8"/>
      <c r="J4" s="8"/>
      <c r="K4" s="8"/>
      <c r="L4" s="10"/>
      <c r="M4" s="10"/>
      <c r="N4" s="10"/>
      <c r="O4" s="8"/>
      <c r="Q4" s="11"/>
    </row>
    <row r="5" spans="1:27" ht="39" customHeight="1" x14ac:dyDescent="0.35">
      <c r="A5" s="12" t="s">
        <v>113</v>
      </c>
      <c r="B5" s="13" t="s">
        <v>3</v>
      </c>
      <c r="C5" s="14">
        <f>SUM('SEM41'!B135+1)</f>
        <v>46307</v>
      </c>
      <c r="D5" s="15" t="s">
        <v>4</v>
      </c>
      <c r="E5" s="16"/>
      <c r="F5" s="16">
        <f>SUM(B106)</f>
        <v>46313</v>
      </c>
      <c r="G5" s="17"/>
      <c r="H5" s="17"/>
      <c r="I5" s="17"/>
      <c r="J5" s="17"/>
      <c r="K5" s="17"/>
      <c r="L5" s="18"/>
      <c r="M5" s="18"/>
      <c r="Q5" s="19"/>
    </row>
    <row r="6" spans="1:27" ht="21.75" customHeight="1" x14ac:dyDescent="0.25">
      <c r="B6" s="20"/>
      <c r="C6" s="21"/>
      <c r="D6" s="22"/>
      <c r="E6" s="143"/>
      <c r="F6" s="23" t="s">
        <v>5</v>
      </c>
      <c r="G6" s="24" t="s">
        <v>6</v>
      </c>
      <c r="H6" s="306" t="s">
        <v>7</v>
      </c>
      <c r="I6" s="306"/>
      <c r="J6" s="306" t="s">
        <v>7</v>
      </c>
      <c r="K6" s="306"/>
      <c r="L6" s="306" t="s">
        <v>8</v>
      </c>
      <c r="M6" s="306"/>
      <c r="N6" s="307" t="s">
        <v>9</v>
      </c>
      <c r="O6" s="307"/>
      <c r="P6" s="307"/>
      <c r="Q6" s="308"/>
      <c r="R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315" t="s">
        <v>13</v>
      </c>
      <c r="D7" s="316"/>
      <c r="E7" s="317"/>
      <c r="F7" s="28" t="s">
        <v>14</v>
      </c>
      <c r="G7" s="29" t="s">
        <v>15</v>
      </c>
      <c r="H7" s="29" t="s">
        <v>15</v>
      </c>
      <c r="I7" s="29" t="s">
        <v>14</v>
      </c>
      <c r="J7" s="29" t="s">
        <v>15</v>
      </c>
      <c r="K7" s="29" t="s">
        <v>14</v>
      </c>
      <c r="L7" s="30" t="s">
        <v>14</v>
      </c>
      <c r="M7" s="31" t="s">
        <v>15</v>
      </c>
      <c r="N7" s="30" t="s">
        <v>16</v>
      </c>
      <c r="O7" s="29" t="s">
        <v>17</v>
      </c>
      <c r="P7" s="29" t="s">
        <v>18</v>
      </c>
      <c r="Q7" s="25" t="s">
        <v>19</v>
      </c>
      <c r="R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3"/>
      <c r="L8" s="4"/>
      <c r="M8" s="4"/>
      <c r="N8" s="30"/>
      <c r="O8" s="29"/>
      <c r="P8" s="29"/>
      <c r="Q8" s="33"/>
      <c r="R8" s="61"/>
    </row>
    <row r="9" spans="1:27" ht="19.5" customHeight="1" x14ac:dyDescent="0.25">
      <c r="A9" s="309" t="s">
        <v>20</v>
      </c>
      <c r="B9" s="312">
        <f>SUM(C5)</f>
        <v>46307</v>
      </c>
      <c r="C9" s="290" t="s">
        <v>2015</v>
      </c>
      <c r="D9" s="291"/>
      <c r="E9" s="292"/>
      <c r="F9" s="299"/>
      <c r="G9" s="299"/>
      <c r="H9" s="284">
        <v>0.33888888888888891</v>
      </c>
      <c r="I9" s="284">
        <v>0.52430555555555558</v>
      </c>
      <c r="J9" s="287">
        <v>0.5625</v>
      </c>
      <c r="K9" s="287">
        <v>0.73819444444444449</v>
      </c>
      <c r="L9" s="299"/>
      <c r="M9" s="299"/>
      <c r="N9" s="318">
        <f>(G26-F26)+(M26-L26)</f>
        <v>0</v>
      </c>
      <c r="O9" s="321">
        <f>(I9-H9)</f>
        <v>0.18541666666666667</v>
      </c>
      <c r="P9" s="324">
        <f>(K9-J9)</f>
        <v>0.17569444444444449</v>
      </c>
      <c r="Q9" s="327">
        <f>SUM(N9:P26)</f>
        <v>0.36111111111111116</v>
      </c>
      <c r="S9" t="s">
        <v>299</v>
      </c>
      <c r="T9" s="34" t="s">
        <v>32</v>
      </c>
    </row>
    <row r="10" spans="1:27" ht="19.5" customHeight="1" x14ac:dyDescent="0.3">
      <c r="A10" s="310"/>
      <c r="B10" s="313"/>
      <c r="C10" s="293"/>
      <c r="D10" s="294"/>
      <c r="E10" s="295"/>
      <c r="F10" s="300"/>
      <c r="G10" s="300"/>
      <c r="H10" s="285"/>
      <c r="I10" s="285"/>
      <c r="J10" s="288"/>
      <c r="K10" s="288"/>
      <c r="L10" s="300"/>
      <c r="M10" s="300"/>
      <c r="N10" s="319"/>
      <c r="O10" s="322"/>
      <c r="P10" s="325"/>
      <c r="Q10" s="328"/>
      <c r="S10" s="34"/>
      <c r="T10" s="232" t="s">
        <v>300</v>
      </c>
      <c r="Z10" s="34"/>
    </row>
    <row r="11" spans="1:27" ht="19.5" customHeight="1" x14ac:dyDescent="0.25">
      <c r="A11" s="310"/>
      <c r="B11" s="313"/>
      <c r="C11" s="293"/>
      <c r="D11" s="294"/>
      <c r="E11" s="295"/>
      <c r="F11" s="300"/>
      <c r="G11" s="300"/>
      <c r="H11" s="285"/>
      <c r="I11" s="285"/>
      <c r="J11" s="288"/>
      <c r="K11" s="288"/>
      <c r="L11" s="300"/>
      <c r="M11" s="300"/>
      <c r="N11" s="319"/>
      <c r="O11" s="322"/>
      <c r="P11" s="325"/>
      <c r="Q11" s="328"/>
      <c r="T11" s="34" t="s">
        <v>2014</v>
      </c>
      <c r="X11" s="198" t="s">
        <v>2004</v>
      </c>
      <c r="Z11" s="34"/>
    </row>
    <row r="12" spans="1:27" ht="19.5" customHeight="1" x14ac:dyDescent="0.25">
      <c r="A12" s="310"/>
      <c r="B12" s="313"/>
      <c r="C12" s="293"/>
      <c r="D12" s="294"/>
      <c r="E12" s="295"/>
      <c r="F12" s="300"/>
      <c r="G12" s="300"/>
      <c r="H12" s="285"/>
      <c r="I12" s="285"/>
      <c r="J12" s="288"/>
      <c r="K12" s="288"/>
      <c r="L12" s="300"/>
      <c r="M12" s="300"/>
      <c r="N12" s="319"/>
      <c r="O12" s="322"/>
      <c r="P12" s="325"/>
      <c r="Q12" s="328"/>
      <c r="S12" s="34" t="s">
        <v>835</v>
      </c>
      <c r="T12" s="34" t="s">
        <v>45</v>
      </c>
      <c r="V12" s="281"/>
      <c r="W12" s="281"/>
      <c r="X12" s="34"/>
      <c r="Z12" s="34"/>
    </row>
    <row r="13" spans="1:27" ht="19.5" customHeight="1" x14ac:dyDescent="0.3">
      <c r="A13" s="310"/>
      <c r="B13" s="313"/>
      <c r="C13" s="293"/>
      <c r="D13" s="294"/>
      <c r="E13" s="295"/>
      <c r="F13" s="300"/>
      <c r="G13" s="300"/>
      <c r="H13" s="285"/>
      <c r="I13" s="285"/>
      <c r="J13" s="288"/>
      <c r="K13" s="288"/>
      <c r="L13" s="300"/>
      <c r="M13" s="300"/>
      <c r="N13" s="319"/>
      <c r="O13" s="322"/>
      <c r="P13" s="325"/>
      <c r="Q13" s="328"/>
      <c r="T13" s="232" t="s">
        <v>836</v>
      </c>
      <c r="V13" s="1"/>
      <c r="W13" s="1"/>
      <c r="X13" s="34"/>
      <c r="Z13" s="34"/>
    </row>
    <row r="14" spans="1:27" ht="19.5" customHeight="1" x14ac:dyDescent="0.25">
      <c r="A14" s="310"/>
      <c r="B14" s="313"/>
      <c r="C14" s="293"/>
      <c r="D14" s="294"/>
      <c r="E14" s="295"/>
      <c r="F14" s="300"/>
      <c r="G14" s="300"/>
      <c r="H14" s="285"/>
      <c r="I14" s="285"/>
      <c r="J14" s="288"/>
      <c r="K14" s="288"/>
      <c r="L14" s="300"/>
      <c r="M14" s="300"/>
      <c r="N14" s="319"/>
      <c r="O14" s="322"/>
      <c r="P14" s="325"/>
      <c r="Q14" s="328"/>
      <c r="T14" s="34" t="s">
        <v>1972</v>
      </c>
      <c r="V14" s="34"/>
      <c r="X14" s="199" t="s">
        <v>193</v>
      </c>
      <c r="Y14" s="34"/>
    </row>
    <row r="15" spans="1:27" ht="19.5" customHeight="1" x14ac:dyDescent="0.25">
      <c r="A15" s="310"/>
      <c r="B15" s="313"/>
      <c r="C15" s="293"/>
      <c r="D15" s="294"/>
      <c r="E15" s="295"/>
      <c r="F15" s="300"/>
      <c r="G15" s="300"/>
      <c r="H15" s="285"/>
      <c r="I15" s="285"/>
      <c r="J15" s="288"/>
      <c r="K15" s="288"/>
      <c r="L15" s="300"/>
      <c r="M15" s="300"/>
      <c r="N15" s="319"/>
      <c r="O15" s="322"/>
      <c r="P15" s="325"/>
      <c r="Q15" s="328"/>
      <c r="T15" s="34" t="s">
        <v>1995</v>
      </c>
      <c r="V15" s="34"/>
      <c r="X15" s="34"/>
      <c r="Y15" s="34"/>
      <c r="Z15" s="209" t="s">
        <v>201</v>
      </c>
      <c r="AA15" s="206">
        <v>1032397</v>
      </c>
    </row>
    <row r="16" spans="1:27" ht="19.5" customHeight="1" x14ac:dyDescent="0.25">
      <c r="A16" s="310"/>
      <c r="B16" s="313"/>
      <c r="C16" s="293"/>
      <c r="D16" s="294"/>
      <c r="E16" s="295"/>
      <c r="F16" s="300"/>
      <c r="G16" s="300"/>
      <c r="H16" s="285"/>
      <c r="I16" s="285"/>
      <c r="J16" s="288"/>
      <c r="K16" s="288"/>
      <c r="L16" s="300"/>
      <c r="M16" s="300"/>
      <c r="N16" s="319"/>
      <c r="O16" s="322"/>
      <c r="P16" s="325"/>
      <c r="Q16" s="328"/>
      <c r="S16" s="34"/>
      <c r="T16" s="34"/>
      <c r="U16" t="s">
        <v>917</v>
      </c>
      <c r="V16" s="34"/>
      <c r="X16" s="198" t="s">
        <v>2004</v>
      </c>
      <c r="Y16" s="34"/>
      <c r="Z16" s="209" t="s">
        <v>201</v>
      </c>
      <c r="AA16" s="206">
        <v>1032397</v>
      </c>
    </row>
    <row r="17" spans="1:30" ht="19.5" customHeight="1" x14ac:dyDescent="0.25">
      <c r="A17" s="310"/>
      <c r="B17" s="313"/>
      <c r="C17" s="293"/>
      <c r="D17" s="294"/>
      <c r="E17" s="295"/>
      <c r="F17" s="300"/>
      <c r="G17" s="300"/>
      <c r="H17" s="285"/>
      <c r="I17" s="285"/>
      <c r="J17" s="288"/>
      <c r="K17" s="288"/>
      <c r="L17" s="300"/>
      <c r="M17" s="300"/>
      <c r="N17" s="319"/>
      <c r="O17" s="322"/>
      <c r="P17" s="325"/>
      <c r="Q17" s="328"/>
      <c r="S17" s="34"/>
      <c r="T17" s="34"/>
      <c r="U17" s="196" t="s">
        <v>2019</v>
      </c>
      <c r="V17" s="34"/>
      <c r="W17" s="198" t="s">
        <v>2004</v>
      </c>
      <c r="X17" s="34"/>
      <c r="Y17" s="34"/>
      <c r="Z17" s="34"/>
      <c r="AA17" s="34"/>
    </row>
    <row r="18" spans="1:30" ht="19.5" customHeight="1" x14ac:dyDescent="0.25">
      <c r="A18" s="310"/>
      <c r="B18" s="313"/>
      <c r="C18" s="293"/>
      <c r="D18" s="294"/>
      <c r="E18" s="295"/>
      <c r="F18" s="300"/>
      <c r="G18" s="300"/>
      <c r="H18" s="285"/>
      <c r="I18" s="285"/>
      <c r="J18" s="288"/>
      <c r="K18" s="288"/>
      <c r="L18" s="300"/>
      <c r="M18" s="300"/>
      <c r="N18" s="319"/>
      <c r="O18" s="322"/>
      <c r="P18" s="325"/>
      <c r="Q18" s="328"/>
      <c r="S18" s="34"/>
      <c r="T18" s="34"/>
      <c r="U18" s="196" t="s">
        <v>2020</v>
      </c>
      <c r="V18" s="34"/>
      <c r="W18" s="198" t="s">
        <v>2004</v>
      </c>
      <c r="X18" s="34"/>
      <c r="Y18" s="34"/>
      <c r="Z18" s="34"/>
      <c r="AA18" s="34"/>
    </row>
    <row r="19" spans="1:30" ht="19.5" customHeight="1" x14ac:dyDescent="0.25">
      <c r="A19" s="310"/>
      <c r="B19" s="313"/>
      <c r="C19" s="293"/>
      <c r="D19" s="294"/>
      <c r="E19" s="295"/>
      <c r="F19" s="300"/>
      <c r="G19" s="300"/>
      <c r="H19" s="285"/>
      <c r="I19" s="285"/>
      <c r="J19" s="288"/>
      <c r="K19" s="288"/>
      <c r="L19" s="300"/>
      <c r="M19" s="300"/>
      <c r="N19" s="319"/>
      <c r="O19" s="322"/>
      <c r="P19" s="325"/>
      <c r="Q19" s="328"/>
      <c r="S19" s="34"/>
      <c r="T19" s="34"/>
      <c r="U19" s="196" t="s">
        <v>2021</v>
      </c>
      <c r="V19" s="34"/>
      <c r="W19" s="198" t="s">
        <v>2004</v>
      </c>
      <c r="X19" s="34"/>
      <c r="Y19" s="34"/>
    </row>
    <row r="20" spans="1:30" ht="19.5" customHeight="1" x14ac:dyDescent="0.25">
      <c r="A20" s="310"/>
      <c r="B20" s="313"/>
      <c r="C20" s="293"/>
      <c r="D20" s="294"/>
      <c r="E20" s="295"/>
      <c r="F20" s="300"/>
      <c r="G20" s="300"/>
      <c r="H20" s="285"/>
      <c r="I20" s="285"/>
      <c r="J20" s="288"/>
      <c r="K20" s="288"/>
      <c r="L20" s="300"/>
      <c r="M20" s="300"/>
      <c r="N20" s="319"/>
      <c r="O20" s="322"/>
      <c r="P20" s="325"/>
      <c r="Q20" s="328"/>
      <c r="S20" s="34"/>
      <c r="T20" s="34"/>
      <c r="U20" s="196" t="s">
        <v>2022</v>
      </c>
      <c r="V20" s="34"/>
      <c r="W20" s="198" t="s">
        <v>2004</v>
      </c>
      <c r="X20" s="34"/>
      <c r="Y20" s="34"/>
    </row>
    <row r="21" spans="1:30" ht="19.5" customHeight="1" x14ac:dyDescent="0.25">
      <c r="A21" s="310"/>
      <c r="B21" s="313"/>
      <c r="C21" s="293"/>
      <c r="D21" s="294"/>
      <c r="E21" s="295"/>
      <c r="F21" s="300"/>
      <c r="G21" s="300"/>
      <c r="H21" s="285"/>
      <c r="I21" s="285"/>
      <c r="J21" s="288"/>
      <c r="K21" s="288"/>
      <c r="L21" s="300"/>
      <c r="M21" s="300"/>
      <c r="N21" s="319"/>
      <c r="O21" s="322"/>
      <c r="P21" s="325"/>
      <c r="Q21" s="328"/>
      <c r="S21" s="34" t="s">
        <v>1926</v>
      </c>
      <c r="T21" s="34" t="s">
        <v>32</v>
      </c>
      <c r="Z21" s="34"/>
    </row>
    <row r="22" spans="1:30" ht="19.5" customHeight="1" x14ac:dyDescent="0.3">
      <c r="A22" s="310"/>
      <c r="B22" s="313"/>
      <c r="C22" s="293"/>
      <c r="D22" s="294"/>
      <c r="E22" s="295"/>
      <c r="F22" s="300"/>
      <c r="G22" s="300"/>
      <c r="H22" s="285"/>
      <c r="I22" s="285"/>
      <c r="J22" s="288"/>
      <c r="K22" s="288"/>
      <c r="L22" s="300"/>
      <c r="M22" s="300"/>
      <c r="N22" s="319"/>
      <c r="O22" s="322"/>
      <c r="P22" s="325"/>
      <c r="Q22" s="328"/>
      <c r="S22" s="34"/>
      <c r="T22" s="232" t="s">
        <v>1925</v>
      </c>
      <c r="X22" s="34"/>
      <c r="Z22" s="174"/>
      <c r="AA22" s="34"/>
    </row>
    <row r="23" spans="1:30" ht="19.5" customHeight="1" x14ac:dyDescent="0.25">
      <c r="A23" s="310"/>
      <c r="B23" s="313"/>
      <c r="C23" s="293"/>
      <c r="D23" s="294"/>
      <c r="E23" s="295"/>
      <c r="F23" s="300"/>
      <c r="G23" s="300"/>
      <c r="H23" s="285"/>
      <c r="I23" s="285"/>
      <c r="J23" s="288"/>
      <c r="K23" s="288"/>
      <c r="L23" s="300"/>
      <c r="M23" s="300"/>
      <c r="N23" s="319"/>
      <c r="O23" s="322"/>
      <c r="P23" s="325"/>
      <c r="Q23" s="328"/>
      <c r="S23" s="34"/>
      <c r="T23" s="34" t="s">
        <v>165</v>
      </c>
      <c r="U23" s="34"/>
      <c r="V23" s="1"/>
      <c r="W23" s="1"/>
      <c r="X23" s="34"/>
      <c r="Z23" s="174"/>
      <c r="AA23" s="34"/>
    </row>
    <row r="24" spans="1:30" ht="19.5" customHeight="1" x14ac:dyDescent="0.25">
      <c r="A24" s="310"/>
      <c r="B24" s="313"/>
      <c r="C24" s="293"/>
      <c r="D24" s="294"/>
      <c r="E24" s="295"/>
      <c r="F24" s="300"/>
      <c r="G24" s="300"/>
      <c r="H24" s="285"/>
      <c r="I24" s="285"/>
      <c r="J24" s="288"/>
      <c r="K24" s="288"/>
      <c r="L24" s="300"/>
      <c r="M24" s="300"/>
      <c r="N24" s="319"/>
      <c r="O24" s="322"/>
      <c r="P24" s="325"/>
      <c r="Q24" s="328"/>
      <c r="S24" s="34"/>
      <c r="T24" s="34" t="s">
        <v>293</v>
      </c>
      <c r="U24" s="34"/>
      <c r="V24" s="1"/>
      <c r="W24" s="1"/>
      <c r="X24" s="34"/>
      <c r="Z24" s="174"/>
      <c r="AA24" s="34"/>
    </row>
    <row r="25" spans="1:30" ht="19.5" customHeight="1" x14ac:dyDescent="0.25">
      <c r="A25" s="310"/>
      <c r="B25" s="313"/>
      <c r="C25" s="293"/>
      <c r="D25" s="294"/>
      <c r="E25" s="295"/>
      <c r="F25" s="300"/>
      <c r="G25" s="300"/>
      <c r="H25" s="285"/>
      <c r="I25" s="285"/>
      <c r="J25" s="288"/>
      <c r="K25" s="288"/>
      <c r="L25" s="300"/>
      <c r="M25" s="300"/>
      <c r="N25" s="319"/>
      <c r="O25" s="322"/>
      <c r="P25" s="325"/>
      <c r="Q25" s="328"/>
      <c r="S25" s="34"/>
      <c r="T25" s="34"/>
      <c r="U25" s="34" t="s">
        <v>2016</v>
      </c>
      <c r="V25" s="280" t="s">
        <v>2017</v>
      </c>
      <c r="W25" s="281"/>
      <c r="X25" s="198" t="s">
        <v>2004</v>
      </c>
      <c r="Y25" s="221" t="s">
        <v>2018</v>
      </c>
      <c r="Z25" s="227" t="s">
        <v>201</v>
      </c>
      <c r="AA25" s="215">
        <v>1032413</v>
      </c>
      <c r="AB25" s="195" t="s">
        <v>1316</v>
      </c>
      <c r="AC25" s="189"/>
      <c r="AD25" s="189"/>
    </row>
    <row r="26" spans="1:30" ht="19.5" customHeight="1" x14ac:dyDescent="0.25">
      <c r="A26" s="311"/>
      <c r="B26" s="314"/>
      <c r="C26" s="296"/>
      <c r="D26" s="297"/>
      <c r="E26" s="298"/>
      <c r="F26" s="301"/>
      <c r="G26" s="301"/>
      <c r="H26" s="286"/>
      <c r="I26" s="286"/>
      <c r="J26" s="289"/>
      <c r="K26" s="289"/>
      <c r="L26" s="301"/>
      <c r="M26" s="301"/>
      <c r="N26" s="320"/>
      <c r="O26" s="323"/>
      <c r="P26" s="326"/>
      <c r="Q26" s="329"/>
      <c r="R26" s="62">
        <v>0.29166666666666669</v>
      </c>
    </row>
    <row r="27" spans="1:30" ht="19.5" customHeight="1" x14ac:dyDescent="0.25">
      <c r="A27" s="309" t="s">
        <v>22</v>
      </c>
      <c r="B27" s="312">
        <f>SUM(B9+1)</f>
        <v>46308</v>
      </c>
      <c r="C27" s="290"/>
      <c r="D27" s="291"/>
      <c r="E27" s="292"/>
      <c r="F27" s="299"/>
      <c r="G27" s="299"/>
      <c r="H27" s="284">
        <v>0.3298611111111111</v>
      </c>
      <c r="I27" s="284">
        <v>0.52083333333333337</v>
      </c>
      <c r="J27" s="287">
        <v>0.55208333333333337</v>
      </c>
      <c r="K27" s="287">
        <v>0.75138888888888888</v>
      </c>
      <c r="L27" s="299"/>
      <c r="M27" s="299"/>
      <c r="N27" s="318">
        <f>(G47-F47)+(M47-L47)</f>
        <v>0</v>
      </c>
      <c r="O27" s="321">
        <f>(I27-H27)</f>
        <v>0.19097222222222227</v>
      </c>
      <c r="P27" s="324">
        <f>(K27-J27)</f>
        <v>0.19930555555555551</v>
      </c>
      <c r="Q27" s="327">
        <f>SUM(N27:P47)</f>
        <v>0.39027777777777778</v>
      </c>
      <c r="T27" s="34"/>
    </row>
    <row r="28" spans="1:30" ht="19.5" customHeight="1" x14ac:dyDescent="0.25">
      <c r="A28" s="310"/>
      <c r="B28" s="313"/>
      <c r="C28" s="293"/>
      <c r="D28" s="294"/>
      <c r="E28" s="295"/>
      <c r="F28" s="300"/>
      <c r="G28" s="300"/>
      <c r="H28" s="285"/>
      <c r="I28" s="285"/>
      <c r="J28" s="288"/>
      <c r="K28" s="288"/>
      <c r="L28" s="300"/>
      <c r="M28" s="300"/>
      <c r="N28" s="319"/>
      <c r="O28" s="322"/>
      <c r="P28" s="325"/>
      <c r="Q28" s="328"/>
      <c r="S28" s="34"/>
      <c r="T28" s="34"/>
    </row>
    <row r="29" spans="1:30" ht="19.5" customHeight="1" x14ac:dyDescent="0.25">
      <c r="A29" s="310"/>
      <c r="B29" s="313"/>
      <c r="C29" s="293"/>
      <c r="D29" s="294"/>
      <c r="E29" s="295"/>
      <c r="F29" s="300"/>
      <c r="G29" s="300"/>
      <c r="H29" s="285"/>
      <c r="I29" s="285"/>
      <c r="J29" s="288"/>
      <c r="K29" s="288"/>
      <c r="L29" s="300"/>
      <c r="M29" s="300"/>
      <c r="N29" s="319"/>
      <c r="O29" s="322"/>
      <c r="P29" s="325"/>
      <c r="Q29" s="328"/>
      <c r="T29" s="34"/>
    </row>
    <row r="30" spans="1:30" ht="19.5" customHeight="1" x14ac:dyDescent="0.25">
      <c r="A30" s="310"/>
      <c r="B30" s="313"/>
      <c r="C30" s="293"/>
      <c r="D30" s="294"/>
      <c r="E30" s="295"/>
      <c r="F30" s="300"/>
      <c r="G30" s="300"/>
      <c r="H30" s="285"/>
      <c r="I30" s="285"/>
      <c r="J30" s="288"/>
      <c r="K30" s="288"/>
      <c r="L30" s="300"/>
      <c r="M30" s="300"/>
      <c r="N30" s="319"/>
      <c r="O30" s="322"/>
      <c r="P30" s="325"/>
      <c r="Q30" s="328"/>
      <c r="V30" s="281"/>
      <c r="W30" s="281"/>
      <c r="X30" s="34"/>
      <c r="Y30" s="34"/>
    </row>
    <row r="31" spans="1:30" ht="19.5" customHeight="1" x14ac:dyDescent="0.25">
      <c r="A31" s="310"/>
      <c r="B31" s="313"/>
      <c r="C31" s="293"/>
      <c r="D31" s="294"/>
      <c r="E31" s="295"/>
      <c r="F31" s="300"/>
      <c r="G31" s="300"/>
      <c r="H31" s="285"/>
      <c r="I31" s="285"/>
      <c r="J31" s="288"/>
      <c r="K31" s="288"/>
      <c r="L31" s="300"/>
      <c r="M31" s="300"/>
      <c r="N31" s="319"/>
      <c r="O31" s="322"/>
      <c r="P31" s="325"/>
      <c r="Q31" s="328"/>
      <c r="V31" s="1"/>
      <c r="W31" s="1"/>
      <c r="X31" s="34"/>
    </row>
    <row r="32" spans="1:30" ht="19.5" customHeight="1" x14ac:dyDescent="0.25">
      <c r="A32" s="310"/>
      <c r="B32" s="313"/>
      <c r="C32" s="293"/>
      <c r="D32" s="294"/>
      <c r="E32" s="295"/>
      <c r="F32" s="300"/>
      <c r="G32" s="300"/>
      <c r="H32" s="285"/>
      <c r="I32" s="285"/>
      <c r="J32" s="288"/>
      <c r="K32" s="288"/>
      <c r="L32" s="300"/>
      <c r="M32" s="300"/>
      <c r="N32" s="319"/>
      <c r="O32" s="322"/>
      <c r="P32" s="325"/>
      <c r="Q32" s="328"/>
      <c r="U32" s="34"/>
      <c r="V32" s="283"/>
      <c r="W32" s="283"/>
      <c r="X32" s="34"/>
      <c r="Z32" s="174"/>
      <c r="AA32" s="34"/>
    </row>
    <row r="33" spans="1:27" ht="19.5" customHeight="1" x14ac:dyDescent="0.25">
      <c r="A33" s="310"/>
      <c r="B33" s="313"/>
      <c r="C33" s="293"/>
      <c r="D33" s="294"/>
      <c r="E33" s="295"/>
      <c r="F33" s="300"/>
      <c r="G33" s="300"/>
      <c r="H33" s="285"/>
      <c r="I33" s="285"/>
      <c r="J33" s="288"/>
      <c r="K33" s="288"/>
      <c r="L33" s="300"/>
      <c r="M33" s="300"/>
      <c r="N33" s="319"/>
      <c r="O33" s="322"/>
      <c r="P33" s="325"/>
      <c r="Q33" s="328"/>
      <c r="S33" s="34"/>
      <c r="T33" s="34"/>
    </row>
    <row r="34" spans="1:27" ht="19.5" customHeight="1" x14ac:dyDescent="0.25">
      <c r="A34" s="310"/>
      <c r="B34" s="313"/>
      <c r="C34" s="293"/>
      <c r="D34" s="294"/>
      <c r="E34" s="295"/>
      <c r="F34" s="300"/>
      <c r="G34" s="300"/>
      <c r="H34" s="285"/>
      <c r="I34" s="285"/>
      <c r="J34" s="288"/>
      <c r="K34" s="288"/>
      <c r="L34" s="300"/>
      <c r="M34" s="300"/>
      <c r="N34" s="319"/>
      <c r="O34" s="322"/>
      <c r="P34" s="325"/>
      <c r="Q34" s="328"/>
      <c r="S34" s="34"/>
      <c r="T34" s="34"/>
      <c r="V34" s="281"/>
      <c r="W34" s="281"/>
      <c r="X34" s="34"/>
      <c r="Y34" s="282"/>
      <c r="Z34" s="282"/>
    </row>
    <row r="35" spans="1:27" ht="19.5" customHeight="1" x14ac:dyDescent="0.25">
      <c r="A35" s="310"/>
      <c r="B35" s="313"/>
      <c r="C35" s="293"/>
      <c r="D35" s="294"/>
      <c r="E35" s="295"/>
      <c r="F35" s="300"/>
      <c r="G35" s="300"/>
      <c r="H35" s="285"/>
      <c r="I35" s="285"/>
      <c r="J35" s="288"/>
      <c r="K35" s="288"/>
      <c r="L35" s="300"/>
      <c r="M35" s="300"/>
      <c r="N35" s="319"/>
      <c r="O35" s="322"/>
      <c r="P35" s="325"/>
      <c r="Q35" s="328"/>
      <c r="S35" s="34"/>
      <c r="T35" s="34"/>
    </row>
    <row r="36" spans="1:27" ht="19.5" customHeight="1" x14ac:dyDescent="0.25">
      <c r="A36" s="310"/>
      <c r="B36" s="313"/>
      <c r="C36" s="293"/>
      <c r="D36" s="294"/>
      <c r="E36" s="295"/>
      <c r="F36" s="300"/>
      <c r="G36" s="300"/>
      <c r="H36" s="285"/>
      <c r="I36" s="285"/>
      <c r="J36" s="288"/>
      <c r="K36" s="288"/>
      <c r="L36" s="300"/>
      <c r="M36" s="300"/>
      <c r="N36" s="319"/>
      <c r="O36" s="322"/>
      <c r="P36" s="325"/>
      <c r="Q36" s="328"/>
      <c r="S36" s="34"/>
      <c r="T36" s="34"/>
    </row>
    <row r="37" spans="1:27" ht="19.5" customHeight="1" x14ac:dyDescent="0.25">
      <c r="A37" s="310"/>
      <c r="B37" s="313"/>
      <c r="C37" s="293"/>
      <c r="D37" s="294"/>
      <c r="E37" s="295"/>
      <c r="F37" s="300"/>
      <c r="G37" s="300"/>
      <c r="H37" s="285"/>
      <c r="I37" s="285"/>
      <c r="J37" s="288"/>
      <c r="K37" s="288"/>
      <c r="L37" s="300"/>
      <c r="M37" s="300"/>
      <c r="N37" s="319"/>
      <c r="O37" s="322"/>
      <c r="P37" s="325"/>
      <c r="Q37" s="328"/>
      <c r="S37" s="34"/>
      <c r="T37" s="34"/>
      <c r="X37" s="34"/>
    </row>
    <row r="38" spans="1:27" ht="19.5" customHeight="1" x14ac:dyDescent="0.25">
      <c r="A38" s="310"/>
      <c r="B38" s="313"/>
      <c r="C38" s="293"/>
      <c r="D38" s="294"/>
      <c r="E38" s="295"/>
      <c r="F38" s="300"/>
      <c r="G38" s="300"/>
      <c r="H38" s="285"/>
      <c r="I38" s="285"/>
      <c r="J38" s="288"/>
      <c r="K38" s="288"/>
      <c r="L38" s="300"/>
      <c r="M38" s="300"/>
      <c r="N38" s="319"/>
      <c r="O38" s="322"/>
      <c r="P38" s="325"/>
      <c r="Q38" s="328"/>
      <c r="S38" s="34"/>
      <c r="T38" s="34"/>
    </row>
    <row r="39" spans="1:27" ht="19.5" customHeight="1" x14ac:dyDescent="0.25">
      <c r="A39" s="310"/>
      <c r="B39" s="313"/>
      <c r="C39" s="293"/>
      <c r="D39" s="294"/>
      <c r="E39" s="295"/>
      <c r="F39" s="300"/>
      <c r="G39" s="300"/>
      <c r="H39" s="285"/>
      <c r="I39" s="285"/>
      <c r="J39" s="288"/>
      <c r="K39" s="288"/>
      <c r="L39" s="300"/>
      <c r="M39" s="300"/>
      <c r="N39" s="319"/>
      <c r="O39" s="322"/>
      <c r="P39" s="325"/>
      <c r="Q39" s="328"/>
      <c r="S39" s="34"/>
      <c r="T39" s="34"/>
    </row>
    <row r="40" spans="1:27" ht="19.5" customHeight="1" x14ac:dyDescent="0.25">
      <c r="A40" s="310"/>
      <c r="B40" s="313"/>
      <c r="C40" s="293"/>
      <c r="D40" s="294"/>
      <c r="E40" s="295"/>
      <c r="F40" s="300"/>
      <c r="G40" s="300"/>
      <c r="H40" s="285"/>
      <c r="I40" s="285"/>
      <c r="J40" s="288"/>
      <c r="K40" s="288"/>
      <c r="L40" s="300"/>
      <c r="M40" s="300"/>
      <c r="N40" s="319"/>
      <c r="O40" s="322"/>
      <c r="P40" s="325"/>
      <c r="Q40" s="328"/>
      <c r="S40" s="34"/>
      <c r="T40" s="34"/>
    </row>
    <row r="41" spans="1:27" ht="19.5" customHeight="1" x14ac:dyDescent="0.25">
      <c r="A41" s="310"/>
      <c r="B41" s="313"/>
      <c r="C41" s="293"/>
      <c r="D41" s="294"/>
      <c r="E41" s="295"/>
      <c r="F41" s="300"/>
      <c r="G41" s="300"/>
      <c r="H41" s="285"/>
      <c r="I41" s="285"/>
      <c r="J41" s="288"/>
      <c r="K41" s="288"/>
      <c r="L41" s="300"/>
      <c r="M41" s="300"/>
      <c r="N41" s="319"/>
      <c r="O41" s="322"/>
      <c r="P41" s="325"/>
      <c r="Q41" s="328"/>
      <c r="S41" s="34"/>
      <c r="T41" s="34"/>
      <c r="U41" s="34"/>
      <c r="V41" s="280"/>
      <c r="W41" s="281"/>
      <c r="X41" s="34"/>
      <c r="Z41" s="174"/>
      <c r="AA41" s="34"/>
    </row>
    <row r="42" spans="1:27" ht="19.5" customHeight="1" x14ac:dyDescent="0.25">
      <c r="A42" s="310"/>
      <c r="B42" s="313"/>
      <c r="C42" s="293"/>
      <c r="D42" s="294"/>
      <c r="E42" s="295"/>
      <c r="F42" s="300"/>
      <c r="G42" s="300"/>
      <c r="H42" s="285"/>
      <c r="I42" s="285"/>
      <c r="J42" s="288"/>
      <c r="K42" s="288"/>
      <c r="L42" s="300"/>
      <c r="M42" s="300"/>
      <c r="N42" s="319"/>
      <c r="O42" s="322"/>
      <c r="P42" s="325"/>
      <c r="Q42" s="328"/>
      <c r="S42" s="34"/>
      <c r="T42" s="34"/>
      <c r="U42" s="34"/>
      <c r="V42" s="280"/>
      <c r="W42" s="281"/>
      <c r="X42" s="34"/>
    </row>
    <row r="43" spans="1:27" ht="19.5" customHeight="1" x14ac:dyDescent="0.25">
      <c r="A43" s="310"/>
      <c r="B43" s="313"/>
      <c r="C43" s="293"/>
      <c r="D43" s="294"/>
      <c r="E43" s="295"/>
      <c r="F43" s="300"/>
      <c r="G43" s="300"/>
      <c r="H43" s="285"/>
      <c r="I43" s="285"/>
      <c r="J43" s="288"/>
      <c r="K43" s="288"/>
      <c r="L43" s="300"/>
      <c r="M43" s="300"/>
      <c r="N43" s="319"/>
      <c r="O43" s="322"/>
      <c r="P43" s="325"/>
      <c r="Q43" s="328"/>
      <c r="S43" s="34"/>
      <c r="T43" s="34"/>
      <c r="U43" s="34"/>
      <c r="V43" s="168"/>
      <c r="W43" s="1"/>
      <c r="X43" s="34"/>
    </row>
    <row r="44" spans="1:27" ht="19.5" customHeight="1" x14ac:dyDescent="0.25">
      <c r="A44" s="310"/>
      <c r="B44" s="313"/>
      <c r="C44" s="293"/>
      <c r="D44" s="294"/>
      <c r="E44" s="295"/>
      <c r="F44" s="300"/>
      <c r="G44" s="300"/>
      <c r="H44" s="285"/>
      <c r="I44" s="285"/>
      <c r="J44" s="288"/>
      <c r="K44" s="288"/>
      <c r="L44" s="300"/>
      <c r="M44" s="300"/>
      <c r="N44" s="319"/>
      <c r="O44" s="322"/>
      <c r="P44" s="325"/>
      <c r="Q44" s="328"/>
      <c r="S44" s="34"/>
      <c r="T44" s="34"/>
      <c r="U44" s="34"/>
      <c r="V44" s="168"/>
      <c r="W44" s="1"/>
      <c r="X44" s="34"/>
    </row>
    <row r="45" spans="1:27" ht="19.5" customHeight="1" x14ac:dyDescent="0.25">
      <c r="A45" s="310"/>
      <c r="B45" s="313"/>
      <c r="C45" s="293"/>
      <c r="D45" s="294"/>
      <c r="E45" s="295"/>
      <c r="F45" s="300"/>
      <c r="G45" s="300"/>
      <c r="H45" s="285"/>
      <c r="I45" s="285"/>
      <c r="J45" s="288"/>
      <c r="K45" s="288"/>
      <c r="L45" s="300"/>
      <c r="M45" s="300"/>
      <c r="N45" s="319"/>
      <c r="O45" s="322"/>
      <c r="P45" s="325"/>
      <c r="Q45" s="328"/>
      <c r="S45" s="34"/>
      <c r="T45" s="34"/>
      <c r="U45" s="34"/>
      <c r="V45" s="168"/>
      <c r="W45" s="1"/>
      <c r="X45" s="34"/>
    </row>
    <row r="46" spans="1:27" ht="19.5" customHeight="1" x14ac:dyDescent="0.25">
      <c r="A46" s="310"/>
      <c r="B46" s="313"/>
      <c r="C46" s="293"/>
      <c r="D46" s="294"/>
      <c r="E46" s="295"/>
      <c r="F46" s="300"/>
      <c r="G46" s="300"/>
      <c r="H46" s="285"/>
      <c r="I46" s="285"/>
      <c r="J46" s="288"/>
      <c r="K46" s="288"/>
      <c r="L46" s="300"/>
      <c r="M46" s="300"/>
      <c r="N46" s="319"/>
      <c r="O46" s="322"/>
      <c r="P46" s="325"/>
      <c r="Q46" s="328"/>
      <c r="S46" s="34"/>
      <c r="U46" s="34"/>
      <c r="V46" s="280"/>
      <c r="W46" s="280"/>
      <c r="X46" s="34"/>
      <c r="Z46" s="174"/>
      <c r="AA46" s="34"/>
    </row>
    <row r="47" spans="1:27" ht="19.5" customHeight="1" x14ac:dyDescent="0.25">
      <c r="A47" s="311"/>
      <c r="B47" s="314"/>
      <c r="C47" s="296"/>
      <c r="D47" s="297"/>
      <c r="E47" s="298"/>
      <c r="F47" s="301"/>
      <c r="G47" s="301"/>
      <c r="H47" s="286"/>
      <c r="I47" s="286"/>
      <c r="J47" s="289"/>
      <c r="K47" s="289"/>
      <c r="L47" s="301"/>
      <c r="M47" s="301"/>
      <c r="N47" s="320"/>
      <c r="O47" s="323"/>
      <c r="P47" s="326"/>
      <c r="Q47" s="329"/>
      <c r="R47" s="62">
        <v>0.29166666666666669</v>
      </c>
    </row>
    <row r="48" spans="1:27" ht="19.5" customHeight="1" x14ac:dyDescent="0.25">
      <c r="A48" s="309" t="s">
        <v>26</v>
      </c>
      <c r="B48" s="312">
        <f>SUM(B27+1)</f>
        <v>46309</v>
      </c>
      <c r="C48" s="290"/>
      <c r="D48" s="291"/>
      <c r="E48" s="292"/>
      <c r="F48" s="302"/>
      <c r="G48" s="302"/>
      <c r="H48" s="284">
        <v>0.29791666666666666</v>
      </c>
      <c r="I48" s="284">
        <v>0.52083333333333337</v>
      </c>
      <c r="J48" s="287">
        <v>0.5625</v>
      </c>
      <c r="K48" s="287">
        <v>0.74583333333333335</v>
      </c>
      <c r="L48" s="302"/>
      <c r="M48" s="302"/>
      <c r="N48" s="318">
        <f>(G48-F48)+(M48-L48)</f>
        <v>0</v>
      </c>
      <c r="O48" s="321">
        <f>(I48-H48)</f>
        <v>0.22291666666666671</v>
      </c>
      <c r="P48" s="324">
        <f>(K48-J48)</f>
        <v>0.18333333333333335</v>
      </c>
      <c r="Q48" s="327">
        <f>SUM(N48:P73)</f>
        <v>0.40625000000000006</v>
      </c>
      <c r="T48" s="34"/>
    </row>
    <row r="49" spans="1:27" ht="19.5" customHeight="1" x14ac:dyDescent="0.25">
      <c r="A49" s="310"/>
      <c r="B49" s="313"/>
      <c r="C49" s="293"/>
      <c r="D49" s="294"/>
      <c r="E49" s="295"/>
      <c r="F49" s="303"/>
      <c r="G49" s="303"/>
      <c r="H49" s="285"/>
      <c r="I49" s="285"/>
      <c r="J49" s="288"/>
      <c r="K49" s="288"/>
      <c r="L49" s="303"/>
      <c r="M49" s="303"/>
      <c r="N49" s="319"/>
      <c r="O49" s="322"/>
      <c r="P49" s="325"/>
      <c r="Q49" s="328"/>
      <c r="S49" s="34"/>
      <c r="T49" s="34"/>
    </row>
    <row r="50" spans="1:27" ht="19.5" customHeight="1" x14ac:dyDescent="0.25">
      <c r="A50" s="310"/>
      <c r="B50" s="313"/>
      <c r="C50" s="293"/>
      <c r="D50" s="294"/>
      <c r="E50" s="295"/>
      <c r="F50" s="303"/>
      <c r="G50" s="303"/>
      <c r="H50" s="285"/>
      <c r="I50" s="285"/>
      <c r="J50" s="288"/>
      <c r="K50" s="288"/>
      <c r="L50" s="303"/>
      <c r="M50" s="303"/>
      <c r="N50" s="319"/>
      <c r="O50" s="322"/>
      <c r="P50" s="325"/>
      <c r="Q50" s="328"/>
      <c r="T50" s="34"/>
      <c r="X50" s="34"/>
    </row>
    <row r="51" spans="1:27" ht="19.5" customHeight="1" x14ac:dyDescent="0.25">
      <c r="A51" s="310"/>
      <c r="B51" s="313"/>
      <c r="C51" s="293"/>
      <c r="D51" s="294"/>
      <c r="E51" s="295"/>
      <c r="F51" s="303"/>
      <c r="G51" s="303"/>
      <c r="H51" s="285"/>
      <c r="I51" s="285"/>
      <c r="J51" s="288"/>
      <c r="K51" s="288"/>
      <c r="L51" s="303"/>
      <c r="M51" s="303"/>
      <c r="N51" s="319"/>
      <c r="O51" s="322"/>
      <c r="P51" s="325"/>
      <c r="Q51" s="328"/>
      <c r="T51" s="34"/>
      <c r="X51" s="34"/>
      <c r="Y51" s="34"/>
    </row>
    <row r="52" spans="1:27" ht="19.5" customHeight="1" x14ac:dyDescent="0.25">
      <c r="A52" s="310"/>
      <c r="B52" s="313"/>
      <c r="C52" s="293"/>
      <c r="D52" s="294"/>
      <c r="E52" s="295"/>
      <c r="F52" s="303"/>
      <c r="G52" s="303"/>
      <c r="H52" s="285"/>
      <c r="I52" s="285"/>
      <c r="J52" s="288"/>
      <c r="K52" s="288"/>
      <c r="L52" s="303"/>
      <c r="M52" s="303"/>
      <c r="N52" s="319"/>
      <c r="O52" s="322"/>
      <c r="P52" s="325"/>
      <c r="Q52" s="328"/>
      <c r="T52" s="34"/>
      <c r="X52" s="34"/>
    </row>
    <row r="53" spans="1:27" ht="19.5" customHeight="1" x14ac:dyDescent="0.25">
      <c r="A53" s="310"/>
      <c r="B53" s="313"/>
      <c r="C53" s="293"/>
      <c r="D53" s="294"/>
      <c r="E53" s="295"/>
      <c r="F53" s="303"/>
      <c r="G53" s="303"/>
      <c r="H53" s="285"/>
      <c r="I53" s="285"/>
      <c r="J53" s="288"/>
      <c r="K53" s="288"/>
      <c r="L53" s="303"/>
      <c r="M53" s="303"/>
      <c r="N53" s="319"/>
      <c r="O53" s="322"/>
      <c r="P53" s="325"/>
      <c r="Q53" s="328"/>
      <c r="S53" s="34"/>
      <c r="T53" s="34"/>
    </row>
    <row r="54" spans="1:27" ht="19.5" customHeight="1" x14ac:dyDescent="0.25">
      <c r="A54" s="310"/>
      <c r="B54" s="313"/>
      <c r="C54" s="293"/>
      <c r="D54" s="294"/>
      <c r="E54" s="295"/>
      <c r="F54" s="303"/>
      <c r="G54" s="303"/>
      <c r="H54" s="285"/>
      <c r="I54" s="285"/>
      <c r="J54" s="288"/>
      <c r="K54" s="288"/>
      <c r="L54" s="303"/>
      <c r="M54" s="303"/>
      <c r="N54" s="319"/>
      <c r="O54" s="322"/>
      <c r="P54" s="325"/>
      <c r="Q54" s="328"/>
      <c r="S54" s="34"/>
      <c r="T54" s="34"/>
    </row>
    <row r="55" spans="1:27" ht="19.5" customHeight="1" x14ac:dyDescent="0.25">
      <c r="A55" s="310"/>
      <c r="B55" s="313"/>
      <c r="C55" s="293"/>
      <c r="D55" s="294"/>
      <c r="E55" s="295"/>
      <c r="F55" s="303"/>
      <c r="G55" s="303"/>
      <c r="H55" s="285"/>
      <c r="I55" s="285"/>
      <c r="J55" s="288"/>
      <c r="K55" s="288"/>
      <c r="L55" s="303"/>
      <c r="M55" s="303"/>
      <c r="N55" s="319"/>
      <c r="O55" s="322"/>
      <c r="P55" s="325"/>
      <c r="Q55" s="328"/>
      <c r="S55" s="34"/>
      <c r="T55" s="34"/>
      <c r="X55" s="34"/>
      <c r="Z55" s="174"/>
      <c r="AA55" s="34"/>
    </row>
    <row r="56" spans="1:27" ht="19.5" customHeight="1" x14ac:dyDescent="0.25">
      <c r="A56" s="310"/>
      <c r="B56" s="313"/>
      <c r="C56" s="293"/>
      <c r="D56" s="294"/>
      <c r="E56" s="295"/>
      <c r="F56" s="303"/>
      <c r="G56" s="303"/>
      <c r="H56" s="285"/>
      <c r="I56" s="285"/>
      <c r="J56" s="288"/>
      <c r="K56" s="288"/>
      <c r="L56" s="303"/>
      <c r="M56" s="303"/>
      <c r="N56" s="319"/>
      <c r="O56" s="322"/>
      <c r="P56" s="325"/>
      <c r="Q56" s="328"/>
      <c r="S56" s="34"/>
      <c r="T56" s="34"/>
      <c r="V56" s="281"/>
      <c r="W56" s="281"/>
      <c r="X56" s="34"/>
      <c r="Z56" s="174"/>
      <c r="AA56" s="34"/>
    </row>
    <row r="57" spans="1:27" ht="19.5" customHeight="1" x14ac:dyDescent="0.25">
      <c r="A57" s="310"/>
      <c r="B57" s="313"/>
      <c r="C57" s="293"/>
      <c r="D57" s="294"/>
      <c r="E57" s="295"/>
      <c r="F57" s="303"/>
      <c r="G57" s="303"/>
      <c r="H57" s="285"/>
      <c r="I57" s="285"/>
      <c r="J57" s="288"/>
      <c r="K57" s="288"/>
      <c r="L57" s="303"/>
      <c r="M57" s="303"/>
      <c r="N57" s="319"/>
      <c r="O57" s="322"/>
      <c r="P57" s="325"/>
      <c r="Q57" s="328"/>
      <c r="S57" s="34"/>
      <c r="T57" s="34"/>
      <c r="X57" s="34"/>
    </row>
    <row r="58" spans="1:27" ht="19.5" customHeight="1" x14ac:dyDescent="0.25">
      <c r="A58" s="310"/>
      <c r="B58" s="313"/>
      <c r="C58" s="293"/>
      <c r="D58" s="294"/>
      <c r="E58" s="295"/>
      <c r="F58" s="303"/>
      <c r="G58" s="303"/>
      <c r="H58" s="285"/>
      <c r="I58" s="285"/>
      <c r="J58" s="288"/>
      <c r="K58" s="288"/>
      <c r="L58" s="303"/>
      <c r="M58" s="303"/>
      <c r="N58" s="319"/>
      <c r="O58" s="322"/>
      <c r="P58" s="325"/>
      <c r="Q58" s="328"/>
      <c r="T58" s="34"/>
      <c r="X58" s="34"/>
    </row>
    <row r="59" spans="1:27" ht="19.5" customHeight="1" x14ac:dyDescent="0.25">
      <c r="A59" s="310"/>
      <c r="B59" s="313"/>
      <c r="C59" s="293"/>
      <c r="D59" s="294"/>
      <c r="E59" s="295"/>
      <c r="F59" s="303"/>
      <c r="G59" s="303"/>
      <c r="H59" s="285"/>
      <c r="I59" s="285"/>
      <c r="J59" s="288"/>
      <c r="K59" s="288"/>
      <c r="L59" s="303"/>
      <c r="M59" s="303"/>
      <c r="N59" s="319"/>
      <c r="O59" s="322"/>
      <c r="P59" s="325"/>
      <c r="Q59" s="328"/>
      <c r="T59" s="34"/>
      <c r="X59" s="34"/>
    </row>
    <row r="60" spans="1:27" ht="19.5" customHeight="1" x14ac:dyDescent="0.25">
      <c r="A60" s="310"/>
      <c r="B60" s="313"/>
      <c r="C60" s="293"/>
      <c r="D60" s="294"/>
      <c r="E60" s="295"/>
      <c r="F60" s="303"/>
      <c r="G60" s="303"/>
      <c r="H60" s="285"/>
      <c r="I60" s="285"/>
      <c r="J60" s="288"/>
      <c r="K60" s="288"/>
      <c r="L60" s="303"/>
      <c r="M60" s="303"/>
      <c r="N60" s="319"/>
      <c r="O60" s="322"/>
      <c r="P60" s="325"/>
      <c r="Q60" s="328"/>
      <c r="T60" s="34"/>
      <c r="X60" s="34"/>
    </row>
    <row r="61" spans="1:27" ht="19.5" customHeight="1" x14ac:dyDescent="0.25">
      <c r="A61" s="310"/>
      <c r="B61" s="313"/>
      <c r="C61" s="293"/>
      <c r="D61" s="294"/>
      <c r="E61" s="295"/>
      <c r="F61" s="303"/>
      <c r="G61" s="303"/>
      <c r="H61" s="285"/>
      <c r="I61" s="285"/>
      <c r="J61" s="288"/>
      <c r="K61" s="288"/>
      <c r="L61" s="303"/>
      <c r="M61" s="303"/>
      <c r="N61" s="319"/>
      <c r="O61" s="322"/>
      <c r="P61" s="325"/>
      <c r="Q61" s="328"/>
      <c r="T61" s="34"/>
      <c r="V61" s="280"/>
      <c r="W61" s="280"/>
      <c r="X61" s="34"/>
      <c r="Z61" s="174"/>
      <c r="AA61" s="34"/>
    </row>
    <row r="62" spans="1:27" ht="19.5" customHeight="1" x14ac:dyDescent="0.25">
      <c r="A62" s="310"/>
      <c r="B62" s="313"/>
      <c r="C62" s="293"/>
      <c r="D62" s="294"/>
      <c r="E62" s="295"/>
      <c r="F62" s="303"/>
      <c r="G62" s="303"/>
      <c r="H62" s="285"/>
      <c r="I62" s="285"/>
      <c r="J62" s="288"/>
      <c r="K62" s="288"/>
      <c r="L62" s="303"/>
      <c r="M62" s="303"/>
      <c r="N62" s="319"/>
      <c r="O62" s="322"/>
      <c r="P62" s="325"/>
      <c r="Q62" s="328"/>
      <c r="T62" s="34"/>
      <c r="V62" s="168"/>
      <c r="W62" s="168"/>
      <c r="X62" s="34"/>
      <c r="Z62" s="174"/>
      <c r="AA62" s="34"/>
    </row>
    <row r="63" spans="1:27" ht="19.5" customHeight="1" x14ac:dyDescent="0.25">
      <c r="A63" s="310"/>
      <c r="B63" s="313"/>
      <c r="C63" s="293"/>
      <c r="D63" s="294"/>
      <c r="E63" s="295"/>
      <c r="F63" s="303"/>
      <c r="G63" s="303"/>
      <c r="H63" s="285"/>
      <c r="I63" s="285"/>
      <c r="J63" s="288"/>
      <c r="K63" s="288"/>
      <c r="L63" s="303"/>
      <c r="M63" s="303"/>
      <c r="N63" s="319"/>
      <c r="O63" s="322"/>
      <c r="P63" s="325"/>
      <c r="Q63" s="328"/>
      <c r="T63" s="34"/>
      <c r="V63" s="168"/>
      <c r="W63" s="168"/>
      <c r="X63" s="34"/>
      <c r="Z63" s="174"/>
      <c r="AA63" s="34"/>
    </row>
    <row r="64" spans="1:27" ht="19.5" customHeight="1" x14ac:dyDescent="0.25">
      <c r="A64" s="310"/>
      <c r="B64" s="313"/>
      <c r="C64" s="293"/>
      <c r="D64" s="294"/>
      <c r="E64" s="295"/>
      <c r="F64" s="303"/>
      <c r="G64" s="303"/>
      <c r="H64" s="285"/>
      <c r="I64" s="285"/>
      <c r="J64" s="288"/>
      <c r="K64" s="288"/>
      <c r="L64" s="303"/>
      <c r="M64" s="303"/>
      <c r="N64" s="319"/>
      <c r="O64" s="322"/>
      <c r="P64" s="325"/>
      <c r="Q64" s="328"/>
      <c r="T64" s="34"/>
      <c r="V64" s="34"/>
      <c r="W64" s="34"/>
      <c r="X64" s="34"/>
      <c r="Z64" s="174"/>
      <c r="AA64" s="34"/>
    </row>
    <row r="65" spans="1:27" ht="19.5" customHeight="1" x14ac:dyDescent="0.25">
      <c r="A65" s="310"/>
      <c r="B65" s="313"/>
      <c r="C65" s="293"/>
      <c r="D65" s="294"/>
      <c r="E65" s="295"/>
      <c r="F65" s="303"/>
      <c r="G65" s="303"/>
      <c r="H65" s="285"/>
      <c r="I65" s="285"/>
      <c r="J65" s="288"/>
      <c r="K65" s="288"/>
      <c r="L65" s="303"/>
      <c r="M65" s="303"/>
      <c r="N65" s="319"/>
      <c r="O65" s="322"/>
      <c r="P65" s="325"/>
      <c r="Q65" s="328"/>
      <c r="T65" s="34"/>
      <c r="V65" s="280"/>
      <c r="W65" s="280"/>
      <c r="X65" s="34"/>
      <c r="Z65" s="174"/>
      <c r="AA65" s="34"/>
    </row>
    <row r="66" spans="1:27" ht="19.5" customHeight="1" x14ac:dyDescent="0.25">
      <c r="A66" s="310"/>
      <c r="B66" s="313"/>
      <c r="C66" s="293"/>
      <c r="D66" s="294"/>
      <c r="E66" s="295"/>
      <c r="F66" s="303"/>
      <c r="G66" s="303"/>
      <c r="H66" s="285"/>
      <c r="I66" s="285"/>
      <c r="J66" s="288"/>
      <c r="K66" s="288"/>
      <c r="L66" s="303"/>
      <c r="M66" s="303"/>
      <c r="N66" s="319"/>
      <c r="O66" s="322"/>
      <c r="P66" s="325"/>
      <c r="Q66" s="328"/>
      <c r="T66" s="34"/>
      <c r="V66" s="174"/>
      <c r="W66" s="168"/>
      <c r="X66" s="34"/>
      <c r="Z66" s="174"/>
      <c r="AA66" s="34"/>
    </row>
    <row r="67" spans="1:27" ht="19.5" customHeight="1" x14ac:dyDescent="0.25">
      <c r="A67" s="310"/>
      <c r="B67" s="313"/>
      <c r="C67" s="293"/>
      <c r="D67" s="294"/>
      <c r="E67" s="295"/>
      <c r="F67" s="303"/>
      <c r="G67" s="303"/>
      <c r="H67" s="285"/>
      <c r="I67" s="285"/>
      <c r="J67" s="288"/>
      <c r="K67" s="288"/>
      <c r="L67" s="303"/>
      <c r="M67" s="303"/>
      <c r="N67" s="319"/>
      <c r="O67" s="322"/>
      <c r="P67" s="325"/>
      <c r="Q67" s="328"/>
      <c r="T67" s="34"/>
      <c r="V67" s="174"/>
      <c r="W67" s="168"/>
      <c r="Z67" s="174"/>
      <c r="AA67" s="34"/>
    </row>
    <row r="68" spans="1:27" ht="19.5" customHeight="1" x14ac:dyDescent="0.25">
      <c r="A68" s="310"/>
      <c r="B68" s="313"/>
      <c r="C68" s="293"/>
      <c r="D68" s="294"/>
      <c r="E68" s="295"/>
      <c r="F68" s="303"/>
      <c r="G68" s="303"/>
      <c r="H68" s="285"/>
      <c r="I68" s="285"/>
      <c r="J68" s="288"/>
      <c r="K68" s="288"/>
      <c r="L68" s="303"/>
      <c r="M68" s="303"/>
      <c r="N68" s="319"/>
      <c r="O68" s="322"/>
      <c r="P68" s="325"/>
      <c r="Q68" s="328"/>
      <c r="T68" s="34"/>
      <c r="V68" s="174"/>
      <c r="W68" s="168"/>
      <c r="X68" s="34"/>
      <c r="Z68" s="174"/>
      <c r="AA68" s="34"/>
    </row>
    <row r="69" spans="1:27" ht="19.5" customHeight="1" x14ac:dyDescent="0.25">
      <c r="A69" s="310"/>
      <c r="B69" s="313"/>
      <c r="C69" s="293"/>
      <c r="D69" s="294"/>
      <c r="E69" s="295"/>
      <c r="F69" s="303"/>
      <c r="G69" s="303"/>
      <c r="H69" s="285"/>
      <c r="I69" s="285"/>
      <c r="J69" s="288"/>
      <c r="K69" s="288"/>
      <c r="L69" s="303"/>
      <c r="M69" s="303"/>
      <c r="N69" s="319"/>
      <c r="O69" s="322"/>
      <c r="P69" s="325"/>
      <c r="Q69" s="328"/>
      <c r="T69" s="34"/>
      <c r="V69" s="174"/>
      <c r="W69" s="168"/>
      <c r="X69" s="34"/>
      <c r="Z69" s="174"/>
      <c r="AA69" s="34"/>
    </row>
    <row r="70" spans="1:27" ht="19.5" customHeight="1" x14ac:dyDescent="0.25">
      <c r="A70" s="310"/>
      <c r="B70" s="313"/>
      <c r="C70" s="293"/>
      <c r="D70" s="294"/>
      <c r="E70" s="295"/>
      <c r="F70" s="303"/>
      <c r="G70" s="303"/>
      <c r="H70" s="285"/>
      <c r="I70" s="285"/>
      <c r="J70" s="288"/>
      <c r="K70" s="288"/>
      <c r="L70" s="303"/>
      <c r="M70" s="303"/>
      <c r="N70" s="319"/>
      <c r="O70" s="322"/>
      <c r="P70" s="325"/>
      <c r="Q70" s="328"/>
      <c r="T70" s="34"/>
      <c r="V70" s="174"/>
      <c r="W70" s="168"/>
      <c r="X70" s="34"/>
      <c r="Z70" s="174"/>
      <c r="AA70" s="34"/>
    </row>
    <row r="71" spans="1:27" ht="19.5" customHeight="1" x14ac:dyDescent="0.25">
      <c r="A71" s="310"/>
      <c r="B71" s="313"/>
      <c r="C71" s="293"/>
      <c r="D71" s="294"/>
      <c r="E71" s="295"/>
      <c r="F71" s="303"/>
      <c r="G71" s="303"/>
      <c r="H71" s="285"/>
      <c r="I71" s="285"/>
      <c r="J71" s="288"/>
      <c r="K71" s="288"/>
      <c r="L71" s="303"/>
      <c r="M71" s="303"/>
      <c r="N71" s="319"/>
      <c r="O71" s="322"/>
      <c r="P71" s="325"/>
      <c r="Q71" s="328"/>
      <c r="T71" s="34"/>
      <c r="Z71" s="174"/>
      <c r="AA71" s="34"/>
    </row>
    <row r="72" spans="1:27" ht="19.5" customHeight="1" x14ac:dyDescent="0.25">
      <c r="A72" s="310"/>
      <c r="B72" s="313"/>
      <c r="C72" s="293"/>
      <c r="D72" s="294"/>
      <c r="E72" s="295"/>
      <c r="F72" s="303"/>
      <c r="G72" s="303"/>
      <c r="H72" s="285"/>
      <c r="I72" s="285"/>
      <c r="J72" s="288"/>
      <c r="K72" s="288"/>
      <c r="L72" s="303"/>
      <c r="M72" s="303"/>
      <c r="N72" s="319"/>
      <c r="O72" s="322"/>
      <c r="P72" s="325"/>
      <c r="Q72" s="328"/>
      <c r="T72" s="34"/>
      <c r="V72" s="174"/>
      <c r="W72" s="168"/>
      <c r="X72" s="34"/>
      <c r="Z72" s="174"/>
      <c r="AA72" s="34"/>
    </row>
    <row r="73" spans="1:27" ht="19.5" customHeight="1" x14ac:dyDescent="0.25">
      <c r="A73" s="311"/>
      <c r="B73" s="314"/>
      <c r="C73" s="296"/>
      <c r="D73" s="297"/>
      <c r="E73" s="298"/>
      <c r="F73" s="304"/>
      <c r="G73" s="304"/>
      <c r="H73" s="286"/>
      <c r="I73" s="286"/>
      <c r="J73" s="289"/>
      <c r="K73" s="289"/>
      <c r="L73" s="304"/>
      <c r="M73" s="304"/>
      <c r="N73" s="320"/>
      <c r="O73" s="323"/>
      <c r="P73" s="326"/>
      <c r="Q73" s="329"/>
      <c r="R73" s="62">
        <v>0.29166666666666669</v>
      </c>
    </row>
    <row r="74" spans="1:27" ht="19.5" customHeight="1" x14ac:dyDescent="0.25">
      <c r="A74" s="309" t="s">
        <v>30</v>
      </c>
      <c r="B74" s="312">
        <f>SUM(B48+1)</f>
        <v>46310</v>
      </c>
      <c r="C74" s="290"/>
      <c r="D74" s="291"/>
      <c r="E74" s="292"/>
      <c r="F74" s="299"/>
      <c r="G74" s="299"/>
      <c r="H74" s="284">
        <v>0.33541666666666664</v>
      </c>
      <c r="I74" s="284">
        <v>0.52083333333333337</v>
      </c>
      <c r="J74" s="287">
        <v>0.5625</v>
      </c>
      <c r="K74" s="287">
        <v>0.73888888888888893</v>
      </c>
      <c r="L74" s="299"/>
      <c r="M74" s="299"/>
      <c r="N74" s="318">
        <f>(G89-F89)+(M89-L89)</f>
        <v>0</v>
      </c>
      <c r="O74" s="321">
        <f>(I74-H74)</f>
        <v>0.18541666666666673</v>
      </c>
      <c r="P74" s="324">
        <f>(K74-J74)</f>
        <v>0.17638888888888893</v>
      </c>
      <c r="Q74" s="327">
        <f>SUM(N74:P89)</f>
        <v>0.36180555555555566</v>
      </c>
      <c r="T74" s="34"/>
    </row>
    <row r="75" spans="1:27" ht="19.5" customHeight="1" x14ac:dyDescent="0.25">
      <c r="A75" s="310"/>
      <c r="B75" s="313"/>
      <c r="C75" s="293"/>
      <c r="D75" s="294"/>
      <c r="E75" s="295"/>
      <c r="F75" s="300"/>
      <c r="G75" s="300"/>
      <c r="H75" s="285"/>
      <c r="I75" s="285"/>
      <c r="J75" s="288"/>
      <c r="K75" s="288"/>
      <c r="L75" s="300"/>
      <c r="M75" s="300"/>
      <c r="N75" s="319"/>
      <c r="O75" s="322"/>
      <c r="P75" s="325"/>
      <c r="Q75" s="328"/>
      <c r="S75" s="34"/>
      <c r="T75" s="34"/>
    </row>
    <row r="76" spans="1:27" ht="19.5" customHeight="1" x14ac:dyDescent="0.25">
      <c r="A76" s="310"/>
      <c r="B76" s="313"/>
      <c r="C76" s="293"/>
      <c r="D76" s="294"/>
      <c r="E76" s="295"/>
      <c r="F76" s="300"/>
      <c r="G76" s="300"/>
      <c r="H76" s="285"/>
      <c r="I76" s="285"/>
      <c r="J76" s="288"/>
      <c r="K76" s="288"/>
      <c r="L76" s="300"/>
      <c r="M76" s="300"/>
      <c r="N76" s="319"/>
      <c r="O76" s="322"/>
      <c r="P76" s="325"/>
      <c r="Q76" s="328"/>
      <c r="T76" s="34"/>
    </row>
    <row r="77" spans="1:27" ht="19.5" customHeight="1" x14ac:dyDescent="0.25">
      <c r="A77" s="310"/>
      <c r="B77" s="313"/>
      <c r="C77" s="293"/>
      <c r="D77" s="294"/>
      <c r="E77" s="295"/>
      <c r="F77" s="300"/>
      <c r="G77" s="300"/>
      <c r="H77" s="285"/>
      <c r="I77" s="285"/>
      <c r="J77" s="288"/>
      <c r="K77" s="288"/>
      <c r="L77" s="300"/>
      <c r="M77" s="300"/>
      <c r="N77" s="319"/>
      <c r="O77" s="322"/>
      <c r="P77" s="325"/>
      <c r="Q77" s="328"/>
      <c r="V77" s="281"/>
      <c r="W77" s="281"/>
      <c r="X77" s="34"/>
    </row>
    <row r="78" spans="1:27" ht="19.5" customHeight="1" x14ac:dyDescent="0.25">
      <c r="A78" s="310"/>
      <c r="B78" s="313"/>
      <c r="C78" s="293"/>
      <c r="D78" s="294"/>
      <c r="E78" s="295"/>
      <c r="F78" s="300"/>
      <c r="G78" s="300"/>
      <c r="H78" s="285"/>
      <c r="I78" s="285"/>
      <c r="J78" s="288"/>
      <c r="K78" s="288"/>
      <c r="L78" s="300"/>
      <c r="M78" s="300"/>
      <c r="N78" s="319"/>
      <c r="O78" s="322"/>
      <c r="P78" s="325"/>
      <c r="Q78" s="328"/>
      <c r="S78" s="34"/>
      <c r="T78" s="34"/>
    </row>
    <row r="79" spans="1:27" ht="19.5" customHeight="1" x14ac:dyDescent="0.25">
      <c r="A79" s="310"/>
      <c r="B79" s="313"/>
      <c r="C79" s="293"/>
      <c r="D79" s="294"/>
      <c r="E79" s="295"/>
      <c r="F79" s="300"/>
      <c r="G79" s="300"/>
      <c r="H79" s="285"/>
      <c r="I79" s="285"/>
      <c r="J79" s="288"/>
      <c r="K79" s="288"/>
      <c r="L79" s="300"/>
      <c r="M79" s="300"/>
      <c r="N79" s="319"/>
      <c r="O79" s="322"/>
      <c r="P79" s="325"/>
      <c r="Q79" s="328"/>
      <c r="S79" s="34"/>
      <c r="T79" s="34"/>
      <c r="X79" s="34"/>
    </row>
    <row r="80" spans="1:27" ht="19.5" customHeight="1" x14ac:dyDescent="0.25">
      <c r="A80" s="310"/>
      <c r="B80" s="313"/>
      <c r="C80" s="293"/>
      <c r="D80" s="294"/>
      <c r="E80" s="295"/>
      <c r="F80" s="300"/>
      <c r="G80" s="300"/>
      <c r="H80" s="285"/>
      <c r="I80" s="285"/>
      <c r="J80" s="288"/>
      <c r="K80" s="288"/>
      <c r="L80" s="300"/>
      <c r="M80" s="300"/>
      <c r="N80" s="319"/>
      <c r="O80" s="322"/>
      <c r="P80" s="325"/>
      <c r="Q80" s="328"/>
      <c r="S80" s="34"/>
      <c r="T80" s="34"/>
    </row>
    <row r="81" spans="1:27" ht="19.5" customHeight="1" x14ac:dyDescent="0.25">
      <c r="A81" s="310"/>
      <c r="B81" s="313"/>
      <c r="C81" s="293"/>
      <c r="D81" s="294"/>
      <c r="E81" s="295"/>
      <c r="F81" s="300"/>
      <c r="G81" s="300"/>
      <c r="H81" s="285"/>
      <c r="I81" s="285"/>
      <c r="J81" s="288"/>
      <c r="K81" s="288"/>
      <c r="L81" s="300"/>
      <c r="M81" s="300"/>
      <c r="N81" s="319"/>
      <c r="O81" s="322"/>
      <c r="P81" s="325"/>
      <c r="Q81" s="328"/>
      <c r="S81" s="34"/>
      <c r="T81" s="34"/>
    </row>
    <row r="82" spans="1:27" ht="19.5" customHeight="1" x14ac:dyDescent="0.25">
      <c r="A82" s="310"/>
      <c r="B82" s="313"/>
      <c r="C82" s="293"/>
      <c r="D82" s="294"/>
      <c r="E82" s="295"/>
      <c r="F82" s="300"/>
      <c r="G82" s="300"/>
      <c r="H82" s="285"/>
      <c r="I82" s="285"/>
      <c r="J82" s="288"/>
      <c r="K82" s="288"/>
      <c r="L82" s="300"/>
      <c r="M82" s="300"/>
      <c r="N82" s="319"/>
      <c r="O82" s="322"/>
      <c r="P82" s="325"/>
      <c r="Q82" s="328"/>
      <c r="S82" s="34"/>
      <c r="T82" s="34"/>
    </row>
    <row r="83" spans="1:27" ht="19.5" customHeight="1" x14ac:dyDescent="0.25">
      <c r="A83" s="310"/>
      <c r="B83" s="313"/>
      <c r="C83" s="293"/>
      <c r="D83" s="294"/>
      <c r="E83" s="295"/>
      <c r="F83" s="300"/>
      <c r="G83" s="300"/>
      <c r="H83" s="285"/>
      <c r="I83" s="285"/>
      <c r="J83" s="288"/>
      <c r="K83" s="288"/>
      <c r="L83" s="300"/>
      <c r="M83" s="300"/>
      <c r="N83" s="319"/>
      <c r="O83" s="322"/>
      <c r="P83" s="325"/>
      <c r="Q83" s="328"/>
      <c r="S83" s="34"/>
      <c r="T83" s="34"/>
      <c r="V83" s="281"/>
      <c r="W83" s="281"/>
      <c r="X83" s="34"/>
      <c r="Z83" s="174"/>
      <c r="AA83" s="34"/>
    </row>
    <row r="84" spans="1:27" ht="19.5" customHeight="1" x14ac:dyDescent="0.25">
      <c r="A84" s="310"/>
      <c r="B84" s="313"/>
      <c r="C84" s="293"/>
      <c r="D84" s="294"/>
      <c r="E84" s="295"/>
      <c r="F84" s="300"/>
      <c r="G84" s="300"/>
      <c r="H84" s="285"/>
      <c r="I84" s="285"/>
      <c r="J84" s="288"/>
      <c r="K84" s="288"/>
      <c r="L84" s="300"/>
      <c r="M84" s="300"/>
      <c r="N84" s="319"/>
      <c r="O84" s="322"/>
      <c r="P84" s="325"/>
      <c r="Q84" s="328"/>
      <c r="S84" s="34"/>
      <c r="T84" s="34"/>
    </row>
    <row r="85" spans="1:27" ht="19.5" customHeight="1" x14ac:dyDescent="0.25">
      <c r="A85" s="310"/>
      <c r="B85" s="313"/>
      <c r="C85" s="293"/>
      <c r="D85" s="294"/>
      <c r="E85" s="295"/>
      <c r="F85" s="300"/>
      <c r="G85" s="300"/>
      <c r="H85" s="285"/>
      <c r="I85" s="285"/>
      <c r="J85" s="288"/>
      <c r="K85" s="288"/>
      <c r="L85" s="300"/>
      <c r="M85" s="300"/>
      <c r="N85" s="319"/>
      <c r="O85" s="322"/>
      <c r="P85" s="325"/>
      <c r="Q85" s="328"/>
      <c r="S85" s="34"/>
      <c r="T85" s="34"/>
    </row>
    <row r="86" spans="1:27" ht="19.5" customHeight="1" x14ac:dyDescent="0.25">
      <c r="A86" s="310"/>
      <c r="B86" s="313"/>
      <c r="C86" s="293"/>
      <c r="D86" s="294"/>
      <c r="E86" s="295"/>
      <c r="F86" s="300"/>
      <c r="G86" s="300"/>
      <c r="H86" s="285"/>
      <c r="I86" s="285"/>
      <c r="J86" s="288"/>
      <c r="K86" s="288"/>
      <c r="L86" s="300"/>
      <c r="M86" s="300"/>
      <c r="N86" s="319"/>
      <c r="O86" s="322"/>
      <c r="P86" s="325"/>
      <c r="Q86" s="328"/>
      <c r="S86" s="34"/>
      <c r="T86" s="34"/>
      <c r="V86" s="281"/>
      <c r="W86" s="281"/>
      <c r="X86" s="34"/>
      <c r="Z86" s="174"/>
      <c r="AA86" s="34"/>
    </row>
    <row r="87" spans="1:27" ht="19.5" customHeight="1" x14ac:dyDescent="0.25">
      <c r="A87" s="310"/>
      <c r="B87" s="313"/>
      <c r="C87" s="293"/>
      <c r="D87" s="294"/>
      <c r="E87" s="295"/>
      <c r="F87" s="300"/>
      <c r="G87" s="300"/>
      <c r="H87" s="285"/>
      <c r="I87" s="285"/>
      <c r="J87" s="288"/>
      <c r="K87" s="288"/>
      <c r="L87" s="300"/>
      <c r="M87" s="300"/>
      <c r="N87" s="319"/>
      <c r="O87" s="322"/>
      <c r="P87" s="325"/>
      <c r="Q87" s="328"/>
      <c r="S87" s="34"/>
      <c r="T87" s="34"/>
      <c r="X87" s="34"/>
      <c r="AA87" s="34"/>
    </row>
    <row r="88" spans="1:27" ht="19.5" customHeight="1" x14ac:dyDescent="0.25">
      <c r="A88" s="310"/>
      <c r="B88" s="313"/>
      <c r="C88" s="293"/>
      <c r="D88" s="294"/>
      <c r="E88" s="295"/>
      <c r="F88" s="300"/>
      <c r="G88" s="300"/>
      <c r="H88" s="285"/>
      <c r="I88" s="285"/>
      <c r="J88" s="288"/>
      <c r="K88" s="288"/>
      <c r="L88" s="300"/>
      <c r="M88" s="300"/>
      <c r="N88" s="319"/>
      <c r="O88" s="322"/>
      <c r="P88" s="325"/>
      <c r="Q88" s="328"/>
      <c r="S88" s="34"/>
      <c r="T88" s="34"/>
    </row>
    <row r="89" spans="1:27" ht="19.5" customHeight="1" x14ac:dyDescent="0.25">
      <c r="A89" s="311"/>
      <c r="B89" s="314"/>
      <c r="C89" s="296"/>
      <c r="D89" s="297"/>
      <c r="E89" s="298"/>
      <c r="F89" s="301"/>
      <c r="G89" s="301"/>
      <c r="H89" s="286"/>
      <c r="I89" s="286"/>
      <c r="J89" s="289"/>
      <c r="K89" s="289"/>
      <c r="L89" s="301"/>
      <c r="M89" s="301"/>
      <c r="N89" s="320"/>
      <c r="O89" s="323"/>
      <c r="P89" s="326"/>
      <c r="Q89" s="329"/>
      <c r="R89" s="62">
        <v>0.29166666666666669</v>
      </c>
    </row>
    <row r="90" spans="1:27" ht="19.5" customHeight="1" x14ac:dyDescent="0.25">
      <c r="A90" s="309" t="s">
        <v>31</v>
      </c>
      <c r="B90" s="312">
        <f>SUM(B74+1)</f>
        <v>46311</v>
      </c>
      <c r="C90" s="290"/>
      <c r="D90" s="291"/>
      <c r="E90" s="292"/>
      <c r="F90" s="299"/>
      <c r="G90" s="299"/>
      <c r="H90" s="284">
        <v>0.35902777777777778</v>
      </c>
      <c r="I90" s="284">
        <v>0.52083333333333337</v>
      </c>
      <c r="J90" s="287">
        <v>0.54166666666666663</v>
      </c>
      <c r="K90" s="287">
        <v>0.66527777777777775</v>
      </c>
      <c r="L90" s="299"/>
      <c r="M90" s="299"/>
      <c r="N90" s="318">
        <f>(G104-F104)+(M104-L104)</f>
        <v>0</v>
      </c>
      <c r="O90" s="321">
        <f>(I90-H90)</f>
        <v>0.16180555555555559</v>
      </c>
      <c r="P90" s="324">
        <f>(K90-J90)</f>
        <v>0.12361111111111112</v>
      </c>
      <c r="Q90" s="327">
        <f>SUM(N90:P104)</f>
        <v>0.28541666666666671</v>
      </c>
      <c r="T90" s="34"/>
    </row>
    <row r="91" spans="1:27" ht="19.5" customHeight="1" x14ac:dyDescent="0.25">
      <c r="A91" s="310"/>
      <c r="B91" s="313"/>
      <c r="C91" s="293"/>
      <c r="D91" s="294"/>
      <c r="E91" s="295"/>
      <c r="F91" s="300"/>
      <c r="G91" s="300"/>
      <c r="H91" s="285"/>
      <c r="I91" s="285"/>
      <c r="J91" s="288"/>
      <c r="K91" s="288"/>
      <c r="L91" s="300"/>
      <c r="M91" s="300"/>
      <c r="N91" s="319"/>
      <c r="O91" s="322"/>
      <c r="P91" s="325"/>
      <c r="Q91" s="328"/>
      <c r="S91" s="34"/>
      <c r="T91" s="34"/>
    </row>
    <row r="92" spans="1:27" ht="19.5" customHeight="1" x14ac:dyDescent="0.25">
      <c r="A92" s="310"/>
      <c r="B92" s="313"/>
      <c r="C92" s="293"/>
      <c r="D92" s="294"/>
      <c r="E92" s="295"/>
      <c r="F92" s="300"/>
      <c r="G92" s="300"/>
      <c r="H92" s="285"/>
      <c r="I92" s="285"/>
      <c r="J92" s="288"/>
      <c r="K92" s="288"/>
      <c r="L92" s="300"/>
      <c r="M92" s="300"/>
      <c r="N92" s="319"/>
      <c r="O92" s="322"/>
      <c r="P92" s="325"/>
      <c r="Q92" s="328"/>
      <c r="T92" s="34"/>
    </row>
    <row r="93" spans="1:27" ht="19.5" customHeight="1" x14ac:dyDescent="0.25">
      <c r="A93" s="310"/>
      <c r="B93" s="313"/>
      <c r="C93" s="293"/>
      <c r="D93" s="294"/>
      <c r="E93" s="295"/>
      <c r="F93" s="300"/>
      <c r="G93" s="300"/>
      <c r="H93" s="285"/>
      <c r="I93" s="285"/>
      <c r="J93" s="288"/>
      <c r="K93" s="288"/>
      <c r="L93" s="300"/>
      <c r="M93" s="300"/>
      <c r="N93" s="319"/>
      <c r="O93" s="322"/>
      <c r="P93" s="325"/>
      <c r="Q93" s="328"/>
      <c r="V93" s="281"/>
      <c r="W93" s="281"/>
      <c r="X93" s="34"/>
      <c r="Z93" s="174"/>
      <c r="AA93" s="34"/>
    </row>
    <row r="94" spans="1:27" ht="19.5" customHeight="1" x14ac:dyDescent="0.25">
      <c r="A94" s="310"/>
      <c r="B94" s="313"/>
      <c r="C94" s="293"/>
      <c r="D94" s="294"/>
      <c r="E94" s="295"/>
      <c r="F94" s="300"/>
      <c r="G94" s="300"/>
      <c r="H94" s="285"/>
      <c r="I94" s="285"/>
      <c r="J94" s="288"/>
      <c r="K94" s="288"/>
      <c r="L94" s="300"/>
      <c r="M94" s="300"/>
      <c r="N94" s="319"/>
      <c r="O94" s="322"/>
      <c r="P94" s="325"/>
      <c r="Q94" s="328"/>
      <c r="S94" s="34"/>
      <c r="V94" s="1"/>
      <c r="W94" s="1"/>
      <c r="X94" s="34"/>
    </row>
    <row r="95" spans="1:27" ht="19.5" customHeight="1" x14ac:dyDescent="0.25">
      <c r="A95" s="310"/>
      <c r="B95" s="313"/>
      <c r="C95" s="293"/>
      <c r="D95" s="294"/>
      <c r="E95" s="295"/>
      <c r="F95" s="300"/>
      <c r="G95" s="300"/>
      <c r="H95" s="285"/>
      <c r="I95" s="285"/>
      <c r="J95" s="288"/>
      <c r="K95" s="288"/>
      <c r="L95" s="300"/>
      <c r="M95" s="300"/>
      <c r="N95" s="319"/>
      <c r="O95" s="322"/>
      <c r="P95" s="325"/>
      <c r="Q95" s="328"/>
      <c r="T95" s="34"/>
      <c r="U95" s="34"/>
      <c r="V95" s="280"/>
      <c r="W95" s="281"/>
      <c r="X95" s="34"/>
    </row>
    <row r="96" spans="1:27" ht="19.5" customHeight="1" x14ac:dyDescent="0.25">
      <c r="A96" s="310"/>
      <c r="B96" s="313"/>
      <c r="C96" s="293"/>
      <c r="D96" s="294"/>
      <c r="E96" s="295"/>
      <c r="F96" s="300"/>
      <c r="G96" s="300"/>
      <c r="H96" s="285"/>
      <c r="I96" s="285"/>
      <c r="J96" s="288"/>
      <c r="K96" s="288"/>
      <c r="L96" s="300"/>
      <c r="M96" s="300"/>
      <c r="N96" s="319"/>
      <c r="O96" s="322"/>
      <c r="P96" s="325"/>
      <c r="Q96" s="328"/>
      <c r="T96" s="34"/>
      <c r="X96" s="34"/>
    </row>
    <row r="97" spans="1:27" ht="19.5" customHeight="1" x14ac:dyDescent="0.25">
      <c r="A97" s="310"/>
      <c r="B97" s="313"/>
      <c r="C97" s="293"/>
      <c r="D97" s="294"/>
      <c r="E97" s="295"/>
      <c r="F97" s="300"/>
      <c r="G97" s="300"/>
      <c r="H97" s="285"/>
      <c r="I97" s="285"/>
      <c r="J97" s="288"/>
      <c r="K97" s="288"/>
      <c r="L97" s="300"/>
      <c r="M97" s="300"/>
      <c r="N97" s="319"/>
      <c r="O97" s="322"/>
      <c r="P97" s="325"/>
      <c r="Q97" s="328"/>
      <c r="X97" s="34"/>
    </row>
    <row r="98" spans="1:27" ht="19.5" customHeight="1" x14ac:dyDescent="0.25">
      <c r="A98" s="310"/>
      <c r="B98" s="313"/>
      <c r="C98" s="293"/>
      <c r="D98" s="294"/>
      <c r="E98" s="295"/>
      <c r="F98" s="300"/>
      <c r="G98" s="300"/>
      <c r="H98" s="285"/>
      <c r="I98" s="285"/>
      <c r="J98" s="288"/>
      <c r="K98" s="288"/>
      <c r="L98" s="300"/>
      <c r="M98" s="300"/>
      <c r="N98" s="319"/>
      <c r="O98" s="322"/>
      <c r="P98" s="325"/>
      <c r="Q98" s="328"/>
      <c r="X98" s="34"/>
    </row>
    <row r="99" spans="1:27" ht="19.5" customHeight="1" x14ac:dyDescent="0.25">
      <c r="A99" s="310"/>
      <c r="B99" s="313"/>
      <c r="C99" s="293"/>
      <c r="D99" s="294"/>
      <c r="E99" s="295"/>
      <c r="F99" s="300"/>
      <c r="G99" s="300"/>
      <c r="H99" s="285"/>
      <c r="I99" s="285"/>
      <c r="J99" s="288"/>
      <c r="K99" s="288"/>
      <c r="L99" s="300"/>
      <c r="M99" s="300"/>
      <c r="N99" s="319"/>
      <c r="O99" s="322"/>
      <c r="P99" s="325"/>
      <c r="Q99" s="328"/>
      <c r="V99" s="281"/>
      <c r="W99" s="281"/>
      <c r="X99" s="34"/>
      <c r="Z99" s="174"/>
      <c r="AA99" s="34"/>
    </row>
    <row r="100" spans="1:27" ht="19.5" customHeight="1" x14ac:dyDescent="0.25">
      <c r="A100" s="310"/>
      <c r="B100" s="313"/>
      <c r="C100" s="293"/>
      <c r="D100" s="294"/>
      <c r="E100" s="295"/>
      <c r="F100" s="300"/>
      <c r="G100" s="300"/>
      <c r="H100" s="285"/>
      <c r="I100" s="285"/>
      <c r="J100" s="288"/>
      <c r="K100" s="288"/>
      <c r="L100" s="300"/>
      <c r="M100" s="300"/>
      <c r="N100" s="319"/>
      <c r="O100" s="322"/>
      <c r="P100" s="325"/>
      <c r="Q100" s="328"/>
      <c r="U100" s="34"/>
      <c r="X100" s="34"/>
    </row>
    <row r="101" spans="1:27" ht="19.5" customHeight="1" x14ac:dyDescent="0.25">
      <c r="A101" s="310"/>
      <c r="B101" s="313"/>
      <c r="C101" s="293"/>
      <c r="D101" s="294"/>
      <c r="E101" s="295"/>
      <c r="F101" s="300"/>
      <c r="G101" s="300"/>
      <c r="H101" s="285"/>
      <c r="I101" s="285"/>
      <c r="J101" s="288"/>
      <c r="K101" s="288"/>
      <c r="L101" s="300"/>
      <c r="M101" s="300"/>
      <c r="N101" s="319"/>
      <c r="O101" s="322"/>
      <c r="P101" s="325"/>
      <c r="Q101" s="328"/>
      <c r="T101" s="34"/>
      <c r="V101" s="1"/>
      <c r="W101" s="1"/>
      <c r="X101" s="34"/>
      <c r="Z101" s="174"/>
      <c r="AA101" s="34"/>
    </row>
    <row r="102" spans="1:27" ht="19.5" customHeight="1" x14ac:dyDescent="0.25">
      <c r="A102" s="310"/>
      <c r="B102" s="313"/>
      <c r="C102" s="293"/>
      <c r="D102" s="294"/>
      <c r="E102" s="295"/>
      <c r="F102" s="300"/>
      <c r="G102" s="300"/>
      <c r="H102" s="285"/>
      <c r="I102" s="285"/>
      <c r="J102" s="288"/>
      <c r="K102" s="288"/>
      <c r="L102" s="300"/>
      <c r="M102" s="300"/>
      <c r="N102" s="319"/>
      <c r="O102" s="322"/>
      <c r="P102" s="325"/>
      <c r="Q102" s="328"/>
      <c r="T102" s="34"/>
      <c r="V102" s="1"/>
      <c r="W102" s="1"/>
      <c r="X102" s="34"/>
      <c r="Z102" s="174"/>
      <c r="AA102" s="34"/>
    </row>
    <row r="103" spans="1:27" ht="19.5" customHeight="1" x14ac:dyDescent="0.25">
      <c r="A103" s="310"/>
      <c r="B103" s="313"/>
      <c r="C103" s="293"/>
      <c r="D103" s="294"/>
      <c r="E103" s="295"/>
      <c r="F103" s="300"/>
      <c r="G103" s="300"/>
      <c r="H103" s="285"/>
      <c r="I103" s="285"/>
      <c r="J103" s="288"/>
      <c r="K103" s="288"/>
      <c r="L103" s="300"/>
      <c r="M103" s="300"/>
      <c r="N103" s="319"/>
      <c r="O103" s="322"/>
      <c r="P103" s="325"/>
      <c r="Q103" s="328"/>
      <c r="T103" s="34"/>
      <c r="V103" s="1"/>
      <c r="W103" s="1"/>
      <c r="X103" s="34"/>
      <c r="Z103" s="174"/>
      <c r="AA103" s="34"/>
    </row>
    <row r="104" spans="1:27" ht="19.5" customHeight="1" x14ac:dyDescent="0.25">
      <c r="A104" s="311"/>
      <c r="B104" s="314"/>
      <c r="C104" s="296"/>
      <c r="D104" s="297"/>
      <c r="E104" s="298"/>
      <c r="F104" s="301"/>
      <c r="G104" s="301"/>
      <c r="H104" s="286"/>
      <c r="I104" s="286"/>
      <c r="J104" s="289"/>
      <c r="K104" s="289"/>
      <c r="L104" s="301"/>
      <c r="M104" s="301"/>
      <c r="N104" s="320"/>
      <c r="O104" s="323"/>
      <c r="P104" s="326"/>
      <c r="Q104" s="329"/>
      <c r="R104" s="62">
        <v>0.29166666666666669</v>
      </c>
      <c r="X104" s="34"/>
    </row>
    <row r="105" spans="1:27" ht="19.5" customHeight="1" x14ac:dyDescent="0.25">
      <c r="A105" s="35" t="s">
        <v>34</v>
      </c>
      <c r="B105" s="36">
        <f>SUM(B90+1)</f>
        <v>46312</v>
      </c>
      <c r="C105" s="290"/>
      <c r="D105" s="291"/>
      <c r="E105" s="292"/>
      <c r="F105" s="299"/>
      <c r="G105" s="299"/>
      <c r="H105" s="302"/>
      <c r="I105" s="302"/>
      <c r="J105" s="302"/>
      <c r="K105" s="302"/>
      <c r="L105" s="299"/>
      <c r="M105" s="299"/>
      <c r="N105" s="318"/>
      <c r="O105" s="318"/>
      <c r="P105" s="318"/>
      <c r="Q105" s="318"/>
      <c r="R105" s="62"/>
    </row>
    <row r="106" spans="1:27" ht="19.5" customHeight="1" x14ac:dyDescent="0.25">
      <c r="A106" s="37" t="s">
        <v>35</v>
      </c>
      <c r="B106" s="36">
        <f>SUM(B105+1)</f>
        <v>46313</v>
      </c>
      <c r="C106" s="296"/>
      <c r="D106" s="297"/>
      <c r="E106" s="298"/>
      <c r="F106" s="301"/>
      <c r="G106" s="301"/>
      <c r="H106" s="304"/>
      <c r="I106" s="304"/>
      <c r="J106" s="304"/>
      <c r="K106" s="304"/>
      <c r="L106" s="301"/>
      <c r="M106" s="301"/>
      <c r="N106" s="320"/>
      <c r="O106" s="320"/>
      <c r="P106" s="320"/>
      <c r="Q106" s="320"/>
    </row>
    <row r="107" spans="1:27" ht="30" customHeight="1" x14ac:dyDescent="0.25">
      <c r="A107" s="38"/>
      <c r="B107" s="38"/>
      <c r="C107" s="38"/>
      <c r="D107" s="38"/>
      <c r="E107" s="38"/>
      <c r="F107" s="39"/>
      <c r="G107" s="40"/>
      <c r="H107" s="40"/>
      <c r="I107" s="38"/>
      <c r="J107" s="38"/>
      <c r="K107" s="38"/>
      <c r="L107" s="41"/>
      <c r="M107" s="41"/>
      <c r="N107" s="41"/>
      <c r="O107" s="38"/>
    </row>
    <row r="108" spans="1:27" ht="30.75" customHeight="1" x14ac:dyDescent="0.25">
      <c r="A108" s="38"/>
      <c r="B108" s="38"/>
      <c r="C108" s="38"/>
      <c r="D108" s="38"/>
      <c r="E108" s="38"/>
      <c r="G108" s="38"/>
      <c r="H108" s="38"/>
      <c r="I108" s="38"/>
      <c r="J108" s="38"/>
      <c r="K108" s="330" t="s">
        <v>36</v>
      </c>
      <c r="L108" s="330"/>
      <c r="M108" s="330"/>
      <c r="N108" s="108">
        <f>SUM(N9+N27+N48+N74+N90+N105+N106)</f>
        <v>0</v>
      </c>
      <c r="O108" s="110">
        <f>SUM(O9+O27+O48+O74+O90+O105+O106)</f>
        <v>0.94652777777777786</v>
      </c>
      <c r="P108" s="109">
        <f>SUM(P9+P27+P48+P74+P90+P105+P106)</f>
        <v>0.85833333333333339</v>
      </c>
      <c r="Q108" s="111">
        <f>SUM(Q9+Q27+Q48+Q74+Q90+Q105+Q106)</f>
        <v>1.8048611111111112</v>
      </c>
    </row>
    <row r="109" spans="1:27" ht="30.75" customHeight="1" x14ac:dyDescent="0.25">
      <c r="A109" s="38"/>
      <c r="B109" s="38"/>
      <c r="C109" s="38"/>
      <c r="D109" s="38"/>
      <c r="E109" s="38"/>
      <c r="G109" s="38"/>
      <c r="H109" s="38"/>
      <c r="I109" s="38"/>
      <c r="J109" s="38"/>
      <c r="K109" s="330" t="s">
        <v>37</v>
      </c>
      <c r="L109" s="330"/>
      <c r="M109" s="331"/>
      <c r="N109" s="42"/>
      <c r="O109" s="51">
        <f>SUM(R9:R106)</f>
        <v>1.4583333333333335</v>
      </c>
      <c r="P109" s="43"/>
    </row>
    <row r="110" spans="1:27" ht="30.75" customHeight="1" x14ac:dyDescent="0.25">
      <c r="A110" s="38"/>
      <c r="B110" s="38"/>
      <c r="C110" s="38"/>
      <c r="D110" s="38"/>
      <c r="E110" s="38"/>
      <c r="G110" s="38"/>
      <c r="H110" s="38"/>
      <c r="I110" s="38"/>
      <c r="J110" s="38"/>
      <c r="K110" s="330" t="s">
        <v>38</v>
      </c>
      <c r="L110" s="330"/>
      <c r="M110" s="331"/>
      <c r="N110" s="42"/>
      <c r="O110" s="51">
        <f>SUM(Q108-O109)</f>
        <v>0.34652777777777777</v>
      </c>
      <c r="P110" s="43"/>
    </row>
    <row r="111" spans="1:27" ht="30.75" customHeight="1" x14ac:dyDescent="0.25">
      <c r="A111" s="38"/>
      <c r="B111" s="38"/>
      <c r="C111" s="38"/>
      <c r="D111" s="38"/>
      <c r="E111" s="38"/>
      <c r="G111" s="38"/>
      <c r="H111" s="38"/>
      <c r="I111" s="38"/>
      <c r="J111" s="38"/>
      <c r="K111" s="330" t="s">
        <v>39</v>
      </c>
      <c r="L111" s="330"/>
      <c r="M111" s="331"/>
      <c r="N111" s="42"/>
      <c r="O111" s="51">
        <f>'SEM41'!N141</f>
        <v>13.223611111111108</v>
      </c>
      <c r="P111" s="43"/>
    </row>
    <row r="112" spans="1:27" ht="30.75" customHeight="1" x14ac:dyDescent="0.25">
      <c r="I112" s="38"/>
      <c r="J112" s="38"/>
      <c r="K112" s="330" t="s">
        <v>40</v>
      </c>
      <c r="L112" s="330"/>
      <c r="M112" s="331"/>
      <c r="N112" s="44"/>
      <c r="O112" s="52">
        <f>O110+O111</f>
        <v>13.570138888888886</v>
      </c>
      <c r="P112" s="45"/>
    </row>
    <row r="119" spans="7:10" x14ac:dyDescent="0.25">
      <c r="G119" s="38"/>
      <c r="H119" s="38"/>
      <c r="I119" s="38"/>
      <c r="J119" s="38"/>
    </row>
    <row r="120" spans="7:10" x14ac:dyDescent="0.25">
      <c r="G120" s="38"/>
      <c r="H120" s="38"/>
      <c r="I120" s="38"/>
      <c r="J120" s="38"/>
    </row>
    <row r="121" spans="7:10" x14ac:dyDescent="0.25">
      <c r="G121" s="38"/>
      <c r="H121" s="38"/>
      <c r="I121" s="38"/>
      <c r="J121" s="38"/>
    </row>
    <row r="122" spans="7:10" x14ac:dyDescent="0.25">
      <c r="G122" s="38"/>
      <c r="H122" s="38"/>
      <c r="I122" s="38"/>
      <c r="J122" s="38"/>
    </row>
    <row r="123" spans="7:10" x14ac:dyDescent="0.25">
      <c r="G123" s="38"/>
      <c r="H123" s="38"/>
      <c r="I123" s="38"/>
      <c r="J123" s="38"/>
    </row>
    <row r="124" spans="7:10" x14ac:dyDescent="0.25">
      <c r="G124" s="38"/>
      <c r="H124" s="38"/>
      <c r="I124" s="38"/>
      <c r="J124" s="38"/>
    </row>
  </sheetData>
  <mergeCells count="118">
    <mergeCell ref="V99:W99"/>
    <mergeCell ref="C105:E106"/>
    <mergeCell ref="N105:N106"/>
    <mergeCell ref="O105:O106"/>
    <mergeCell ref="P105:P106"/>
    <mergeCell ref="Q105:Q106"/>
    <mergeCell ref="I105:I106"/>
    <mergeCell ref="J105:J106"/>
    <mergeCell ref="K105:K106"/>
    <mergeCell ref="L105:L106"/>
    <mergeCell ref="M105:M106"/>
    <mergeCell ref="F105:F106"/>
    <mergeCell ref="G105:G106"/>
    <mergeCell ref="H105:H106"/>
    <mergeCell ref="R6:R7"/>
    <mergeCell ref="N90:N104"/>
    <mergeCell ref="O90:O104"/>
    <mergeCell ref="P90:P104"/>
    <mergeCell ref="Q90:Q104"/>
    <mergeCell ref="N74:N89"/>
    <mergeCell ref="O74:O89"/>
    <mergeCell ref="P74:P89"/>
    <mergeCell ref="Q74:Q89"/>
    <mergeCell ref="N48:N73"/>
    <mergeCell ref="P48:P73"/>
    <mergeCell ref="Q48:Q73"/>
    <mergeCell ref="N27:N47"/>
    <mergeCell ref="O27:O47"/>
    <mergeCell ref="P27:P47"/>
    <mergeCell ref="K112:M112"/>
    <mergeCell ref="K108:M108"/>
    <mergeCell ref="K109:M109"/>
    <mergeCell ref="K110:M110"/>
    <mergeCell ref="K111:M111"/>
    <mergeCell ref="L90:L104"/>
    <mergeCell ref="M90:M104"/>
    <mergeCell ref="Q27:Q47"/>
    <mergeCell ref="O48:O73"/>
    <mergeCell ref="L27:L47"/>
    <mergeCell ref="M27:M47"/>
    <mergeCell ref="L48:L73"/>
    <mergeCell ref="M48:M73"/>
    <mergeCell ref="A1:O1"/>
    <mergeCell ref="H6:I6"/>
    <mergeCell ref="J6:K6"/>
    <mergeCell ref="L6:M6"/>
    <mergeCell ref="N6:Q6"/>
    <mergeCell ref="A90:A104"/>
    <mergeCell ref="B27:B47"/>
    <mergeCell ref="B48:B73"/>
    <mergeCell ref="B74:B89"/>
    <mergeCell ref="B90:B104"/>
    <mergeCell ref="A27:A47"/>
    <mergeCell ref="A48:A73"/>
    <mergeCell ref="A74:A89"/>
    <mergeCell ref="L74:L89"/>
    <mergeCell ref="M74:M89"/>
    <mergeCell ref="C7:E7"/>
    <mergeCell ref="A9:A26"/>
    <mergeCell ref="N9:N26"/>
    <mergeCell ref="O9:O26"/>
    <mergeCell ref="P9:P26"/>
    <mergeCell ref="Q9:Q26"/>
    <mergeCell ref="B9:B26"/>
    <mergeCell ref="L9:L26"/>
    <mergeCell ref="M9:M26"/>
    <mergeCell ref="C9:E26"/>
    <mergeCell ref="F9:F26"/>
    <mergeCell ref="G9:G26"/>
    <mergeCell ref="H9:H26"/>
    <mergeCell ref="J9:J26"/>
    <mergeCell ref="F90:F104"/>
    <mergeCell ref="G90:G104"/>
    <mergeCell ref="C27:E47"/>
    <mergeCell ref="C48:E73"/>
    <mergeCell ref="C74:E89"/>
    <mergeCell ref="C90:E104"/>
    <mergeCell ref="F27:F47"/>
    <mergeCell ref="G27:G47"/>
    <mergeCell ref="F48:F73"/>
    <mergeCell ref="G48:G73"/>
    <mergeCell ref="F74:F89"/>
    <mergeCell ref="G74:G89"/>
    <mergeCell ref="H27:H47"/>
    <mergeCell ref="H48:H73"/>
    <mergeCell ref="H74:H89"/>
    <mergeCell ref="H90:H104"/>
    <mergeCell ref="I9:I26"/>
    <mergeCell ref="I27:I47"/>
    <mergeCell ref="I48:I73"/>
    <mergeCell ref="I74:I89"/>
    <mergeCell ref="I90:I104"/>
    <mergeCell ref="J27:J47"/>
    <mergeCell ref="J48:J73"/>
    <mergeCell ref="J74:J89"/>
    <mergeCell ref="J90:J104"/>
    <mergeCell ref="K9:K26"/>
    <mergeCell ref="K27:K47"/>
    <mergeCell ref="K48:K73"/>
    <mergeCell ref="K74:K89"/>
    <mergeCell ref="K90:K104"/>
    <mergeCell ref="V95:W95"/>
    <mergeCell ref="Y34:Z34"/>
    <mergeCell ref="V12:W12"/>
    <mergeCell ref="V30:W30"/>
    <mergeCell ref="V77:W77"/>
    <mergeCell ref="V93:W93"/>
    <mergeCell ref="V34:W34"/>
    <mergeCell ref="V32:W32"/>
    <mergeCell ref="V41:W41"/>
    <mergeCell ref="V42:W42"/>
    <mergeCell ref="V46:W46"/>
    <mergeCell ref="V56:W56"/>
    <mergeCell ref="V61:W61"/>
    <mergeCell ref="V65:W65"/>
    <mergeCell ref="V83:W83"/>
    <mergeCell ref="V86:W86"/>
    <mergeCell ref="V25:W25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83">
    <pageSetUpPr fitToPage="1"/>
  </sheetPr>
  <dimension ref="A1:AD134"/>
  <sheetViews>
    <sheetView topLeftCell="H63" zoomScale="90" workbookViewId="0">
      <selection activeCell="Z76" sqref="Z76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8" customWidth="1"/>
    <col min="21" max="21" width="13.7265625" customWidth="1"/>
    <col min="22" max="22" width="14.1796875" customWidth="1"/>
    <col min="23" max="23" width="14" customWidth="1"/>
    <col min="24" max="24" width="14.179687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114</v>
      </c>
      <c r="B5" s="13" t="s">
        <v>3</v>
      </c>
      <c r="C5" s="14">
        <f>SUM('SEM42'!B106+1)</f>
        <v>46314</v>
      </c>
      <c r="D5" s="15" t="s">
        <v>4</v>
      </c>
      <c r="E5" s="16">
        <f>SUM(B116)</f>
        <v>46320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479" t="s">
        <v>20</v>
      </c>
      <c r="B9" s="312">
        <f>SUM(C5)</f>
        <v>46314</v>
      </c>
      <c r="C9" s="290" t="s">
        <v>339</v>
      </c>
      <c r="D9" s="292"/>
      <c r="E9" s="392"/>
      <c r="F9" s="392"/>
      <c r="G9" s="395">
        <v>0.33680555555555558</v>
      </c>
      <c r="H9" s="395">
        <v>0.52083333333333337</v>
      </c>
      <c r="I9" s="357">
        <v>0.5625</v>
      </c>
      <c r="J9" s="357">
        <v>0.73750000000000004</v>
      </c>
      <c r="K9" s="392"/>
      <c r="L9" s="392"/>
      <c r="M9" s="351">
        <f>(F36-E36)+(L36-K36)</f>
        <v>0</v>
      </c>
      <c r="N9" s="386">
        <f>(H9-G9)</f>
        <v>0.18402777777777779</v>
      </c>
      <c r="O9" s="354">
        <f>(J9-I9)</f>
        <v>0.17500000000000004</v>
      </c>
      <c r="P9" s="389">
        <f>SUM(M9:O36)</f>
        <v>0.35902777777777783</v>
      </c>
      <c r="R9" s="34" t="s">
        <v>172</v>
      </c>
      <c r="S9" s="190"/>
      <c r="T9" s="34"/>
    </row>
    <row r="10" spans="1:28" ht="19.5" customHeight="1" x14ac:dyDescent="0.25">
      <c r="A10" s="310"/>
      <c r="B10" s="313"/>
      <c r="C10" s="293"/>
      <c r="D10" s="295"/>
      <c r="E10" s="393"/>
      <c r="F10" s="393"/>
      <c r="G10" s="396"/>
      <c r="H10" s="396"/>
      <c r="I10" s="358"/>
      <c r="J10" s="358"/>
      <c r="K10" s="393"/>
      <c r="L10" s="393"/>
      <c r="M10" s="352"/>
      <c r="N10" s="387"/>
      <c r="O10" s="355"/>
      <c r="P10" s="390"/>
      <c r="R10" s="34"/>
      <c r="S10" s="34" t="s">
        <v>191</v>
      </c>
    </row>
    <row r="11" spans="1:28" ht="19.5" customHeight="1" x14ac:dyDescent="0.25">
      <c r="A11" s="310"/>
      <c r="B11" s="313"/>
      <c r="C11" s="293"/>
      <c r="D11" s="295"/>
      <c r="E11" s="393"/>
      <c r="F11" s="393"/>
      <c r="G11" s="396"/>
      <c r="H11" s="396"/>
      <c r="I11" s="358"/>
      <c r="J11" s="358"/>
      <c r="K11" s="393"/>
      <c r="L11" s="393"/>
      <c r="M11" s="352"/>
      <c r="N11" s="387"/>
      <c r="O11" s="355"/>
      <c r="P11" s="390"/>
      <c r="R11" s="34"/>
      <c r="S11" s="34" t="s">
        <v>327</v>
      </c>
      <c r="T11" s="34"/>
      <c r="X11" s="199" t="s">
        <v>193</v>
      </c>
      <c r="Y11" s="203" t="s">
        <v>338</v>
      </c>
      <c r="Z11" s="188"/>
      <c r="AA11" s="188"/>
      <c r="AB11" s="188"/>
    </row>
    <row r="12" spans="1:28" ht="19.5" customHeight="1" x14ac:dyDescent="0.25">
      <c r="A12" s="310"/>
      <c r="B12" s="313"/>
      <c r="C12" s="293"/>
      <c r="D12" s="295"/>
      <c r="E12" s="393"/>
      <c r="F12" s="393"/>
      <c r="G12" s="396"/>
      <c r="H12" s="396"/>
      <c r="I12" s="358"/>
      <c r="J12" s="358"/>
      <c r="K12" s="393"/>
      <c r="L12" s="393"/>
      <c r="M12" s="352"/>
      <c r="N12" s="387"/>
      <c r="O12" s="355"/>
      <c r="P12" s="390"/>
      <c r="R12" s="34" t="s">
        <v>233</v>
      </c>
      <c r="S12" s="34" t="s">
        <v>56</v>
      </c>
      <c r="T12" s="34"/>
    </row>
    <row r="13" spans="1:28" ht="19.5" customHeight="1" x14ac:dyDescent="0.25">
      <c r="A13" s="310"/>
      <c r="B13" s="313"/>
      <c r="C13" s="293"/>
      <c r="D13" s="295"/>
      <c r="E13" s="393"/>
      <c r="F13" s="393"/>
      <c r="G13" s="396"/>
      <c r="H13" s="396"/>
      <c r="I13" s="358"/>
      <c r="J13" s="358"/>
      <c r="K13" s="393"/>
      <c r="L13" s="393"/>
      <c r="M13" s="352"/>
      <c r="N13" s="387"/>
      <c r="O13" s="355"/>
      <c r="P13" s="390"/>
      <c r="R13" s="34"/>
      <c r="S13" s="34" t="s">
        <v>234</v>
      </c>
      <c r="T13" s="34"/>
    </row>
    <row r="14" spans="1:28" ht="19.5" customHeight="1" x14ac:dyDescent="0.25">
      <c r="A14" s="310"/>
      <c r="B14" s="313"/>
      <c r="C14" s="293"/>
      <c r="D14" s="295"/>
      <c r="E14" s="393"/>
      <c r="F14" s="393"/>
      <c r="G14" s="396"/>
      <c r="H14" s="396"/>
      <c r="I14" s="358"/>
      <c r="J14" s="358"/>
      <c r="K14" s="393"/>
      <c r="L14" s="393"/>
      <c r="M14" s="352"/>
      <c r="N14" s="387"/>
      <c r="O14" s="355"/>
      <c r="P14" s="390"/>
      <c r="R14" s="34"/>
      <c r="S14" s="34" t="s">
        <v>328</v>
      </c>
      <c r="V14" s="198" t="s">
        <v>153</v>
      </c>
    </row>
    <row r="15" spans="1:28" ht="19.5" customHeight="1" x14ac:dyDescent="0.25">
      <c r="A15" s="310"/>
      <c r="B15" s="313"/>
      <c r="C15" s="293"/>
      <c r="D15" s="295"/>
      <c r="E15" s="393"/>
      <c r="F15" s="393"/>
      <c r="G15" s="396"/>
      <c r="H15" s="396"/>
      <c r="I15" s="358"/>
      <c r="J15" s="358"/>
      <c r="K15" s="393"/>
      <c r="L15" s="393"/>
      <c r="M15" s="352"/>
      <c r="N15" s="387"/>
      <c r="O15" s="355"/>
      <c r="P15" s="390"/>
      <c r="R15" s="34"/>
      <c r="S15" s="34" t="s">
        <v>335</v>
      </c>
      <c r="V15" s="198" t="s">
        <v>153</v>
      </c>
      <c r="W15" s="220" t="s">
        <v>201</v>
      </c>
      <c r="X15" s="219">
        <v>1025142</v>
      </c>
    </row>
    <row r="16" spans="1:28" ht="19.5" customHeight="1" x14ac:dyDescent="0.25">
      <c r="A16" s="310"/>
      <c r="B16" s="313"/>
      <c r="C16" s="293"/>
      <c r="D16" s="295"/>
      <c r="E16" s="393"/>
      <c r="F16" s="393"/>
      <c r="G16" s="396"/>
      <c r="H16" s="396"/>
      <c r="I16" s="358"/>
      <c r="J16" s="358"/>
      <c r="K16" s="393"/>
      <c r="L16" s="393"/>
      <c r="M16" s="352"/>
      <c r="N16" s="387"/>
      <c r="O16" s="355"/>
      <c r="P16" s="390"/>
      <c r="R16" s="34"/>
      <c r="S16" s="34" t="s">
        <v>336</v>
      </c>
      <c r="V16" s="199" t="s">
        <v>193</v>
      </c>
      <c r="W16" s="216" t="s">
        <v>201</v>
      </c>
      <c r="X16" s="218">
        <v>1025143</v>
      </c>
      <c r="Y16" s="203" t="s">
        <v>260</v>
      </c>
      <c r="Z16" s="188"/>
      <c r="AA16" s="188"/>
    </row>
    <row r="17" spans="1:27" ht="19.5" customHeight="1" x14ac:dyDescent="0.25">
      <c r="A17" s="310"/>
      <c r="B17" s="313"/>
      <c r="C17" s="293"/>
      <c r="D17" s="295"/>
      <c r="E17" s="393"/>
      <c r="F17" s="393"/>
      <c r="G17" s="396"/>
      <c r="H17" s="396"/>
      <c r="I17" s="358"/>
      <c r="J17" s="358"/>
      <c r="K17" s="393"/>
      <c r="L17" s="393"/>
      <c r="M17" s="352"/>
      <c r="N17" s="387"/>
      <c r="O17" s="355"/>
      <c r="P17" s="390"/>
      <c r="R17" s="34"/>
      <c r="S17" s="34" t="s">
        <v>346</v>
      </c>
      <c r="U17" s="193">
        <v>248991100436</v>
      </c>
      <c r="V17" s="199" t="s">
        <v>193</v>
      </c>
      <c r="W17" s="216" t="s">
        <v>201</v>
      </c>
      <c r="X17" s="218">
        <v>1025151</v>
      </c>
      <c r="Y17" s="203" t="s">
        <v>260</v>
      </c>
      <c r="Z17" s="188"/>
      <c r="AA17" s="188"/>
    </row>
    <row r="18" spans="1:27" ht="19.5" customHeight="1" x14ac:dyDescent="0.25">
      <c r="A18" s="310"/>
      <c r="B18" s="313"/>
      <c r="C18" s="293"/>
      <c r="D18" s="295"/>
      <c r="E18" s="393"/>
      <c r="F18" s="393"/>
      <c r="G18" s="396"/>
      <c r="H18" s="396"/>
      <c r="I18" s="358"/>
      <c r="J18" s="358"/>
      <c r="K18" s="393"/>
      <c r="L18" s="393"/>
      <c r="M18" s="352"/>
      <c r="N18" s="387"/>
      <c r="O18" s="355"/>
      <c r="P18" s="390"/>
      <c r="R18" s="34" t="s">
        <v>144</v>
      </c>
      <c r="S18" s="34" t="s">
        <v>24</v>
      </c>
    </row>
    <row r="19" spans="1:27" ht="19.5" customHeight="1" x14ac:dyDescent="0.25">
      <c r="A19" s="310"/>
      <c r="B19" s="313"/>
      <c r="C19" s="293"/>
      <c r="D19" s="295"/>
      <c r="E19" s="393"/>
      <c r="F19" s="393"/>
      <c r="G19" s="396"/>
      <c r="H19" s="396"/>
      <c r="I19" s="358"/>
      <c r="J19" s="358"/>
      <c r="K19" s="393"/>
      <c r="L19" s="393"/>
      <c r="M19" s="352"/>
      <c r="N19" s="387"/>
      <c r="O19" s="355"/>
      <c r="P19" s="390"/>
      <c r="R19" s="34"/>
      <c r="S19" s="34" t="s">
        <v>150</v>
      </c>
    </row>
    <row r="20" spans="1:27" ht="19.5" customHeight="1" x14ac:dyDescent="0.25">
      <c r="A20" s="310"/>
      <c r="B20" s="313"/>
      <c r="C20" s="293"/>
      <c r="D20" s="295"/>
      <c r="E20" s="393"/>
      <c r="F20" s="393"/>
      <c r="G20" s="396"/>
      <c r="H20" s="396"/>
      <c r="I20" s="358"/>
      <c r="J20" s="358"/>
      <c r="K20" s="393"/>
      <c r="L20" s="393"/>
      <c r="M20" s="352"/>
      <c r="N20" s="387"/>
      <c r="O20" s="355"/>
      <c r="P20" s="390"/>
      <c r="R20" s="34"/>
      <c r="S20" s="34" t="s">
        <v>329</v>
      </c>
      <c r="V20" s="198" t="s">
        <v>153</v>
      </c>
    </row>
    <row r="21" spans="1:27" ht="19.5" customHeight="1" x14ac:dyDescent="0.25">
      <c r="A21" s="310"/>
      <c r="B21" s="313"/>
      <c r="C21" s="293"/>
      <c r="D21" s="295"/>
      <c r="E21" s="393"/>
      <c r="F21" s="393"/>
      <c r="G21" s="396"/>
      <c r="H21" s="396"/>
      <c r="I21" s="358"/>
      <c r="J21" s="358"/>
      <c r="K21" s="393"/>
      <c r="L21" s="393"/>
      <c r="M21" s="352"/>
      <c r="N21" s="387"/>
      <c r="O21" s="355"/>
      <c r="P21" s="390"/>
      <c r="R21" s="34" t="s">
        <v>330</v>
      </c>
      <c r="S21" s="34" t="s">
        <v>32</v>
      </c>
    </row>
    <row r="22" spans="1:27" ht="19.5" customHeight="1" x14ac:dyDescent="0.25">
      <c r="A22" s="310"/>
      <c r="B22" s="313"/>
      <c r="C22" s="293"/>
      <c r="D22" s="295"/>
      <c r="E22" s="393"/>
      <c r="F22" s="393"/>
      <c r="G22" s="396"/>
      <c r="H22" s="396"/>
      <c r="I22" s="358"/>
      <c r="J22" s="358"/>
      <c r="K22" s="393"/>
      <c r="L22" s="393"/>
      <c r="M22" s="352"/>
      <c r="N22" s="387"/>
      <c r="O22" s="355"/>
      <c r="P22" s="390"/>
      <c r="R22" s="34"/>
      <c r="S22" s="34" t="s">
        <v>331</v>
      </c>
    </row>
    <row r="23" spans="1:27" ht="19.5" customHeight="1" x14ac:dyDescent="0.25">
      <c r="A23" s="310"/>
      <c r="B23" s="313"/>
      <c r="C23" s="293"/>
      <c r="D23" s="295"/>
      <c r="E23" s="393"/>
      <c r="F23" s="393"/>
      <c r="G23" s="396"/>
      <c r="H23" s="396"/>
      <c r="I23" s="358"/>
      <c r="J23" s="358"/>
      <c r="K23" s="393"/>
      <c r="L23" s="393"/>
      <c r="M23" s="352"/>
      <c r="N23" s="387"/>
      <c r="O23" s="355"/>
      <c r="P23" s="390"/>
      <c r="R23" s="34"/>
      <c r="S23" s="34" t="s">
        <v>332</v>
      </c>
      <c r="W23" s="198" t="s">
        <v>153</v>
      </c>
    </row>
    <row r="24" spans="1:27" ht="19.5" customHeight="1" x14ac:dyDescent="0.25">
      <c r="A24" s="310"/>
      <c r="B24" s="313"/>
      <c r="C24" s="293"/>
      <c r="D24" s="295"/>
      <c r="E24" s="393"/>
      <c r="F24" s="393"/>
      <c r="G24" s="396"/>
      <c r="H24" s="396"/>
      <c r="I24" s="358"/>
      <c r="J24" s="358"/>
      <c r="K24" s="393"/>
      <c r="L24" s="393"/>
      <c r="M24" s="352"/>
      <c r="N24" s="387"/>
      <c r="O24" s="355"/>
      <c r="P24" s="390"/>
      <c r="R24" s="34" t="s">
        <v>333</v>
      </c>
      <c r="S24" s="34" t="s">
        <v>32</v>
      </c>
    </row>
    <row r="25" spans="1:27" ht="19.5" customHeight="1" x14ac:dyDescent="0.25">
      <c r="A25" s="310"/>
      <c r="B25" s="313"/>
      <c r="C25" s="293"/>
      <c r="D25" s="295"/>
      <c r="E25" s="393"/>
      <c r="F25" s="393"/>
      <c r="G25" s="396"/>
      <c r="H25" s="396"/>
      <c r="I25" s="358"/>
      <c r="J25" s="358"/>
      <c r="K25" s="393"/>
      <c r="L25" s="393"/>
      <c r="M25" s="352"/>
      <c r="N25" s="387"/>
      <c r="O25" s="355"/>
      <c r="P25" s="390"/>
      <c r="R25" s="34"/>
      <c r="S25" s="34" t="s">
        <v>334</v>
      </c>
      <c r="U25" s="199" t="s">
        <v>193</v>
      </c>
    </row>
    <row r="26" spans="1:27" ht="19.5" customHeight="1" x14ac:dyDescent="0.3">
      <c r="A26" s="310"/>
      <c r="B26" s="313"/>
      <c r="C26" s="293"/>
      <c r="D26" s="295"/>
      <c r="E26" s="393"/>
      <c r="F26" s="393"/>
      <c r="G26" s="396"/>
      <c r="H26" s="396"/>
      <c r="I26" s="358"/>
      <c r="J26" s="358"/>
      <c r="K26" s="393"/>
      <c r="L26" s="393"/>
      <c r="M26" s="352"/>
      <c r="N26" s="387"/>
      <c r="O26" s="355"/>
      <c r="P26" s="390"/>
      <c r="R26" s="34" t="s">
        <v>220</v>
      </c>
      <c r="S26" s="34" t="s">
        <v>24</v>
      </c>
      <c r="T26" s="192"/>
    </row>
    <row r="27" spans="1:27" ht="19.5" customHeight="1" x14ac:dyDescent="0.3">
      <c r="A27" s="310"/>
      <c r="B27" s="313"/>
      <c r="C27" s="293"/>
      <c r="D27" s="295"/>
      <c r="E27" s="393"/>
      <c r="F27" s="393"/>
      <c r="G27" s="396"/>
      <c r="H27" s="396"/>
      <c r="I27" s="358"/>
      <c r="J27" s="358"/>
      <c r="K27" s="393"/>
      <c r="L27" s="393"/>
      <c r="M27" s="352"/>
      <c r="N27" s="387"/>
      <c r="O27" s="355"/>
      <c r="P27" s="390"/>
      <c r="R27" s="34"/>
      <c r="S27" s="34" t="s">
        <v>221</v>
      </c>
      <c r="T27" s="192"/>
    </row>
    <row r="28" spans="1:27" ht="19.5" customHeight="1" x14ac:dyDescent="0.3">
      <c r="A28" s="310"/>
      <c r="B28" s="313"/>
      <c r="C28" s="293"/>
      <c r="D28" s="295"/>
      <c r="E28" s="393"/>
      <c r="F28" s="393"/>
      <c r="G28" s="396"/>
      <c r="H28" s="396"/>
      <c r="I28" s="358"/>
      <c r="J28" s="358"/>
      <c r="K28" s="393"/>
      <c r="L28" s="393"/>
      <c r="M28" s="352"/>
      <c r="N28" s="387"/>
      <c r="O28" s="355"/>
      <c r="P28" s="390"/>
      <c r="R28" s="34"/>
      <c r="S28" s="34" t="s">
        <v>337</v>
      </c>
      <c r="T28" s="192"/>
      <c r="W28" s="198" t="s">
        <v>153</v>
      </c>
    </row>
    <row r="29" spans="1:27" ht="19.5" customHeight="1" x14ac:dyDescent="0.25">
      <c r="A29" s="310"/>
      <c r="B29" s="313"/>
      <c r="C29" s="293"/>
      <c r="D29" s="295"/>
      <c r="E29" s="393"/>
      <c r="F29" s="393"/>
      <c r="G29" s="396"/>
      <c r="H29" s="396"/>
      <c r="I29" s="358"/>
      <c r="J29" s="358"/>
      <c r="K29" s="393"/>
      <c r="L29" s="393"/>
      <c r="M29" s="352"/>
      <c r="N29" s="387"/>
      <c r="O29" s="355"/>
      <c r="P29" s="390"/>
      <c r="R29" s="34"/>
      <c r="S29" s="34" t="s">
        <v>206</v>
      </c>
    </row>
    <row r="30" spans="1:27" ht="19.5" customHeight="1" x14ac:dyDescent="0.25">
      <c r="A30" s="310"/>
      <c r="B30" s="313"/>
      <c r="C30" s="293"/>
      <c r="D30" s="295"/>
      <c r="E30" s="393"/>
      <c r="F30" s="393"/>
      <c r="G30" s="396"/>
      <c r="H30" s="396"/>
      <c r="I30" s="358"/>
      <c r="J30" s="358"/>
      <c r="K30" s="393"/>
      <c r="L30" s="393"/>
      <c r="M30" s="352"/>
      <c r="N30" s="387"/>
      <c r="O30" s="355"/>
      <c r="P30" s="390"/>
      <c r="R30" s="34"/>
      <c r="S30" s="34"/>
      <c r="T30" t="s">
        <v>162</v>
      </c>
      <c r="U30" s="281" t="s">
        <v>243</v>
      </c>
      <c r="V30" s="281"/>
      <c r="W30" s="199" t="s">
        <v>193</v>
      </c>
    </row>
    <row r="31" spans="1:27" ht="19.5" customHeight="1" x14ac:dyDescent="0.25">
      <c r="A31" s="310"/>
      <c r="B31" s="313"/>
      <c r="C31" s="293"/>
      <c r="D31" s="295"/>
      <c r="E31" s="393"/>
      <c r="F31" s="393"/>
      <c r="G31" s="396"/>
      <c r="H31" s="396"/>
      <c r="I31" s="358"/>
      <c r="J31" s="358"/>
      <c r="K31" s="393"/>
      <c r="L31" s="393"/>
      <c r="M31" s="352"/>
      <c r="N31" s="387"/>
      <c r="O31" s="355"/>
      <c r="P31" s="390"/>
      <c r="R31" s="34" t="s">
        <v>179</v>
      </c>
      <c r="S31" s="34" t="s">
        <v>28</v>
      </c>
      <c r="U31" s="1"/>
      <c r="V31" s="1"/>
      <c r="W31" s="34"/>
    </row>
    <row r="32" spans="1:27" ht="19.5" customHeight="1" x14ac:dyDescent="0.25">
      <c r="A32" s="310"/>
      <c r="B32" s="313"/>
      <c r="C32" s="293"/>
      <c r="D32" s="295"/>
      <c r="E32" s="393"/>
      <c r="F32" s="393"/>
      <c r="G32" s="396"/>
      <c r="H32" s="396"/>
      <c r="I32" s="358"/>
      <c r="J32" s="358"/>
      <c r="K32" s="393"/>
      <c r="L32" s="393"/>
      <c r="M32" s="352"/>
      <c r="N32" s="387"/>
      <c r="O32" s="355"/>
      <c r="P32" s="390"/>
      <c r="R32" s="34"/>
      <c r="S32" s="34" t="s">
        <v>81</v>
      </c>
    </row>
    <row r="33" spans="1:29" ht="19.5" customHeight="1" x14ac:dyDescent="0.25">
      <c r="A33" s="310"/>
      <c r="B33" s="313"/>
      <c r="C33" s="293"/>
      <c r="D33" s="295"/>
      <c r="E33" s="393"/>
      <c r="F33" s="393"/>
      <c r="G33" s="396"/>
      <c r="H33" s="396"/>
      <c r="I33" s="358"/>
      <c r="J33" s="358"/>
      <c r="K33" s="393"/>
      <c r="L33" s="393"/>
      <c r="M33" s="352"/>
      <c r="N33" s="387"/>
      <c r="O33" s="355"/>
      <c r="P33" s="390"/>
      <c r="R33" s="34"/>
      <c r="S33" s="34" t="s">
        <v>265</v>
      </c>
      <c r="V33" s="199" t="s">
        <v>193</v>
      </c>
    </row>
    <row r="34" spans="1:29" ht="19.5" customHeight="1" x14ac:dyDescent="0.25">
      <c r="A34" s="310"/>
      <c r="B34" s="313"/>
      <c r="C34" s="293"/>
      <c r="D34" s="295"/>
      <c r="E34" s="393"/>
      <c r="F34" s="393"/>
      <c r="G34" s="396"/>
      <c r="H34" s="396"/>
      <c r="I34" s="358"/>
      <c r="J34" s="358"/>
      <c r="K34" s="393"/>
      <c r="L34" s="393"/>
      <c r="M34" s="352"/>
      <c r="N34" s="387"/>
      <c r="O34" s="355"/>
      <c r="P34" s="390"/>
      <c r="R34" s="34"/>
      <c r="S34" s="34"/>
      <c r="T34" t="s">
        <v>340</v>
      </c>
      <c r="V34" s="34"/>
    </row>
    <row r="35" spans="1:29" ht="19.5" customHeight="1" x14ac:dyDescent="0.25">
      <c r="A35" s="310"/>
      <c r="B35" s="313"/>
      <c r="C35" s="293"/>
      <c r="D35" s="295"/>
      <c r="E35" s="393"/>
      <c r="F35" s="393"/>
      <c r="G35" s="396"/>
      <c r="H35" s="396"/>
      <c r="I35" s="358"/>
      <c r="J35" s="358"/>
      <c r="K35" s="393"/>
      <c r="L35" s="393"/>
      <c r="M35" s="352"/>
      <c r="N35" s="387"/>
      <c r="O35" s="355"/>
      <c r="P35" s="390"/>
      <c r="R35" s="34"/>
      <c r="S35" s="34"/>
      <c r="T35" t="s">
        <v>344</v>
      </c>
      <c r="V35" s="34"/>
    </row>
    <row r="36" spans="1:29" ht="19.5" customHeight="1" x14ac:dyDescent="0.25">
      <c r="A36" s="310"/>
      <c r="B36" s="313"/>
      <c r="C36" s="293"/>
      <c r="D36" s="295"/>
      <c r="E36" s="393"/>
      <c r="F36" s="393"/>
      <c r="G36" s="396"/>
      <c r="H36" s="396"/>
      <c r="I36" s="358"/>
      <c r="J36" s="358"/>
      <c r="K36" s="393"/>
      <c r="L36" s="393"/>
      <c r="M36" s="353"/>
      <c r="N36" s="387"/>
      <c r="O36" s="355"/>
      <c r="P36" s="390"/>
      <c r="Q36" s="62">
        <v>0.29166666666666669</v>
      </c>
    </row>
    <row r="37" spans="1:29" ht="19.5" customHeight="1" x14ac:dyDescent="0.25">
      <c r="A37" s="309" t="s">
        <v>22</v>
      </c>
      <c r="B37" s="312">
        <f>SUM(B9+1)</f>
        <v>46315</v>
      </c>
      <c r="C37" s="290" t="s">
        <v>349</v>
      </c>
      <c r="D37" s="292"/>
      <c r="E37" s="392"/>
      <c r="F37" s="392"/>
      <c r="G37" s="395">
        <v>0.33750000000000002</v>
      </c>
      <c r="H37" s="395">
        <v>0.52083333333333337</v>
      </c>
      <c r="I37" s="357">
        <v>0.55208333333333337</v>
      </c>
      <c r="J37" s="357">
        <v>0.75277777777777777</v>
      </c>
      <c r="K37" s="392"/>
      <c r="L37" s="392"/>
      <c r="M37" s="351">
        <f>(F66-E66)+(L66-K66)</f>
        <v>0</v>
      </c>
      <c r="N37" s="386">
        <f>(H37-G37)</f>
        <v>0.18333333333333335</v>
      </c>
      <c r="O37" s="354">
        <f>(J37-I37)</f>
        <v>0.2006944444444444</v>
      </c>
      <c r="P37" s="389">
        <f>SUM(M37:O66)</f>
        <v>0.38402777777777775</v>
      </c>
      <c r="R37" s="34" t="s">
        <v>233</v>
      </c>
      <c r="S37" s="34" t="s">
        <v>43</v>
      </c>
    </row>
    <row r="38" spans="1:29" ht="19.5" customHeight="1" x14ac:dyDescent="0.25">
      <c r="A38" s="310"/>
      <c r="B38" s="313"/>
      <c r="C38" s="293"/>
      <c r="D38" s="295"/>
      <c r="E38" s="393"/>
      <c r="F38" s="393"/>
      <c r="G38" s="396"/>
      <c r="H38" s="396"/>
      <c r="I38" s="358"/>
      <c r="J38" s="358"/>
      <c r="K38" s="393"/>
      <c r="L38" s="393"/>
      <c r="M38" s="352"/>
      <c r="N38" s="387"/>
      <c r="O38" s="355"/>
      <c r="P38" s="390"/>
      <c r="R38" s="34"/>
      <c r="S38" s="34" t="s">
        <v>234</v>
      </c>
    </row>
    <row r="39" spans="1:29" ht="19.5" customHeight="1" x14ac:dyDescent="0.25">
      <c r="A39" s="310"/>
      <c r="B39" s="313"/>
      <c r="C39" s="293"/>
      <c r="D39" s="295"/>
      <c r="E39" s="393"/>
      <c r="F39" s="393"/>
      <c r="G39" s="396"/>
      <c r="H39" s="396"/>
      <c r="I39" s="358"/>
      <c r="J39" s="358"/>
      <c r="K39" s="393"/>
      <c r="L39" s="393"/>
      <c r="M39" s="352"/>
      <c r="N39" s="387"/>
      <c r="O39" s="355"/>
      <c r="P39" s="390"/>
      <c r="R39" s="34"/>
      <c r="S39" s="34" t="s">
        <v>341</v>
      </c>
      <c r="T39" s="34"/>
    </row>
    <row r="40" spans="1:29" ht="19.5" customHeight="1" x14ac:dyDescent="0.25">
      <c r="A40" s="310"/>
      <c r="B40" s="313"/>
      <c r="C40" s="293"/>
      <c r="D40" s="295"/>
      <c r="E40" s="393"/>
      <c r="F40" s="393"/>
      <c r="G40" s="396"/>
      <c r="H40" s="396"/>
      <c r="I40" s="358"/>
      <c r="J40" s="358"/>
      <c r="K40" s="393"/>
      <c r="L40" s="393"/>
      <c r="M40" s="352"/>
      <c r="N40" s="387"/>
      <c r="O40" s="355"/>
      <c r="P40" s="390"/>
      <c r="S40" s="34"/>
      <c r="T40" s="34" t="s">
        <v>342</v>
      </c>
      <c r="W40" s="199" t="s">
        <v>193</v>
      </c>
    </row>
    <row r="41" spans="1:29" ht="19.5" customHeight="1" x14ac:dyDescent="0.25">
      <c r="A41" s="310"/>
      <c r="B41" s="313"/>
      <c r="C41" s="293"/>
      <c r="D41" s="295"/>
      <c r="E41" s="393"/>
      <c r="F41" s="393"/>
      <c r="G41" s="396"/>
      <c r="H41" s="396"/>
      <c r="I41" s="358"/>
      <c r="J41" s="358"/>
      <c r="K41" s="393"/>
      <c r="L41" s="393"/>
      <c r="M41" s="352"/>
      <c r="N41" s="387"/>
      <c r="O41" s="355"/>
      <c r="P41" s="390"/>
      <c r="S41" s="34"/>
      <c r="T41" s="34" t="s">
        <v>343</v>
      </c>
    </row>
    <row r="42" spans="1:29" ht="19.5" customHeight="1" x14ac:dyDescent="0.25">
      <c r="A42" s="310"/>
      <c r="B42" s="313"/>
      <c r="C42" s="293"/>
      <c r="D42" s="295"/>
      <c r="E42" s="393"/>
      <c r="F42" s="393"/>
      <c r="G42" s="396"/>
      <c r="H42" s="396"/>
      <c r="I42" s="358"/>
      <c r="J42" s="358"/>
      <c r="K42" s="393"/>
      <c r="L42" s="393"/>
      <c r="M42" s="352"/>
      <c r="N42" s="387"/>
      <c r="O42" s="355"/>
      <c r="P42" s="390"/>
      <c r="S42" s="34" t="s">
        <v>346</v>
      </c>
      <c r="U42" s="193">
        <v>248991100436</v>
      </c>
      <c r="V42" s="198" t="s">
        <v>153</v>
      </c>
      <c r="W42" s="216" t="s">
        <v>201</v>
      </c>
      <c r="X42" s="218">
        <v>1025151</v>
      </c>
      <c r="Y42" s="203" t="s">
        <v>260</v>
      </c>
      <c r="Z42" s="188"/>
      <c r="AA42" s="188"/>
    </row>
    <row r="43" spans="1:29" ht="19.5" customHeight="1" x14ac:dyDescent="0.25">
      <c r="A43" s="310"/>
      <c r="B43" s="313"/>
      <c r="C43" s="293"/>
      <c r="D43" s="295"/>
      <c r="E43" s="393"/>
      <c r="F43" s="393"/>
      <c r="G43" s="396"/>
      <c r="H43" s="396"/>
      <c r="I43" s="358"/>
      <c r="J43" s="358"/>
      <c r="K43" s="393"/>
      <c r="L43" s="393"/>
      <c r="M43" s="352"/>
      <c r="N43" s="387"/>
      <c r="O43" s="355"/>
      <c r="P43" s="390"/>
      <c r="S43" s="34" t="s">
        <v>367</v>
      </c>
      <c r="U43" s="193"/>
      <c r="V43" s="34"/>
      <c r="W43" s="198" t="s">
        <v>153</v>
      </c>
      <c r="X43" s="220" t="s">
        <v>201</v>
      </c>
      <c r="Y43" s="219">
        <v>1025181</v>
      </c>
      <c r="Z43" s="195" t="s">
        <v>365</v>
      </c>
      <c r="AA43" s="189"/>
      <c r="AB43" s="189"/>
    </row>
    <row r="44" spans="1:29" ht="19.5" customHeight="1" x14ac:dyDescent="0.25">
      <c r="A44" s="310"/>
      <c r="B44" s="313"/>
      <c r="C44" s="293"/>
      <c r="D44" s="295"/>
      <c r="E44" s="393"/>
      <c r="F44" s="393"/>
      <c r="G44" s="396"/>
      <c r="H44" s="396"/>
      <c r="I44" s="358"/>
      <c r="J44" s="358"/>
      <c r="K44" s="393"/>
      <c r="L44" s="393"/>
      <c r="M44" s="352"/>
      <c r="N44" s="387"/>
      <c r="O44" s="355"/>
      <c r="P44" s="390"/>
      <c r="S44" s="34" t="s">
        <v>356</v>
      </c>
      <c r="U44" s="193"/>
      <c r="V44" s="34"/>
      <c r="W44" s="34"/>
      <c r="Y44" s="174"/>
      <c r="Z44" s="34"/>
    </row>
    <row r="45" spans="1:29" ht="19.5" customHeight="1" x14ac:dyDescent="0.25">
      <c r="A45" s="310"/>
      <c r="B45" s="313"/>
      <c r="C45" s="293"/>
      <c r="D45" s="295"/>
      <c r="E45" s="393"/>
      <c r="F45" s="393"/>
      <c r="G45" s="396"/>
      <c r="H45" s="396"/>
      <c r="I45" s="358"/>
      <c r="J45" s="358"/>
      <c r="K45" s="393"/>
      <c r="L45" s="393"/>
      <c r="M45" s="352"/>
      <c r="N45" s="387"/>
      <c r="O45" s="355"/>
      <c r="P45" s="390"/>
      <c r="S45" s="34"/>
      <c r="T45" s="34" t="s">
        <v>357</v>
      </c>
      <c r="U45" s="193"/>
      <c r="V45" s="280" t="s">
        <v>358</v>
      </c>
      <c r="W45" s="280"/>
      <c r="X45" s="198" t="s">
        <v>153</v>
      </c>
      <c r="Y45" s="216" t="s">
        <v>201</v>
      </c>
      <c r="Z45" s="218">
        <v>1025178</v>
      </c>
      <c r="AA45" s="195" t="s">
        <v>365</v>
      </c>
      <c r="AB45" s="189"/>
      <c r="AC45" s="189"/>
    </row>
    <row r="46" spans="1:29" ht="19.5" customHeight="1" x14ac:dyDescent="0.25">
      <c r="A46" s="310"/>
      <c r="B46" s="313"/>
      <c r="C46" s="293"/>
      <c r="D46" s="295"/>
      <c r="E46" s="393"/>
      <c r="F46" s="393"/>
      <c r="G46" s="396"/>
      <c r="H46" s="396"/>
      <c r="I46" s="358"/>
      <c r="J46" s="358"/>
      <c r="K46" s="393"/>
      <c r="L46" s="393"/>
      <c r="M46" s="352"/>
      <c r="N46" s="387"/>
      <c r="O46" s="355"/>
      <c r="P46" s="390"/>
      <c r="S46" s="34"/>
      <c r="T46" s="34" t="s">
        <v>359</v>
      </c>
      <c r="U46" s="193"/>
      <c r="V46" s="280" t="s">
        <v>362</v>
      </c>
      <c r="W46" s="280"/>
      <c r="X46" s="198" t="s">
        <v>153</v>
      </c>
      <c r="Y46" s="174"/>
      <c r="Z46" s="34"/>
    </row>
    <row r="47" spans="1:29" ht="19.5" customHeight="1" x14ac:dyDescent="0.25">
      <c r="A47" s="310"/>
      <c r="B47" s="313"/>
      <c r="C47" s="293"/>
      <c r="D47" s="295"/>
      <c r="E47" s="393"/>
      <c r="F47" s="393"/>
      <c r="G47" s="396"/>
      <c r="H47" s="396"/>
      <c r="I47" s="358"/>
      <c r="J47" s="358"/>
      <c r="K47" s="393"/>
      <c r="L47" s="393"/>
      <c r="M47" s="352"/>
      <c r="N47" s="387"/>
      <c r="O47" s="355"/>
      <c r="P47" s="390"/>
      <c r="S47" s="34"/>
      <c r="T47" s="34" t="s">
        <v>360</v>
      </c>
      <c r="U47" s="193"/>
      <c r="V47" s="280" t="s">
        <v>363</v>
      </c>
      <c r="W47" s="280"/>
      <c r="X47" s="198" t="s">
        <v>153</v>
      </c>
      <c r="Y47" s="174"/>
      <c r="Z47" s="34"/>
    </row>
    <row r="48" spans="1:29" ht="19.5" customHeight="1" x14ac:dyDescent="0.25">
      <c r="A48" s="310"/>
      <c r="B48" s="313"/>
      <c r="C48" s="293"/>
      <c r="D48" s="295"/>
      <c r="E48" s="393"/>
      <c r="F48" s="393"/>
      <c r="G48" s="396"/>
      <c r="H48" s="396"/>
      <c r="I48" s="358"/>
      <c r="J48" s="358"/>
      <c r="K48" s="393"/>
      <c r="L48" s="393"/>
      <c r="M48" s="352"/>
      <c r="N48" s="387"/>
      <c r="O48" s="355"/>
      <c r="P48" s="390"/>
      <c r="S48" s="34"/>
      <c r="T48" s="34" t="s">
        <v>361</v>
      </c>
      <c r="U48" s="193"/>
      <c r="V48" s="280" t="s">
        <v>364</v>
      </c>
      <c r="W48" s="280"/>
      <c r="X48" s="198" t="s">
        <v>153</v>
      </c>
      <c r="Y48" s="174"/>
      <c r="Z48" s="34"/>
    </row>
    <row r="49" spans="1:28" ht="19.5" customHeight="1" x14ac:dyDescent="0.25">
      <c r="A49" s="310"/>
      <c r="B49" s="313"/>
      <c r="C49" s="293"/>
      <c r="D49" s="295"/>
      <c r="E49" s="393"/>
      <c r="F49" s="393"/>
      <c r="G49" s="396"/>
      <c r="H49" s="396"/>
      <c r="I49" s="358"/>
      <c r="J49" s="358"/>
      <c r="K49" s="393"/>
      <c r="L49" s="393"/>
      <c r="M49" s="352"/>
      <c r="N49" s="387"/>
      <c r="O49" s="355"/>
      <c r="P49" s="390"/>
      <c r="R49" t="s">
        <v>179</v>
      </c>
      <c r="S49" s="34" t="s">
        <v>24</v>
      </c>
      <c r="T49" s="34"/>
    </row>
    <row r="50" spans="1:28" ht="19.5" customHeight="1" x14ac:dyDescent="0.25">
      <c r="A50" s="310"/>
      <c r="B50" s="313"/>
      <c r="C50" s="293"/>
      <c r="D50" s="295"/>
      <c r="E50" s="393"/>
      <c r="F50" s="393"/>
      <c r="G50" s="396"/>
      <c r="H50" s="396"/>
      <c r="I50" s="358"/>
      <c r="J50" s="358"/>
      <c r="K50" s="393"/>
      <c r="L50" s="393"/>
      <c r="M50" s="352"/>
      <c r="N50" s="387"/>
      <c r="O50" s="355"/>
      <c r="P50" s="390"/>
      <c r="S50" s="34" t="s">
        <v>81</v>
      </c>
      <c r="T50" s="34"/>
    </row>
    <row r="51" spans="1:28" ht="19.5" customHeight="1" x14ac:dyDescent="0.25">
      <c r="A51" s="310"/>
      <c r="B51" s="313"/>
      <c r="C51" s="293"/>
      <c r="D51" s="295"/>
      <c r="E51" s="393"/>
      <c r="F51" s="393"/>
      <c r="G51" s="396"/>
      <c r="H51" s="396"/>
      <c r="I51" s="358"/>
      <c r="J51" s="358"/>
      <c r="K51" s="393"/>
      <c r="L51" s="393"/>
      <c r="M51" s="352"/>
      <c r="N51" s="387"/>
      <c r="O51" s="355"/>
      <c r="P51" s="390"/>
      <c r="S51" s="34" t="s">
        <v>265</v>
      </c>
      <c r="V51" s="199" t="s">
        <v>193</v>
      </c>
      <c r="W51" s="203" t="s">
        <v>345</v>
      </c>
      <c r="X51" s="188"/>
      <c r="Y51" s="188"/>
      <c r="Z51" s="188"/>
    </row>
    <row r="52" spans="1:28" ht="19.5" customHeight="1" x14ac:dyDescent="0.25">
      <c r="A52" s="310"/>
      <c r="B52" s="313"/>
      <c r="C52" s="293"/>
      <c r="D52" s="295"/>
      <c r="E52" s="393"/>
      <c r="F52" s="393"/>
      <c r="G52" s="396"/>
      <c r="H52" s="396"/>
      <c r="I52" s="358"/>
      <c r="J52" s="358"/>
      <c r="K52" s="393"/>
      <c r="L52" s="393"/>
      <c r="M52" s="352"/>
      <c r="N52" s="387"/>
      <c r="O52" s="355"/>
      <c r="P52" s="390"/>
      <c r="S52" s="34" t="s">
        <v>347</v>
      </c>
      <c r="T52" s="34"/>
      <c r="W52" s="198" t="s">
        <v>153</v>
      </c>
    </row>
    <row r="53" spans="1:28" ht="19.5" customHeight="1" x14ac:dyDescent="0.25">
      <c r="A53" s="310"/>
      <c r="B53" s="313"/>
      <c r="C53" s="293"/>
      <c r="D53" s="295"/>
      <c r="E53" s="393"/>
      <c r="F53" s="393"/>
      <c r="G53" s="396"/>
      <c r="H53" s="396"/>
      <c r="I53" s="358"/>
      <c r="J53" s="358"/>
      <c r="K53" s="393"/>
      <c r="L53" s="393"/>
      <c r="M53" s="352"/>
      <c r="N53" s="387"/>
      <c r="O53" s="355"/>
      <c r="P53" s="390"/>
      <c r="R53" s="34" t="s">
        <v>155</v>
      </c>
      <c r="S53" s="34" t="s">
        <v>24</v>
      </c>
      <c r="T53" s="34"/>
      <c r="W53" s="34"/>
    </row>
    <row r="54" spans="1:28" ht="19.5" customHeight="1" x14ac:dyDescent="0.25">
      <c r="A54" s="310"/>
      <c r="B54" s="313"/>
      <c r="C54" s="293"/>
      <c r="D54" s="295"/>
      <c r="E54" s="393"/>
      <c r="F54" s="393"/>
      <c r="G54" s="396"/>
      <c r="H54" s="396"/>
      <c r="I54" s="358"/>
      <c r="J54" s="358"/>
      <c r="K54" s="393"/>
      <c r="L54" s="393"/>
      <c r="M54" s="352"/>
      <c r="N54" s="387"/>
      <c r="O54" s="355"/>
      <c r="P54" s="390"/>
      <c r="S54" s="34" t="s">
        <v>156</v>
      </c>
      <c r="T54" s="34"/>
    </row>
    <row r="55" spans="1:28" ht="19.5" customHeight="1" x14ac:dyDescent="0.25">
      <c r="A55" s="310"/>
      <c r="B55" s="313"/>
      <c r="C55" s="293"/>
      <c r="D55" s="295"/>
      <c r="E55" s="393"/>
      <c r="F55" s="393"/>
      <c r="G55" s="396"/>
      <c r="H55" s="396"/>
      <c r="I55" s="358"/>
      <c r="J55" s="358"/>
      <c r="K55" s="393"/>
      <c r="L55" s="393"/>
      <c r="M55" s="352"/>
      <c r="N55" s="387"/>
      <c r="O55" s="355"/>
      <c r="P55" s="390"/>
      <c r="S55" s="34" t="s">
        <v>352</v>
      </c>
      <c r="T55" s="34"/>
    </row>
    <row r="56" spans="1:28" ht="19.5" customHeight="1" x14ac:dyDescent="0.25">
      <c r="A56" s="310"/>
      <c r="B56" s="313"/>
      <c r="C56" s="293"/>
      <c r="D56" s="295"/>
      <c r="E56" s="393"/>
      <c r="F56" s="393"/>
      <c r="G56" s="396"/>
      <c r="H56" s="396"/>
      <c r="I56" s="358"/>
      <c r="J56" s="358"/>
      <c r="K56" s="393"/>
      <c r="L56" s="393"/>
      <c r="M56" s="352"/>
      <c r="N56" s="387"/>
      <c r="O56" s="355"/>
      <c r="P56" s="390"/>
      <c r="S56" s="34" t="s">
        <v>227</v>
      </c>
      <c r="T56" s="280" t="s">
        <v>317</v>
      </c>
      <c r="U56" s="280"/>
      <c r="V56" s="198" t="s">
        <v>153</v>
      </c>
      <c r="W56" s="216" t="s">
        <v>201</v>
      </c>
      <c r="X56" s="218">
        <v>1025159</v>
      </c>
      <c r="Y56" s="203" t="s">
        <v>348</v>
      </c>
      <c r="Z56" s="188"/>
      <c r="AA56" s="188"/>
      <c r="AB56" s="188"/>
    </row>
    <row r="57" spans="1:28" ht="19.5" customHeight="1" x14ac:dyDescent="0.25">
      <c r="A57" s="310"/>
      <c r="B57" s="313"/>
      <c r="C57" s="293"/>
      <c r="D57" s="295"/>
      <c r="E57" s="393"/>
      <c r="F57" s="393"/>
      <c r="G57" s="396"/>
      <c r="H57" s="396"/>
      <c r="I57" s="358"/>
      <c r="J57" s="358"/>
      <c r="K57" s="393"/>
      <c r="L57" s="393"/>
      <c r="M57" s="352"/>
      <c r="N57" s="387"/>
      <c r="O57" s="355"/>
      <c r="P57" s="390"/>
      <c r="R57" s="34" t="s">
        <v>350</v>
      </c>
      <c r="S57" s="34"/>
      <c r="T57" s="168"/>
      <c r="U57" s="168"/>
      <c r="V57" s="34"/>
      <c r="X57" s="174"/>
      <c r="Y57" s="34"/>
    </row>
    <row r="58" spans="1:28" ht="19.5" customHeight="1" x14ac:dyDescent="0.25">
      <c r="A58" s="310"/>
      <c r="B58" s="313"/>
      <c r="C58" s="293"/>
      <c r="D58" s="295"/>
      <c r="E58" s="393"/>
      <c r="F58" s="393"/>
      <c r="G58" s="396"/>
      <c r="H58" s="396"/>
      <c r="I58" s="358"/>
      <c r="J58" s="358"/>
      <c r="K58" s="393"/>
      <c r="L58" s="393"/>
      <c r="M58" s="352"/>
      <c r="N58" s="387"/>
      <c r="O58" s="355"/>
      <c r="P58" s="390"/>
      <c r="S58" s="34" t="s">
        <v>32</v>
      </c>
      <c r="T58" s="168"/>
      <c r="U58" s="168"/>
      <c r="V58" s="34"/>
      <c r="X58" s="174"/>
      <c r="Y58" s="34"/>
    </row>
    <row r="59" spans="1:28" ht="19.5" customHeight="1" x14ac:dyDescent="0.25">
      <c r="A59" s="310"/>
      <c r="B59" s="313"/>
      <c r="C59" s="293"/>
      <c r="D59" s="295"/>
      <c r="E59" s="393"/>
      <c r="F59" s="393"/>
      <c r="G59" s="396"/>
      <c r="H59" s="396"/>
      <c r="I59" s="358"/>
      <c r="J59" s="358"/>
      <c r="K59" s="393"/>
      <c r="L59" s="393"/>
      <c r="M59" s="352"/>
      <c r="N59" s="387"/>
      <c r="O59" s="355"/>
      <c r="P59" s="390"/>
      <c r="S59" s="34" t="s">
        <v>351</v>
      </c>
      <c r="T59" s="168"/>
      <c r="U59" s="198" t="s">
        <v>153</v>
      </c>
      <c r="V59" s="34"/>
      <c r="X59" s="174"/>
      <c r="Y59" s="34"/>
    </row>
    <row r="60" spans="1:28" ht="19.5" customHeight="1" x14ac:dyDescent="0.25">
      <c r="A60" s="310"/>
      <c r="B60" s="313"/>
      <c r="C60" s="293"/>
      <c r="D60" s="295"/>
      <c r="E60" s="393"/>
      <c r="F60" s="393"/>
      <c r="G60" s="396"/>
      <c r="H60" s="396"/>
      <c r="I60" s="358"/>
      <c r="J60" s="358"/>
      <c r="K60" s="393"/>
      <c r="L60" s="393"/>
      <c r="M60" s="352"/>
      <c r="N60" s="387"/>
      <c r="O60" s="355"/>
      <c r="P60" s="390"/>
      <c r="R60" s="34" t="s">
        <v>353</v>
      </c>
      <c r="S60" s="34" t="s">
        <v>32</v>
      </c>
      <c r="T60" s="168"/>
      <c r="U60" s="34"/>
      <c r="V60" s="34"/>
      <c r="X60" s="174"/>
      <c r="Y60" s="34"/>
    </row>
    <row r="61" spans="1:28" ht="19.5" customHeight="1" x14ac:dyDescent="0.25">
      <c r="A61" s="310"/>
      <c r="B61" s="313"/>
      <c r="C61" s="293"/>
      <c r="D61" s="295"/>
      <c r="E61" s="393"/>
      <c r="F61" s="393"/>
      <c r="G61" s="396"/>
      <c r="H61" s="396"/>
      <c r="I61" s="358"/>
      <c r="J61" s="358"/>
      <c r="K61" s="393"/>
      <c r="L61" s="393"/>
      <c r="M61" s="352"/>
      <c r="N61" s="387"/>
      <c r="O61" s="355"/>
      <c r="P61" s="390"/>
      <c r="S61" s="34" t="s">
        <v>354</v>
      </c>
      <c r="T61" s="168"/>
      <c r="U61" s="198" t="s">
        <v>153</v>
      </c>
      <c r="V61" s="34"/>
      <c r="X61" s="174"/>
      <c r="Y61" s="34"/>
    </row>
    <row r="62" spans="1:28" ht="19.5" customHeight="1" x14ac:dyDescent="0.25">
      <c r="A62" s="310"/>
      <c r="B62" s="313"/>
      <c r="C62" s="293"/>
      <c r="D62" s="295"/>
      <c r="E62" s="393"/>
      <c r="F62" s="393"/>
      <c r="G62" s="396"/>
      <c r="H62" s="396"/>
      <c r="I62" s="358"/>
      <c r="J62" s="358"/>
      <c r="K62" s="393"/>
      <c r="L62" s="393"/>
      <c r="M62" s="352"/>
      <c r="N62" s="387"/>
      <c r="O62" s="355"/>
      <c r="P62" s="390"/>
      <c r="R62" s="34" t="s">
        <v>133</v>
      </c>
      <c r="S62" s="34" t="s">
        <v>24</v>
      </c>
      <c r="T62" s="168"/>
      <c r="U62" s="34"/>
      <c r="V62" s="34"/>
      <c r="X62" s="174"/>
      <c r="Y62" s="34"/>
    </row>
    <row r="63" spans="1:28" ht="19.5" customHeight="1" x14ac:dyDescent="0.25">
      <c r="A63" s="310"/>
      <c r="B63" s="313"/>
      <c r="C63" s="293"/>
      <c r="D63" s="295"/>
      <c r="E63" s="393"/>
      <c r="F63" s="393"/>
      <c r="G63" s="396"/>
      <c r="H63" s="396"/>
      <c r="I63" s="358"/>
      <c r="J63" s="358"/>
      <c r="K63" s="393"/>
      <c r="L63" s="393"/>
      <c r="M63" s="352"/>
      <c r="N63" s="387"/>
      <c r="O63" s="355"/>
      <c r="P63" s="390"/>
      <c r="S63" s="34" t="s">
        <v>154</v>
      </c>
      <c r="T63" s="168"/>
      <c r="U63" s="34"/>
      <c r="V63" s="34"/>
      <c r="X63" s="174"/>
      <c r="Y63" s="34"/>
    </row>
    <row r="64" spans="1:28" ht="19.5" customHeight="1" x14ac:dyDescent="0.25">
      <c r="A64" s="310"/>
      <c r="B64" s="313"/>
      <c r="C64" s="293"/>
      <c r="D64" s="295"/>
      <c r="E64" s="393"/>
      <c r="F64" s="393"/>
      <c r="G64" s="396"/>
      <c r="H64" s="396"/>
      <c r="I64" s="358"/>
      <c r="J64" s="358"/>
      <c r="K64" s="393"/>
      <c r="L64" s="393"/>
      <c r="M64" s="352"/>
      <c r="N64" s="387"/>
      <c r="O64" s="355"/>
      <c r="P64" s="390"/>
      <c r="S64" s="34" t="s">
        <v>355</v>
      </c>
      <c r="T64" s="168"/>
      <c r="U64" s="34"/>
      <c r="V64" s="34"/>
      <c r="W64" s="198" t="s">
        <v>153</v>
      </c>
      <c r="X64" s="216" t="s">
        <v>201</v>
      </c>
      <c r="Y64" s="218">
        <v>1025171</v>
      </c>
      <c r="Z64" s="203" t="s">
        <v>285</v>
      </c>
      <c r="AA64" s="188"/>
      <c r="AB64" s="188"/>
    </row>
    <row r="65" spans="1:30" ht="19.5" customHeight="1" x14ac:dyDescent="0.25">
      <c r="A65" s="310"/>
      <c r="B65" s="313"/>
      <c r="C65" s="293"/>
      <c r="D65" s="295"/>
      <c r="E65" s="393"/>
      <c r="F65" s="393"/>
      <c r="G65" s="396"/>
      <c r="H65" s="396"/>
      <c r="I65" s="358"/>
      <c r="J65" s="358"/>
      <c r="K65" s="393"/>
      <c r="L65" s="393"/>
      <c r="M65" s="352"/>
      <c r="N65" s="387"/>
      <c r="O65" s="355"/>
      <c r="P65" s="390"/>
      <c r="S65" s="34" t="s">
        <v>366</v>
      </c>
      <c r="T65" s="168"/>
      <c r="U65" s="34"/>
      <c r="V65" s="34"/>
      <c r="W65" s="198" t="s">
        <v>153</v>
      </c>
      <c r="X65" s="216" t="s">
        <v>201</v>
      </c>
      <c r="Y65" s="218">
        <v>1025180</v>
      </c>
      <c r="Z65" s="34"/>
    </row>
    <row r="66" spans="1:30" ht="19.5" customHeight="1" x14ac:dyDescent="0.25">
      <c r="A66" s="310"/>
      <c r="B66" s="313"/>
      <c r="C66" s="293"/>
      <c r="D66" s="295"/>
      <c r="E66" s="393"/>
      <c r="F66" s="393"/>
      <c r="G66" s="396"/>
      <c r="H66" s="396"/>
      <c r="I66" s="358"/>
      <c r="J66" s="358"/>
      <c r="K66" s="393"/>
      <c r="L66" s="393"/>
      <c r="M66" s="353"/>
      <c r="N66" s="387"/>
      <c r="O66" s="355"/>
      <c r="P66" s="390"/>
      <c r="Q66" s="62">
        <v>0.29166666666666669</v>
      </c>
      <c r="R66" s="34"/>
    </row>
    <row r="67" spans="1:30" ht="19.5" customHeight="1" x14ac:dyDescent="0.25">
      <c r="A67" s="309" t="s">
        <v>26</v>
      </c>
      <c r="B67" s="312">
        <f>SUM(B37+1)</f>
        <v>46316</v>
      </c>
      <c r="C67" s="290" t="s">
        <v>368</v>
      </c>
      <c r="D67" s="292"/>
      <c r="E67" s="302"/>
      <c r="F67" s="302"/>
      <c r="G67" s="284">
        <v>0.30208333333333331</v>
      </c>
      <c r="H67" s="284">
        <v>0.52083333333333337</v>
      </c>
      <c r="I67" s="287">
        <v>0.5625</v>
      </c>
      <c r="J67" s="287">
        <v>0.75416666666666665</v>
      </c>
      <c r="K67" s="302"/>
      <c r="L67" s="302"/>
      <c r="M67" s="318">
        <f>(F67-E67)+(L67-K67)</f>
        <v>0</v>
      </c>
      <c r="N67" s="386">
        <f>(H67-G67)</f>
        <v>0.21875000000000006</v>
      </c>
      <c r="O67" s="354">
        <f>(J67-I67)</f>
        <v>0.19166666666666665</v>
      </c>
      <c r="P67" s="389">
        <f>SUM(M67:O84)</f>
        <v>0.41041666666666671</v>
      </c>
      <c r="R67" t="s">
        <v>233</v>
      </c>
      <c r="S67" s="34" t="s">
        <v>29</v>
      </c>
    </row>
    <row r="68" spans="1:30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87"/>
      <c r="O68" s="355"/>
      <c r="P68" s="390"/>
      <c r="S68" s="34"/>
    </row>
    <row r="69" spans="1:30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87"/>
      <c r="O69" s="355"/>
      <c r="P69" s="390"/>
      <c r="S69" s="34"/>
      <c r="T69" s="34" t="s">
        <v>341</v>
      </c>
      <c r="W69" s="198" t="s">
        <v>153</v>
      </c>
      <c r="X69" s="216" t="s">
        <v>201</v>
      </c>
      <c r="Y69" s="218">
        <v>1025129</v>
      </c>
      <c r="Z69" s="203" t="s">
        <v>260</v>
      </c>
      <c r="AA69" s="188"/>
      <c r="AB69" s="188"/>
    </row>
    <row r="70" spans="1:30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87"/>
      <c r="O70" s="355"/>
      <c r="P70" s="390"/>
      <c r="S70" s="34"/>
      <c r="T70" s="34"/>
      <c r="U70" s="34" t="s">
        <v>342</v>
      </c>
    </row>
    <row r="71" spans="1:30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87"/>
      <c r="O71" s="355"/>
      <c r="P71" s="390"/>
      <c r="R71" s="34"/>
      <c r="S71" s="34" t="s">
        <v>369</v>
      </c>
      <c r="T71" s="34"/>
      <c r="U71" s="34"/>
      <c r="W71" s="198" t="s">
        <v>153</v>
      </c>
      <c r="X71" s="216" t="s">
        <v>201</v>
      </c>
      <c r="Y71" s="218">
        <v>1025189</v>
      </c>
      <c r="Z71" s="203" t="s">
        <v>260</v>
      </c>
      <c r="AA71" s="188"/>
      <c r="AB71" s="188"/>
    </row>
    <row r="72" spans="1:30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87"/>
      <c r="O72" s="355"/>
      <c r="P72" s="390"/>
      <c r="R72" s="34"/>
      <c r="S72" s="34" t="s">
        <v>206</v>
      </c>
      <c r="T72" s="34"/>
      <c r="U72" s="34"/>
      <c r="W72" s="34"/>
      <c r="Y72" s="174"/>
      <c r="Z72" s="34"/>
    </row>
    <row r="73" spans="1:30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87"/>
      <c r="O73" s="355"/>
      <c r="P73" s="390"/>
      <c r="R73" s="34"/>
      <c r="S73" s="34"/>
      <c r="T73" s="34" t="s">
        <v>178</v>
      </c>
      <c r="U73" s="280" t="s">
        <v>380</v>
      </c>
      <c r="V73" s="280"/>
      <c r="W73" s="199" t="s">
        <v>193</v>
      </c>
      <c r="Y73" s="174"/>
      <c r="Z73" s="34"/>
    </row>
    <row r="74" spans="1:30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87"/>
      <c r="O74" s="355"/>
      <c r="P74" s="390"/>
      <c r="R74" t="s">
        <v>54</v>
      </c>
      <c r="S74" t="s">
        <v>28</v>
      </c>
    </row>
    <row r="75" spans="1:30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87"/>
      <c r="O75" s="355"/>
      <c r="P75" s="390"/>
      <c r="S75" t="s">
        <v>79</v>
      </c>
    </row>
    <row r="76" spans="1:30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87"/>
      <c r="O76" s="355"/>
      <c r="P76" s="390"/>
      <c r="S76" t="s">
        <v>225</v>
      </c>
      <c r="X76" s="198" t="s">
        <v>153</v>
      </c>
      <c r="Y76" s="220" t="s">
        <v>201</v>
      </c>
      <c r="Z76" s="219">
        <v>1025193</v>
      </c>
      <c r="AA76" s="195" t="s">
        <v>348</v>
      </c>
      <c r="AB76" s="189"/>
      <c r="AC76" s="189"/>
      <c r="AD76" s="189"/>
    </row>
    <row r="77" spans="1:30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87"/>
      <c r="O77" s="355"/>
      <c r="P77" s="390"/>
      <c r="T77" s="34" t="s">
        <v>163</v>
      </c>
      <c r="U77" s="283">
        <v>3303017222002</v>
      </c>
      <c r="V77" s="283"/>
      <c r="W77" s="34" t="s">
        <v>370</v>
      </c>
    </row>
    <row r="78" spans="1:30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87"/>
      <c r="O78" s="355"/>
      <c r="P78" s="390"/>
      <c r="T78" s="34" t="s">
        <v>161</v>
      </c>
      <c r="U78" s="283">
        <v>3303017222001</v>
      </c>
      <c r="V78" s="283"/>
      <c r="W78" s="34" t="s">
        <v>291</v>
      </c>
    </row>
    <row r="79" spans="1:30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87"/>
      <c r="O79" s="355"/>
      <c r="P79" s="390"/>
      <c r="T79" s="34" t="s">
        <v>178</v>
      </c>
      <c r="U79" s="280" t="s">
        <v>371</v>
      </c>
      <c r="V79" s="281"/>
      <c r="W79" s="34" t="s">
        <v>311</v>
      </c>
      <c r="X79" t="s">
        <v>376</v>
      </c>
      <c r="AB79" s="185" t="s">
        <v>378</v>
      </c>
    </row>
    <row r="80" spans="1:30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87"/>
      <c r="O80" s="355"/>
      <c r="P80" s="390"/>
      <c r="T80" s="34" t="s">
        <v>160</v>
      </c>
      <c r="U80" s="283">
        <v>3313417222001</v>
      </c>
      <c r="V80" s="283"/>
      <c r="W80" s="34" t="s">
        <v>372</v>
      </c>
    </row>
    <row r="81" spans="1:29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87"/>
      <c r="O81" s="355"/>
      <c r="P81" s="390"/>
      <c r="T81" s="34" t="s">
        <v>277</v>
      </c>
      <c r="U81" s="283">
        <v>3303117222002</v>
      </c>
      <c r="V81" s="283"/>
      <c r="W81" s="34" t="s">
        <v>373</v>
      </c>
    </row>
    <row r="82" spans="1:29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87"/>
      <c r="O82" s="355"/>
      <c r="P82" s="390"/>
      <c r="T82" s="190" t="s">
        <v>227</v>
      </c>
      <c r="U82" s="477" t="s">
        <v>375</v>
      </c>
      <c r="V82" s="478"/>
      <c r="W82" s="34" t="s">
        <v>374</v>
      </c>
      <c r="X82" t="s">
        <v>377</v>
      </c>
      <c r="AB82" s="199" t="s">
        <v>379</v>
      </c>
      <c r="AC82" s="184"/>
    </row>
    <row r="83" spans="1:29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87"/>
      <c r="O83" s="355"/>
      <c r="P83" s="390"/>
    </row>
    <row r="84" spans="1:29" ht="19.5" customHeight="1" x14ac:dyDescent="0.25">
      <c r="A84" s="311"/>
      <c r="B84" s="314"/>
      <c r="C84" s="296"/>
      <c r="D84" s="298"/>
      <c r="E84" s="304"/>
      <c r="F84" s="304"/>
      <c r="G84" s="286"/>
      <c r="H84" s="286"/>
      <c r="I84" s="289"/>
      <c r="J84" s="289"/>
      <c r="K84" s="304"/>
      <c r="L84" s="304"/>
      <c r="M84" s="320"/>
      <c r="N84" s="388"/>
      <c r="O84" s="356"/>
      <c r="P84" s="391"/>
      <c r="Q84" s="62">
        <v>0.29166666666666669</v>
      </c>
    </row>
    <row r="85" spans="1:29" ht="19.5" customHeight="1" x14ac:dyDescent="0.25">
      <c r="A85" s="309" t="s">
        <v>30</v>
      </c>
      <c r="B85" s="312">
        <f>SUM(B67+1)</f>
        <v>46317</v>
      </c>
      <c r="C85" s="290" t="s">
        <v>383</v>
      </c>
      <c r="D85" s="292"/>
      <c r="E85" s="302"/>
      <c r="F85" s="302"/>
      <c r="G85" s="284">
        <v>0.33194444444444443</v>
      </c>
      <c r="H85" s="284">
        <v>0.5</v>
      </c>
      <c r="I85" s="345">
        <v>0</v>
      </c>
      <c r="J85" s="345">
        <v>0</v>
      </c>
      <c r="K85" s="345"/>
      <c r="L85" s="345"/>
      <c r="M85" s="333">
        <f>(F85-E85)+(L85-K85)</f>
        <v>0</v>
      </c>
      <c r="N85" s="386">
        <f>(H85-G85)</f>
        <v>0.16805555555555557</v>
      </c>
      <c r="O85" s="376">
        <f>(J85-I85)</f>
        <v>0</v>
      </c>
      <c r="P85" s="389">
        <f>SUM(M85:O96)</f>
        <v>0.16805555555555557</v>
      </c>
      <c r="R85" t="s">
        <v>233</v>
      </c>
      <c r="S85" s="34" t="s">
        <v>56</v>
      </c>
    </row>
    <row r="86" spans="1:29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346"/>
      <c r="J86" s="346"/>
      <c r="K86" s="346"/>
      <c r="L86" s="346"/>
      <c r="M86" s="334"/>
      <c r="N86" s="387"/>
      <c r="O86" s="377"/>
      <c r="P86" s="390"/>
      <c r="S86" t="s">
        <v>234</v>
      </c>
      <c r="X86" s="173"/>
    </row>
    <row r="87" spans="1:29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346"/>
      <c r="J87" s="346"/>
      <c r="K87" s="346"/>
      <c r="L87" s="346"/>
      <c r="M87" s="334"/>
      <c r="N87" s="387"/>
      <c r="O87" s="377"/>
      <c r="P87" s="390"/>
      <c r="S87" s="34" t="s">
        <v>206</v>
      </c>
      <c r="T87" s="34"/>
      <c r="U87" s="34"/>
      <c r="W87" s="34"/>
      <c r="X87" s="173"/>
    </row>
    <row r="88" spans="1:29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346"/>
      <c r="J88" s="346"/>
      <c r="K88" s="346"/>
      <c r="L88" s="346"/>
      <c r="M88" s="334"/>
      <c r="N88" s="387"/>
      <c r="O88" s="377"/>
      <c r="P88" s="390"/>
      <c r="S88" s="34"/>
      <c r="T88" s="34" t="s">
        <v>178</v>
      </c>
      <c r="U88" s="280" t="s">
        <v>380</v>
      </c>
      <c r="V88" s="280"/>
      <c r="W88" s="199" t="s">
        <v>193</v>
      </c>
      <c r="X88" s="173"/>
    </row>
    <row r="89" spans="1:29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346"/>
      <c r="J89" s="346"/>
      <c r="K89" s="346"/>
      <c r="L89" s="346"/>
      <c r="M89" s="334"/>
      <c r="N89" s="387"/>
      <c r="O89" s="377"/>
      <c r="P89" s="390"/>
      <c r="R89" t="s">
        <v>54</v>
      </c>
      <c r="S89" s="34" t="s">
        <v>32</v>
      </c>
      <c r="T89" s="34"/>
      <c r="U89" s="168"/>
      <c r="V89" s="168"/>
      <c r="W89" s="34"/>
      <c r="X89" s="173"/>
    </row>
    <row r="90" spans="1:29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346"/>
      <c r="J90" s="346"/>
      <c r="K90" s="346"/>
      <c r="L90" s="346"/>
      <c r="M90" s="334"/>
      <c r="N90" s="387"/>
      <c r="O90" s="377"/>
      <c r="P90" s="390"/>
      <c r="S90" t="s">
        <v>79</v>
      </c>
      <c r="V90" s="34"/>
      <c r="X90" s="173"/>
    </row>
    <row r="91" spans="1:29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346"/>
      <c r="J91" s="346"/>
      <c r="K91" s="346"/>
      <c r="L91" s="346"/>
      <c r="M91" s="334"/>
      <c r="N91" s="387"/>
      <c r="O91" s="377"/>
      <c r="P91" s="390"/>
      <c r="S91" t="s">
        <v>219</v>
      </c>
      <c r="V91" s="198" t="s">
        <v>153</v>
      </c>
      <c r="X91" s="173"/>
    </row>
    <row r="92" spans="1:29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346"/>
      <c r="J92" s="346"/>
      <c r="K92" s="346"/>
      <c r="L92" s="346"/>
      <c r="M92" s="334"/>
      <c r="N92" s="387"/>
      <c r="O92" s="377"/>
      <c r="P92" s="390"/>
      <c r="R92" t="s">
        <v>179</v>
      </c>
      <c r="S92" s="34" t="s">
        <v>24</v>
      </c>
      <c r="V92" s="34"/>
      <c r="X92" s="173"/>
    </row>
    <row r="93" spans="1:29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346"/>
      <c r="J93" s="346"/>
      <c r="K93" s="346"/>
      <c r="L93" s="346"/>
      <c r="M93" s="334"/>
      <c r="N93" s="387"/>
      <c r="O93" s="377"/>
      <c r="P93" s="390"/>
      <c r="S93" t="s">
        <v>81</v>
      </c>
      <c r="V93" s="34"/>
      <c r="X93" s="173"/>
    </row>
    <row r="94" spans="1:29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346"/>
      <c r="J94" s="346"/>
      <c r="K94" s="346"/>
      <c r="L94" s="346"/>
      <c r="M94" s="334"/>
      <c r="N94" s="387"/>
      <c r="O94" s="377"/>
      <c r="P94" s="390"/>
      <c r="S94" t="s">
        <v>381</v>
      </c>
      <c r="V94" s="198" t="s">
        <v>153</v>
      </c>
      <c r="X94" s="173"/>
    </row>
    <row r="95" spans="1:29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346"/>
      <c r="J95" s="346"/>
      <c r="K95" s="346"/>
      <c r="L95" s="346"/>
      <c r="M95" s="334"/>
      <c r="N95" s="387"/>
      <c r="O95" s="377"/>
      <c r="P95" s="390"/>
      <c r="S95" t="s">
        <v>219</v>
      </c>
      <c r="V95" s="198" t="s">
        <v>153</v>
      </c>
      <c r="W95" s="195" t="s">
        <v>382</v>
      </c>
      <c r="X95" s="189"/>
      <c r="Y95" s="189"/>
    </row>
    <row r="96" spans="1:29" ht="19.5" customHeight="1" x14ac:dyDescent="0.25">
      <c r="A96" s="311"/>
      <c r="B96" s="314"/>
      <c r="C96" s="296"/>
      <c r="D96" s="298"/>
      <c r="E96" s="304"/>
      <c r="F96" s="304"/>
      <c r="G96" s="286"/>
      <c r="H96" s="286"/>
      <c r="I96" s="347"/>
      <c r="J96" s="347"/>
      <c r="K96" s="347"/>
      <c r="L96" s="347"/>
      <c r="M96" s="335"/>
      <c r="N96" s="388"/>
      <c r="O96" s="378"/>
      <c r="P96" s="391"/>
      <c r="Q96" s="62">
        <v>0.16666666666666666</v>
      </c>
    </row>
    <row r="97" spans="1:29" ht="19.5" customHeight="1" x14ac:dyDescent="0.25">
      <c r="A97" s="309" t="s">
        <v>31</v>
      </c>
      <c r="B97" s="312">
        <f>SUM(B85+1)</f>
        <v>46318</v>
      </c>
      <c r="C97" s="290" t="s">
        <v>326</v>
      </c>
      <c r="D97" s="292"/>
      <c r="E97" s="299"/>
      <c r="F97" s="299"/>
      <c r="G97" s="284">
        <v>0.33611111111111114</v>
      </c>
      <c r="H97" s="284">
        <v>0.52083333333333337</v>
      </c>
      <c r="I97" s="287">
        <v>0.5625</v>
      </c>
      <c r="J97" s="287">
        <v>0.68888888888888888</v>
      </c>
      <c r="K97" s="299"/>
      <c r="L97" s="299"/>
      <c r="M97" s="318">
        <f>(F114-E114)+(L114-K114)</f>
        <v>0</v>
      </c>
      <c r="N97" s="321">
        <f>(H97-G97)</f>
        <v>0.18472222222222223</v>
      </c>
      <c r="O97" s="324">
        <f>(J97-I97)</f>
        <v>0.12638888888888888</v>
      </c>
      <c r="P97" s="327">
        <f>SUM(M97:O114)</f>
        <v>0.31111111111111112</v>
      </c>
      <c r="R97" t="s">
        <v>233</v>
      </c>
      <c r="S97" t="s">
        <v>42</v>
      </c>
    </row>
    <row r="98" spans="1:29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S98" t="s">
        <v>234</v>
      </c>
    </row>
    <row r="99" spans="1:29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S99" s="34" t="s">
        <v>206</v>
      </c>
      <c r="T99" s="34"/>
      <c r="U99" s="34"/>
      <c r="W99" s="34"/>
    </row>
    <row r="100" spans="1:29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/>
      <c r="T100" s="34" t="s">
        <v>178</v>
      </c>
      <c r="U100" s="280" t="s">
        <v>380</v>
      </c>
      <c r="V100" s="280"/>
      <c r="W100" s="199" t="s">
        <v>193</v>
      </c>
    </row>
    <row r="101" spans="1:29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/>
      <c r="T101" s="34" t="s">
        <v>192</v>
      </c>
      <c r="U101" s="168"/>
      <c r="V101" s="168"/>
      <c r="W101" s="199" t="s">
        <v>193</v>
      </c>
    </row>
    <row r="102" spans="1:29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34"/>
      <c r="T102" s="34"/>
      <c r="U102" s="168" t="s">
        <v>384</v>
      </c>
      <c r="V102" s="168"/>
      <c r="W102" s="34"/>
      <c r="X102" s="216" t="s">
        <v>201</v>
      </c>
      <c r="Y102" s="218">
        <v>1025231</v>
      </c>
      <c r="Z102" s="203" t="s">
        <v>385</v>
      </c>
      <c r="AA102" s="188"/>
      <c r="AB102" s="188"/>
      <c r="AC102" s="188"/>
    </row>
    <row r="103" spans="1:29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S103" s="34" t="s">
        <v>319</v>
      </c>
      <c r="T103" s="34"/>
      <c r="U103" s="168"/>
      <c r="V103" s="168"/>
      <c r="W103" s="34"/>
      <c r="Y103" s="174"/>
      <c r="Z103" s="34"/>
    </row>
    <row r="104" spans="1:29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S104" s="34"/>
      <c r="T104" s="34" t="s">
        <v>215</v>
      </c>
      <c r="U104" s="280" t="s">
        <v>283</v>
      </c>
      <c r="V104" s="280"/>
      <c r="W104" s="34"/>
      <c r="Y104" s="174"/>
      <c r="Z104" s="34"/>
    </row>
    <row r="105" spans="1:29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S105" s="34"/>
      <c r="T105" s="34"/>
      <c r="U105" s="168" t="s">
        <v>386</v>
      </c>
      <c r="V105" s="168"/>
      <c r="W105" s="199" t="s">
        <v>193</v>
      </c>
      <c r="X105" s="216" t="s">
        <v>201</v>
      </c>
      <c r="Y105" s="218">
        <v>1025232</v>
      </c>
      <c r="Z105" s="203" t="s">
        <v>365</v>
      </c>
      <c r="AA105" s="188"/>
      <c r="AB105" s="188"/>
    </row>
    <row r="106" spans="1:29" ht="19.5" customHeight="1" x14ac:dyDescent="0.25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R106" s="34" t="s">
        <v>172</v>
      </c>
      <c r="S106" s="190"/>
      <c r="T106" s="34"/>
      <c r="U106" s="168"/>
      <c r="V106" s="168"/>
      <c r="W106" s="34"/>
    </row>
    <row r="107" spans="1:29" ht="19.5" customHeight="1" x14ac:dyDescent="0.25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R107" s="34"/>
      <c r="S107" s="34" t="s">
        <v>191</v>
      </c>
      <c r="T107" s="34"/>
      <c r="U107" s="168"/>
      <c r="V107" s="168"/>
      <c r="W107" s="34"/>
    </row>
    <row r="108" spans="1:29" ht="19.5" customHeight="1" x14ac:dyDescent="0.25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S108" s="34" t="s">
        <v>214</v>
      </c>
      <c r="T108" s="34"/>
      <c r="U108" s="34"/>
      <c r="V108" s="34"/>
      <c r="W108" s="34"/>
    </row>
    <row r="109" spans="1:29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S109" s="34"/>
      <c r="T109" s="34" t="s">
        <v>192</v>
      </c>
      <c r="U109" s="280" t="s">
        <v>194</v>
      </c>
      <c r="V109" s="280"/>
      <c r="W109" s="199" t="s">
        <v>193</v>
      </c>
    </row>
    <row r="110" spans="1:29" ht="19.5" customHeight="1" x14ac:dyDescent="0.25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  <c r="S110" s="34"/>
      <c r="T110" s="34"/>
      <c r="U110" s="168"/>
      <c r="V110" s="168"/>
      <c r="W110" s="34"/>
    </row>
    <row r="111" spans="1:29" ht="19.5" customHeight="1" x14ac:dyDescent="0.25">
      <c r="A111" s="310"/>
      <c r="B111" s="313"/>
      <c r="C111" s="293"/>
      <c r="D111" s="295"/>
      <c r="E111" s="300"/>
      <c r="F111" s="300"/>
      <c r="G111" s="285"/>
      <c r="H111" s="285"/>
      <c r="I111" s="288"/>
      <c r="J111" s="288"/>
      <c r="K111" s="300"/>
      <c r="L111" s="300"/>
      <c r="M111" s="319"/>
      <c r="N111" s="322"/>
      <c r="O111" s="325"/>
      <c r="P111" s="328"/>
      <c r="S111" s="34"/>
      <c r="T111" s="34"/>
      <c r="U111" s="168"/>
      <c r="V111" s="168"/>
      <c r="W111" s="34"/>
    </row>
    <row r="112" spans="1:29" ht="19.5" customHeight="1" x14ac:dyDescent="0.25">
      <c r="A112" s="310"/>
      <c r="B112" s="313"/>
      <c r="C112" s="293"/>
      <c r="D112" s="295"/>
      <c r="E112" s="300"/>
      <c r="F112" s="300"/>
      <c r="G112" s="285"/>
      <c r="H112" s="285"/>
      <c r="I112" s="288"/>
      <c r="J112" s="288"/>
      <c r="K112" s="300"/>
      <c r="L112" s="300"/>
      <c r="M112" s="319"/>
      <c r="N112" s="322"/>
      <c r="O112" s="325"/>
      <c r="P112" s="328"/>
      <c r="S112" s="34"/>
      <c r="T112" s="34"/>
      <c r="U112" s="168"/>
      <c r="V112" s="168"/>
      <c r="W112" s="34"/>
    </row>
    <row r="113" spans="1:23" ht="19.5" customHeight="1" x14ac:dyDescent="0.25">
      <c r="A113" s="310"/>
      <c r="B113" s="313"/>
      <c r="C113" s="293"/>
      <c r="D113" s="295"/>
      <c r="E113" s="300"/>
      <c r="F113" s="300"/>
      <c r="G113" s="285"/>
      <c r="H113" s="285"/>
      <c r="I113" s="288"/>
      <c r="J113" s="288"/>
      <c r="K113" s="300"/>
      <c r="L113" s="300"/>
      <c r="M113" s="319"/>
      <c r="N113" s="322"/>
      <c r="O113" s="325"/>
      <c r="P113" s="328"/>
      <c r="S113" s="34"/>
      <c r="T113" s="34"/>
      <c r="U113" s="168"/>
      <c r="V113" s="168"/>
      <c r="W113" s="34"/>
    </row>
    <row r="114" spans="1:23" ht="19.5" customHeight="1" x14ac:dyDescent="0.25">
      <c r="A114" s="311"/>
      <c r="B114" s="314"/>
      <c r="C114" s="296"/>
      <c r="D114" s="298"/>
      <c r="E114" s="301"/>
      <c r="F114" s="301"/>
      <c r="G114" s="286"/>
      <c r="H114" s="286"/>
      <c r="I114" s="289"/>
      <c r="J114" s="289"/>
      <c r="K114" s="301"/>
      <c r="L114" s="301"/>
      <c r="M114" s="320"/>
      <c r="N114" s="323"/>
      <c r="O114" s="326"/>
      <c r="P114" s="329"/>
      <c r="Q114" s="62">
        <v>0.29166666666666669</v>
      </c>
      <c r="W114" s="34"/>
    </row>
    <row r="115" spans="1:23" ht="19.5" customHeight="1" x14ac:dyDescent="0.25">
      <c r="A115" s="35" t="s">
        <v>34</v>
      </c>
      <c r="B115" s="36">
        <f>SUM(B97+1)</f>
        <v>46319</v>
      </c>
      <c r="C115" s="290"/>
      <c r="D115" s="292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</row>
    <row r="116" spans="1:23" ht="19.5" customHeight="1" x14ac:dyDescent="0.25">
      <c r="A116" s="37" t="s">
        <v>35</v>
      </c>
      <c r="B116" s="36">
        <f>SUM(B115+1)</f>
        <v>46320</v>
      </c>
      <c r="C116" s="296"/>
      <c r="D116" s="298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</row>
    <row r="117" spans="1:23" ht="30" customHeight="1" x14ac:dyDescent="0.25">
      <c r="A117" s="38"/>
      <c r="B117" s="38"/>
      <c r="C117" s="38"/>
      <c r="D117" s="38"/>
      <c r="E117" s="39"/>
      <c r="F117" s="40"/>
      <c r="G117" s="40"/>
      <c r="H117" s="38"/>
      <c r="I117" s="38"/>
      <c r="J117" s="38"/>
      <c r="K117" s="41"/>
      <c r="L117" s="41"/>
      <c r="M117" s="41"/>
      <c r="N117" s="38"/>
    </row>
    <row r="118" spans="1:23" ht="30.75" customHeight="1" x14ac:dyDescent="0.25">
      <c r="A118" s="38"/>
      <c r="B118" s="38"/>
      <c r="C118" s="38"/>
      <c r="D118" s="38"/>
      <c r="F118" s="38"/>
      <c r="G118" s="38"/>
      <c r="H118" s="38"/>
      <c r="I118" s="38"/>
      <c r="J118" s="330" t="s">
        <v>36</v>
      </c>
      <c r="K118" s="330"/>
      <c r="L118" s="330"/>
      <c r="M118" s="108">
        <f>SUM(M9+M37+M67+M85+M97+M115+M116)</f>
        <v>0</v>
      </c>
      <c r="N118" s="110">
        <f>SUM(N9+N37+N67+N85+N97+N115+N116)</f>
        <v>0.93888888888888911</v>
      </c>
      <c r="O118" s="109">
        <f>SUM(O9+O37+O67+O85+O97+O115+O116)</f>
        <v>0.69374999999999998</v>
      </c>
      <c r="P118" s="111">
        <f>SUM(P9+P37+P67+P85+P97+P115+P116)</f>
        <v>1.632638888888889</v>
      </c>
    </row>
    <row r="119" spans="1:23" ht="30.75" customHeight="1" x14ac:dyDescent="0.25">
      <c r="A119" s="38"/>
      <c r="B119" s="38"/>
      <c r="C119" s="38"/>
      <c r="D119" s="38"/>
      <c r="F119" s="38"/>
      <c r="G119" s="38"/>
      <c r="H119" s="38"/>
      <c r="I119" s="38"/>
      <c r="J119" s="330" t="s">
        <v>37</v>
      </c>
      <c r="K119" s="330"/>
      <c r="L119" s="331"/>
      <c r="M119" s="42"/>
      <c r="N119" s="51">
        <f>SUM(Q9:Q116)</f>
        <v>1.3333333333333335</v>
      </c>
      <c r="O119" s="43"/>
      <c r="P119" s="58"/>
      <c r="Q119" s="63"/>
      <c r="R119" s="58"/>
    </row>
    <row r="120" spans="1:23" ht="30.75" customHeight="1" x14ac:dyDescent="0.25">
      <c r="A120" s="38"/>
      <c r="B120" s="38"/>
      <c r="C120" s="38"/>
      <c r="D120" s="38"/>
      <c r="F120" s="38"/>
      <c r="G120" s="38"/>
      <c r="H120" s="38"/>
      <c r="I120" s="38"/>
      <c r="J120" s="330" t="s">
        <v>38</v>
      </c>
      <c r="K120" s="330"/>
      <c r="L120" s="331"/>
      <c r="M120" s="42"/>
      <c r="N120" s="51">
        <f>SUM(P118-N119)</f>
        <v>0.29930555555555549</v>
      </c>
      <c r="O120" s="43"/>
      <c r="Q120" s="64"/>
    </row>
    <row r="121" spans="1:23" ht="30.75" customHeight="1" x14ac:dyDescent="0.25">
      <c r="A121" s="38"/>
      <c r="B121" s="38"/>
      <c r="C121" s="38"/>
      <c r="D121" s="38"/>
      <c r="F121" s="38"/>
      <c r="G121" s="38"/>
      <c r="H121" s="38"/>
      <c r="I121" s="38"/>
      <c r="J121" s="330" t="s">
        <v>39</v>
      </c>
      <c r="K121" s="330"/>
      <c r="L121" s="331"/>
      <c r="M121" s="42"/>
      <c r="N121" s="51">
        <f>'SEM42'!O112</f>
        <v>13.570138888888886</v>
      </c>
      <c r="O121" s="43"/>
      <c r="R121" s="54"/>
    </row>
    <row r="122" spans="1:23" ht="30.75" customHeight="1" x14ac:dyDescent="0.25">
      <c r="H122" s="38"/>
      <c r="I122" s="38"/>
      <c r="J122" s="330" t="s">
        <v>40</v>
      </c>
      <c r="K122" s="330"/>
      <c r="L122" s="331"/>
      <c r="M122" s="44"/>
      <c r="N122" s="52">
        <f>N120+N121</f>
        <v>13.869444444444442</v>
      </c>
      <c r="O122" s="45"/>
    </row>
    <row r="129" spans="6:9" x14ac:dyDescent="0.25">
      <c r="F129" s="38"/>
      <c r="G129" s="38"/>
      <c r="H129" s="38"/>
      <c r="I129" s="38"/>
    </row>
    <row r="130" spans="6:9" x14ac:dyDescent="0.25">
      <c r="F130" s="38"/>
      <c r="G130" s="38"/>
      <c r="H130" s="38"/>
      <c r="I130" s="38"/>
    </row>
    <row r="131" spans="6:9" x14ac:dyDescent="0.25">
      <c r="F131" s="38"/>
      <c r="G131" s="38"/>
      <c r="H131" s="38"/>
      <c r="I131" s="38"/>
    </row>
    <row r="132" spans="6:9" x14ac:dyDescent="0.25">
      <c r="F132" s="38"/>
      <c r="G132" s="38"/>
      <c r="H132" s="38"/>
      <c r="I132" s="38"/>
    </row>
    <row r="133" spans="6:9" x14ac:dyDescent="0.25">
      <c r="F133" s="38"/>
      <c r="G133" s="38"/>
      <c r="H133" s="38"/>
      <c r="I133" s="38"/>
    </row>
    <row r="134" spans="6:9" x14ac:dyDescent="0.25">
      <c r="F134" s="38"/>
      <c r="G134" s="38"/>
      <c r="H134" s="38"/>
      <c r="I134" s="38"/>
    </row>
  </sheetData>
  <mergeCells count="116">
    <mergeCell ref="U109:V109"/>
    <mergeCell ref="U104:V104"/>
    <mergeCell ref="N115:N116"/>
    <mergeCell ref="O115:O116"/>
    <mergeCell ref="P115:P116"/>
    <mergeCell ref="I115:I116"/>
    <mergeCell ref="J115:J116"/>
    <mergeCell ref="K115:K116"/>
    <mergeCell ref="L115:L116"/>
    <mergeCell ref="M115:M116"/>
    <mergeCell ref="Q6:Q7"/>
    <mergeCell ref="C115:D116"/>
    <mergeCell ref="E115:E116"/>
    <mergeCell ref="F115:F116"/>
    <mergeCell ref="G115:G116"/>
    <mergeCell ref="H115:H116"/>
    <mergeCell ref="K85:K96"/>
    <mergeCell ref="K97:K114"/>
    <mergeCell ref="E85:E96"/>
    <mergeCell ref="F85:F96"/>
    <mergeCell ref="F97:F114"/>
    <mergeCell ref="E97:E114"/>
    <mergeCell ref="H85:H96"/>
    <mergeCell ref="H97:H114"/>
    <mergeCell ref="C85:D96"/>
    <mergeCell ref="C97:D114"/>
    <mergeCell ref="G85:G96"/>
    <mergeCell ref="G97:G114"/>
    <mergeCell ref="J9:J36"/>
    <mergeCell ref="J37:J66"/>
    <mergeCell ref="J67:J84"/>
    <mergeCell ref="J85:J96"/>
    <mergeCell ref="J97:J114"/>
    <mergeCell ref="L9:L36"/>
    <mergeCell ref="A1:N1"/>
    <mergeCell ref="G6:H6"/>
    <mergeCell ref="I6:J6"/>
    <mergeCell ref="K6:L6"/>
    <mergeCell ref="M6:P6"/>
    <mergeCell ref="C9:D36"/>
    <mergeCell ref="C37:D66"/>
    <mergeCell ref="C67:D84"/>
    <mergeCell ref="H9:H36"/>
    <mergeCell ref="H37:H66"/>
    <mergeCell ref="H67:H84"/>
    <mergeCell ref="G67:G84"/>
    <mergeCell ref="K9:K36"/>
    <mergeCell ref="K37:K66"/>
    <mergeCell ref="K67:K84"/>
    <mergeCell ref="E9:E36"/>
    <mergeCell ref="E37:E66"/>
    <mergeCell ref="F9:F36"/>
    <mergeCell ref="F37:F66"/>
    <mergeCell ref="E67:E84"/>
    <mergeCell ref="F67:F84"/>
    <mergeCell ref="G9:G36"/>
    <mergeCell ref="G37:G66"/>
    <mergeCell ref="L37:L66"/>
    <mergeCell ref="J122:L122"/>
    <mergeCell ref="J118:L118"/>
    <mergeCell ref="J119:L119"/>
    <mergeCell ref="J120:L120"/>
    <mergeCell ref="J121:L121"/>
    <mergeCell ref="A97:A114"/>
    <mergeCell ref="B9:B36"/>
    <mergeCell ref="B37:B66"/>
    <mergeCell ref="B67:B84"/>
    <mergeCell ref="B85:B96"/>
    <mergeCell ref="B97:B114"/>
    <mergeCell ref="A9:A36"/>
    <mergeCell ref="A37:A66"/>
    <mergeCell ref="A67:A84"/>
    <mergeCell ref="A85:A96"/>
    <mergeCell ref="I9:I36"/>
    <mergeCell ref="I37:I66"/>
    <mergeCell ref="I67:I84"/>
    <mergeCell ref="I85:I96"/>
    <mergeCell ref="I97:I114"/>
    <mergeCell ref="L67:L84"/>
    <mergeCell ref="L85:L96"/>
    <mergeCell ref="L97:L114"/>
    <mergeCell ref="U82:V82"/>
    <mergeCell ref="U73:V73"/>
    <mergeCell ref="M9:M36"/>
    <mergeCell ref="N9:N36"/>
    <mergeCell ref="O9:O36"/>
    <mergeCell ref="P9:P36"/>
    <mergeCell ref="M37:M66"/>
    <mergeCell ref="N37:N66"/>
    <mergeCell ref="O37:O66"/>
    <mergeCell ref="P37:P66"/>
    <mergeCell ref="U30:V30"/>
    <mergeCell ref="U88:V88"/>
    <mergeCell ref="U100:V100"/>
    <mergeCell ref="T56:U56"/>
    <mergeCell ref="V45:W45"/>
    <mergeCell ref="V46:W46"/>
    <mergeCell ref="V47:W47"/>
    <mergeCell ref="V48:W48"/>
    <mergeCell ref="M97:M114"/>
    <mergeCell ref="N97:N114"/>
    <mergeCell ref="O97:O114"/>
    <mergeCell ref="P97:P114"/>
    <mergeCell ref="M67:M84"/>
    <mergeCell ref="N67:N84"/>
    <mergeCell ref="O67:O84"/>
    <mergeCell ref="P67:P84"/>
    <mergeCell ref="M85:M96"/>
    <mergeCell ref="N85:N96"/>
    <mergeCell ref="O85:O96"/>
    <mergeCell ref="P85:P96"/>
    <mergeCell ref="U77:V77"/>
    <mergeCell ref="U78:V78"/>
    <mergeCell ref="U79:V79"/>
    <mergeCell ref="U80:V80"/>
    <mergeCell ref="U81:V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82">
    <pageSetUpPr fitToPage="1"/>
  </sheetPr>
  <dimension ref="A1:AF134"/>
  <sheetViews>
    <sheetView topLeftCell="A5" zoomScale="90" workbookViewId="0">
      <selection activeCell="U74" sqref="U7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2.81640625" customWidth="1"/>
    <col min="20" max="20" width="17" customWidth="1"/>
    <col min="23" max="23" width="18" customWidth="1"/>
    <col min="24" max="24" width="16.5429687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115</v>
      </c>
      <c r="B5" s="13" t="s">
        <v>3</v>
      </c>
      <c r="C5" s="14">
        <f>SUM('SEM43'!B116+1)</f>
        <v>46321</v>
      </c>
      <c r="D5" s="15" t="s">
        <v>4</v>
      </c>
      <c r="E5" s="16">
        <f>SUM(B116)</f>
        <v>46327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46321</v>
      </c>
      <c r="C9" s="290" t="s">
        <v>400</v>
      </c>
      <c r="D9" s="292"/>
      <c r="E9" s="299"/>
      <c r="F9" s="299"/>
      <c r="G9" s="284">
        <v>0.33611111111111114</v>
      </c>
      <c r="H9" s="284">
        <v>0.52083333333333337</v>
      </c>
      <c r="I9" s="287">
        <v>0.5625</v>
      </c>
      <c r="J9" s="287">
        <v>0.72916666666666663</v>
      </c>
      <c r="K9" s="299"/>
      <c r="L9" s="299"/>
      <c r="M9" s="318">
        <f>(F40-E40)+(L40-K40)</f>
        <v>0</v>
      </c>
      <c r="N9" s="321">
        <f>(H9-G9)</f>
        <v>0.18472222222222223</v>
      </c>
      <c r="O9" s="324">
        <f>(J9-I9)</f>
        <v>0.16666666666666663</v>
      </c>
      <c r="P9" s="327">
        <f>SUM(M9:O40)</f>
        <v>0.35138888888888886</v>
      </c>
      <c r="R9" s="34" t="s">
        <v>233</v>
      </c>
      <c r="S9" s="34" t="s">
        <v>28</v>
      </c>
      <c r="T9" s="34"/>
    </row>
    <row r="10" spans="1:29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R10" s="34"/>
      <c r="S10" t="s">
        <v>234</v>
      </c>
    </row>
    <row r="11" spans="1:29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R11" s="34"/>
      <c r="S11" s="34" t="s">
        <v>206</v>
      </c>
      <c r="T11" s="34"/>
      <c r="U11" s="34"/>
      <c r="W11" s="34"/>
    </row>
    <row r="12" spans="1:29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S12" s="34"/>
      <c r="T12" s="34" t="s">
        <v>178</v>
      </c>
      <c r="U12" s="280" t="s">
        <v>380</v>
      </c>
      <c r="V12" s="280"/>
      <c r="W12" s="199" t="s">
        <v>193</v>
      </c>
    </row>
    <row r="13" spans="1:29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34"/>
      <c r="T13" s="34" t="s">
        <v>192</v>
      </c>
      <c r="U13" s="168"/>
      <c r="V13" s="168"/>
      <c r="W13" s="198" t="s">
        <v>153</v>
      </c>
      <c r="X13" s="216" t="s">
        <v>201</v>
      </c>
      <c r="Y13" s="218">
        <v>1025129</v>
      </c>
      <c r="Z13" s="203" t="s">
        <v>260</v>
      </c>
      <c r="AA13" s="188"/>
      <c r="AB13" s="188"/>
    </row>
    <row r="14" spans="1:29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S14" s="34"/>
      <c r="T14" s="34"/>
      <c r="U14" s="168" t="s">
        <v>384</v>
      </c>
      <c r="V14" s="168"/>
      <c r="W14" s="198" t="s">
        <v>153</v>
      </c>
      <c r="X14" s="216" t="s">
        <v>201</v>
      </c>
      <c r="Y14" s="218">
        <v>1025231</v>
      </c>
      <c r="Z14" s="203" t="s">
        <v>385</v>
      </c>
      <c r="AA14" s="188"/>
      <c r="AB14" s="188"/>
      <c r="AC14" s="188"/>
    </row>
    <row r="15" spans="1:29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s="34" t="s">
        <v>133</v>
      </c>
      <c r="S15" s="34" t="s">
        <v>24</v>
      </c>
      <c r="T15" s="34"/>
      <c r="U15" s="168"/>
      <c r="V15" s="168"/>
      <c r="W15" s="34"/>
    </row>
    <row r="16" spans="1:29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S16" s="34" t="s">
        <v>154</v>
      </c>
      <c r="T16" s="34"/>
      <c r="U16" s="168"/>
      <c r="V16" s="168"/>
      <c r="W16" s="34"/>
    </row>
    <row r="17" spans="1:29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S17" s="34"/>
      <c r="T17" s="34" t="s">
        <v>387</v>
      </c>
      <c r="U17" s="168"/>
      <c r="V17" s="168"/>
      <c r="W17" s="34"/>
      <c r="X17" s="199" t="s">
        <v>193</v>
      </c>
      <c r="Y17" s="216" t="s">
        <v>201</v>
      </c>
      <c r="Z17" s="218">
        <v>1025171</v>
      </c>
      <c r="AA17" s="195" t="s">
        <v>398</v>
      </c>
      <c r="AB17" s="189"/>
    </row>
    <row r="18" spans="1:29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S18" s="34"/>
      <c r="T18" s="34" t="s">
        <v>166</v>
      </c>
      <c r="U18" s="280" t="s">
        <v>388</v>
      </c>
      <c r="V18" s="280"/>
      <c r="W18" s="199" t="s">
        <v>193</v>
      </c>
    </row>
    <row r="19" spans="1:29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S19" s="34"/>
      <c r="T19" s="34" t="s">
        <v>170</v>
      </c>
      <c r="U19" s="280" t="s">
        <v>393</v>
      </c>
      <c r="V19" s="280"/>
      <c r="W19" s="199" t="s">
        <v>193</v>
      </c>
    </row>
    <row r="20" spans="1:29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S20" s="34"/>
      <c r="T20" s="34" t="s">
        <v>389</v>
      </c>
      <c r="U20" s="280" t="s">
        <v>394</v>
      </c>
      <c r="V20" s="280"/>
      <c r="W20" s="199" t="s">
        <v>193</v>
      </c>
    </row>
    <row r="21" spans="1:29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S21" s="34"/>
      <c r="T21" s="34" t="s">
        <v>211</v>
      </c>
      <c r="U21" s="280" t="s">
        <v>395</v>
      </c>
      <c r="V21" s="280"/>
      <c r="W21" s="199" t="s">
        <v>193</v>
      </c>
    </row>
    <row r="22" spans="1:29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S22" s="34"/>
      <c r="T22" s="34" t="s">
        <v>390</v>
      </c>
      <c r="U22" s="280" t="s">
        <v>174</v>
      </c>
      <c r="V22" s="280"/>
      <c r="W22" s="199" t="s">
        <v>193</v>
      </c>
    </row>
    <row r="23" spans="1:29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S23" s="34"/>
      <c r="T23" s="34" t="s">
        <v>391</v>
      </c>
      <c r="U23" s="280" t="s">
        <v>396</v>
      </c>
      <c r="V23" s="280"/>
      <c r="W23" s="199" t="s">
        <v>193</v>
      </c>
    </row>
    <row r="24" spans="1:29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S24" s="34"/>
      <c r="T24" s="34" t="s">
        <v>392</v>
      </c>
      <c r="U24" s="280" t="s">
        <v>222</v>
      </c>
      <c r="V24" s="280"/>
      <c r="W24" s="203" t="s">
        <v>397</v>
      </c>
      <c r="X24" s="188"/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R25" s="34" t="s">
        <v>144</v>
      </c>
      <c r="S25" s="34" t="s">
        <v>28</v>
      </c>
      <c r="T25" s="34"/>
      <c r="U25" s="168"/>
      <c r="V25" s="168"/>
      <c r="W25" s="34"/>
    </row>
    <row r="26" spans="1:29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 t="s">
        <v>150</v>
      </c>
      <c r="T26" s="34"/>
      <c r="U26" s="168"/>
      <c r="V26" s="168"/>
      <c r="W26" s="34"/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S27" s="34"/>
      <c r="T27" s="34" t="s">
        <v>399</v>
      </c>
      <c r="U27" s="168"/>
      <c r="V27" s="168"/>
      <c r="W27" s="34"/>
      <c r="X27" s="198" t="s">
        <v>153</v>
      </c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/>
      <c r="T28" s="34" t="s">
        <v>403</v>
      </c>
      <c r="U28" s="168"/>
      <c r="V28" s="168"/>
      <c r="W28" s="34"/>
      <c r="X28" s="198" t="s">
        <v>153</v>
      </c>
      <c r="Y28" s="216" t="s">
        <v>201</v>
      </c>
      <c r="Z28" s="218">
        <v>1025243</v>
      </c>
      <c r="AA28" s="203" t="s">
        <v>260</v>
      </c>
      <c r="AB28" s="188"/>
      <c r="AC28" s="188"/>
    </row>
    <row r="29" spans="1:29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R29" s="34" t="s">
        <v>179</v>
      </c>
      <c r="S29" s="34" t="s">
        <v>24</v>
      </c>
      <c r="T29" s="34"/>
      <c r="U29" s="168"/>
      <c r="V29" s="168"/>
      <c r="W29" s="34"/>
      <c r="X29" s="34"/>
    </row>
    <row r="30" spans="1:29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 t="s">
        <v>81</v>
      </c>
      <c r="T30" s="34"/>
      <c r="U30" s="168"/>
      <c r="V30" s="168"/>
      <c r="W30" s="34"/>
      <c r="X30" s="34"/>
    </row>
    <row r="31" spans="1:29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S31" s="34" t="s">
        <v>402</v>
      </c>
      <c r="T31" s="34"/>
      <c r="U31" s="168"/>
      <c r="V31" s="168"/>
      <c r="W31" s="34"/>
      <c r="X31" s="199" t="s">
        <v>193</v>
      </c>
    </row>
    <row r="32" spans="1:29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S32" s="34" t="s">
        <v>401</v>
      </c>
      <c r="T32" s="34"/>
      <c r="U32" s="168"/>
      <c r="V32" s="168"/>
      <c r="W32" s="34"/>
      <c r="X32" s="199" t="s">
        <v>193</v>
      </c>
    </row>
    <row r="33" spans="1:28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 t="s">
        <v>145</v>
      </c>
      <c r="S33" s="34" t="s">
        <v>24</v>
      </c>
      <c r="T33" s="34"/>
      <c r="U33" s="168"/>
      <c r="V33" s="168"/>
      <c r="W33" s="34"/>
      <c r="X33" s="34"/>
    </row>
    <row r="34" spans="1:28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s="34" t="s">
        <v>149</v>
      </c>
      <c r="T34" s="34"/>
      <c r="U34" s="168"/>
      <c r="V34" s="168"/>
      <c r="W34" s="34"/>
      <c r="X34" s="34"/>
    </row>
    <row r="35" spans="1:28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34" t="s">
        <v>404</v>
      </c>
      <c r="T35" s="34"/>
      <c r="U35" s="168"/>
      <c r="V35" s="168"/>
      <c r="W35" s="34"/>
      <c r="X35" s="198" t="s">
        <v>153</v>
      </c>
    </row>
    <row r="36" spans="1:28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 t="s">
        <v>172</v>
      </c>
      <c r="S36" s="34" t="s">
        <v>32</v>
      </c>
      <c r="T36" s="34"/>
      <c r="U36" s="168"/>
      <c r="V36" s="168"/>
      <c r="W36" s="34"/>
      <c r="X36" s="34"/>
    </row>
    <row r="37" spans="1:28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s="34" t="s">
        <v>181</v>
      </c>
      <c r="T37" s="34"/>
      <c r="U37" s="168"/>
      <c r="V37" s="168"/>
      <c r="W37" s="34"/>
      <c r="X37" s="34"/>
    </row>
    <row r="38" spans="1:28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34" t="s">
        <v>214</v>
      </c>
      <c r="T38" s="34"/>
      <c r="U38" s="34"/>
      <c r="V38" s="34"/>
      <c r="W38" s="34"/>
      <c r="X38" s="34"/>
    </row>
    <row r="39" spans="1:28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34"/>
      <c r="T39" s="34" t="s">
        <v>192</v>
      </c>
      <c r="U39" s="280" t="s">
        <v>194</v>
      </c>
      <c r="V39" s="280"/>
      <c r="W39" s="199" t="s">
        <v>193</v>
      </c>
      <c r="X39" s="34"/>
      <c r="Y39" s="216" t="s">
        <v>201</v>
      </c>
      <c r="Z39" s="218">
        <v>1025257</v>
      </c>
    </row>
    <row r="40" spans="1:28" ht="19.5" customHeight="1" x14ac:dyDescent="0.25">
      <c r="A40" s="311"/>
      <c r="B40" s="314"/>
      <c r="C40" s="296"/>
      <c r="D40" s="298"/>
      <c r="E40" s="301"/>
      <c r="F40" s="301"/>
      <c r="G40" s="286"/>
      <c r="H40" s="286"/>
      <c r="I40" s="289"/>
      <c r="J40" s="289"/>
      <c r="K40" s="301"/>
      <c r="L40" s="301"/>
      <c r="M40" s="320"/>
      <c r="N40" s="323"/>
      <c r="O40" s="326"/>
      <c r="P40" s="329"/>
      <c r="Q40" s="62">
        <v>0.29166666666666669</v>
      </c>
      <c r="S40" s="34"/>
    </row>
    <row r="41" spans="1:28" ht="19.5" customHeight="1" x14ac:dyDescent="0.25">
      <c r="A41" s="309" t="s">
        <v>22</v>
      </c>
      <c r="B41" s="312">
        <f>SUM(B9+1)</f>
        <v>46322</v>
      </c>
      <c r="C41" s="290" t="s">
        <v>412</v>
      </c>
      <c r="D41" s="292"/>
      <c r="E41" s="299"/>
      <c r="F41" s="299"/>
      <c r="G41" s="284">
        <v>0.29166666666666669</v>
      </c>
      <c r="H41" s="284">
        <v>0.52083333333333337</v>
      </c>
      <c r="I41" s="287">
        <v>0.54166666666666663</v>
      </c>
      <c r="J41" s="287">
        <v>0.73124999999999996</v>
      </c>
      <c r="K41" s="299"/>
      <c r="L41" s="299"/>
      <c r="M41" s="318">
        <f>(F65-E65)+(L65-K65)</f>
        <v>0</v>
      </c>
      <c r="N41" s="321">
        <f>(H41-G41)</f>
        <v>0.22916666666666669</v>
      </c>
      <c r="O41" s="324">
        <f>(J41-I41)</f>
        <v>0.18958333333333333</v>
      </c>
      <c r="P41" s="327">
        <f>SUM(M41:O65)</f>
        <v>0.41875000000000001</v>
      </c>
      <c r="R41" s="34" t="s">
        <v>172</v>
      </c>
      <c r="S41" s="34" t="s">
        <v>33</v>
      </c>
      <c r="T41" s="34"/>
      <c r="U41" s="168"/>
      <c r="V41" s="168"/>
      <c r="W41" s="34"/>
      <c r="X41" s="34"/>
    </row>
    <row r="42" spans="1:28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S42" s="34" t="s">
        <v>181</v>
      </c>
      <c r="T42" s="34"/>
      <c r="U42" s="168"/>
      <c r="V42" s="168"/>
      <c r="W42" s="34"/>
    </row>
    <row r="43" spans="1:28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S43" s="34" t="s">
        <v>214</v>
      </c>
      <c r="T43" s="34"/>
      <c r="U43" s="34"/>
      <c r="V43" s="34"/>
      <c r="W43" s="34"/>
    </row>
    <row r="44" spans="1:28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s="34"/>
      <c r="T44" s="34" t="s">
        <v>192</v>
      </c>
      <c r="U44" s="280" t="s">
        <v>194</v>
      </c>
      <c r="V44" s="280"/>
      <c r="W44" s="198" t="s">
        <v>153</v>
      </c>
      <c r="X44" s="220" t="s">
        <v>201</v>
      </c>
      <c r="Y44" s="219">
        <v>1025257</v>
      </c>
      <c r="Z44" s="195" t="s">
        <v>260</v>
      </c>
      <c r="AA44" s="189"/>
      <c r="AB44" s="189"/>
    </row>
    <row r="45" spans="1:28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R45" s="34" t="s">
        <v>233</v>
      </c>
      <c r="S45" s="34" t="s">
        <v>23</v>
      </c>
      <c r="T45" s="34"/>
    </row>
    <row r="46" spans="1:28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R46" s="34"/>
      <c r="S46" t="s">
        <v>234</v>
      </c>
    </row>
    <row r="47" spans="1:28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22"/>
      <c r="O47" s="325"/>
      <c r="P47" s="328"/>
      <c r="R47" s="34"/>
      <c r="S47" s="34" t="s">
        <v>206</v>
      </c>
      <c r="T47" s="34"/>
      <c r="U47" s="34"/>
      <c r="W47" s="34"/>
    </row>
    <row r="48" spans="1:28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22"/>
      <c r="O48" s="325"/>
      <c r="P48" s="328"/>
      <c r="S48" s="34"/>
      <c r="T48" s="34" t="s">
        <v>178</v>
      </c>
      <c r="U48" s="280" t="s">
        <v>380</v>
      </c>
      <c r="V48" s="280"/>
      <c r="W48" s="199" t="s">
        <v>193</v>
      </c>
    </row>
    <row r="49" spans="1:32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/>
      <c r="T49" s="34" t="s">
        <v>192</v>
      </c>
      <c r="U49" s="168"/>
      <c r="V49" s="168"/>
      <c r="W49" s="198" t="s">
        <v>153</v>
      </c>
      <c r="X49" s="216" t="s">
        <v>201</v>
      </c>
      <c r="Y49" s="218">
        <v>1025129</v>
      </c>
      <c r="Z49" s="203" t="s">
        <v>260</v>
      </c>
      <c r="AA49" s="188"/>
      <c r="AB49" s="188"/>
    </row>
    <row r="50" spans="1:32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/>
      <c r="T50" s="34"/>
      <c r="U50" s="168" t="s">
        <v>384</v>
      </c>
      <c r="V50" s="168"/>
      <c r="W50" s="198" t="s">
        <v>153</v>
      </c>
      <c r="X50" s="220" t="s">
        <v>201</v>
      </c>
      <c r="Y50" s="219">
        <v>1025231</v>
      </c>
      <c r="Z50" s="195" t="s">
        <v>385</v>
      </c>
      <c r="AA50" s="189"/>
      <c r="AB50" s="189"/>
      <c r="AC50" s="189"/>
    </row>
    <row r="51" spans="1:32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S51" s="34" t="s">
        <v>409</v>
      </c>
      <c r="T51" s="34"/>
      <c r="U51" s="168"/>
      <c r="V51" s="168"/>
      <c r="W51" s="198" t="s">
        <v>153</v>
      </c>
      <c r="Y51" s="174"/>
      <c r="Z51" s="189" t="s">
        <v>405</v>
      </c>
      <c r="AA51" s="189"/>
      <c r="AB51" s="189"/>
      <c r="AC51" s="189"/>
      <c r="AD51" s="189"/>
      <c r="AE51" s="189"/>
      <c r="AF51" s="189"/>
    </row>
    <row r="52" spans="1:32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S52" s="34"/>
      <c r="T52" s="34"/>
      <c r="U52" s="168"/>
      <c r="V52" s="168"/>
      <c r="W52" s="34"/>
      <c r="Y52" s="174"/>
      <c r="Z52" s="34" t="s">
        <v>411</v>
      </c>
    </row>
    <row r="53" spans="1:32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s="34" t="s">
        <v>410</v>
      </c>
      <c r="T53" s="34"/>
      <c r="U53" s="168"/>
      <c r="V53" s="168"/>
      <c r="W53" s="198" t="s">
        <v>153</v>
      </c>
      <c r="X53" s="220" t="s">
        <v>201</v>
      </c>
      <c r="Y53" s="219">
        <v>1025278</v>
      </c>
      <c r="Z53" s="195" t="s">
        <v>260</v>
      </c>
      <c r="AA53" s="189"/>
      <c r="AB53" s="189"/>
    </row>
    <row r="54" spans="1:32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S54" s="34"/>
      <c r="T54" s="34" t="s">
        <v>415</v>
      </c>
      <c r="U54" s="280" t="s">
        <v>416</v>
      </c>
      <c r="V54" s="280"/>
      <c r="W54" s="34"/>
      <c r="Y54" s="174"/>
      <c r="Z54" s="34"/>
    </row>
    <row r="55" spans="1:32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 t="s">
        <v>54</v>
      </c>
      <c r="S55" s="34" t="s">
        <v>24</v>
      </c>
    </row>
    <row r="56" spans="1:32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 t="s">
        <v>79</v>
      </c>
    </row>
    <row r="57" spans="1:32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/>
      <c r="S57" s="34" t="s">
        <v>406</v>
      </c>
      <c r="W57" s="198" t="s">
        <v>153</v>
      </c>
    </row>
    <row r="58" spans="1:32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s="34" t="s">
        <v>179</v>
      </c>
      <c r="S58" s="34" t="s">
        <v>24</v>
      </c>
    </row>
    <row r="59" spans="1:32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R59" s="34"/>
      <c r="S59" s="34" t="s">
        <v>81</v>
      </c>
    </row>
    <row r="60" spans="1:32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R60" s="34"/>
      <c r="S60" s="34" t="s">
        <v>407</v>
      </c>
      <c r="W60" s="198" t="s">
        <v>153</v>
      </c>
    </row>
    <row r="61" spans="1:32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R61" s="34"/>
      <c r="S61" s="34" t="s">
        <v>408</v>
      </c>
      <c r="W61" s="198" t="s">
        <v>153</v>
      </c>
    </row>
    <row r="62" spans="1:32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R62" s="34" t="s">
        <v>413</v>
      </c>
      <c r="S62" s="34" t="s">
        <v>24</v>
      </c>
      <c r="W62" s="34"/>
    </row>
    <row r="63" spans="1:32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R63" s="34"/>
      <c r="S63" s="34" t="s">
        <v>308</v>
      </c>
      <c r="W63" s="34"/>
    </row>
    <row r="64" spans="1:32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R64" s="34"/>
      <c r="S64" s="34" t="s">
        <v>414</v>
      </c>
      <c r="W64" s="198" t="s">
        <v>153</v>
      </c>
    </row>
    <row r="65" spans="1:28" ht="19.5" customHeight="1" x14ac:dyDescent="0.25">
      <c r="A65" s="311"/>
      <c r="B65" s="314"/>
      <c r="C65" s="296"/>
      <c r="D65" s="298"/>
      <c r="E65" s="301"/>
      <c r="F65" s="301"/>
      <c r="G65" s="286"/>
      <c r="H65" s="286"/>
      <c r="I65" s="289"/>
      <c r="J65" s="289"/>
      <c r="K65" s="301"/>
      <c r="L65" s="301"/>
      <c r="M65" s="320"/>
      <c r="N65" s="323"/>
      <c r="O65" s="326"/>
      <c r="P65" s="329"/>
      <c r="Q65" s="62">
        <v>0.29166666666666669</v>
      </c>
    </row>
    <row r="66" spans="1:28" ht="19.5" customHeight="1" x14ac:dyDescent="0.25">
      <c r="A66" s="309" t="s">
        <v>26</v>
      </c>
      <c r="B66" s="312">
        <f>SUM(B41+1)</f>
        <v>46323</v>
      </c>
      <c r="C66" s="290" t="s">
        <v>420</v>
      </c>
      <c r="D66" s="292"/>
      <c r="E66" s="299"/>
      <c r="F66" s="299"/>
      <c r="G66" s="284">
        <v>0.30763888888888891</v>
      </c>
      <c r="H66" s="284">
        <v>0.53125</v>
      </c>
      <c r="I66" s="287">
        <v>0.5625</v>
      </c>
      <c r="J66" s="287">
        <v>0.72569444444444442</v>
      </c>
      <c r="K66" s="299"/>
      <c r="L66" s="299"/>
      <c r="M66" s="318">
        <f t="shared" ref="M66" si="0">(F90-E90)+(L90-K90)</f>
        <v>0</v>
      </c>
      <c r="N66" s="321">
        <f t="shared" ref="N66" si="1">(H66-G66)</f>
        <v>0.22361111111111109</v>
      </c>
      <c r="O66" s="324">
        <f t="shared" ref="O66" si="2">(J66-I66)</f>
        <v>0.16319444444444442</v>
      </c>
      <c r="P66" s="327">
        <f t="shared" ref="P66" si="3">SUM(M66:O90)</f>
        <v>0.38680555555555551</v>
      </c>
      <c r="R66" s="34" t="s">
        <v>172</v>
      </c>
      <c r="S66" s="34" t="s">
        <v>24</v>
      </c>
    </row>
    <row r="67" spans="1:28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R67" s="34"/>
      <c r="S67" s="34" t="s">
        <v>181</v>
      </c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 t="s">
        <v>417</v>
      </c>
      <c r="W68" s="199" t="s">
        <v>193</v>
      </c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R69" t="s">
        <v>233</v>
      </c>
      <c r="S69" s="34" t="s">
        <v>28</v>
      </c>
    </row>
    <row r="70" spans="1:28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t="s">
        <v>234</v>
      </c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s="34"/>
      <c r="S71" s="34" t="s">
        <v>206</v>
      </c>
      <c r="T71" s="34"/>
      <c r="U71" s="34"/>
      <c r="W71" s="34"/>
    </row>
    <row r="72" spans="1:28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R72" s="34"/>
      <c r="S72" s="34"/>
      <c r="T72" s="34" t="s">
        <v>178</v>
      </c>
      <c r="U72" s="280" t="s">
        <v>380</v>
      </c>
      <c r="V72" s="280"/>
      <c r="W72" s="199" t="s">
        <v>193</v>
      </c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R73" s="34" t="s">
        <v>133</v>
      </c>
      <c r="S73" s="34" t="s">
        <v>33</v>
      </c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R74" s="34"/>
      <c r="S74" s="34" t="s">
        <v>154</v>
      </c>
    </row>
    <row r="75" spans="1:28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R75" s="34"/>
      <c r="S75" s="34" t="s">
        <v>418</v>
      </c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R76" s="34"/>
      <c r="S76" s="34"/>
      <c r="T76" t="s">
        <v>166</v>
      </c>
      <c r="U76" s="348" t="s">
        <v>388</v>
      </c>
      <c r="V76" s="283"/>
      <c r="W76" s="198" t="s">
        <v>153</v>
      </c>
      <c r="X76" s="220" t="s">
        <v>201</v>
      </c>
      <c r="Y76" s="219">
        <v>1025171</v>
      </c>
      <c r="Z76" s="195" t="s">
        <v>257</v>
      </c>
      <c r="AA76" s="189"/>
      <c r="AB76" s="189"/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R77" s="34"/>
      <c r="S77" s="34"/>
      <c r="T77" t="s">
        <v>170</v>
      </c>
      <c r="U77" s="348" t="s">
        <v>393</v>
      </c>
      <c r="V77" s="283"/>
      <c r="W77" s="198" t="s">
        <v>153</v>
      </c>
    </row>
    <row r="78" spans="1:28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R78" s="34"/>
      <c r="S78" s="34"/>
      <c r="T78" t="s">
        <v>424</v>
      </c>
      <c r="U78" s="348" t="s">
        <v>394</v>
      </c>
      <c r="V78" s="283"/>
      <c r="W78" s="198" t="s">
        <v>153</v>
      </c>
    </row>
    <row r="79" spans="1:28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22"/>
      <c r="O79" s="325"/>
      <c r="P79" s="328"/>
      <c r="R79" s="34"/>
      <c r="S79" s="34"/>
      <c r="T79" t="s">
        <v>211</v>
      </c>
      <c r="U79" s="280" t="s">
        <v>395</v>
      </c>
      <c r="V79" s="281"/>
      <c r="W79" s="198" t="s">
        <v>153</v>
      </c>
    </row>
    <row r="80" spans="1:28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22"/>
      <c r="O80" s="325"/>
      <c r="P80" s="328"/>
      <c r="R80" s="34"/>
      <c r="S80" s="34"/>
      <c r="T80" s="34" t="s">
        <v>391</v>
      </c>
      <c r="U80" s="280" t="s">
        <v>396</v>
      </c>
      <c r="V80" s="280"/>
      <c r="W80" s="198" t="s">
        <v>153</v>
      </c>
    </row>
    <row r="81" spans="1:29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R81" s="34"/>
      <c r="S81" s="34"/>
      <c r="T81" s="34" t="s">
        <v>390</v>
      </c>
      <c r="U81" s="280" t="s">
        <v>174</v>
      </c>
      <c r="V81" s="280"/>
      <c r="W81" s="198" t="s">
        <v>153</v>
      </c>
    </row>
    <row r="82" spans="1:29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R82" s="34" t="s">
        <v>179</v>
      </c>
      <c r="S82" s="34" t="s">
        <v>24</v>
      </c>
    </row>
    <row r="83" spans="1:29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R83" s="34"/>
      <c r="S83" s="34" t="s">
        <v>81</v>
      </c>
    </row>
    <row r="84" spans="1:29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R84" s="34"/>
      <c r="S84" s="34" t="s">
        <v>419</v>
      </c>
      <c r="W84" s="198" t="s">
        <v>153</v>
      </c>
    </row>
    <row r="85" spans="1:29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R85" s="34" t="s">
        <v>54</v>
      </c>
      <c r="S85" s="34" t="s">
        <v>24</v>
      </c>
      <c r="W85" s="34"/>
    </row>
    <row r="86" spans="1:29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s="34"/>
      <c r="S86" s="34" t="s">
        <v>79</v>
      </c>
      <c r="W86" s="34"/>
    </row>
    <row r="87" spans="1:29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R87" s="34"/>
      <c r="S87" s="34" t="s">
        <v>421</v>
      </c>
      <c r="W87" s="34"/>
    </row>
    <row r="88" spans="1:29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R88" s="34"/>
      <c r="S88" s="34"/>
      <c r="T88" t="s">
        <v>422</v>
      </c>
      <c r="U88" s="281" t="s">
        <v>423</v>
      </c>
      <c r="V88" s="281"/>
      <c r="W88" t="s">
        <v>311</v>
      </c>
      <c r="X88" s="198" t="s">
        <v>153</v>
      </c>
      <c r="Y88" s="220" t="s">
        <v>201</v>
      </c>
      <c r="Z88" s="219">
        <v>1025291</v>
      </c>
      <c r="AA88" s="195" t="s">
        <v>257</v>
      </c>
      <c r="AB88" s="189"/>
      <c r="AC88" s="189"/>
    </row>
    <row r="89" spans="1:29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R89" s="34"/>
      <c r="S89" s="34"/>
      <c r="T89" s="190" t="s">
        <v>227</v>
      </c>
      <c r="U89" s="477" t="s">
        <v>375</v>
      </c>
      <c r="V89" s="478"/>
      <c r="W89" s="34" t="s">
        <v>374</v>
      </c>
      <c r="X89" t="s">
        <v>377</v>
      </c>
      <c r="AB89" s="199" t="s">
        <v>379</v>
      </c>
      <c r="AC89" s="184"/>
    </row>
    <row r="90" spans="1:29" ht="19.5" customHeight="1" x14ac:dyDescent="0.25">
      <c r="A90" s="311"/>
      <c r="B90" s="314"/>
      <c r="C90" s="296"/>
      <c r="D90" s="298"/>
      <c r="E90" s="301"/>
      <c r="F90" s="301"/>
      <c r="G90" s="286"/>
      <c r="H90" s="286"/>
      <c r="I90" s="289"/>
      <c r="J90" s="289"/>
      <c r="K90" s="301"/>
      <c r="L90" s="301"/>
      <c r="M90" s="320"/>
      <c r="N90" s="323"/>
      <c r="O90" s="326"/>
      <c r="P90" s="329"/>
      <c r="Q90" s="62">
        <v>0.29166666666666669</v>
      </c>
    </row>
    <row r="91" spans="1:29" ht="19.5" customHeight="1" x14ac:dyDescent="0.25">
      <c r="A91" s="309" t="s">
        <v>30</v>
      </c>
      <c r="B91" s="312">
        <f>SUM(B66+1)</f>
        <v>46324</v>
      </c>
      <c r="C91" s="290" t="s">
        <v>425</v>
      </c>
      <c r="D91" s="292"/>
      <c r="E91" s="299"/>
      <c r="F91" s="299"/>
      <c r="G91" s="284">
        <v>0.33333333333333331</v>
      </c>
      <c r="H91" s="284">
        <v>0.52083333333333337</v>
      </c>
      <c r="I91" s="287">
        <v>0.5625</v>
      </c>
      <c r="J91" s="287">
        <v>0.75</v>
      </c>
      <c r="K91" s="299"/>
      <c r="L91" s="299"/>
      <c r="M91" s="318">
        <f t="shared" ref="M91" si="4">(F99-E99)+(L99-K99)</f>
        <v>0</v>
      </c>
      <c r="N91" s="321">
        <f t="shared" ref="N91" si="5">(H91-G91)</f>
        <v>0.18750000000000006</v>
      </c>
      <c r="O91" s="324">
        <f t="shared" ref="O91" si="6">(J91-I91)</f>
        <v>0.1875</v>
      </c>
      <c r="P91" s="327">
        <f t="shared" ref="P91" si="7">SUM(M91:O99)</f>
        <v>0.37500000000000006</v>
      </c>
      <c r="R91" s="34" t="s">
        <v>179</v>
      </c>
      <c r="S91" s="34" t="s">
        <v>24</v>
      </c>
      <c r="T91" s="34"/>
    </row>
    <row r="92" spans="1:29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/>
      <c r="S92" s="34" t="s">
        <v>81</v>
      </c>
      <c r="X92" s="34"/>
    </row>
    <row r="93" spans="1:29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R93" s="34"/>
      <c r="S93" s="34" t="s">
        <v>426</v>
      </c>
      <c r="X93" s="198" t="s">
        <v>153</v>
      </c>
    </row>
    <row r="94" spans="1:29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R94" s="34" t="s">
        <v>233</v>
      </c>
      <c r="S94" s="34" t="s">
        <v>45</v>
      </c>
      <c r="X94" s="34"/>
    </row>
    <row r="95" spans="1:29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R95" s="34"/>
      <c r="S95" s="34" t="s">
        <v>234</v>
      </c>
      <c r="X95" s="34"/>
    </row>
    <row r="96" spans="1:29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R96" s="34"/>
      <c r="S96" s="34" t="s">
        <v>206</v>
      </c>
      <c r="T96" s="34"/>
      <c r="U96" s="34"/>
      <c r="W96" s="34"/>
      <c r="X96" s="34"/>
    </row>
    <row r="97" spans="1:28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s="34"/>
      <c r="S97" s="34"/>
      <c r="T97" s="34" t="s">
        <v>178</v>
      </c>
      <c r="U97" s="280" t="s">
        <v>380</v>
      </c>
      <c r="V97" s="280"/>
      <c r="W97" s="199" t="s">
        <v>193</v>
      </c>
      <c r="X97" s="34"/>
    </row>
    <row r="98" spans="1:28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R98" s="34"/>
      <c r="S98" s="34"/>
      <c r="X98" s="34"/>
    </row>
    <row r="99" spans="1:28" ht="19.5" customHeight="1" x14ac:dyDescent="0.25">
      <c r="A99" s="310"/>
      <c r="B99" s="313"/>
      <c r="C99" s="293"/>
      <c r="D99" s="295"/>
      <c r="E99" s="300"/>
      <c r="F99" s="300"/>
      <c r="G99" s="286"/>
      <c r="H99" s="286"/>
      <c r="I99" s="289"/>
      <c r="J99" s="289"/>
      <c r="K99" s="300"/>
      <c r="L99" s="300"/>
      <c r="M99" s="320"/>
      <c r="N99" s="323"/>
      <c r="O99" s="326"/>
      <c r="P99" s="329"/>
      <c r="Q99" s="62">
        <v>0.29166666666666669</v>
      </c>
      <c r="R99" s="34"/>
    </row>
    <row r="100" spans="1:28" ht="19.5" customHeight="1" x14ac:dyDescent="0.25">
      <c r="A100" s="309" t="s">
        <v>31</v>
      </c>
      <c r="B100" s="312">
        <f>SUM(B91+1)</f>
        <v>46325</v>
      </c>
      <c r="C100" s="290" t="s">
        <v>427</v>
      </c>
      <c r="D100" s="292"/>
      <c r="E100" s="299"/>
      <c r="F100" s="299"/>
      <c r="G100" s="284">
        <v>0.33541666666666664</v>
      </c>
      <c r="H100" s="284">
        <v>0.52083333333333337</v>
      </c>
      <c r="I100" s="287">
        <v>0.5625</v>
      </c>
      <c r="J100" s="287">
        <v>0.65763888888888888</v>
      </c>
      <c r="K100" s="299"/>
      <c r="L100" s="299"/>
      <c r="M100" s="318">
        <f t="shared" ref="M100" si="8">(F114-E114)+(L114-K114)</f>
        <v>0</v>
      </c>
      <c r="N100" s="321">
        <f t="shared" ref="N100" si="9">(H100-G100)</f>
        <v>0.18541666666666673</v>
      </c>
      <c r="O100" s="324">
        <f t="shared" ref="O100" si="10">(J100-I100)</f>
        <v>9.5138888888888884E-2</v>
      </c>
      <c r="P100" s="327">
        <f t="shared" ref="P100" si="11">SUM(M100:O114)</f>
        <v>0.28055555555555561</v>
      </c>
      <c r="R100" s="34" t="s">
        <v>233</v>
      </c>
      <c r="S100" s="34" t="s">
        <v>45</v>
      </c>
    </row>
    <row r="101" spans="1:28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R101" s="34"/>
      <c r="S101" s="34" t="s">
        <v>234</v>
      </c>
    </row>
    <row r="102" spans="1:28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R102" s="34"/>
      <c r="S102" s="34" t="s">
        <v>206</v>
      </c>
      <c r="T102" s="34"/>
      <c r="U102" s="34"/>
      <c r="W102" s="34"/>
    </row>
    <row r="103" spans="1:28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22"/>
      <c r="O103" s="325"/>
      <c r="P103" s="328"/>
      <c r="R103" s="34"/>
      <c r="S103" s="34"/>
      <c r="T103" s="34" t="s">
        <v>178</v>
      </c>
      <c r="U103" s="280" t="s">
        <v>380</v>
      </c>
      <c r="V103" s="280"/>
      <c r="W103" s="199" t="s">
        <v>193</v>
      </c>
    </row>
    <row r="104" spans="1:28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22"/>
      <c r="O104" s="325"/>
      <c r="P104" s="328"/>
      <c r="R104" s="34" t="s">
        <v>428</v>
      </c>
      <c r="S104" s="34" t="s">
        <v>32</v>
      </c>
      <c r="T104" s="34"/>
      <c r="U104" s="168"/>
      <c r="V104" s="168"/>
      <c r="W104" s="34"/>
    </row>
    <row r="105" spans="1:28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22"/>
      <c r="O105" s="325"/>
      <c r="P105" s="328"/>
      <c r="R105" s="34"/>
      <c r="S105" s="34" t="s">
        <v>429</v>
      </c>
      <c r="T105" s="34"/>
      <c r="U105" s="168"/>
      <c r="V105" s="168"/>
      <c r="W105" s="34"/>
    </row>
    <row r="106" spans="1:28" ht="19.5" customHeight="1" x14ac:dyDescent="0.25">
      <c r="A106" s="310"/>
      <c r="B106" s="313"/>
      <c r="C106" s="293"/>
      <c r="D106" s="295"/>
      <c r="E106" s="300"/>
      <c r="F106" s="300"/>
      <c r="G106" s="285"/>
      <c r="H106" s="285"/>
      <c r="I106" s="288"/>
      <c r="J106" s="288"/>
      <c r="K106" s="300"/>
      <c r="L106" s="300"/>
      <c r="M106" s="319"/>
      <c r="N106" s="322"/>
      <c r="O106" s="325"/>
      <c r="P106" s="328"/>
      <c r="R106" s="34"/>
      <c r="S106" s="34" t="s">
        <v>263</v>
      </c>
      <c r="T106" s="198" t="s">
        <v>153</v>
      </c>
      <c r="U106" s="168"/>
      <c r="V106" s="168"/>
      <c r="W106" s="34"/>
    </row>
    <row r="107" spans="1:28" ht="19.5" customHeight="1" x14ac:dyDescent="0.25">
      <c r="A107" s="310"/>
      <c r="B107" s="313"/>
      <c r="C107" s="293"/>
      <c r="D107" s="295"/>
      <c r="E107" s="300"/>
      <c r="F107" s="300"/>
      <c r="G107" s="285"/>
      <c r="H107" s="285"/>
      <c r="I107" s="288"/>
      <c r="J107" s="288"/>
      <c r="K107" s="300"/>
      <c r="L107" s="300"/>
      <c r="M107" s="319"/>
      <c r="N107" s="322"/>
      <c r="O107" s="325"/>
      <c r="P107" s="328"/>
      <c r="R107" s="34" t="s">
        <v>172</v>
      </c>
      <c r="S107" s="34" t="s">
        <v>32</v>
      </c>
      <c r="T107" s="34"/>
      <c r="U107" s="168"/>
      <c r="V107" s="168"/>
      <c r="W107" s="34"/>
    </row>
    <row r="108" spans="1:28" ht="19.5" customHeight="1" x14ac:dyDescent="0.25">
      <c r="A108" s="310"/>
      <c r="B108" s="313"/>
      <c r="C108" s="293"/>
      <c r="D108" s="295"/>
      <c r="E108" s="300"/>
      <c r="F108" s="300"/>
      <c r="G108" s="285"/>
      <c r="H108" s="285"/>
      <c r="I108" s="288"/>
      <c r="J108" s="288"/>
      <c r="K108" s="300"/>
      <c r="L108" s="300"/>
      <c r="M108" s="319"/>
      <c r="N108" s="322"/>
      <c r="O108" s="325"/>
      <c r="P108" s="328"/>
      <c r="R108" s="34"/>
      <c r="S108" s="34" t="s">
        <v>191</v>
      </c>
      <c r="T108" s="34"/>
      <c r="U108" s="168"/>
      <c r="V108" s="168"/>
      <c r="W108" s="34"/>
    </row>
    <row r="109" spans="1:28" ht="19.5" customHeight="1" x14ac:dyDescent="0.25">
      <c r="A109" s="310"/>
      <c r="B109" s="313"/>
      <c r="C109" s="293"/>
      <c r="D109" s="295"/>
      <c r="E109" s="300"/>
      <c r="F109" s="300"/>
      <c r="G109" s="285"/>
      <c r="H109" s="285"/>
      <c r="I109" s="288"/>
      <c r="J109" s="288"/>
      <c r="K109" s="300"/>
      <c r="L109" s="300"/>
      <c r="M109" s="319"/>
      <c r="N109" s="322"/>
      <c r="O109" s="325"/>
      <c r="P109" s="328"/>
      <c r="R109" s="34"/>
      <c r="S109" s="34" t="s">
        <v>182</v>
      </c>
      <c r="T109" s="34"/>
      <c r="U109" s="168"/>
      <c r="V109" s="168"/>
      <c r="W109" s="34"/>
    </row>
    <row r="110" spans="1:28" ht="19.5" customHeight="1" x14ac:dyDescent="0.25">
      <c r="A110" s="310"/>
      <c r="B110" s="313"/>
      <c r="C110" s="293"/>
      <c r="D110" s="295"/>
      <c r="E110" s="300"/>
      <c r="F110" s="300"/>
      <c r="G110" s="285"/>
      <c r="H110" s="285"/>
      <c r="I110" s="288"/>
      <c r="J110" s="288"/>
      <c r="K110" s="300"/>
      <c r="L110" s="300"/>
      <c r="M110" s="319"/>
      <c r="N110" s="322"/>
      <c r="O110" s="325"/>
      <c r="P110" s="328"/>
      <c r="R110" s="34"/>
      <c r="S110" s="34"/>
      <c r="T110" s="34" t="s">
        <v>431</v>
      </c>
      <c r="U110" s="280" t="s">
        <v>430</v>
      </c>
      <c r="V110" s="280"/>
      <c r="W110" s="198" t="s">
        <v>153</v>
      </c>
      <c r="X110" s="220" t="s">
        <v>201</v>
      </c>
      <c r="Y110" s="219">
        <v>1025332</v>
      </c>
      <c r="Z110" s="195" t="s">
        <v>435</v>
      </c>
      <c r="AA110" s="189"/>
      <c r="AB110" s="189"/>
    </row>
    <row r="111" spans="1:28" ht="19.5" customHeight="1" x14ac:dyDescent="0.25">
      <c r="A111" s="310"/>
      <c r="B111" s="313"/>
      <c r="C111" s="293"/>
      <c r="D111" s="295"/>
      <c r="E111" s="300"/>
      <c r="F111" s="300"/>
      <c r="G111" s="285"/>
      <c r="H111" s="285"/>
      <c r="I111" s="288"/>
      <c r="J111" s="288"/>
      <c r="K111" s="300"/>
      <c r="L111" s="300"/>
      <c r="M111" s="319"/>
      <c r="N111" s="322"/>
      <c r="O111" s="325"/>
      <c r="P111" s="328"/>
      <c r="R111" s="34"/>
      <c r="S111" s="34"/>
      <c r="T111" s="34" t="s">
        <v>245</v>
      </c>
      <c r="U111" s="280" t="s">
        <v>432</v>
      </c>
      <c r="V111" s="280"/>
      <c r="W111" s="198" t="s">
        <v>153</v>
      </c>
    </row>
    <row r="112" spans="1:28" ht="19.5" customHeight="1" x14ac:dyDescent="0.25">
      <c r="A112" s="310"/>
      <c r="B112" s="313"/>
      <c r="C112" s="293"/>
      <c r="D112" s="295"/>
      <c r="E112" s="300"/>
      <c r="F112" s="300"/>
      <c r="G112" s="285"/>
      <c r="H112" s="285"/>
      <c r="I112" s="288"/>
      <c r="J112" s="288"/>
      <c r="K112" s="300"/>
      <c r="L112" s="300"/>
      <c r="M112" s="319"/>
      <c r="N112" s="322"/>
      <c r="O112" s="325"/>
      <c r="P112" s="328"/>
      <c r="R112" s="34"/>
      <c r="S112" s="34"/>
      <c r="T112" s="34" t="s">
        <v>433</v>
      </c>
      <c r="U112" s="280" t="s">
        <v>434</v>
      </c>
      <c r="V112" s="280"/>
      <c r="W112" s="198" t="s">
        <v>153</v>
      </c>
    </row>
    <row r="113" spans="1:23" ht="19.5" customHeight="1" x14ac:dyDescent="0.25">
      <c r="A113" s="310"/>
      <c r="B113" s="313"/>
      <c r="C113" s="293"/>
      <c r="D113" s="295"/>
      <c r="E113" s="300"/>
      <c r="F113" s="300"/>
      <c r="G113" s="285"/>
      <c r="H113" s="285"/>
      <c r="I113" s="288"/>
      <c r="J113" s="288"/>
      <c r="K113" s="300"/>
      <c r="L113" s="300"/>
      <c r="M113" s="319"/>
      <c r="N113" s="322"/>
      <c r="O113" s="325"/>
      <c r="P113" s="328"/>
      <c r="R113" s="34"/>
      <c r="S113" s="34"/>
      <c r="T113" s="34" t="s">
        <v>238</v>
      </c>
      <c r="U113" s="280" t="s">
        <v>216</v>
      </c>
      <c r="V113" s="280"/>
      <c r="W113" s="198" t="s">
        <v>153</v>
      </c>
    </row>
    <row r="114" spans="1:23" ht="19.5" customHeight="1" x14ac:dyDescent="0.25">
      <c r="A114" s="311"/>
      <c r="B114" s="314"/>
      <c r="C114" s="296"/>
      <c r="D114" s="298"/>
      <c r="E114" s="301"/>
      <c r="F114" s="301"/>
      <c r="G114" s="286"/>
      <c r="H114" s="286"/>
      <c r="I114" s="289"/>
      <c r="J114" s="289"/>
      <c r="K114" s="301"/>
      <c r="L114" s="301"/>
      <c r="M114" s="320"/>
      <c r="N114" s="323"/>
      <c r="O114" s="326"/>
      <c r="P114" s="329"/>
      <c r="Q114" s="62">
        <v>0.29166666666666669</v>
      </c>
      <c r="W114" s="34"/>
    </row>
    <row r="115" spans="1:23" ht="19.5" customHeight="1" x14ac:dyDescent="0.25">
      <c r="A115" s="35" t="s">
        <v>34</v>
      </c>
      <c r="B115" s="36">
        <f>SUM(B100+1)</f>
        <v>46326</v>
      </c>
      <c r="C115" s="290"/>
      <c r="D115" s="292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</row>
    <row r="116" spans="1:23" ht="19.5" customHeight="1" x14ac:dyDescent="0.25">
      <c r="A116" s="37" t="s">
        <v>35</v>
      </c>
      <c r="B116" s="36">
        <f>SUM(B115+1)</f>
        <v>46327</v>
      </c>
      <c r="C116" s="296"/>
      <c r="D116" s="298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</row>
    <row r="117" spans="1:23" ht="30" customHeight="1" x14ac:dyDescent="0.25">
      <c r="A117" s="38"/>
      <c r="B117" s="38"/>
      <c r="C117" s="38"/>
      <c r="D117" s="38"/>
      <c r="E117" s="39"/>
      <c r="F117" s="40"/>
      <c r="G117" s="40"/>
      <c r="H117" s="38"/>
      <c r="I117" s="38"/>
      <c r="J117" s="38"/>
      <c r="K117" s="41"/>
      <c r="L117" s="41"/>
      <c r="M117" s="41"/>
      <c r="N117" s="38"/>
    </row>
    <row r="118" spans="1:23" ht="30.75" customHeight="1" x14ac:dyDescent="0.25">
      <c r="A118" s="38"/>
      <c r="B118" s="38"/>
      <c r="C118" s="38"/>
      <c r="D118" s="38"/>
      <c r="F118" s="38"/>
      <c r="G118" s="38"/>
      <c r="H118" s="38"/>
      <c r="I118" s="38"/>
      <c r="J118" s="330" t="s">
        <v>36</v>
      </c>
      <c r="K118" s="330"/>
      <c r="L118" s="330"/>
      <c r="M118" s="108">
        <f>SUM(M9+M41+M66+M91+M100+M115+M116)</f>
        <v>0</v>
      </c>
      <c r="N118" s="110">
        <f>SUM(N9+N41+N66+N91+N100+N115+N116)</f>
        <v>1.0104166666666667</v>
      </c>
      <c r="O118" s="109">
        <f>SUM(O9+O41+O66+O91+O100+O115+O116)</f>
        <v>0.80208333333333326</v>
      </c>
      <c r="P118" s="111">
        <f>SUM(P9+P41+P66+P91+P100+P115+P116)</f>
        <v>1.8125000000000002</v>
      </c>
    </row>
    <row r="119" spans="1:23" ht="30.75" customHeight="1" x14ac:dyDescent="0.25">
      <c r="A119" s="38"/>
      <c r="B119" s="38"/>
      <c r="C119" s="38"/>
      <c r="D119" s="38"/>
      <c r="F119" s="38"/>
      <c r="G119" s="38"/>
      <c r="H119" s="38"/>
      <c r="I119" s="38"/>
      <c r="J119" s="330" t="s">
        <v>37</v>
      </c>
      <c r="K119" s="330"/>
      <c r="L119" s="331"/>
      <c r="M119" s="42"/>
      <c r="N119" s="51">
        <f>SUM(Q9:Q116)</f>
        <v>1.4583333333333335</v>
      </c>
      <c r="O119" s="43"/>
    </row>
    <row r="120" spans="1:23" ht="30.75" customHeight="1" x14ac:dyDescent="0.25">
      <c r="A120" s="38"/>
      <c r="B120" s="38"/>
      <c r="C120" s="38"/>
      <c r="D120" s="38"/>
      <c r="F120" s="38"/>
      <c r="G120" s="38"/>
      <c r="H120" s="38"/>
      <c r="I120" s="38"/>
      <c r="J120" s="330" t="s">
        <v>38</v>
      </c>
      <c r="K120" s="330"/>
      <c r="L120" s="331"/>
      <c r="M120" s="42"/>
      <c r="N120" s="51">
        <f>SUM(P118-N119)</f>
        <v>0.35416666666666674</v>
      </c>
      <c r="O120" s="43"/>
    </row>
    <row r="121" spans="1:23" ht="30.75" customHeight="1" x14ac:dyDescent="0.25">
      <c r="A121" s="38"/>
      <c r="B121" s="38"/>
      <c r="C121" s="38"/>
      <c r="D121" s="38"/>
      <c r="F121" s="38"/>
      <c r="G121" s="38"/>
      <c r="H121" s="38"/>
      <c r="I121" s="38"/>
      <c r="J121" s="330" t="s">
        <v>39</v>
      </c>
      <c r="K121" s="330"/>
      <c r="L121" s="331"/>
      <c r="M121" s="42"/>
      <c r="N121" s="51">
        <f>'SEM43'!N122</f>
        <v>13.869444444444442</v>
      </c>
      <c r="O121" s="43"/>
    </row>
    <row r="122" spans="1:23" ht="30.75" customHeight="1" x14ac:dyDescent="0.25">
      <c r="H122" s="38"/>
      <c r="I122" s="38"/>
      <c r="J122" s="330" t="s">
        <v>40</v>
      </c>
      <c r="K122" s="330"/>
      <c r="L122" s="331"/>
      <c r="M122" s="44"/>
      <c r="N122" s="52">
        <f>N120+N121</f>
        <v>14.223611111111108</v>
      </c>
      <c r="O122" s="45"/>
    </row>
    <row r="129" spans="6:9" x14ac:dyDescent="0.25">
      <c r="F129" s="38"/>
      <c r="G129" s="38"/>
      <c r="H129" s="38"/>
      <c r="I129" s="38"/>
    </row>
    <row r="130" spans="6:9" x14ac:dyDescent="0.25">
      <c r="F130" s="38"/>
      <c r="G130" s="38"/>
      <c r="H130" s="38"/>
      <c r="I130" s="38"/>
    </row>
    <row r="131" spans="6:9" x14ac:dyDescent="0.25">
      <c r="F131" s="38"/>
      <c r="G131" s="38"/>
      <c r="H131" s="38"/>
      <c r="I131" s="38"/>
    </row>
    <row r="132" spans="6:9" x14ac:dyDescent="0.25">
      <c r="F132" s="38"/>
      <c r="G132" s="38"/>
      <c r="H132" s="38"/>
      <c r="I132" s="38"/>
    </row>
    <row r="133" spans="6:9" x14ac:dyDescent="0.25">
      <c r="F133" s="38"/>
      <c r="G133" s="38"/>
      <c r="H133" s="38"/>
      <c r="I133" s="38"/>
    </row>
    <row r="134" spans="6:9" x14ac:dyDescent="0.25">
      <c r="F134" s="38"/>
      <c r="G134" s="38"/>
      <c r="H134" s="38"/>
      <c r="I134" s="38"/>
    </row>
  </sheetData>
  <mergeCells count="126">
    <mergeCell ref="O115:O116"/>
    <mergeCell ref="P115:P116"/>
    <mergeCell ref="I115:I116"/>
    <mergeCell ref="J115:J116"/>
    <mergeCell ref="K115:K116"/>
    <mergeCell ref="L115:L116"/>
    <mergeCell ref="M115:M116"/>
    <mergeCell ref="N115:N116"/>
    <mergeCell ref="U44:V44"/>
    <mergeCell ref="U48:V48"/>
    <mergeCell ref="U54:V54"/>
    <mergeCell ref="U97:V97"/>
    <mergeCell ref="U103:V103"/>
    <mergeCell ref="U110:V110"/>
    <mergeCell ref="U111:V111"/>
    <mergeCell ref="U112:V112"/>
    <mergeCell ref="U113:V113"/>
    <mergeCell ref="Q6:Q7"/>
    <mergeCell ref="M100:M114"/>
    <mergeCell ref="N100:N114"/>
    <mergeCell ref="O100:O114"/>
    <mergeCell ref="P100:P114"/>
    <mergeCell ref="M91:M99"/>
    <mergeCell ref="N91:N99"/>
    <mergeCell ref="O91:O99"/>
    <mergeCell ref="P91:P99"/>
    <mergeCell ref="M66:M90"/>
    <mergeCell ref="O66:O90"/>
    <mergeCell ref="P66:P90"/>
    <mergeCell ref="M41:M65"/>
    <mergeCell ref="N41:N65"/>
    <mergeCell ref="O41:O65"/>
    <mergeCell ref="P41:P65"/>
    <mergeCell ref="J122:L122"/>
    <mergeCell ref="J118:L118"/>
    <mergeCell ref="J119:L119"/>
    <mergeCell ref="J120:L120"/>
    <mergeCell ref="J121:L121"/>
    <mergeCell ref="A100:A114"/>
    <mergeCell ref="B41:B65"/>
    <mergeCell ref="B66:B90"/>
    <mergeCell ref="B91:B99"/>
    <mergeCell ref="B100:B114"/>
    <mergeCell ref="C41:D65"/>
    <mergeCell ref="C66:D90"/>
    <mergeCell ref="C115:D116"/>
    <mergeCell ref="E115:E116"/>
    <mergeCell ref="F115:F116"/>
    <mergeCell ref="G115:G116"/>
    <mergeCell ref="H115:H116"/>
    <mergeCell ref="K100:K114"/>
    <mergeCell ref="L100:L114"/>
    <mergeCell ref="K91:K99"/>
    <mergeCell ref="L91:L99"/>
    <mergeCell ref="C91:D99"/>
    <mergeCell ref="C100:D114"/>
    <mergeCell ref="G41:G65"/>
    <mergeCell ref="A1:N1"/>
    <mergeCell ref="G6:H6"/>
    <mergeCell ref="I6:J6"/>
    <mergeCell ref="K6:L6"/>
    <mergeCell ref="M6:P6"/>
    <mergeCell ref="N66:N90"/>
    <mergeCell ref="A41:A65"/>
    <mergeCell ref="A66:A90"/>
    <mergeCell ref="A91:A99"/>
    <mergeCell ref="A9:A40"/>
    <mergeCell ref="M9:M40"/>
    <mergeCell ref="N9:N40"/>
    <mergeCell ref="O9:O40"/>
    <mergeCell ref="P9:P40"/>
    <mergeCell ref="B9:B40"/>
    <mergeCell ref="C9:D40"/>
    <mergeCell ref="K9:K40"/>
    <mergeCell ref="L9:L40"/>
    <mergeCell ref="G9:G40"/>
    <mergeCell ref="I9:I40"/>
    <mergeCell ref="K41:K65"/>
    <mergeCell ref="L41:L65"/>
    <mergeCell ref="K66:K90"/>
    <mergeCell ref="L66:L90"/>
    <mergeCell ref="E9:E40"/>
    <mergeCell ref="F9:F40"/>
    <mergeCell ref="E41:E65"/>
    <mergeCell ref="F41:F65"/>
    <mergeCell ref="E66:E90"/>
    <mergeCell ref="F66:F90"/>
    <mergeCell ref="E91:E99"/>
    <mergeCell ref="F91:F99"/>
    <mergeCell ref="E100:E114"/>
    <mergeCell ref="F100:F114"/>
    <mergeCell ref="G66:G90"/>
    <mergeCell ref="G100:G114"/>
    <mergeCell ref="H9:H40"/>
    <mergeCell ref="H41:H65"/>
    <mergeCell ref="H66:H90"/>
    <mergeCell ref="H100:H114"/>
    <mergeCell ref="G91:G99"/>
    <mergeCell ref="H91:H99"/>
    <mergeCell ref="I41:I65"/>
    <mergeCell ref="I66:I90"/>
    <mergeCell ref="I100:I114"/>
    <mergeCell ref="J9:J40"/>
    <mergeCell ref="J41:J65"/>
    <mergeCell ref="J100:J114"/>
    <mergeCell ref="J66:J90"/>
    <mergeCell ref="I91:I99"/>
    <mergeCell ref="J91:J99"/>
    <mergeCell ref="U22:V22"/>
    <mergeCell ref="U23:V23"/>
    <mergeCell ref="U24:V24"/>
    <mergeCell ref="U39:V39"/>
    <mergeCell ref="U12:V12"/>
    <mergeCell ref="U18:V18"/>
    <mergeCell ref="U19:V19"/>
    <mergeCell ref="U20:V20"/>
    <mergeCell ref="U21:V21"/>
    <mergeCell ref="U72:V72"/>
    <mergeCell ref="U88:V88"/>
    <mergeCell ref="U89:V89"/>
    <mergeCell ref="U76:V76"/>
    <mergeCell ref="U77:V77"/>
    <mergeCell ref="U78:V78"/>
    <mergeCell ref="U79:V79"/>
    <mergeCell ref="U80:V80"/>
    <mergeCell ref="U81:V81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3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81">
    <pageSetUpPr fitToPage="1"/>
  </sheetPr>
  <dimension ref="A1:AC116"/>
  <sheetViews>
    <sheetView topLeftCell="A5" zoomScale="90" workbookViewId="0">
      <selection activeCell="Z51" sqref="Z51:AB51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26953125" customWidth="1"/>
    <col min="20" max="20" width="14.1796875" bestFit="1" customWidth="1"/>
    <col min="23" max="23" width="13.1796875" customWidth="1"/>
    <col min="24" max="24" width="14.26953125" customWidth="1"/>
    <col min="25" max="25" width="13.45312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116</v>
      </c>
      <c r="B5" s="13" t="s">
        <v>3</v>
      </c>
      <c r="C5" s="14">
        <f>SUM('SEM44'!B116+1)</f>
        <v>46328</v>
      </c>
      <c r="D5" s="15" t="s">
        <v>4</v>
      </c>
      <c r="E5" s="16">
        <f>SUM(B98)</f>
        <v>46334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46328</v>
      </c>
      <c r="C9" s="290" t="s">
        <v>233</v>
      </c>
      <c r="D9" s="292"/>
      <c r="E9" s="302"/>
      <c r="F9" s="302"/>
      <c r="G9" s="284">
        <v>0.34027777777777779</v>
      </c>
      <c r="H9" s="284">
        <v>0.52430555555555558</v>
      </c>
      <c r="I9" s="287">
        <v>0.57291666666666663</v>
      </c>
      <c r="J9" s="287">
        <v>0.7680555555555556</v>
      </c>
      <c r="K9" s="302"/>
      <c r="L9" s="302"/>
      <c r="M9" s="318">
        <f>(F9-E9)+(L9-K9)</f>
        <v>0</v>
      </c>
      <c r="N9" s="321">
        <f>(H9-G9)</f>
        <v>0.18402777777777779</v>
      </c>
      <c r="O9" s="324">
        <f>(J9-I9)</f>
        <v>0.19513888888888897</v>
      </c>
      <c r="P9" s="327">
        <f>SUM(M9:O15)</f>
        <v>0.37916666666666676</v>
      </c>
      <c r="R9" s="34" t="s">
        <v>233</v>
      </c>
      <c r="S9" s="34" t="s">
        <v>42</v>
      </c>
      <c r="T9" s="34"/>
      <c r="X9" s="34"/>
    </row>
    <row r="10" spans="1:28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34" t="s">
        <v>234</v>
      </c>
    </row>
    <row r="11" spans="1:28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 t="s">
        <v>206</v>
      </c>
      <c r="T11" s="34"/>
      <c r="U11" s="34"/>
      <c r="W11" s="34"/>
    </row>
    <row r="12" spans="1:28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/>
      <c r="S12" s="34"/>
      <c r="T12" s="34" t="s">
        <v>178</v>
      </c>
      <c r="U12" s="280" t="s">
        <v>380</v>
      </c>
      <c r="V12" s="280"/>
      <c r="W12" s="198" t="s">
        <v>153</v>
      </c>
      <c r="X12" s="216" t="s">
        <v>201</v>
      </c>
      <c r="Y12" s="218">
        <v>1025403</v>
      </c>
      <c r="Z12" s="203" t="s">
        <v>257</v>
      </c>
      <c r="AA12" s="188"/>
      <c r="AB12" s="188"/>
    </row>
    <row r="13" spans="1:28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/>
      <c r="S13" s="34" t="s">
        <v>436</v>
      </c>
    </row>
    <row r="14" spans="1:28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S14" s="34"/>
      <c r="T14" s="34" t="s">
        <v>192</v>
      </c>
      <c r="U14" s="280" t="s">
        <v>312</v>
      </c>
      <c r="V14" s="280"/>
      <c r="W14" s="198" t="s">
        <v>153</v>
      </c>
      <c r="X14" s="220" t="s">
        <v>201</v>
      </c>
      <c r="Y14" s="219">
        <v>1025129</v>
      </c>
      <c r="Z14" s="195" t="s">
        <v>260</v>
      </c>
      <c r="AA14" s="189"/>
      <c r="AB14" s="189"/>
    </row>
    <row r="15" spans="1:28" ht="19.5" customHeight="1" x14ac:dyDescent="0.25">
      <c r="A15" s="311"/>
      <c r="B15" s="314"/>
      <c r="C15" s="296"/>
      <c r="D15" s="298"/>
      <c r="E15" s="304"/>
      <c r="F15" s="304"/>
      <c r="G15" s="286"/>
      <c r="H15" s="286"/>
      <c r="I15" s="289"/>
      <c r="J15" s="289"/>
      <c r="K15" s="304"/>
      <c r="L15" s="304"/>
      <c r="M15" s="320"/>
      <c r="N15" s="323"/>
      <c r="O15" s="326"/>
      <c r="P15" s="329"/>
      <c r="Q15" s="62">
        <v>0.29166666666666669</v>
      </c>
    </row>
    <row r="16" spans="1:28" ht="19.5" customHeight="1" x14ac:dyDescent="0.25">
      <c r="A16" s="309" t="s">
        <v>22</v>
      </c>
      <c r="B16" s="312">
        <f>SUM(B9+1)</f>
        <v>46329</v>
      </c>
      <c r="C16" s="290" t="s">
        <v>441</v>
      </c>
      <c r="D16" s="292"/>
      <c r="E16" s="302"/>
      <c r="F16" s="302"/>
      <c r="G16" s="284">
        <v>0.32291666666666669</v>
      </c>
      <c r="H16" s="284">
        <v>0.49305555555555558</v>
      </c>
      <c r="I16" s="287">
        <v>0.5625</v>
      </c>
      <c r="J16" s="287">
        <v>0.75416666666666665</v>
      </c>
      <c r="K16" s="302"/>
      <c r="L16" s="302"/>
      <c r="M16" s="318">
        <f>(F16-E16)+(L16-K16)</f>
        <v>0</v>
      </c>
      <c r="N16" s="321">
        <f>(H16-G16)</f>
        <v>0.1701388888888889</v>
      </c>
      <c r="O16" s="324">
        <f>(J16-I16)</f>
        <v>0.19166666666666665</v>
      </c>
      <c r="P16" s="327">
        <f>SUM(M16:O30)</f>
        <v>0.36180555555555555</v>
      </c>
      <c r="R16" s="34" t="s">
        <v>233</v>
      </c>
      <c r="S16" s="34" t="s">
        <v>45</v>
      </c>
      <c r="T16" s="34"/>
    </row>
    <row r="17" spans="1:28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34" t="s">
        <v>234</v>
      </c>
    </row>
    <row r="18" spans="1:28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 t="s">
        <v>436</v>
      </c>
    </row>
    <row r="19" spans="1:28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/>
      <c r="T19" t="s">
        <v>197</v>
      </c>
      <c r="U19" s="281" t="s">
        <v>276</v>
      </c>
      <c r="V19" s="281"/>
      <c r="W19" s="199" t="s">
        <v>193</v>
      </c>
      <c r="X19" s="216" t="s">
        <v>201</v>
      </c>
      <c r="Y19" s="218">
        <v>1025436</v>
      </c>
      <c r="Z19" s="203" t="s">
        <v>257</v>
      </c>
      <c r="AA19" s="188"/>
      <c r="AB19" s="188"/>
    </row>
    <row r="20" spans="1:28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/>
      <c r="T20" t="s">
        <v>199</v>
      </c>
      <c r="U20" s="1"/>
      <c r="V20" s="1"/>
      <c r="W20" s="198" t="s">
        <v>153</v>
      </c>
      <c r="X20" s="216" t="s">
        <v>201</v>
      </c>
      <c r="Y20" s="218">
        <v>1025414</v>
      </c>
      <c r="Z20" s="203" t="s">
        <v>260</v>
      </c>
      <c r="AA20" s="188"/>
      <c r="AB20" s="188"/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 t="s">
        <v>439</v>
      </c>
    </row>
    <row r="22" spans="1:28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/>
      <c r="T22" t="s">
        <v>437</v>
      </c>
      <c r="U22" s="281" t="s">
        <v>438</v>
      </c>
      <c r="V22" s="281"/>
      <c r="W22" s="198" t="s">
        <v>153</v>
      </c>
      <c r="X22" s="220" t="s">
        <v>201</v>
      </c>
      <c r="Y22" s="219">
        <v>1025412</v>
      </c>
    </row>
    <row r="23" spans="1:28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 t="s">
        <v>54</v>
      </c>
      <c r="S23" s="34" t="s">
        <v>32</v>
      </c>
    </row>
    <row r="24" spans="1:28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 t="s">
        <v>79</v>
      </c>
    </row>
    <row r="25" spans="1:28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 t="s">
        <v>248</v>
      </c>
    </row>
    <row r="26" spans="1:28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/>
      <c r="T26" t="s">
        <v>217</v>
      </c>
      <c r="U26" s="283">
        <v>3303117222003</v>
      </c>
      <c r="V26" s="283"/>
      <c r="W26" s="198" t="s">
        <v>153</v>
      </c>
      <c r="X26" s="216" t="s">
        <v>201</v>
      </c>
      <c r="Y26" s="218">
        <v>1025426</v>
      </c>
      <c r="Z26" s="203" t="s">
        <v>257</v>
      </c>
      <c r="AA26" s="188"/>
      <c r="AB26" s="188"/>
    </row>
    <row r="27" spans="1:28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 t="s">
        <v>287</v>
      </c>
      <c r="S27" s="34" t="s">
        <v>32</v>
      </c>
    </row>
    <row r="28" spans="1:28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34" t="s">
        <v>288</v>
      </c>
    </row>
    <row r="29" spans="1:28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 t="s">
        <v>440</v>
      </c>
      <c r="U29" s="198" t="s">
        <v>153</v>
      </c>
      <c r="V29" s="216" t="s">
        <v>201</v>
      </c>
      <c r="W29" s="218">
        <v>1025454</v>
      </c>
    </row>
    <row r="30" spans="1:28" ht="19.5" customHeight="1" x14ac:dyDescent="0.25">
      <c r="A30" s="311"/>
      <c r="B30" s="314"/>
      <c r="C30" s="296"/>
      <c r="D30" s="298"/>
      <c r="E30" s="304"/>
      <c r="F30" s="304"/>
      <c r="G30" s="286"/>
      <c r="H30" s="286"/>
      <c r="I30" s="289"/>
      <c r="J30" s="289"/>
      <c r="K30" s="304"/>
      <c r="L30" s="304"/>
      <c r="M30" s="320"/>
      <c r="N30" s="323"/>
      <c r="O30" s="326"/>
      <c r="P30" s="329"/>
      <c r="Q30" s="62">
        <v>0.29166666666666669</v>
      </c>
    </row>
    <row r="31" spans="1:28" ht="19.5" customHeight="1" x14ac:dyDescent="0.25">
      <c r="A31" s="309" t="s">
        <v>26</v>
      </c>
      <c r="B31" s="312">
        <f>SUM(B16+1)</f>
        <v>46330</v>
      </c>
      <c r="C31" s="290" t="s">
        <v>450</v>
      </c>
      <c r="D31" s="292"/>
      <c r="E31" s="302"/>
      <c r="F31" s="302"/>
      <c r="G31" s="284">
        <v>0.32500000000000001</v>
      </c>
      <c r="H31" s="284">
        <v>0.51388888888888884</v>
      </c>
      <c r="I31" s="287">
        <v>0.5625</v>
      </c>
      <c r="J31" s="287">
        <v>0.74305555555555558</v>
      </c>
      <c r="K31" s="302"/>
      <c r="L31" s="302"/>
      <c r="M31" s="318">
        <f>(F31-E31)+(L31-K31)</f>
        <v>0</v>
      </c>
      <c r="N31" s="321">
        <f>(H31-G31)</f>
        <v>0.18888888888888883</v>
      </c>
      <c r="O31" s="324">
        <f>(J31-I31)</f>
        <v>0.18055555555555558</v>
      </c>
      <c r="P31" s="327">
        <f>SUM(M31:O41)</f>
        <v>0.36944444444444441</v>
      </c>
      <c r="R31" s="34" t="s">
        <v>233</v>
      </c>
      <c r="S31" s="34" t="s">
        <v>29</v>
      </c>
      <c r="T31" s="34"/>
    </row>
    <row r="32" spans="1:28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34" t="s">
        <v>234</v>
      </c>
    </row>
    <row r="33" spans="1:28" ht="19.5" customHeight="1" x14ac:dyDescent="0.25">
      <c r="A33" s="310"/>
      <c r="B33" s="313"/>
      <c r="C33" s="293"/>
      <c r="D33" s="295"/>
      <c r="E33" s="303"/>
      <c r="F33" s="303"/>
      <c r="G33" s="285"/>
      <c r="H33" s="285"/>
      <c r="I33" s="288"/>
      <c r="J33" s="288"/>
      <c r="K33" s="303"/>
      <c r="L33" s="303"/>
      <c r="M33" s="319"/>
      <c r="N33" s="322"/>
      <c r="O33" s="325"/>
      <c r="P33" s="328"/>
      <c r="R33" s="34"/>
      <c r="S33" s="34" t="s">
        <v>436</v>
      </c>
    </row>
    <row r="34" spans="1:28" ht="19.5" customHeight="1" x14ac:dyDescent="0.25">
      <c r="A34" s="310"/>
      <c r="B34" s="313"/>
      <c r="C34" s="293"/>
      <c r="D34" s="295"/>
      <c r="E34" s="303"/>
      <c r="F34" s="303"/>
      <c r="G34" s="285"/>
      <c r="H34" s="285"/>
      <c r="I34" s="288"/>
      <c r="J34" s="288"/>
      <c r="K34" s="303"/>
      <c r="L34" s="303"/>
      <c r="M34" s="319"/>
      <c r="N34" s="322"/>
      <c r="O34" s="325"/>
      <c r="P34" s="328"/>
      <c r="R34" s="34"/>
      <c r="S34" s="34"/>
      <c r="T34" t="s">
        <v>197</v>
      </c>
      <c r="U34" s="281" t="s">
        <v>276</v>
      </c>
      <c r="V34" s="281"/>
      <c r="W34" s="199" t="s">
        <v>193</v>
      </c>
      <c r="X34" s="216" t="s">
        <v>201</v>
      </c>
      <c r="Y34" s="218">
        <v>1025436</v>
      </c>
      <c r="Z34" s="203" t="s">
        <v>257</v>
      </c>
      <c r="AA34" s="188"/>
      <c r="AB34" s="188"/>
    </row>
    <row r="35" spans="1:28" ht="19.5" customHeight="1" x14ac:dyDescent="0.25">
      <c r="A35" s="310"/>
      <c r="B35" s="313"/>
      <c r="C35" s="293"/>
      <c r="D35" s="295"/>
      <c r="E35" s="303"/>
      <c r="F35" s="303"/>
      <c r="G35" s="285"/>
      <c r="H35" s="285"/>
      <c r="I35" s="288"/>
      <c r="J35" s="288"/>
      <c r="K35" s="303"/>
      <c r="L35" s="303"/>
      <c r="M35" s="319"/>
      <c r="N35" s="322"/>
      <c r="O35" s="325"/>
      <c r="P35" s="328"/>
      <c r="R35" s="34" t="s">
        <v>299</v>
      </c>
      <c r="S35" s="34" t="s">
        <v>24</v>
      </c>
    </row>
    <row r="36" spans="1:28" ht="19.5" customHeight="1" x14ac:dyDescent="0.25">
      <c r="A36" s="310"/>
      <c r="B36" s="313"/>
      <c r="C36" s="293"/>
      <c r="D36" s="295"/>
      <c r="E36" s="303"/>
      <c r="F36" s="303"/>
      <c r="G36" s="285"/>
      <c r="H36" s="285"/>
      <c r="I36" s="288"/>
      <c r="J36" s="288"/>
      <c r="K36" s="303"/>
      <c r="L36" s="303"/>
      <c r="M36" s="319"/>
      <c r="N36" s="322"/>
      <c r="O36" s="325"/>
      <c r="P36" s="328"/>
      <c r="R36" s="34"/>
      <c r="S36" s="34" t="s">
        <v>442</v>
      </c>
    </row>
    <row r="37" spans="1:28" ht="19.5" customHeight="1" x14ac:dyDescent="0.25">
      <c r="A37" s="310"/>
      <c r="B37" s="313"/>
      <c r="C37" s="293"/>
      <c r="D37" s="295"/>
      <c r="E37" s="303"/>
      <c r="F37" s="303"/>
      <c r="G37" s="285"/>
      <c r="H37" s="285"/>
      <c r="I37" s="288"/>
      <c r="J37" s="288"/>
      <c r="K37" s="303"/>
      <c r="L37" s="303"/>
      <c r="M37" s="319"/>
      <c r="N37" s="322"/>
      <c r="O37" s="325"/>
      <c r="P37" s="328"/>
      <c r="R37" s="34"/>
      <c r="S37" s="34" t="s">
        <v>443</v>
      </c>
      <c r="W37" s="199" t="s">
        <v>446</v>
      </c>
      <c r="X37" s="184"/>
    </row>
    <row r="38" spans="1:28" ht="19.5" customHeight="1" x14ac:dyDescent="0.25">
      <c r="A38" s="310"/>
      <c r="B38" s="313"/>
      <c r="C38" s="293"/>
      <c r="D38" s="295"/>
      <c r="E38" s="303"/>
      <c r="F38" s="303"/>
      <c r="G38" s="285"/>
      <c r="H38" s="285"/>
      <c r="I38" s="288"/>
      <c r="J38" s="288"/>
      <c r="K38" s="303"/>
      <c r="L38" s="303"/>
      <c r="M38" s="319"/>
      <c r="N38" s="322"/>
      <c r="O38" s="325"/>
      <c r="P38" s="328"/>
      <c r="S38" s="34" t="s">
        <v>444</v>
      </c>
      <c r="W38" s="198" t="s">
        <v>153</v>
      </c>
    </row>
    <row r="39" spans="1:28" ht="19.5" customHeight="1" x14ac:dyDescent="0.25">
      <c r="A39" s="310"/>
      <c r="B39" s="313"/>
      <c r="C39" s="293"/>
      <c r="D39" s="295"/>
      <c r="E39" s="303"/>
      <c r="F39" s="303"/>
      <c r="G39" s="285"/>
      <c r="H39" s="285"/>
      <c r="I39" s="288"/>
      <c r="J39" s="288"/>
      <c r="K39" s="303"/>
      <c r="L39" s="303"/>
      <c r="M39" s="319"/>
      <c r="N39" s="322"/>
      <c r="O39" s="325"/>
      <c r="P39" s="328"/>
      <c r="R39" s="34" t="s">
        <v>220</v>
      </c>
      <c r="S39" s="34" t="s">
        <v>24</v>
      </c>
    </row>
    <row r="40" spans="1:28" ht="19.5" customHeight="1" x14ac:dyDescent="0.25">
      <c r="A40" s="310"/>
      <c r="B40" s="313"/>
      <c r="C40" s="293"/>
      <c r="D40" s="295"/>
      <c r="E40" s="303"/>
      <c r="F40" s="303"/>
      <c r="G40" s="285"/>
      <c r="H40" s="285"/>
      <c r="I40" s="288"/>
      <c r="J40" s="288"/>
      <c r="K40" s="303"/>
      <c r="L40" s="303"/>
      <c r="M40" s="319"/>
      <c r="N40" s="322"/>
      <c r="O40" s="325"/>
      <c r="P40" s="328"/>
      <c r="R40" s="34"/>
      <c r="S40" s="34" t="s">
        <v>445</v>
      </c>
      <c r="U40" s="198" t="s">
        <v>153</v>
      </c>
    </row>
    <row r="41" spans="1:28" ht="19.5" customHeight="1" x14ac:dyDescent="0.25">
      <c r="A41" s="311"/>
      <c r="B41" s="314"/>
      <c r="C41" s="296"/>
      <c r="D41" s="298"/>
      <c r="E41" s="304"/>
      <c r="F41" s="304"/>
      <c r="G41" s="286"/>
      <c r="H41" s="286"/>
      <c r="I41" s="289"/>
      <c r="J41" s="289"/>
      <c r="K41" s="304"/>
      <c r="L41" s="304"/>
      <c r="M41" s="320"/>
      <c r="N41" s="323"/>
      <c r="O41" s="326"/>
      <c r="P41" s="329"/>
      <c r="Q41" s="62">
        <v>0.29166666666666669</v>
      </c>
    </row>
    <row r="42" spans="1:28" ht="19.5" customHeight="1" x14ac:dyDescent="0.25">
      <c r="A42" s="309" t="s">
        <v>30</v>
      </c>
      <c r="B42" s="312">
        <f>SUM(B31+1)</f>
        <v>46331</v>
      </c>
      <c r="C42" s="290" t="s">
        <v>448</v>
      </c>
      <c r="D42" s="292"/>
      <c r="E42" s="398"/>
      <c r="F42" s="398"/>
      <c r="G42" s="395">
        <v>0.32777777777777778</v>
      </c>
      <c r="H42" s="395">
        <v>0.52430555555555558</v>
      </c>
      <c r="I42" s="357">
        <v>0.55208333333333337</v>
      </c>
      <c r="J42" s="357">
        <v>0.75</v>
      </c>
      <c r="K42" s="410"/>
      <c r="L42" s="410"/>
      <c r="M42" s="351">
        <f>(F42-E42)+(L42-K42)</f>
        <v>0</v>
      </c>
      <c r="N42" s="386">
        <f>(H42-G42)</f>
        <v>0.1965277777777778</v>
      </c>
      <c r="O42" s="354">
        <f>(J42-I42)</f>
        <v>0.19791666666666663</v>
      </c>
      <c r="P42" s="389">
        <f>SUM(M42:O70)</f>
        <v>0.39444444444444443</v>
      </c>
      <c r="R42" s="34" t="s">
        <v>220</v>
      </c>
      <c r="S42" s="34" t="s">
        <v>24</v>
      </c>
    </row>
    <row r="43" spans="1:28" ht="19.5" customHeight="1" x14ac:dyDescent="0.25">
      <c r="A43" s="310"/>
      <c r="B43" s="313"/>
      <c r="C43" s="293"/>
      <c r="D43" s="295"/>
      <c r="E43" s="399"/>
      <c r="F43" s="399"/>
      <c r="G43" s="396"/>
      <c r="H43" s="396"/>
      <c r="I43" s="358"/>
      <c r="J43" s="358"/>
      <c r="K43" s="411"/>
      <c r="L43" s="411"/>
      <c r="M43" s="352"/>
      <c r="N43" s="387"/>
      <c r="O43" s="355"/>
      <c r="P43" s="390"/>
      <c r="R43" s="34"/>
      <c r="S43" s="34" t="s">
        <v>221</v>
      </c>
    </row>
    <row r="44" spans="1:28" ht="19.5" customHeight="1" x14ac:dyDescent="0.25">
      <c r="A44" s="310"/>
      <c r="B44" s="313"/>
      <c r="C44" s="293"/>
      <c r="D44" s="295"/>
      <c r="E44" s="399"/>
      <c r="F44" s="399"/>
      <c r="G44" s="396"/>
      <c r="H44" s="396"/>
      <c r="I44" s="358"/>
      <c r="J44" s="358"/>
      <c r="K44" s="411"/>
      <c r="L44" s="411"/>
      <c r="M44" s="352"/>
      <c r="N44" s="387"/>
      <c r="O44" s="355"/>
      <c r="P44" s="390"/>
      <c r="R44" s="34"/>
      <c r="S44" s="34" t="s">
        <v>294</v>
      </c>
    </row>
    <row r="45" spans="1:28" ht="19.5" customHeight="1" x14ac:dyDescent="0.25">
      <c r="A45" s="310"/>
      <c r="B45" s="313"/>
      <c r="C45" s="293"/>
      <c r="D45" s="295"/>
      <c r="E45" s="399"/>
      <c r="F45" s="399"/>
      <c r="G45" s="396"/>
      <c r="H45" s="396"/>
      <c r="I45" s="358"/>
      <c r="J45" s="358"/>
      <c r="K45" s="411"/>
      <c r="L45" s="411"/>
      <c r="M45" s="352"/>
      <c r="N45" s="387"/>
      <c r="O45" s="355"/>
      <c r="P45" s="390"/>
      <c r="R45" s="34"/>
      <c r="S45" s="34"/>
      <c r="T45" s="34" t="s">
        <v>267</v>
      </c>
      <c r="U45" s="280" t="s">
        <v>281</v>
      </c>
      <c r="V45" s="281"/>
      <c r="W45" s="199" t="s">
        <v>193</v>
      </c>
    </row>
    <row r="46" spans="1:28" ht="19.5" customHeight="1" x14ac:dyDescent="0.25">
      <c r="A46" s="310"/>
      <c r="B46" s="313"/>
      <c r="C46" s="293"/>
      <c r="D46" s="295"/>
      <c r="E46" s="399"/>
      <c r="F46" s="399"/>
      <c r="G46" s="396"/>
      <c r="H46" s="396"/>
      <c r="I46" s="358"/>
      <c r="J46" s="358"/>
      <c r="K46" s="411"/>
      <c r="L46" s="411"/>
      <c r="M46" s="352"/>
      <c r="N46" s="387"/>
      <c r="O46" s="355"/>
      <c r="P46" s="390"/>
      <c r="R46" s="34"/>
      <c r="S46" s="34" t="s">
        <v>449</v>
      </c>
      <c r="T46" s="34"/>
      <c r="U46" s="168"/>
      <c r="V46" s="1"/>
      <c r="W46" s="198" t="s">
        <v>153</v>
      </c>
    </row>
    <row r="47" spans="1:28" ht="19.5" customHeight="1" x14ac:dyDescent="0.25">
      <c r="A47" s="310"/>
      <c r="B47" s="313"/>
      <c r="C47" s="293"/>
      <c r="D47" s="295"/>
      <c r="E47" s="399"/>
      <c r="F47" s="399"/>
      <c r="G47" s="396"/>
      <c r="H47" s="396"/>
      <c r="I47" s="358"/>
      <c r="J47" s="358"/>
      <c r="K47" s="411"/>
      <c r="L47" s="411"/>
      <c r="M47" s="352"/>
      <c r="N47" s="387"/>
      <c r="O47" s="355"/>
      <c r="P47" s="390"/>
      <c r="R47" s="34" t="s">
        <v>233</v>
      </c>
      <c r="S47" s="34" t="s">
        <v>25</v>
      </c>
    </row>
    <row r="48" spans="1:28" ht="19.5" customHeight="1" x14ac:dyDescent="0.25">
      <c r="A48" s="310"/>
      <c r="B48" s="313"/>
      <c r="C48" s="293"/>
      <c r="D48" s="295"/>
      <c r="E48" s="399"/>
      <c r="F48" s="399"/>
      <c r="G48" s="396"/>
      <c r="H48" s="396"/>
      <c r="I48" s="358"/>
      <c r="J48" s="358"/>
      <c r="K48" s="411"/>
      <c r="L48" s="411"/>
      <c r="M48" s="352"/>
      <c r="N48" s="387"/>
      <c r="O48" s="355"/>
      <c r="P48" s="390"/>
      <c r="R48" s="34"/>
      <c r="S48" s="34" t="s">
        <v>234</v>
      </c>
    </row>
    <row r="49" spans="1:28" ht="19.5" customHeight="1" x14ac:dyDescent="0.25">
      <c r="A49" s="310"/>
      <c r="B49" s="313"/>
      <c r="C49" s="293"/>
      <c r="D49" s="295"/>
      <c r="E49" s="399"/>
      <c r="F49" s="399"/>
      <c r="G49" s="396"/>
      <c r="H49" s="396"/>
      <c r="I49" s="358"/>
      <c r="J49" s="358"/>
      <c r="K49" s="411"/>
      <c r="L49" s="411"/>
      <c r="M49" s="352"/>
      <c r="N49" s="387"/>
      <c r="O49" s="355"/>
      <c r="P49" s="390"/>
      <c r="R49" s="34"/>
      <c r="S49" s="34" t="s">
        <v>447</v>
      </c>
      <c r="Y49" s="198" t="s">
        <v>153</v>
      </c>
    </row>
    <row r="50" spans="1:28" ht="19.5" customHeight="1" x14ac:dyDescent="0.25">
      <c r="A50" s="310"/>
      <c r="B50" s="313"/>
      <c r="C50" s="293"/>
      <c r="D50" s="295"/>
      <c r="E50" s="399"/>
      <c r="F50" s="399"/>
      <c r="G50" s="396"/>
      <c r="H50" s="396"/>
      <c r="I50" s="358"/>
      <c r="J50" s="358"/>
      <c r="K50" s="411"/>
      <c r="L50" s="411"/>
      <c r="M50" s="352"/>
      <c r="N50" s="387"/>
      <c r="O50" s="355"/>
      <c r="P50" s="390"/>
      <c r="R50" s="34"/>
      <c r="S50" s="34" t="s">
        <v>436</v>
      </c>
    </row>
    <row r="51" spans="1:28" ht="19.5" customHeight="1" x14ac:dyDescent="0.25">
      <c r="A51" s="310"/>
      <c r="B51" s="313"/>
      <c r="C51" s="293"/>
      <c r="D51" s="295"/>
      <c r="E51" s="399"/>
      <c r="F51" s="399"/>
      <c r="G51" s="396"/>
      <c r="H51" s="396"/>
      <c r="I51" s="358"/>
      <c r="J51" s="358"/>
      <c r="K51" s="411"/>
      <c r="L51" s="411"/>
      <c r="M51" s="352"/>
      <c r="N51" s="387"/>
      <c r="O51" s="355"/>
      <c r="P51" s="390"/>
      <c r="R51" s="34"/>
      <c r="S51" s="34"/>
      <c r="T51" t="s">
        <v>197</v>
      </c>
      <c r="U51" s="281" t="s">
        <v>276</v>
      </c>
      <c r="V51" s="281"/>
      <c r="W51" s="198" t="s">
        <v>153</v>
      </c>
      <c r="X51" s="216" t="s">
        <v>201</v>
      </c>
      <c r="Y51" s="218">
        <v>1025436</v>
      </c>
      <c r="Z51" s="203" t="s">
        <v>257</v>
      </c>
      <c r="AA51" s="188"/>
      <c r="AB51" s="188"/>
    </row>
    <row r="52" spans="1:28" ht="19.5" customHeight="1" x14ac:dyDescent="0.25">
      <c r="A52" s="310"/>
      <c r="B52" s="313"/>
      <c r="C52" s="293"/>
      <c r="D52" s="295"/>
      <c r="E52" s="399"/>
      <c r="F52" s="399"/>
      <c r="G52" s="396"/>
      <c r="H52" s="396"/>
      <c r="I52" s="358"/>
      <c r="J52" s="358"/>
      <c r="K52" s="411"/>
      <c r="L52" s="411"/>
      <c r="M52" s="352"/>
      <c r="N52" s="387"/>
      <c r="O52" s="355"/>
      <c r="P52" s="390"/>
      <c r="R52" s="34"/>
      <c r="S52" s="34" t="s">
        <v>451</v>
      </c>
      <c r="U52" s="1"/>
      <c r="V52" s="1"/>
      <c r="W52" s="198" t="s">
        <v>153</v>
      </c>
      <c r="Y52" s="174"/>
      <c r="Z52" s="34"/>
    </row>
    <row r="53" spans="1:28" ht="19.5" customHeight="1" x14ac:dyDescent="0.25">
      <c r="A53" s="310"/>
      <c r="B53" s="313"/>
      <c r="C53" s="293"/>
      <c r="D53" s="295"/>
      <c r="E53" s="399"/>
      <c r="F53" s="399"/>
      <c r="G53" s="396"/>
      <c r="H53" s="396"/>
      <c r="I53" s="358"/>
      <c r="J53" s="358"/>
      <c r="K53" s="411"/>
      <c r="L53" s="411"/>
      <c r="M53" s="352"/>
      <c r="N53" s="387"/>
      <c r="O53" s="355"/>
      <c r="P53" s="390"/>
      <c r="R53" s="34" t="s">
        <v>172</v>
      </c>
      <c r="S53" s="34" t="s">
        <v>28</v>
      </c>
      <c r="Y53" s="174"/>
      <c r="Z53" s="34"/>
    </row>
    <row r="54" spans="1:28" ht="19.5" customHeight="1" x14ac:dyDescent="0.25">
      <c r="A54" s="310"/>
      <c r="B54" s="313"/>
      <c r="C54" s="293"/>
      <c r="D54" s="295"/>
      <c r="E54" s="399"/>
      <c r="F54" s="399"/>
      <c r="G54" s="396"/>
      <c r="H54" s="396"/>
      <c r="I54" s="358"/>
      <c r="J54" s="358"/>
      <c r="K54" s="411"/>
      <c r="L54" s="411"/>
      <c r="M54" s="352"/>
      <c r="N54" s="387"/>
      <c r="O54" s="355"/>
      <c r="P54" s="390"/>
      <c r="S54" s="34" t="s">
        <v>181</v>
      </c>
      <c r="Y54" s="174"/>
      <c r="Z54" s="34"/>
    </row>
    <row r="55" spans="1:28" ht="19.5" customHeight="1" x14ac:dyDescent="0.25">
      <c r="A55" s="310"/>
      <c r="B55" s="313"/>
      <c r="C55" s="293"/>
      <c r="D55" s="295"/>
      <c r="E55" s="399"/>
      <c r="F55" s="399"/>
      <c r="G55" s="396"/>
      <c r="H55" s="396"/>
      <c r="I55" s="358"/>
      <c r="J55" s="358"/>
      <c r="K55" s="411"/>
      <c r="L55" s="411"/>
      <c r="M55" s="352"/>
      <c r="N55" s="387"/>
      <c r="O55" s="355"/>
      <c r="P55" s="390"/>
      <c r="S55" s="34" t="s">
        <v>453</v>
      </c>
      <c r="Y55" s="174"/>
      <c r="Z55" s="34"/>
    </row>
    <row r="56" spans="1:28" ht="19.5" customHeight="1" x14ac:dyDescent="0.25">
      <c r="A56" s="310"/>
      <c r="B56" s="313"/>
      <c r="C56" s="293"/>
      <c r="D56" s="295"/>
      <c r="E56" s="399"/>
      <c r="F56" s="399"/>
      <c r="G56" s="396"/>
      <c r="H56" s="396"/>
      <c r="I56" s="358"/>
      <c r="J56" s="358"/>
      <c r="K56" s="411"/>
      <c r="L56" s="411"/>
      <c r="M56" s="352"/>
      <c r="N56" s="387"/>
      <c r="O56" s="355"/>
      <c r="P56" s="390"/>
      <c r="S56" s="34" t="s">
        <v>454</v>
      </c>
      <c r="Y56" s="174"/>
      <c r="Z56" s="34"/>
    </row>
    <row r="57" spans="1:28" ht="19.5" customHeight="1" x14ac:dyDescent="0.25">
      <c r="A57" s="310"/>
      <c r="B57" s="313"/>
      <c r="C57" s="293"/>
      <c r="D57" s="295"/>
      <c r="E57" s="399"/>
      <c r="F57" s="399"/>
      <c r="G57" s="396"/>
      <c r="H57" s="396"/>
      <c r="I57" s="358"/>
      <c r="J57" s="358"/>
      <c r="K57" s="411"/>
      <c r="L57" s="411"/>
      <c r="M57" s="352"/>
      <c r="N57" s="387"/>
      <c r="O57" s="355"/>
      <c r="P57" s="390"/>
      <c r="T57" s="34" t="s">
        <v>163</v>
      </c>
      <c r="U57" s="280" t="s">
        <v>456</v>
      </c>
      <c r="V57" s="281"/>
      <c r="W57" s="199" t="s">
        <v>193</v>
      </c>
      <c r="X57" s="216" t="s">
        <v>201</v>
      </c>
      <c r="Y57" s="218">
        <v>1025530</v>
      </c>
      <c r="Z57" s="203" t="s">
        <v>458</v>
      </c>
      <c r="AA57" s="188"/>
      <c r="AB57" s="188"/>
    </row>
    <row r="58" spans="1:28" ht="19.5" customHeight="1" x14ac:dyDescent="0.25">
      <c r="A58" s="310"/>
      <c r="B58" s="313"/>
      <c r="C58" s="293"/>
      <c r="D58" s="295"/>
      <c r="E58" s="399"/>
      <c r="F58" s="399"/>
      <c r="G58" s="396"/>
      <c r="H58" s="396"/>
      <c r="I58" s="358"/>
      <c r="J58" s="358"/>
      <c r="K58" s="411"/>
      <c r="L58" s="411"/>
      <c r="M58" s="352"/>
      <c r="N58" s="387"/>
      <c r="O58" s="355"/>
      <c r="P58" s="390"/>
      <c r="R58" s="34"/>
      <c r="S58" s="34"/>
      <c r="T58" s="34" t="s">
        <v>227</v>
      </c>
      <c r="U58" s="280" t="s">
        <v>457</v>
      </c>
      <c r="V58" s="281"/>
      <c r="W58" s="199" t="s">
        <v>193</v>
      </c>
      <c r="Y58" s="174"/>
      <c r="Z58" s="203" t="s">
        <v>458</v>
      </c>
      <c r="AA58" s="188"/>
      <c r="AB58" s="188"/>
    </row>
    <row r="59" spans="1:28" ht="19.5" customHeight="1" x14ac:dyDescent="0.25">
      <c r="A59" s="310"/>
      <c r="B59" s="313"/>
      <c r="C59" s="293"/>
      <c r="D59" s="295"/>
      <c r="E59" s="399"/>
      <c r="F59" s="399"/>
      <c r="G59" s="396"/>
      <c r="H59" s="396"/>
      <c r="I59" s="358"/>
      <c r="J59" s="358"/>
      <c r="K59" s="411"/>
      <c r="L59" s="411"/>
      <c r="M59" s="352"/>
      <c r="N59" s="387"/>
      <c r="O59" s="355"/>
      <c r="P59" s="390"/>
      <c r="R59" s="34"/>
      <c r="S59" s="34"/>
      <c r="T59" s="34" t="s">
        <v>160</v>
      </c>
      <c r="U59" s="280" t="s">
        <v>236</v>
      </c>
      <c r="V59" s="281"/>
      <c r="W59" s="199" t="s">
        <v>193</v>
      </c>
      <c r="Y59" s="174"/>
      <c r="Z59" s="203" t="s">
        <v>458</v>
      </c>
      <c r="AA59" s="188"/>
      <c r="AB59" s="188"/>
    </row>
    <row r="60" spans="1:28" ht="19.5" customHeight="1" x14ac:dyDescent="0.25">
      <c r="A60" s="310"/>
      <c r="B60" s="313"/>
      <c r="C60" s="293"/>
      <c r="D60" s="295"/>
      <c r="E60" s="399"/>
      <c r="F60" s="399"/>
      <c r="G60" s="396"/>
      <c r="H60" s="396"/>
      <c r="I60" s="358"/>
      <c r="J60" s="358"/>
      <c r="K60" s="411"/>
      <c r="L60" s="411"/>
      <c r="M60" s="352"/>
      <c r="N60" s="387"/>
      <c r="O60" s="355"/>
      <c r="P60" s="390"/>
      <c r="R60" s="34"/>
      <c r="S60" s="34"/>
      <c r="T60" s="34" t="s">
        <v>455</v>
      </c>
      <c r="U60" s="280" t="s">
        <v>216</v>
      </c>
      <c r="V60" s="281"/>
      <c r="W60" s="199" t="s">
        <v>193</v>
      </c>
      <c r="Y60" s="174"/>
      <c r="Z60" s="203" t="s">
        <v>458</v>
      </c>
      <c r="AA60" s="188"/>
      <c r="AB60" s="188"/>
    </row>
    <row r="61" spans="1:28" ht="19.5" customHeight="1" x14ac:dyDescent="0.25">
      <c r="A61" s="310"/>
      <c r="B61" s="313"/>
      <c r="C61" s="293"/>
      <c r="D61" s="295"/>
      <c r="E61" s="399"/>
      <c r="F61" s="399"/>
      <c r="G61" s="396"/>
      <c r="H61" s="396"/>
      <c r="I61" s="358"/>
      <c r="J61" s="358"/>
      <c r="K61" s="411"/>
      <c r="L61" s="411"/>
      <c r="M61" s="352"/>
      <c r="N61" s="387"/>
      <c r="O61" s="355"/>
      <c r="P61" s="390"/>
      <c r="R61" s="34"/>
      <c r="S61" s="34"/>
      <c r="T61" s="34" t="s">
        <v>161</v>
      </c>
      <c r="U61" s="280" t="s">
        <v>247</v>
      </c>
      <c r="V61" s="281"/>
      <c r="W61" s="199" t="s">
        <v>193</v>
      </c>
      <c r="Y61" s="174"/>
      <c r="Z61" s="203" t="s">
        <v>458</v>
      </c>
      <c r="AA61" s="188"/>
      <c r="AB61" s="188"/>
    </row>
    <row r="62" spans="1:28" ht="19.5" customHeight="1" x14ac:dyDescent="0.25">
      <c r="A62" s="310"/>
      <c r="B62" s="313"/>
      <c r="C62" s="293"/>
      <c r="D62" s="295"/>
      <c r="E62" s="399"/>
      <c r="F62" s="399"/>
      <c r="G62" s="396"/>
      <c r="H62" s="396"/>
      <c r="I62" s="358"/>
      <c r="J62" s="358"/>
      <c r="K62" s="411"/>
      <c r="L62" s="411"/>
      <c r="M62" s="352"/>
      <c r="N62" s="387"/>
      <c r="O62" s="355"/>
      <c r="P62" s="390"/>
      <c r="R62" s="34"/>
      <c r="S62" s="34"/>
      <c r="T62" s="34"/>
      <c r="U62" s="168"/>
      <c r="V62" s="1"/>
      <c r="W62" s="34"/>
      <c r="Y62" s="174"/>
      <c r="Z62" s="34"/>
    </row>
    <row r="63" spans="1:28" ht="19.5" customHeight="1" x14ac:dyDescent="0.25">
      <c r="A63" s="310"/>
      <c r="B63" s="313"/>
      <c r="C63" s="293"/>
      <c r="D63" s="295"/>
      <c r="E63" s="399"/>
      <c r="F63" s="399"/>
      <c r="G63" s="396"/>
      <c r="H63" s="396"/>
      <c r="I63" s="358"/>
      <c r="J63" s="358"/>
      <c r="K63" s="411"/>
      <c r="L63" s="411"/>
      <c r="M63" s="352"/>
      <c r="N63" s="387"/>
      <c r="O63" s="355"/>
      <c r="P63" s="390"/>
      <c r="R63" s="34"/>
      <c r="S63" s="34"/>
      <c r="T63" s="34" t="s">
        <v>459</v>
      </c>
      <c r="U63" s="280" t="s">
        <v>256</v>
      </c>
      <c r="V63" s="281"/>
      <c r="W63" s="199" t="s">
        <v>193</v>
      </c>
      <c r="X63" s="216" t="s">
        <v>201</v>
      </c>
      <c r="Y63" s="218">
        <v>1025535</v>
      </c>
      <c r="Z63" s="221" t="s">
        <v>458</v>
      </c>
      <c r="AA63" s="222"/>
      <c r="AB63" s="222"/>
    </row>
    <row r="64" spans="1:28" ht="19.5" customHeight="1" x14ac:dyDescent="0.25">
      <c r="A64" s="310"/>
      <c r="B64" s="313"/>
      <c r="C64" s="293"/>
      <c r="D64" s="295"/>
      <c r="E64" s="399"/>
      <c r="F64" s="399"/>
      <c r="G64" s="396"/>
      <c r="H64" s="396"/>
      <c r="I64" s="358"/>
      <c r="J64" s="358"/>
      <c r="K64" s="411"/>
      <c r="L64" s="411"/>
      <c r="M64" s="352"/>
      <c r="N64" s="387"/>
      <c r="O64" s="355"/>
      <c r="P64" s="390"/>
      <c r="R64" s="34"/>
      <c r="S64" s="34"/>
      <c r="T64" s="34"/>
      <c r="U64" s="168"/>
      <c r="V64" s="1"/>
      <c r="W64" s="34"/>
      <c r="Y64" s="174"/>
      <c r="Z64" s="34"/>
    </row>
    <row r="65" spans="1:29" ht="19.5" customHeight="1" x14ac:dyDescent="0.25">
      <c r="A65" s="310"/>
      <c r="B65" s="313"/>
      <c r="C65" s="293"/>
      <c r="D65" s="295"/>
      <c r="E65" s="399"/>
      <c r="F65" s="399"/>
      <c r="G65" s="396"/>
      <c r="H65" s="396"/>
      <c r="I65" s="358"/>
      <c r="J65" s="358"/>
      <c r="K65" s="411"/>
      <c r="L65" s="411"/>
      <c r="M65" s="352"/>
      <c r="N65" s="387"/>
      <c r="O65" s="355"/>
      <c r="P65" s="390"/>
      <c r="R65" s="34"/>
      <c r="S65" s="34"/>
      <c r="T65" s="34" t="s">
        <v>187</v>
      </c>
      <c r="U65" s="280" t="s">
        <v>198</v>
      </c>
      <c r="V65" s="280"/>
      <c r="W65" s="199" t="s">
        <v>193</v>
      </c>
      <c r="X65" s="216" t="s">
        <v>201</v>
      </c>
      <c r="Y65" s="218">
        <v>1025539</v>
      </c>
      <c r="Z65" s="199" t="s">
        <v>257</v>
      </c>
      <c r="AA65" s="184"/>
      <c r="AB65" s="184"/>
    </row>
    <row r="66" spans="1:29" ht="19.5" customHeight="1" x14ac:dyDescent="0.25">
      <c r="A66" s="310"/>
      <c r="B66" s="313"/>
      <c r="C66" s="293"/>
      <c r="D66" s="295"/>
      <c r="E66" s="399"/>
      <c r="F66" s="399"/>
      <c r="G66" s="396"/>
      <c r="H66" s="396"/>
      <c r="I66" s="358"/>
      <c r="J66" s="358"/>
      <c r="K66" s="411"/>
      <c r="L66" s="411"/>
      <c r="M66" s="352"/>
      <c r="N66" s="387"/>
      <c r="O66" s="355"/>
      <c r="P66" s="390"/>
      <c r="R66" s="34"/>
      <c r="S66" s="34"/>
      <c r="T66" s="34" t="s">
        <v>460</v>
      </c>
      <c r="U66" s="168"/>
      <c r="V66" s="168"/>
      <c r="W66" s="34"/>
      <c r="Y66" s="174"/>
      <c r="Z66" s="34"/>
    </row>
    <row r="67" spans="1:29" ht="19.5" customHeight="1" x14ac:dyDescent="0.25">
      <c r="A67" s="310"/>
      <c r="B67" s="313"/>
      <c r="C67" s="293"/>
      <c r="D67" s="295"/>
      <c r="E67" s="399"/>
      <c r="F67" s="399"/>
      <c r="G67" s="396"/>
      <c r="H67" s="396"/>
      <c r="I67" s="358"/>
      <c r="J67" s="358"/>
      <c r="K67" s="411"/>
      <c r="L67" s="411"/>
      <c r="M67" s="352"/>
      <c r="N67" s="387"/>
      <c r="O67" s="355"/>
      <c r="P67" s="390"/>
      <c r="R67" s="34"/>
      <c r="S67" s="34"/>
      <c r="T67" s="34" t="s">
        <v>209</v>
      </c>
      <c r="U67" s="280" t="s">
        <v>210</v>
      </c>
      <c r="V67" s="280"/>
      <c r="W67" s="198" t="s">
        <v>153</v>
      </c>
      <c r="X67" s="220" t="s">
        <v>201</v>
      </c>
      <c r="Y67" s="219">
        <v>1024060</v>
      </c>
      <c r="Z67" s="195" t="s">
        <v>257</v>
      </c>
      <c r="AA67" s="189"/>
      <c r="AB67" s="189"/>
    </row>
    <row r="68" spans="1:29" ht="19.5" customHeight="1" x14ac:dyDescent="0.25">
      <c r="A68" s="310"/>
      <c r="B68" s="313"/>
      <c r="C68" s="293"/>
      <c r="D68" s="295"/>
      <c r="E68" s="399"/>
      <c r="F68" s="399"/>
      <c r="G68" s="396"/>
      <c r="H68" s="396"/>
      <c r="I68" s="358"/>
      <c r="J68" s="358"/>
      <c r="K68" s="411"/>
      <c r="L68" s="411"/>
      <c r="M68" s="352"/>
      <c r="N68" s="387"/>
      <c r="O68" s="355"/>
      <c r="P68" s="390"/>
      <c r="R68" s="34"/>
      <c r="S68" s="34"/>
      <c r="T68" s="34"/>
      <c r="U68" s="168"/>
      <c r="V68" s="1"/>
      <c r="W68" s="34"/>
      <c r="Y68" s="174"/>
      <c r="Z68" s="34"/>
    </row>
    <row r="69" spans="1:29" ht="19.5" customHeight="1" x14ac:dyDescent="0.25">
      <c r="A69" s="310"/>
      <c r="B69" s="313"/>
      <c r="C69" s="293"/>
      <c r="D69" s="295"/>
      <c r="E69" s="399"/>
      <c r="F69" s="399"/>
      <c r="G69" s="396"/>
      <c r="H69" s="396"/>
      <c r="I69" s="358"/>
      <c r="J69" s="358"/>
      <c r="K69" s="411"/>
      <c r="L69" s="411"/>
      <c r="M69" s="352"/>
      <c r="N69" s="387"/>
      <c r="O69" s="355"/>
      <c r="P69" s="390"/>
      <c r="R69" s="34"/>
      <c r="S69" s="34"/>
      <c r="T69" s="34"/>
      <c r="U69" s="168"/>
      <c r="V69" s="1"/>
      <c r="W69" s="34"/>
      <c r="Y69" s="174"/>
      <c r="Z69" s="34"/>
    </row>
    <row r="70" spans="1:29" ht="19.5" customHeight="1" x14ac:dyDescent="0.25">
      <c r="A70" s="311"/>
      <c r="B70" s="314"/>
      <c r="C70" s="296"/>
      <c r="D70" s="298"/>
      <c r="E70" s="400"/>
      <c r="F70" s="400"/>
      <c r="G70" s="397"/>
      <c r="H70" s="397"/>
      <c r="I70" s="359"/>
      <c r="J70" s="359"/>
      <c r="K70" s="412"/>
      <c r="L70" s="412"/>
      <c r="M70" s="353"/>
      <c r="N70" s="388"/>
      <c r="O70" s="356"/>
      <c r="P70" s="391"/>
      <c r="Q70" s="62">
        <v>0.29166666666666669</v>
      </c>
    </row>
    <row r="71" spans="1:29" ht="19.5" customHeight="1" x14ac:dyDescent="0.25">
      <c r="A71" s="309" t="s">
        <v>31</v>
      </c>
      <c r="B71" s="312">
        <f>SUM(B42+1)</f>
        <v>46332</v>
      </c>
      <c r="C71" s="290" t="s">
        <v>463</v>
      </c>
      <c r="D71" s="292"/>
      <c r="E71" s="302"/>
      <c r="F71" s="302"/>
      <c r="G71" s="284">
        <v>0.32777777777777778</v>
      </c>
      <c r="H71" s="284">
        <v>0.52083333333333337</v>
      </c>
      <c r="I71" s="287">
        <v>0.55208333333333337</v>
      </c>
      <c r="J71" s="287">
        <v>0.71111111111111114</v>
      </c>
      <c r="K71" s="302"/>
      <c r="L71" s="302"/>
      <c r="M71" s="318">
        <f>(F71-E71)+(L71-K71)</f>
        <v>0</v>
      </c>
      <c r="N71" s="321">
        <f>(H71-G71)</f>
        <v>0.19305555555555559</v>
      </c>
      <c r="O71" s="324">
        <f>(J71-I71)</f>
        <v>0.15902777777777777</v>
      </c>
      <c r="P71" s="327">
        <f>SUM(M71:O96)</f>
        <v>0.35208333333333336</v>
      </c>
      <c r="R71" s="34" t="s">
        <v>133</v>
      </c>
      <c r="S71" s="190"/>
      <c r="U71" s="1"/>
      <c r="V71" s="1"/>
      <c r="W71" s="34"/>
    </row>
    <row r="72" spans="1:29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/>
      <c r="S72" s="34" t="s">
        <v>134</v>
      </c>
      <c r="U72" s="1"/>
      <c r="V72" s="1"/>
      <c r="W72" s="34"/>
    </row>
    <row r="73" spans="1:29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s="34"/>
      <c r="S73" s="34" t="s">
        <v>421</v>
      </c>
      <c r="U73" s="1"/>
      <c r="V73" s="1"/>
      <c r="W73" s="34"/>
    </row>
    <row r="74" spans="1:29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288"/>
      <c r="J74" s="288"/>
      <c r="K74" s="303"/>
      <c r="L74" s="303"/>
      <c r="M74" s="319"/>
      <c r="N74" s="322"/>
      <c r="O74" s="325"/>
      <c r="P74" s="328"/>
      <c r="R74" s="34"/>
      <c r="S74" s="34"/>
      <c r="T74" s="34" t="s">
        <v>267</v>
      </c>
      <c r="U74" s="280" t="s">
        <v>452</v>
      </c>
      <c r="V74" s="281"/>
      <c r="W74" s="199" t="s">
        <v>193</v>
      </c>
    </row>
    <row r="75" spans="1:29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288"/>
      <c r="J75" s="288"/>
      <c r="K75" s="303"/>
      <c r="L75" s="303"/>
      <c r="M75" s="319"/>
      <c r="N75" s="322"/>
      <c r="O75" s="325"/>
      <c r="P75" s="328"/>
      <c r="R75" s="34" t="s">
        <v>468</v>
      </c>
      <c r="S75" s="34" t="s">
        <v>461</v>
      </c>
      <c r="T75" s="34"/>
      <c r="W75" s="34"/>
    </row>
    <row r="76" spans="1:29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R76" s="34"/>
      <c r="S76" s="34" t="s">
        <v>462</v>
      </c>
      <c r="T76" s="34"/>
      <c r="V76" s="283">
        <v>248991600555</v>
      </c>
      <c r="W76" s="283"/>
      <c r="X76" s="198" t="s">
        <v>153</v>
      </c>
      <c r="Y76" s="220" t="s">
        <v>201</v>
      </c>
      <c r="Z76" s="219">
        <v>1025555</v>
      </c>
      <c r="AA76" s="195" t="s">
        <v>465</v>
      </c>
      <c r="AB76" s="189"/>
      <c r="AC76" s="189"/>
    </row>
    <row r="77" spans="1:29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R77" s="34" t="s">
        <v>233</v>
      </c>
      <c r="S77" s="34" t="s">
        <v>28</v>
      </c>
      <c r="T77" s="34"/>
    </row>
    <row r="78" spans="1:29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R78" s="34"/>
      <c r="S78" s="34" t="s">
        <v>234</v>
      </c>
      <c r="T78" s="34"/>
      <c r="W78" s="34"/>
    </row>
    <row r="79" spans="1:29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R79" s="34"/>
      <c r="S79" s="34" t="s">
        <v>294</v>
      </c>
      <c r="T79" s="34"/>
      <c r="W79" s="34"/>
    </row>
    <row r="80" spans="1:29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/>
      <c r="S80" s="34"/>
      <c r="T80" s="34" t="s">
        <v>205</v>
      </c>
      <c r="U80" s="280" t="s">
        <v>249</v>
      </c>
      <c r="V80" s="281"/>
      <c r="W80" s="34"/>
      <c r="X80" s="198" t="s">
        <v>153</v>
      </c>
    </row>
    <row r="81" spans="1:28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R81" s="34"/>
      <c r="S81" s="34" t="s">
        <v>464</v>
      </c>
      <c r="T81" s="34"/>
      <c r="U81" s="168"/>
      <c r="V81" s="1"/>
      <c r="W81" s="34"/>
      <c r="X81" s="198"/>
    </row>
    <row r="82" spans="1:28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R82" s="34" t="s">
        <v>220</v>
      </c>
      <c r="S82" s="34" t="s">
        <v>28</v>
      </c>
      <c r="T82" s="191"/>
      <c r="W82" s="34"/>
    </row>
    <row r="83" spans="1:28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s="34"/>
      <c r="S83" s="34" t="s">
        <v>221</v>
      </c>
      <c r="T83" s="191"/>
      <c r="W83" s="34"/>
    </row>
    <row r="84" spans="1:28" ht="19.5" customHeight="1" x14ac:dyDescent="0.25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R84" s="34"/>
      <c r="S84" s="34" t="s">
        <v>294</v>
      </c>
      <c r="T84" s="191"/>
      <c r="W84" s="34"/>
    </row>
    <row r="85" spans="1:28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R85" s="34"/>
      <c r="S85" s="34"/>
      <c r="T85" s="191" t="s">
        <v>269</v>
      </c>
      <c r="U85" s="280" t="s">
        <v>281</v>
      </c>
      <c r="V85" s="281"/>
      <c r="W85" s="198" t="s">
        <v>153</v>
      </c>
    </row>
    <row r="86" spans="1:28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R86" s="34" t="s">
        <v>261</v>
      </c>
      <c r="S86" s="34" t="s">
        <v>24</v>
      </c>
      <c r="T86" s="191"/>
      <c r="W86" s="34"/>
    </row>
    <row r="87" spans="1:28" ht="19.5" customHeight="1" x14ac:dyDescent="0.25">
      <c r="A87" s="310"/>
      <c r="B87" s="313"/>
      <c r="C87" s="293"/>
      <c r="D87" s="295"/>
      <c r="E87" s="303"/>
      <c r="F87" s="303"/>
      <c r="G87" s="285"/>
      <c r="H87" s="285"/>
      <c r="I87" s="288"/>
      <c r="J87" s="288"/>
      <c r="K87" s="303"/>
      <c r="L87" s="303"/>
      <c r="M87" s="319"/>
      <c r="N87" s="322"/>
      <c r="O87" s="325"/>
      <c r="P87" s="328"/>
      <c r="R87" s="34"/>
      <c r="S87" s="34" t="s">
        <v>262</v>
      </c>
      <c r="T87" s="191"/>
      <c r="W87" s="34"/>
    </row>
    <row r="88" spans="1:28" ht="19.5" customHeight="1" x14ac:dyDescent="0.25">
      <c r="A88" s="310"/>
      <c r="B88" s="313"/>
      <c r="C88" s="293"/>
      <c r="D88" s="295"/>
      <c r="E88" s="303"/>
      <c r="F88" s="303"/>
      <c r="G88" s="285"/>
      <c r="H88" s="285"/>
      <c r="I88" s="288"/>
      <c r="J88" s="288"/>
      <c r="K88" s="303"/>
      <c r="L88" s="303"/>
      <c r="M88" s="319"/>
      <c r="N88" s="322"/>
      <c r="O88" s="325"/>
      <c r="P88" s="328"/>
      <c r="R88" s="34"/>
      <c r="S88" s="34" t="s">
        <v>239</v>
      </c>
      <c r="T88" s="191"/>
      <c r="W88" s="34"/>
    </row>
    <row r="89" spans="1:28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R89" s="34"/>
      <c r="S89" s="34"/>
      <c r="T89" s="191" t="s">
        <v>244</v>
      </c>
      <c r="U89" s="283">
        <v>248993512167302</v>
      </c>
      <c r="V89" s="283"/>
      <c r="W89" s="198" t="s">
        <v>153</v>
      </c>
      <c r="X89" s="220" t="s">
        <v>201</v>
      </c>
      <c r="Y89" s="219">
        <v>1025593</v>
      </c>
      <c r="Z89" s="195" t="s">
        <v>465</v>
      </c>
      <c r="AA89" s="189"/>
      <c r="AB89" s="189"/>
    </row>
    <row r="90" spans="1:28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R90" s="34" t="s">
        <v>428</v>
      </c>
      <c r="S90" s="34" t="s">
        <v>24</v>
      </c>
      <c r="T90" s="191"/>
      <c r="U90" s="202"/>
      <c r="V90" s="202"/>
      <c r="W90" s="34"/>
      <c r="Y90" s="174"/>
      <c r="Z90" s="34"/>
    </row>
    <row r="91" spans="1:28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R91" s="34"/>
      <c r="S91" s="34" t="s">
        <v>429</v>
      </c>
      <c r="T91" s="191"/>
      <c r="U91" s="202"/>
      <c r="V91" s="202"/>
      <c r="W91" s="34"/>
      <c r="Y91" s="174"/>
      <c r="Z91" s="34"/>
    </row>
    <row r="92" spans="1:28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R92" s="34"/>
      <c r="S92" s="34"/>
      <c r="T92" s="191" t="s">
        <v>466</v>
      </c>
      <c r="W92" s="198" t="s">
        <v>153</v>
      </c>
      <c r="X92" s="220" t="s">
        <v>201</v>
      </c>
      <c r="Y92" s="219">
        <v>1025620</v>
      </c>
      <c r="Z92" s="195" t="s">
        <v>467</v>
      </c>
      <c r="AA92" s="189"/>
      <c r="AB92" s="189"/>
    </row>
    <row r="93" spans="1:28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R93" s="34"/>
      <c r="S93" s="34"/>
      <c r="T93" s="191" t="s">
        <v>472</v>
      </c>
      <c r="W93" s="198" t="s">
        <v>153</v>
      </c>
    </row>
    <row r="94" spans="1:28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R94" s="34"/>
      <c r="S94" s="34"/>
      <c r="T94" s="191" t="s">
        <v>167</v>
      </c>
      <c r="W94" s="198" t="s">
        <v>153</v>
      </c>
    </row>
    <row r="95" spans="1:28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S95" s="34"/>
      <c r="T95" s="191"/>
      <c r="W95" s="34"/>
    </row>
    <row r="96" spans="1:28" ht="19.5" customHeight="1" x14ac:dyDescent="0.25">
      <c r="A96" s="311"/>
      <c r="B96" s="314"/>
      <c r="C96" s="296"/>
      <c r="D96" s="298"/>
      <c r="E96" s="304"/>
      <c r="F96" s="304"/>
      <c r="G96" s="286"/>
      <c r="H96" s="286"/>
      <c r="I96" s="289"/>
      <c r="J96" s="289"/>
      <c r="K96" s="304"/>
      <c r="L96" s="304"/>
      <c r="M96" s="320"/>
      <c r="N96" s="323"/>
      <c r="O96" s="326"/>
      <c r="P96" s="329"/>
      <c r="Q96" s="62">
        <v>0.29166666666666669</v>
      </c>
      <c r="W96" s="34"/>
    </row>
    <row r="97" spans="1:16" ht="19.5" customHeight="1" x14ac:dyDescent="0.25">
      <c r="A97" s="35" t="s">
        <v>34</v>
      </c>
      <c r="B97" s="36">
        <f>SUM(B71+1)</f>
        <v>46333</v>
      </c>
      <c r="C97" s="290"/>
      <c r="D97" s="292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</row>
    <row r="98" spans="1:16" ht="19.5" customHeight="1" x14ac:dyDescent="0.25">
      <c r="A98" s="37" t="s">
        <v>35</v>
      </c>
      <c r="B98" s="36">
        <f>SUM(B97+1)</f>
        <v>46334</v>
      </c>
      <c r="C98" s="296"/>
      <c r="D98" s="298"/>
      <c r="E98" s="304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304"/>
    </row>
    <row r="99" spans="1:16" ht="30" customHeight="1" x14ac:dyDescent="0.25">
      <c r="A99" s="38"/>
      <c r="B99" s="38"/>
      <c r="C99" s="38"/>
      <c r="D99" s="38"/>
      <c r="E99" s="39"/>
      <c r="F99" s="40"/>
      <c r="G99" s="40"/>
      <c r="H99" s="38"/>
      <c r="I99" s="38"/>
      <c r="J99" s="38"/>
      <c r="K99" s="41"/>
      <c r="L99" s="41"/>
      <c r="M99" s="41"/>
      <c r="N99" s="38"/>
    </row>
    <row r="100" spans="1:16" ht="30.75" customHeight="1" x14ac:dyDescent="0.25">
      <c r="A100" s="38"/>
      <c r="B100" s="38"/>
      <c r="C100" s="38"/>
      <c r="D100" s="38"/>
      <c r="F100" s="38"/>
      <c r="G100" s="38"/>
      <c r="H100" s="38"/>
      <c r="I100" s="38"/>
      <c r="J100" s="330" t="s">
        <v>36</v>
      </c>
      <c r="K100" s="330"/>
      <c r="L100" s="330"/>
      <c r="M100" s="108">
        <f>SUM(M9+M16+M31+M42+M71+M97+M98)</f>
        <v>0</v>
      </c>
      <c r="N100" s="110">
        <f>SUM(N9+N16+N31+N42+N71+N97+N98)</f>
        <v>0.9326388888888888</v>
      </c>
      <c r="O100" s="109">
        <f>SUM(O9+O16+O31+O42+O71+O97+O98)</f>
        <v>0.9243055555555556</v>
      </c>
      <c r="P100" s="111">
        <f>SUM(P9+P16+P31+P42+P71+P97+P98)</f>
        <v>1.8569444444444445</v>
      </c>
    </row>
    <row r="101" spans="1:16" ht="30.75" customHeight="1" x14ac:dyDescent="0.25">
      <c r="A101" s="38"/>
      <c r="B101" s="38"/>
      <c r="C101" s="38"/>
      <c r="D101" s="38"/>
      <c r="F101" s="38"/>
      <c r="G101" s="38"/>
      <c r="H101" s="38"/>
      <c r="I101" s="38"/>
      <c r="J101" s="330" t="s">
        <v>37</v>
      </c>
      <c r="K101" s="330"/>
      <c r="L101" s="331"/>
      <c r="M101" s="42"/>
      <c r="N101" s="51">
        <f>SUM(Q9:Q98)</f>
        <v>1.4583333333333335</v>
      </c>
      <c r="O101" s="43"/>
    </row>
    <row r="102" spans="1:16" ht="30.75" customHeight="1" x14ac:dyDescent="0.25">
      <c r="A102" s="38"/>
      <c r="B102" s="38"/>
      <c r="C102" s="38"/>
      <c r="D102" s="38"/>
      <c r="F102" s="38"/>
      <c r="G102" s="38"/>
      <c r="H102" s="38"/>
      <c r="I102" s="38"/>
      <c r="J102" s="330" t="s">
        <v>38</v>
      </c>
      <c r="K102" s="330"/>
      <c r="L102" s="331"/>
      <c r="M102" s="42"/>
      <c r="N102" s="51">
        <f>SUM(P100-N101)</f>
        <v>0.39861111111111103</v>
      </c>
      <c r="O102" s="43"/>
    </row>
    <row r="103" spans="1:16" ht="30.75" customHeight="1" x14ac:dyDescent="0.25">
      <c r="A103" s="38"/>
      <c r="B103" s="38"/>
      <c r="C103" s="38"/>
      <c r="D103" s="38"/>
      <c r="F103" s="38"/>
      <c r="G103" s="38"/>
      <c r="H103" s="38"/>
      <c r="I103" s="38"/>
      <c r="J103" s="330" t="s">
        <v>39</v>
      </c>
      <c r="K103" s="330"/>
      <c r="L103" s="331"/>
      <c r="M103" s="42"/>
      <c r="N103" s="51">
        <f>'SEM44'!N122</f>
        <v>14.223611111111108</v>
      </c>
      <c r="O103" s="43"/>
    </row>
    <row r="104" spans="1:16" ht="30.75" customHeight="1" x14ac:dyDescent="0.25">
      <c r="H104" s="38"/>
      <c r="I104" s="38"/>
      <c r="J104" s="330" t="s">
        <v>40</v>
      </c>
      <c r="K104" s="330"/>
      <c r="L104" s="331"/>
      <c r="M104" s="44"/>
      <c r="N104" s="52">
        <f>N102+N103</f>
        <v>14.622222222222218</v>
      </c>
      <c r="O104" s="45"/>
    </row>
    <row r="111" spans="1:16" x14ac:dyDescent="0.25">
      <c r="F111" s="38"/>
      <c r="G111" s="38"/>
      <c r="H111" s="38"/>
      <c r="I111" s="38"/>
    </row>
    <row r="112" spans="1:16" x14ac:dyDescent="0.25">
      <c r="F112" s="38"/>
      <c r="G112" s="38"/>
      <c r="H112" s="38"/>
      <c r="I112" s="38"/>
    </row>
    <row r="113" spans="6:9" x14ac:dyDescent="0.25">
      <c r="F113" s="38"/>
      <c r="G113" s="38"/>
      <c r="H113" s="38"/>
      <c r="I113" s="38"/>
    </row>
    <row r="114" spans="6:9" x14ac:dyDescent="0.25">
      <c r="F114" s="38"/>
      <c r="G114" s="38"/>
      <c r="H114" s="38"/>
      <c r="I114" s="38"/>
    </row>
    <row r="115" spans="6:9" x14ac:dyDescent="0.25">
      <c r="F115" s="38"/>
      <c r="G115" s="38"/>
      <c r="H115" s="38"/>
      <c r="I115" s="38"/>
    </row>
    <row r="116" spans="6:9" x14ac:dyDescent="0.25">
      <c r="F116" s="38"/>
      <c r="G116" s="38"/>
      <c r="H116" s="38"/>
      <c r="I116" s="38"/>
    </row>
  </sheetData>
  <mergeCells count="120">
    <mergeCell ref="V76:W76"/>
    <mergeCell ref="U80:V80"/>
    <mergeCell ref="U85:V85"/>
    <mergeCell ref="U89:V89"/>
    <mergeCell ref="C97:D98"/>
    <mergeCell ref="E97:E98"/>
    <mergeCell ref="F97:F98"/>
    <mergeCell ref="G97:G98"/>
    <mergeCell ref="H97:H98"/>
    <mergeCell ref="U12:V12"/>
    <mergeCell ref="N97:N98"/>
    <mergeCell ref="O97:O98"/>
    <mergeCell ref="P97:P98"/>
    <mergeCell ref="I97:I98"/>
    <mergeCell ref="J97:J98"/>
    <mergeCell ref="K97:K98"/>
    <mergeCell ref="L97:L98"/>
    <mergeCell ref="M97:M98"/>
    <mergeCell ref="L42:L70"/>
    <mergeCell ref="K71:K96"/>
    <mergeCell ref="L71:L96"/>
    <mergeCell ref="I9:I15"/>
    <mergeCell ref="I16:I30"/>
    <mergeCell ref="I31:I41"/>
    <mergeCell ref="P9:P15"/>
    <mergeCell ref="U34:V34"/>
    <mergeCell ref="U45:V45"/>
    <mergeCell ref="I71:I96"/>
    <mergeCell ref="J16:J30"/>
    <mergeCell ref="J31:J41"/>
    <mergeCell ref="J42:J70"/>
    <mergeCell ref="J71:J96"/>
    <mergeCell ref="U74:V74"/>
    <mergeCell ref="E16:E30"/>
    <mergeCell ref="H9:H15"/>
    <mergeCell ref="H16:H30"/>
    <mergeCell ref="H31:H41"/>
    <mergeCell ref="H42:H70"/>
    <mergeCell ref="H71:H96"/>
    <mergeCell ref="G9:G15"/>
    <mergeCell ref="G16:G30"/>
    <mergeCell ref="G31:G41"/>
    <mergeCell ref="G42:G70"/>
    <mergeCell ref="G71:G96"/>
    <mergeCell ref="J104:L104"/>
    <mergeCell ref="J100:L100"/>
    <mergeCell ref="J101:L101"/>
    <mergeCell ref="J102:L102"/>
    <mergeCell ref="J103:L103"/>
    <mergeCell ref="C71:D96"/>
    <mergeCell ref="Q6:Q7"/>
    <mergeCell ref="A1:N1"/>
    <mergeCell ref="G6:H6"/>
    <mergeCell ref="I6:J6"/>
    <mergeCell ref="K6:L6"/>
    <mergeCell ref="M6:P6"/>
    <mergeCell ref="A71:A96"/>
    <mergeCell ref="B9:B15"/>
    <mergeCell ref="B16:B30"/>
    <mergeCell ref="B31:B41"/>
    <mergeCell ref="B42:B70"/>
    <mergeCell ref="B71:B96"/>
    <mergeCell ref="A9:A15"/>
    <mergeCell ref="A16:A30"/>
    <mergeCell ref="F16:F30"/>
    <mergeCell ref="E71:E96"/>
    <mergeCell ref="F71:F96"/>
    <mergeCell ref="K9:K15"/>
    <mergeCell ref="A31:A41"/>
    <mergeCell ref="A42:A70"/>
    <mergeCell ref="M9:M15"/>
    <mergeCell ref="N9:N15"/>
    <mergeCell ref="O9:O15"/>
    <mergeCell ref="C42:D70"/>
    <mergeCell ref="E31:E41"/>
    <mergeCell ref="F31:F41"/>
    <mergeCell ref="C9:D15"/>
    <mergeCell ref="C16:D30"/>
    <mergeCell ref="C31:D41"/>
    <mergeCell ref="E42:E70"/>
    <mergeCell ref="F42:F70"/>
    <mergeCell ref="L9:L15"/>
    <mergeCell ref="L16:L30"/>
    <mergeCell ref="L31:L41"/>
    <mergeCell ref="K42:K70"/>
    <mergeCell ref="I42:I70"/>
    <mergeCell ref="K16:K30"/>
    <mergeCell ref="K31:K41"/>
    <mergeCell ref="J9:J15"/>
    <mergeCell ref="M16:M30"/>
    <mergeCell ref="E9:E15"/>
    <mergeCell ref="F9:F15"/>
    <mergeCell ref="N16:N30"/>
    <mergeCell ref="O16:O30"/>
    <mergeCell ref="P16:P30"/>
    <mergeCell ref="M71:M96"/>
    <mergeCell ref="N71:N96"/>
    <mergeCell ref="O71:O96"/>
    <mergeCell ref="P71:P96"/>
    <mergeCell ref="M31:M41"/>
    <mergeCell ref="N31:N41"/>
    <mergeCell ref="O31:O41"/>
    <mergeCell ref="P31:P41"/>
    <mergeCell ref="M42:M70"/>
    <mergeCell ref="N42:N70"/>
    <mergeCell ref="O42:O70"/>
    <mergeCell ref="P42:P70"/>
    <mergeCell ref="U59:V59"/>
    <mergeCell ref="U60:V60"/>
    <mergeCell ref="U61:V61"/>
    <mergeCell ref="U63:V63"/>
    <mergeCell ref="U65:V65"/>
    <mergeCell ref="U67:V67"/>
    <mergeCell ref="U14:V14"/>
    <mergeCell ref="U19:V19"/>
    <mergeCell ref="U22:V22"/>
    <mergeCell ref="U26:V26"/>
    <mergeCell ref="U51:V51"/>
    <mergeCell ref="U57:V57"/>
    <mergeCell ref="U58:V5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7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80">
    <pageSetUpPr fitToPage="1"/>
  </sheetPr>
  <dimension ref="A1:AB102"/>
  <sheetViews>
    <sheetView topLeftCell="C15" zoomScale="90" workbookViewId="0">
      <selection activeCell="I31" sqref="I31:I4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2.81640625" customWidth="1"/>
    <col min="21" max="21" width="20" customWidth="1"/>
    <col min="22" max="22" width="13.26953125" customWidth="1"/>
    <col min="23" max="23" width="14.26953125" customWidth="1"/>
    <col min="24" max="24" width="12.7265625" customWidth="1"/>
  </cols>
  <sheetData>
    <row r="1" spans="1:27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7" ht="60.65" hidden="1" customHeight="1" x14ac:dyDescent="0.25"/>
    <row r="3" spans="1:27" s="3" customFormat="1" ht="12.75" customHeight="1" x14ac:dyDescent="0.25">
      <c r="K3" s="4"/>
      <c r="L3" s="4"/>
      <c r="M3" s="4"/>
      <c r="O3" s="5"/>
      <c r="P3" s="5"/>
      <c r="Q3" s="60"/>
    </row>
    <row r="4" spans="1:27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7" ht="39" customHeight="1" x14ac:dyDescent="0.35">
      <c r="A5" s="12" t="s">
        <v>117</v>
      </c>
      <c r="B5" s="13" t="s">
        <v>3</v>
      </c>
      <c r="C5" s="14">
        <f>SUM('SEM45'!B98+1)</f>
        <v>46335</v>
      </c>
      <c r="D5" s="15" t="s">
        <v>4</v>
      </c>
      <c r="E5" s="16">
        <f>SUM(B84)</f>
        <v>46341</v>
      </c>
      <c r="F5" s="17"/>
      <c r="G5" s="17"/>
      <c r="H5" s="17"/>
      <c r="I5" s="17"/>
      <c r="J5" s="17"/>
      <c r="K5" s="18"/>
      <c r="L5" s="18"/>
      <c r="P5" s="19"/>
    </row>
    <row r="6" spans="1:27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7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7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7" ht="19.5" customHeight="1" x14ac:dyDescent="0.25">
      <c r="A9" s="309" t="s">
        <v>20</v>
      </c>
      <c r="B9" s="312">
        <f>SUM(C5)</f>
        <v>46335</v>
      </c>
      <c r="C9" s="290" t="s">
        <v>470</v>
      </c>
      <c r="D9" s="292"/>
      <c r="E9" s="360"/>
      <c r="F9" s="360"/>
      <c r="G9" s="395">
        <v>0.33750000000000002</v>
      </c>
      <c r="H9" s="395">
        <v>0.52083333333333337</v>
      </c>
      <c r="I9" s="357">
        <v>0.54166666666666663</v>
      </c>
      <c r="J9" s="357">
        <v>0.70972222222222225</v>
      </c>
      <c r="K9" s="360"/>
      <c r="L9" s="360"/>
      <c r="M9" s="351">
        <f>(F25-E25)+(L25-K25)</f>
        <v>0</v>
      </c>
      <c r="N9" s="386">
        <f>(H9-G9)</f>
        <v>0.18333333333333335</v>
      </c>
      <c r="O9" s="354">
        <f>(J9-I9)</f>
        <v>0.16805555555555562</v>
      </c>
      <c r="P9" s="389">
        <f>SUM(M9:O25)</f>
        <v>0.35138888888888897</v>
      </c>
      <c r="R9" s="34" t="s">
        <v>172</v>
      </c>
      <c r="S9" t="s">
        <v>23</v>
      </c>
    </row>
    <row r="10" spans="1:27" ht="19.5" customHeight="1" x14ac:dyDescent="0.25">
      <c r="A10" s="310"/>
      <c r="B10" s="313"/>
      <c r="C10" s="293"/>
      <c r="D10" s="295"/>
      <c r="E10" s="361"/>
      <c r="F10" s="361"/>
      <c r="G10" s="396"/>
      <c r="H10" s="396"/>
      <c r="I10" s="358"/>
      <c r="J10" s="358"/>
      <c r="K10" s="361"/>
      <c r="L10" s="361"/>
      <c r="M10" s="352"/>
      <c r="N10" s="387"/>
      <c r="O10" s="355"/>
      <c r="P10" s="390"/>
      <c r="R10" s="34"/>
      <c r="S10" s="34" t="s">
        <v>181</v>
      </c>
      <c r="V10" s="34"/>
    </row>
    <row r="11" spans="1:27" ht="19.5" customHeight="1" x14ac:dyDescent="0.25">
      <c r="A11" s="310"/>
      <c r="B11" s="313"/>
      <c r="C11" s="293"/>
      <c r="D11" s="295"/>
      <c r="E11" s="361"/>
      <c r="F11" s="361"/>
      <c r="G11" s="396"/>
      <c r="H11" s="396"/>
      <c r="I11" s="358"/>
      <c r="J11" s="358"/>
      <c r="K11" s="361"/>
      <c r="L11" s="361"/>
      <c r="M11" s="352"/>
      <c r="N11" s="387"/>
      <c r="O11" s="355"/>
      <c r="P11" s="390"/>
      <c r="R11" s="34"/>
      <c r="S11" s="34" t="s">
        <v>294</v>
      </c>
      <c r="V11" s="34"/>
    </row>
    <row r="12" spans="1:27" ht="19.5" customHeight="1" x14ac:dyDescent="0.25">
      <c r="A12" s="310"/>
      <c r="B12" s="313"/>
      <c r="C12" s="293"/>
      <c r="D12" s="295"/>
      <c r="E12" s="361"/>
      <c r="F12" s="361"/>
      <c r="G12" s="396"/>
      <c r="H12" s="396"/>
      <c r="I12" s="358"/>
      <c r="J12" s="358"/>
      <c r="K12" s="361"/>
      <c r="L12" s="361"/>
      <c r="M12" s="352"/>
      <c r="N12" s="387"/>
      <c r="O12" s="355"/>
      <c r="P12" s="390"/>
      <c r="R12" s="34"/>
      <c r="T12" s="34" t="s">
        <v>187</v>
      </c>
      <c r="U12" s="34" t="s">
        <v>198</v>
      </c>
      <c r="V12" s="198" t="s">
        <v>153</v>
      </c>
      <c r="W12" s="220" t="s">
        <v>201</v>
      </c>
      <c r="X12" s="219">
        <v>1025539</v>
      </c>
      <c r="Y12" s="195" t="s">
        <v>257</v>
      </c>
      <c r="Z12" s="189"/>
      <c r="AA12" s="189"/>
    </row>
    <row r="13" spans="1:27" ht="19.5" customHeight="1" x14ac:dyDescent="0.25">
      <c r="A13" s="310"/>
      <c r="B13" s="313"/>
      <c r="C13" s="293"/>
      <c r="D13" s="295"/>
      <c r="E13" s="361"/>
      <c r="F13" s="361"/>
      <c r="G13" s="396"/>
      <c r="H13" s="396"/>
      <c r="I13" s="358"/>
      <c r="J13" s="358"/>
      <c r="K13" s="361"/>
      <c r="L13" s="361"/>
      <c r="M13" s="352"/>
      <c r="N13" s="387"/>
      <c r="O13" s="355"/>
      <c r="P13" s="390"/>
      <c r="R13" s="34"/>
      <c r="T13" s="34"/>
      <c r="U13" s="34" t="s">
        <v>471</v>
      </c>
    </row>
    <row r="14" spans="1:27" ht="19.5" customHeight="1" x14ac:dyDescent="0.25">
      <c r="A14" s="310"/>
      <c r="B14" s="313"/>
      <c r="C14" s="293"/>
      <c r="D14" s="295"/>
      <c r="E14" s="361"/>
      <c r="F14" s="361"/>
      <c r="G14" s="396"/>
      <c r="H14" s="396"/>
      <c r="I14" s="358"/>
      <c r="J14" s="358"/>
      <c r="K14" s="361"/>
      <c r="L14" s="361"/>
      <c r="M14" s="352"/>
      <c r="N14" s="387"/>
      <c r="O14" s="355"/>
      <c r="P14" s="390"/>
      <c r="R14" s="34" t="s">
        <v>233</v>
      </c>
      <c r="S14" s="34" t="s">
        <v>24</v>
      </c>
      <c r="V14" s="34"/>
    </row>
    <row r="15" spans="1:27" ht="19.5" customHeight="1" x14ac:dyDescent="0.25">
      <c r="A15" s="310"/>
      <c r="B15" s="313"/>
      <c r="C15" s="293"/>
      <c r="D15" s="295"/>
      <c r="E15" s="361"/>
      <c r="F15" s="361"/>
      <c r="G15" s="396"/>
      <c r="H15" s="396"/>
      <c r="I15" s="358"/>
      <c r="J15" s="358"/>
      <c r="K15" s="361"/>
      <c r="L15" s="361"/>
      <c r="M15" s="352"/>
      <c r="N15" s="387"/>
      <c r="O15" s="355"/>
      <c r="P15" s="390"/>
      <c r="R15" s="34"/>
      <c r="S15" t="s">
        <v>234</v>
      </c>
      <c r="V15" s="34"/>
    </row>
    <row r="16" spans="1:27" ht="19.5" customHeight="1" x14ac:dyDescent="0.25">
      <c r="A16" s="310"/>
      <c r="B16" s="313"/>
      <c r="C16" s="293"/>
      <c r="D16" s="295"/>
      <c r="E16" s="361"/>
      <c r="F16" s="361"/>
      <c r="G16" s="396"/>
      <c r="H16" s="396"/>
      <c r="I16" s="358"/>
      <c r="J16" s="358"/>
      <c r="K16" s="361"/>
      <c r="L16" s="361"/>
      <c r="M16" s="352"/>
      <c r="N16" s="387"/>
      <c r="O16" s="355"/>
      <c r="P16" s="390"/>
      <c r="R16" s="34"/>
      <c r="S16" t="s">
        <v>473</v>
      </c>
      <c r="V16" s="184" t="s">
        <v>151</v>
      </c>
    </row>
    <row r="17" spans="1:28" ht="19.5" customHeight="1" x14ac:dyDescent="0.25">
      <c r="A17" s="310"/>
      <c r="B17" s="313"/>
      <c r="C17" s="293"/>
      <c r="D17" s="295"/>
      <c r="E17" s="361"/>
      <c r="F17" s="361"/>
      <c r="G17" s="396"/>
      <c r="H17" s="396"/>
      <c r="I17" s="358"/>
      <c r="J17" s="358"/>
      <c r="K17" s="361"/>
      <c r="L17" s="361"/>
      <c r="M17" s="352"/>
      <c r="N17" s="387"/>
      <c r="O17" s="355"/>
      <c r="P17" s="390"/>
      <c r="R17" s="34" t="s">
        <v>133</v>
      </c>
      <c r="S17" s="34" t="s">
        <v>24</v>
      </c>
      <c r="U17" s="1"/>
      <c r="V17" s="1"/>
      <c r="W17" s="34"/>
    </row>
    <row r="18" spans="1:28" ht="19.5" customHeight="1" x14ac:dyDescent="0.25">
      <c r="A18" s="310"/>
      <c r="B18" s="313"/>
      <c r="C18" s="293"/>
      <c r="D18" s="295"/>
      <c r="E18" s="361"/>
      <c r="F18" s="361"/>
      <c r="G18" s="396"/>
      <c r="H18" s="396"/>
      <c r="I18" s="358"/>
      <c r="J18" s="358"/>
      <c r="K18" s="361"/>
      <c r="L18" s="361"/>
      <c r="M18" s="352"/>
      <c r="N18" s="387"/>
      <c r="O18" s="355"/>
      <c r="P18" s="390"/>
      <c r="R18" s="34"/>
      <c r="S18" s="34" t="s">
        <v>134</v>
      </c>
      <c r="U18" s="1"/>
      <c r="V18" s="1"/>
      <c r="W18" s="34"/>
    </row>
    <row r="19" spans="1:28" ht="19.5" customHeight="1" x14ac:dyDescent="0.25">
      <c r="A19" s="310"/>
      <c r="B19" s="313"/>
      <c r="C19" s="293"/>
      <c r="D19" s="295"/>
      <c r="E19" s="361"/>
      <c r="F19" s="361"/>
      <c r="G19" s="396"/>
      <c r="H19" s="396"/>
      <c r="I19" s="358"/>
      <c r="J19" s="358"/>
      <c r="K19" s="361"/>
      <c r="L19" s="361"/>
      <c r="M19" s="352"/>
      <c r="N19" s="387"/>
      <c r="O19" s="355"/>
      <c r="P19" s="390"/>
      <c r="R19" s="34"/>
      <c r="S19" s="34" t="s">
        <v>421</v>
      </c>
      <c r="U19" s="1"/>
      <c r="V19" s="1"/>
      <c r="W19" s="34"/>
    </row>
    <row r="20" spans="1:28" ht="19.5" customHeight="1" x14ac:dyDescent="0.25">
      <c r="A20" s="310"/>
      <c r="B20" s="313"/>
      <c r="C20" s="293"/>
      <c r="D20" s="295"/>
      <c r="E20" s="361"/>
      <c r="F20" s="361"/>
      <c r="G20" s="396"/>
      <c r="H20" s="396"/>
      <c r="I20" s="358"/>
      <c r="J20" s="358"/>
      <c r="K20" s="361"/>
      <c r="L20" s="361"/>
      <c r="M20" s="352"/>
      <c r="N20" s="387"/>
      <c r="O20" s="355"/>
      <c r="P20" s="390"/>
      <c r="R20" s="34"/>
      <c r="S20" s="34"/>
      <c r="T20" s="34" t="s">
        <v>267</v>
      </c>
      <c r="U20" s="280" t="s">
        <v>452</v>
      </c>
      <c r="V20" s="281"/>
      <c r="W20" s="198" t="s">
        <v>153</v>
      </c>
      <c r="X20" s="220" t="s">
        <v>201</v>
      </c>
      <c r="Y20" s="219">
        <v>1025629</v>
      </c>
      <c r="Z20" s="195" t="s">
        <v>257</v>
      </c>
      <c r="AA20" s="189"/>
      <c r="AB20" s="189"/>
    </row>
    <row r="21" spans="1:28" ht="19.5" customHeight="1" x14ac:dyDescent="0.25">
      <c r="A21" s="310"/>
      <c r="B21" s="313"/>
      <c r="C21" s="293"/>
      <c r="D21" s="295"/>
      <c r="E21" s="361"/>
      <c r="F21" s="361"/>
      <c r="G21" s="396"/>
      <c r="H21" s="396"/>
      <c r="I21" s="358"/>
      <c r="J21" s="358"/>
      <c r="K21" s="361"/>
      <c r="L21" s="361"/>
      <c r="M21" s="352"/>
      <c r="N21" s="387"/>
      <c r="O21" s="355"/>
      <c r="P21" s="390"/>
      <c r="R21" s="34" t="s">
        <v>220</v>
      </c>
      <c r="S21" s="34" t="s">
        <v>24</v>
      </c>
      <c r="V21" s="34"/>
    </row>
    <row r="22" spans="1:28" ht="19.5" customHeight="1" x14ac:dyDescent="0.25">
      <c r="A22" s="310"/>
      <c r="B22" s="313"/>
      <c r="C22" s="293"/>
      <c r="D22" s="295"/>
      <c r="E22" s="361"/>
      <c r="F22" s="361"/>
      <c r="G22" s="396"/>
      <c r="H22" s="396"/>
      <c r="I22" s="358"/>
      <c r="J22" s="358"/>
      <c r="K22" s="361"/>
      <c r="L22" s="361"/>
      <c r="M22" s="352"/>
      <c r="N22" s="387"/>
      <c r="O22" s="355"/>
      <c r="P22" s="390"/>
      <c r="R22" s="34"/>
      <c r="S22" s="34" t="s">
        <v>221</v>
      </c>
      <c r="V22" s="34"/>
    </row>
    <row r="23" spans="1:28" ht="19.5" customHeight="1" x14ac:dyDescent="0.25">
      <c r="A23" s="310"/>
      <c r="B23" s="313"/>
      <c r="C23" s="293"/>
      <c r="D23" s="295"/>
      <c r="E23" s="361"/>
      <c r="F23" s="361"/>
      <c r="G23" s="396"/>
      <c r="H23" s="396"/>
      <c r="I23" s="358"/>
      <c r="J23" s="358"/>
      <c r="K23" s="361"/>
      <c r="L23" s="361"/>
      <c r="M23" s="352"/>
      <c r="N23" s="387"/>
      <c r="O23" s="355"/>
      <c r="P23" s="390"/>
      <c r="R23" s="34"/>
      <c r="S23" s="34" t="s">
        <v>474</v>
      </c>
      <c r="V23" s="34"/>
    </row>
    <row r="24" spans="1:28" ht="19.5" customHeight="1" x14ac:dyDescent="0.25">
      <c r="A24" s="310"/>
      <c r="B24" s="313"/>
      <c r="C24" s="293"/>
      <c r="D24" s="295"/>
      <c r="E24" s="361"/>
      <c r="F24" s="361"/>
      <c r="G24" s="396"/>
      <c r="H24" s="396"/>
      <c r="I24" s="358"/>
      <c r="J24" s="358"/>
      <c r="K24" s="361"/>
      <c r="L24" s="361"/>
      <c r="M24" s="352"/>
      <c r="N24" s="387"/>
      <c r="O24" s="355"/>
      <c r="P24" s="390"/>
      <c r="R24" s="34"/>
      <c r="T24" s="34" t="s">
        <v>267</v>
      </c>
      <c r="U24" s="280" t="s">
        <v>281</v>
      </c>
      <c r="V24" s="281"/>
      <c r="W24" s="198" t="s">
        <v>153</v>
      </c>
      <c r="X24" s="220" t="s">
        <v>201</v>
      </c>
      <c r="Y24" s="219">
        <v>1025631</v>
      </c>
      <c r="Z24" s="195" t="s">
        <v>257</v>
      </c>
      <c r="AA24" s="189"/>
      <c r="AB24" s="189"/>
    </row>
    <row r="25" spans="1:28" ht="19.5" customHeight="1" x14ac:dyDescent="0.25">
      <c r="A25" s="311"/>
      <c r="B25" s="314"/>
      <c r="C25" s="296"/>
      <c r="D25" s="298"/>
      <c r="E25" s="362"/>
      <c r="F25" s="362"/>
      <c r="G25" s="397"/>
      <c r="H25" s="397"/>
      <c r="I25" s="359"/>
      <c r="J25" s="359"/>
      <c r="K25" s="362"/>
      <c r="L25" s="362"/>
      <c r="M25" s="353"/>
      <c r="N25" s="388"/>
      <c r="O25" s="356"/>
      <c r="P25" s="391"/>
      <c r="Q25" s="62">
        <v>0.29166666666666669</v>
      </c>
    </row>
    <row r="26" spans="1:28" ht="19.5" customHeight="1" x14ac:dyDescent="0.25">
      <c r="A26" s="309" t="s">
        <v>22</v>
      </c>
      <c r="B26" s="312">
        <f>SUM(B9+1)</f>
        <v>46336</v>
      </c>
      <c r="C26" s="486" t="s">
        <v>469</v>
      </c>
      <c r="D26" s="487"/>
      <c r="E26" s="483"/>
      <c r="F26" s="483"/>
      <c r="G26" s="480">
        <v>0</v>
      </c>
      <c r="H26" s="480">
        <v>0</v>
      </c>
      <c r="I26" s="480">
        <v>0</v>
      </c>
      <c r="J26" s="480">
        <v>0</v>
      </c>
      <c r="K26" s="483"/>
      <c r="L26" s="483"/>
      <c r="M26" s="492">
        <f>(F30-E30)+(L30-K30)</f>
        <v>0</v>
      </c>
      <c r="N26" s="492">
        <f>(H26-G26)</f>
        <v>0</v>
      </c>
      <c r="O26" s="492">
        <f>(J26-I26)</f>
        <v>0</v>
      </c>
      <c r="P26" s="492">
        <f>SUM(M26:O30)</f>
        <v>0</v>
      </c>
      <c r="R26" s="34"/>
      <c r="S26" s="34"/>
      <c r="T26" s="34"/>
    </row>
    <row r="27" spans="1:28" ht="19.5" customHeight="1" x14ac:dyDescent="0.25">
      <c r="A27" s="310"/>
      <c r="B27" s="313"/>
      <c r="C27" s="488"/>
      <c r="D27" s="489"/>
      <c r="E27" s="484"/>
      <c r="F27" s="484"/>
      <c r="G27" s="481"/>
      <c r="H27" s="481"/>
      <c r="I27" s="481"/>
      <c r="J27" s="481"/>
      <c r="K27" s="484"/>
      <c r="L27" s="484"/>
      <c r="M27" s="493"/>
      <c r="N27" s="493"/>
      <c r="O27" s="493"/>
      <c r="P27" s="493"/>
      <c r="S27" s="34"/>
      <c r="U27" s="193"/>
      <c r="AB27" s="38"/>
    </row>
    <row r="28" spans="1:28" ht="19.5" customHeight="1" x14ac:dyDescent="0.25">
      <c r="A28" s="310"/>
      <c r="B28" s="313"/>
      <c r="C28" s="488"/>
      <c r="D28" s="489"/>
      <c r="E28" s="484"/>
      <c r="F28" s="484"/>
      <c r="G28" s="481"/>
      <c r="H28" s="481"/>
      <c r="I28" s="481"/>
      <c r="J28" s="481"/>
      <c r="K28" s="484"/>
      <c r="L28" s="484"/>
      <c r="M28" s="493"/>
      <c r="N28" s="493"/>
      <c r="O28" s="493"/>
      <c r="P28" s="493"/>
      <c r="S28" s="34"/>
      <c r="U28" s="193"/>
      <c r="AB28" s="38"/>
    </row>
    <row r="29" spans="1:28" ht="19.5" customHeight="1" x14ac:dyDescent="0.25">
      <c r="A29" s="310"/>
      <c r="B29" s="313"/>
      <c r="C29" s="488"/>
      <c r="D29" s="489"/>
      <c r="E29" s="484"/>
      <c r="F29" s="484"/>
      <c r="G29" s="481"/>
      <c r="H29" s="481"/>
      <c r="I29" s="481"/>
      <c r="J29" s="481"/>
      <c r="K29" s="484"/>
      <c r="L29" s="484"/>
      <c r="M29" s="493"/>
      <c r="N29" s="493"/>
      <c r="O29" s="493"/>
      <c r="P29" s="493"/>
      <c r="S29" s="34"/>
      <c r="U29" s="193"/>
      <c r="AB29" s="38"/>
    </row>
    <row r="30" spans="1:28" ht="19.5" customHeight="1" x14ac:dyDescent="0.25">
      <c r="A30" s="311"/>
      <c r="B30" s="314"/>
      <c r="C30" s="490"/>
      <c r="D30" s="491"/>
      <c r="E30" s="485"/>
      <c r="F30" s="485"/>
      <c r="G30" s="482"/>
      <c r="H30" s="482"/>
      <c r="I30" s="482"/>
      <c r="J30" s="482"/>
      <c r="K30" s="485"/>
      <c r="L30" s="485"/>
      <c r="M30" s="494"/>
      <c r="N30" s="494"/>
      <c r="O30" s="494"/>
      <c r="P30" s="494"/>
      <c r="Q30" s="62">
        <v>0</v>
      </c>
    </row>
    <row r="31" spans="1:28" ht="19.5" customHeight="1" x14ac:dyDescent="0.25">
      <c r="A31" s="309" t="s">
        <v>26</v>
      </c>
      <c r="B31" s="312">
        <f>SUM(B26+1)</f>
        <v>46337</v>
      </c>
      <c r="C31" s="290" t="s">
        <v>475</v>
      </c>
      <c r="D31" s="292"/>
      <c r="E31" s="299"/>
      <c r="F31" s="299"/>
      <c r="G31" s="395">
        <v>0.29791666666666666</v>
      </c>
      <c r="H31" s="395">
        <v>0.52083333333333337</v>
      </c>
      <c r="I31" s="357">
        <v>0.5625</v>
      </c>
      <c r="J31" s="357">
        <v>0.6875</v>
      </c>
      <c r="K31" s="299"/>
      <c r="L31" s="299"/>
      <c r="M31" s="318">
        <f>(F31-E31)+(L31-K31)</f>
        <v>0</v>
      </c>
      <c r="N31" s="321">
        <f>(H31-G31)</f>
        <v>0.22291666666666671</v>
      </c>
      <c r="O31" s="324">
        <f>(J31-I31)</f>
        <v>0.125</v>
      </c>
      <c r="P31" s="327">
        <f>SUM(M31:O47)</f>
        <v>0.34791666666666671</v>
      </c>
      <c r="R31" s="34" t="s">
        <v>233</v>
      </c>
      <c r="S31" s="34" t="s">
        <v>25</v>
      </c>
      <c r="T31" s="34"/>
    </row>
    <row r="32" spans="1:28" ht="19.5" customHeight="1" x14ac:dyDescent="0.25">
      <c r="A32" s="310"/>
      <c r="B32" s="313"/>
      <c r="C32" s="293"/>
      <c r="D32" s="295"/>
      <c r="E32" s="300"/>
      <c r="F32" s="300"/>
      <c r="G32" s="396"/>
      <c r="H32" s="396"/>
      <c r="I32" s="358"/>
      <c r="J32" s="358"/>
      <c r="K32" s="300"/>
      <c r="L32" s="300"/>
      <c r="M32" s="319"/>
      <c r="N32" s="322"/>
      <c r="O32" s="325"/>
      <c r="P32" s="328"/>
      <c r="S32" s="34" t="s">
        <v>234</v>
      </c>
      <c r="T32" s="34"/>
    </row>
    <row r="33" spans="1:27" ht="19.5" customHeight="1" x14ac:dyDescent="0.25">
      <c r="A33" s="310"/>
      <c r="B33" s="313"/>
      <c r="C33" s="293"/>
      <c r="D33" s="295"/>
      <c r="E33" s="300"/>
      <c r="F33" s="300"/>
      <c r="G33" s="396"/>
      <c r="H33" s="396"/>
      <c r="I33" s="358"/>
      <c r="J33" s="358"/>
      <c r="K33" s="300"/>
      <c r="L33" s="300"/>
      <c r="M33" s="319"/>
      <c r="N33" s="322"/>
      <c r="O33" s="325"/>
      <c r="P33" s="328"/>
      <c r="R33" s="34"/>
      <c r="S33" s="34" t="s">
        <v>476</v>
      </c>
      <c r="U33" s="193"/>
    </row>
    <row r="34" spans="1:27" ht="19.5" customHeight="1" x14ac:dyDescent="0.25">
      <c r="A34" s="310"/>
      <c r="B34" s="313"/>
      <c r="C34" s="293"/>
      <c r="D34" s="295"/>
      <c r="E34" s="300"/>
      <c r="F34" s="300"/>
      <c r="G34" s="396"/>
      <c r="H34" s="396"/>
      <c r="I34" s="358"/>
      <c r="J34" s="358"/>
      <c r="K34" s="300"/>
      <c r="L34" s="300"/>
      <c r="M34" s="319"/>
      <c r="N34" s="322"/>
      <c r="O34" s="325"/>
      <c r="P34" s="328"/>
      <c r="R34" s="34"/>
      <c r="S34" s="34"/>
      <c r="T34" s="34" t="s">
        <v>477</v>
      </c>
      <c r="U34" s="191" t="s">
        <v>478</v>
      </c>
      <c r="V34" s="184" t="s">
        <v>151</v>
      </c>
      <c r="W34" s="190" t="s">
        <v>264</v>
      </c>
      <c r="X34" s="186"/>
    </row>
    <row r="35" spans="1:27" ht="19.5" customHeight="1" x14ac:dyDescent="0.25">
      <c r="A35" s="310"/>
      <c r="B35" s="313"/>
      <c r="C35" s="293"/>
      <c r="D35" s="295"/>
      <c r="E35" s="300"/>
      <c r="F35" s="300"/>
      <c r="G35" s="396"/>
      <c r="H35" s="396"/>
      <c r="I35" s="358"/>
      <c r="J35" s="358"/>
      <c r="K35" s="300"/>
      <c r="L35" s="300"/>
      <c r="M35" s="319"/>
      <c r="N35" s="322"/>
      <c r="O35" s="325"/>
      <c r="P35" s="328"/>
      <c r="R35" s="34"/>
      <c r="S35" s="34"/>
      <c r="T35" s="34" t="s">
        <v>477</v>
      </c>
      <c r="U35" s="191" t="s">
        <v>259</v>
      </c>
      <c r="V35" s="184" t="s">
        <v>151</v>
      </c>
      <c r="W35" s="203" t="s">
        <v>264</v>
      </c>
      <c r="X35" s="188"/>
    </row>
    <row r="36" spans="1:27" ht="19.5" customHeight="1" x14ac:dyDescent="0.25">
      <c r="A36" s="310"/>
      <c r="B36" s="313"/>
      <c r="C36" s="293"/>
      <c r="D36" s="295"/>
      <c r="E36" s="300"/>
      <c r="F36" s="300"/>
      <c r="G36" s="396"/>
      <c r="H36" s="396"/>
      <c r="I36" s="358"/>
      <c r="J36" s="358"/>
      <c r="K36" s="300"/>
      <c r="L36" s="300"/>
      <c r="M36" s="319"/>
      <c r="N36" s="322"/>
      <c r="O36" s="325"/>
      <c r="P36" s="328"/>
      <c r="R36" s="34" t="s">
        <v>172</v>
      </c>
      <c r="S36" s="34" t="s">
        <v>28</v>
      </c>
      <c r="V36" s="34"/>
    </row>
    <row r="37" spans="1:27" ht="19.5" customHeight="1" x14ac:dyDescent="0.25">
      <c r="A37" s="310"/>
      <c r="B37" s="313"/>
      <c r="C37" s="293"/>
      <c r="D37" s="295"/>
      <c r="E37" s="300"/>
      <c r="F37" s="300"/>
      <c r="G37" s="396"/>
      <c r="H37" s="396"/>
      <c r="I37" s="358"/>
      <c r="J37" s="358"/>
      <c r="K37" s="300"/>
      <c r="L37" s="300"/>
      <c r="M37" s="319"/>
      <c r="N37" s="322"/>
      <c r="O37" s="325"/>
      <c r="P37" s="328"/>
      <c r="R37" s="34"/>
      <c r="S37" s="34" t="s">
        <v>181</v>
      </c>
      <c r="V37" s="34"/>
    </row>
    <row r="38" spans="1:27" ht="19.5" customHeight="1" x14ac:dyDescent="0.25">
      <c r="A38" s="310"/>
      <c r="B38" s="313"/>
      <c r="C38" s="293"/>
      <c r="D38" s="295"/>
      <c r="E38" s="300"/>
      <c r="F38" s="300"/>
      <c r="G38" s="396"/>
      <c r="H38" s="396"/>
      <c r="I38" s="358"/>
      <c r="J38" s="358"/>
      <c r="K38" s="300"/>
      <c r="L38" s="300"/>
      <c r="M38" s="319"/>
      <c r="N38" s="322"/>
      <c r="O38" s="325"/>
      <c r="P38" s="328"/>
      <c r="R38" s="34"/>
      <c r="S38" s="34" t="s">
        <v>479</v>
      </c>
      <c r="V38" s="34"/>
    </row>
    <row r="39" spans="1:27" ht="19.5" customHeight="1" x14ac:dyDescent="0.25">
      <c r="A39" s="310"/>
      <c r="B39" s="313"/>
      <c r="C39" s="293"/>
      <c r="D39" s="295"/>
      <c r="E39" s="300"/>
      <c r="F39" s="300"/>
      <c r="G39" s="396"/>
      <c r="H39" s="396"/>
      <c r="I39" s="358"/>
      <c r="J39" s="358"/>
      <c r="K39" s="300"/>
      <c r="L39" s="300"/>
      <c r="M39" s="319"/>
      <c r="N39" s="322"/>
      <c r="O39" s="325"/>
      <c r="P39" s="328"/>
      <c r="R39" s="34"/>
      <c r="S39" s="34"/>
      <c r="T39" s="34" t="s">
        <v>209</v>
      </c>
      <c r="U39" s="34" t="s">
        <v>210</v>
      </c>
      <c r="V39" s="198" t="s">
        <v>153</v>
      </c>
      <c r="W39" s="220" t="s">
        <v>201</v>
      </c>
      <c r="X39" s="219">
        <v>1024060</v>
      </c>
      <c r="Y39" s="203" t="s">
        <v>482</v>
      </c>
      <c r="Z39" s="188"/>
      <c r="AA39" s="188"/>
    </row>
    <row r="40" spans="1:27" ht="19.5" customHeight="1" x14ac:dyDescent="0.25">
      <c r="A40" s="310"/>
      <c r="B40" s="313"/>
      <c r="C40" s="293"/>
      <c r="D40" s="295"/>
      <c r="E40" s="300"/>
      <c r="F40" s="300"/>
      <c r="G40" s="396"/>
      <c r="H40" s="396"/>
      <c r="I40" s="358"/>
      <c r="J40" s="358"/>
      <c r="K40" s="300"/>
      <c r="L40" s="300"/>
      <c r="M40" s="319"/>
      <c r="N40" s="322"/>
      <c r="O40" s="325"/>
      <c r="P40" s="328"/>
      <c r="R40" s="34"/>
      <c r="S40" s="34"/>
      <c r="T40" s="34"/>
      <c r="U40" s="34" t="s">
        <v>481</v>
      </c>
      <c r="V40" s="34"/>
    </row>
    <row r="41" spans="1:27" ht="19.5" customHeight="1" x14ac:dyDescent="0.25">
      <c r="A41" s="310"/>
      <c r="B41" s="313"/>
      <c r="C41" s="293"/>
      <c r="D41" s="295"/>
      <c r="E41" s="300"/>
      <c r="F41" s="300"/>
      <c r="G41" s="396"/>
      <c r="H41" s="396"/>
      <c r="I41" s="358"/>
      <c r="J41" s="358"/>
      <c r="K41" s="300"/>
      <c r="L41" s="300"/>
      <c r="M41" s="319"/>
      <c r="N41" s="322"/>
      <c r="O41" s="325"/>
      <c r="P41" s="328"/>
      <c r="R41" s="34"/>
      <c r="S41" s="34"/>
      <c r="T41" s="34" t="s">
        <v>480</v>
      </c>
      <c r="U41" s="34" t="s">
        <v>218</v>
      </c>
      <c r="V41" s="184" t="s">
        <v>151</v>
      </c>
    </row>
    <row r="42" spans="1:27" ht="19.5" customHeight="1" x14ac:dyDescent="0.25">
      <c r="A42" s="310"/>
      <c r="B42" s="313"/>
      <c r="C42" s="293"/>
      <c r="D42" s="295"/>
      <c r="E42" s="300"/>
      <c r="F42" s="300"/>
      <c r="G42" s="396"/>
      <c r="H42" s="396"/>
      <c r="I42" s="358"/>
      <c r="J42" s="358"/>
      <c r="K42" s="300"/>
      <c r="L42" s="300"/>
      <c r="M42" s="319"/>
      <c r="N42" s="322"/>
      <c r="O42" s="325"/>
      <c r="P42" s="328"/>
      <c r="R42" s="34"/>
      <c r="S42" s="34" t="s">
        <v>183</v>
      </c>
    </row>
    <row r="43" spans="1:27" ht="19.5" customHeight="1" x14ac:dyDescent="0.25">
      <c r="A43" s="310"/>
      <c r="B43" s="313"/>
      <c r="C43" s="293"/>
      <c r="D43" s="295"/>
      <c r="E43" s="300"/>
      <c r="F43" s="300"/>
      <c r="G43" s="396"/>
      <c r="H43" s="396"/>
      <c r="I43" s="358"/>
      <c r="J43" s="358"/>
      <c r="K43" s="300"/>
      <c r="L43" s="300"/>
      <c r="M43" s="319"/>
      <c r="N43" s="322"/>
      <c r="O43" s="325"/>
      <c r="P43" s="328"/>
      <c r="R43" s="34"/>
      <c r="T43" s="34" t="s">
        <v>202</v>
      </c>
      <c r="U43" s="34" t="s">
        <v>203</v>
      </c>
      <c r="V43" s="184" t="s">
        <v>151</v>
      </c>
    </row>
    <row r="44" spans="1:27" ht="19.5" customHeight="1" x14ac:dyDescent="0.25">
      <c r="A44" s="310"/>
      <c r="B44" s="313"/>
      <c r="C44" s="293"/>
      <c r="D44" s="295"/>
      <c r="E44" s="300"/>
      <c r="F44" s="300"/>
      <c r="G44" s="396"/>
      <c r="H44" s="396"/>
      <c r="I44" s="358"/>
      <c r="J44" s="358"/>
      <c r="K44" s="300"/>
      <c r="L44" s="300"/>
      <c r="M44" s="319"/>
      <c r="N44" s="322"/>
      <c r="O44" s="325"/>
      <c r="P44" s="328"/>
      <c r="R44" s="34" t="s">
        <v>220</v>
      </c>
      <c r="S44" s="34" t="s">
        <v>24</v>
      </c>
      <c r="T44" s="34"/>
      <c r="U44" s="34"/>
    </row>
    <row r="45" spans="1:27" ht="19.5" customHeight="1" x14ac:dyDescent="0.25">
      <c r="A45" s="310"/>
      <c r="B45" s="313"/>
      <c r="C45" s="293"/>
      <c r="D45" s="295"/>
      <c r="E45" s="300"/>
      <c r="F45" s="300"/>
      <c r="G45" s="396"/>
      <c r="H45" s="396"/>
      <c r="I45" s="358"/>
      <c r="J45" s="358"/>
      <c r="K45" s="300"/>
      <c r="L45" s="300"/>
      <c r="M45" s="319"/>
      <c r="N45" s="322"/>
      <c r="O45" s="325"/>
      <c r="P45" s="328"/>
      <c r="R45" s="34"/>
      <c r="S45" s="34" t="s">
        <v>221</v>
      </c>
      <c r="T45" s="34"/>
      <c r="U45" s="34"/>
    </row>
    <row r="46" spans="1:27" ht="19.5" customHeight="1" x14ac:dyDescent="0.25">
      <c r="A46" s="310"/>
      <c r="B46" s="313"/>
      <c r="C46" s="293"/>
      <c r="D46" s="295"/>
      <c r="E46" s="300"/>
      <c r="F46" s="300"/>
      <c r="G46" s="396"/>
      <c r="H46" s="396"/>
      <c r="I46" s="358"/>
      <c r="J46" s="358"/>
      <c r="K46" s="300"/>
      <c r="L46" s="300"/>
      <c r="M46" s="319"/>
      <c r="N46" s="322"/>
      <c r="O46" s="325"/>
      <c r="P46" s="328"/>
      <c r="R46" s="34"/>
      <c r="S46" s="34" t="s">
        <v>483</v>
      </c>
      <c r="T46" s="34"/>
      <c r="U46" s="34"/>
      <c r="V46" s="198" t="s">
        <v>153</v>
      </c>
    </row>
    <row r="47" spans="1:27" ht="19.5" customHeight="1" x14ac:dyDescent="0.25">
      <c r="A47" s="310"/>
      <c r="B47" s="313"/>
      <c r="C47" s="293"/>
      <c r="D47" s="295"/>
      <c r="E47" s="300"/>
      <c r="F47" s="300"/>
      <c r="G47" s="396"/>
      <c r="H47" s="396"/>
      <c r="I47" s="358"/>
      <c r="J47" s="358"/>
      <c r="K47" s="300"/>
      <c r="L47" s="300"/>
      <c r="M47" s="319"/>
      <c r="N47" s="322"/>
      <c r="O47" s="325"/>
      <c r="P47" s="328"/>
      <c r="Q47" s="62">
        <v>0.29166666666666669</v>
      </c>
      <c r="R47" s="34"/>
    </row>
    <row r="48" spans="1:27" ht="19.5" customHeight="1" x14ac:dyDescent="0.25">
      <c r="A48" s="309" t="s">
        <v>30</v>
      </c>
      <c r="B48" s="312">
        <f>SUM(B31+1)</f>
        <v>46338</v>
      </c>
      <c r="C48" s="290" t="s">
        <v>486</v>
      </c>
      <c r="D48" s="292"/>
      <c r="E48" s="302"/>
      <c r="F48" s="302"/>
      <c r="G48" s="284">
        <v>0.36458333333333331</v>
      </c>
      <c r="H48" s="284">
        <v>0.52083333333333337</v>
      </c>
      <c r="I48" s="287">
        <v>0.5625</v>
      </c>
      <c r="J48" s="287">
        <v>0.75</v>
      </c>
      <c r="K48" s="302"/>
      <c r="L48" s="302"/>
      <c r="M48" s="318">
        <f>(F48-E48)+(L48-K48)</f>
        <v>0</v>
      </c>
      <c r="N48" s="321">
        <f>(H48-G48)</f>
        <v>0.15625000000000006</v>
      </c>
      <c r="O48" s="324">
        <f>(J48-I48)</f>
        <v>0.1875</v>
      </c>
      <c r="P48" s="327">
        <f>SUM(M48:O69)</f>
        <v>0.34375000000000006</v>
      </c>
      <c r="R48" s="34" t="s">
        <v>132</v>
      </c>
      <c r="S48" s="34" t="s">
        <v>24</v>
      </c>
      <c r="T48" s="34"/>
    </row>
    <row r="49" spans="1:27" ht="19.5" customHeight="1" x14ac:dyDescent="0.25">
      <c r="A49" s="310"/>
      <c r="B49" s="313"/>
      <c r="C49" s="293"/>
      <c r="D49" s="295"/>
      <c r="E49" s="303"/>
      <c r="F49" s="303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R49" s="34"/>
      <c r="S49" s="34" t="s">
        <v>484</v>
      </c>
      <c r="T49" s="34"/>
      <c r="W49" s="198" t="s">
        <v>153</v>
      </c>
    </row>
    <row r="50" spans="1:27" ht="19.5" customHeight="1" x14ac:dyDescent="0.25">
      <c r="A50" s="310"/>
      <c r="B50" s="313"/>
      <c r="C50" s="293"/>
      <c r="D50" s="295"/>
      <c r="E50" s="303"/>
      <c r="F50" s="303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R50" s="34"/>
      <c r="S50" s="34" t="s">
        <v>485</v>
      </c>
      <c r="W50" s="198" t="s">
        <v>153</v>
      </c>
    </row>
    <row r="51" spans="1:27" ht="19.5" customHeight="1" x14ac:dyDescent="0.25">
      <c r="A51" s="310"/>
      <c r="B51" s="313"/>
      <c r="C51" s="293"/>
      <c r="D51" s="295"/>
      <c r="E51" s="303"/>
      <c r="F51" s="303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R51" s="34" t="s">
        <v>233</v>
      </c>
      <c r="S51" s="34" t="s">
        <v>23</v>
      </c>
      <c r="W51" s="168"/>
    </row>
    <row r="52" spans="1:27" ht="19.5" customHeight="1" x14ac:dyDescent="0.25">
      <c r="A52" s="310"/>
      <c r="B52" s="313"/>
      <c r="C52" s="293"/>
      <c r="D52" s="295"/>
      <c r="E52" s="303"/>
      <c r="F52" s="303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R52" s="34"/>
      <c r="S52" s="34" t="s">
        <v>234</v>
      </c>
      <c r="W52" s="168"/>
    </row>
    <row r="53" spans="1:27" ht="19.5" customHeight="1" x14ac:dyDescent="0.25">
      <c r="A53" s="310"/>
      <c r="B53" s="313"/>
      <c r="C53" s="293"/>
      <c r="D53" s="295"/>
      <c r="E53" s="303"/>
      <c r="F53" s="303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s="34"/>
      <c r="S53" s="34" t="s">
        <v>487</v>
      </c>
      <c r="W53" s="168"/>
    </row>
    <row r="54" spans="1:27" ht="19.5" customHeight="1" x14ac:dyDescent="0.25">
      <c r="A54" s="310"/>
      <c r="B54" s="313"/>
      <c r="C54" s="293"/>
      <c r="D54" s="295"/>
      <c r="E54" s="303"/>
      <c r="F54" s="303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R54" s="34"/>
      <c r="S54" s="34" t="s">
        <v>490</v>
      </c>
      <c r="W54" s="168"/>
    </row>
    <row r="55" spans="1:27" ht="19.5" customHeight="1" x14ac:dyDescent="0.25">
      <c r="A55" s="310"/>
      <c r="B55" s="313"/>
      <c r="C55" s="293"/>
      <c r="D55" s="295"/>
      <c r="E55" s="303"/>
      <c r="F55" s="303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R55" s="34"/>
      <c r="S55" s="34"/>
      <c r="T55" t="s">
        <v>488</v>
      </c>
      <c r="U55" t="s">
        <v>489</v>
      </c>
      <c r="V55" s="198" t="s">
        <v>153</v>
      </c>
      <c r="W55" s="227" t="s">
        <v>201</v>
      </c>
      <c r="X55" s="219">
        <v>1025701</v>
      </c>
      <c r="Y55" s="195" t="s">
        <v>257</v>
      </c>
      <c r="Z55" s="189"/>
      <c r="AA55" s="189"/>
    </row>
    <row r="56" spans="1:27" ht="19.5" customHeight="1" x14ac:dyDescent="0.25">
      <c r="A56" s="310"/>
      <c r="B56" s="313"/>
      <c r="C56" s="293"/>
      <c r="D56" s="295"/>
      <c r="E56" s="303"/>
      <c r="F56" s="303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S56" s="34"/>
      <c r="T56" t="s">
        <v>491</v>
      </c>
      <c r="U56" t="s">
        <v>478</v>
      </c>
      <c r="V56" s="198" t="s">
        <v>153</v>
      </c>
      <c r="W56" s="220" t="s">
        <v>201</v>
      </c>
      <c r="X56" s="219">
        <v>1025692</v>
      </c>
      <c r="Y56" s="195" t="s">
        <v>257</v>
      </c>
      <c r="Z56" s="189"/>
      <c r="AA56" s="189"/>
    </row>
    <row r="57" spans="1:27" ht="19.5" customHeight="1" x14ac:dyDescent="0.25">
      <c r="A57" s="310"/>
      <c r="B57" s="313"/>
      <c r="C57" s="293"/>
      <c r="D57" s="295"/>
      <c r="E57" s="303"/>
      <c r="F57" s="303"/>
      <c r="G57" s="285"/>
      <c r="H57" s="285"/>
      <c r="I57" s="288"/>
      <c r="J57" s="288"/>
      <c r="K57" s="303"/>
      <c r="L57" s="303"/>
      <c r="M57" s="319"/>
      <c r="N57" s="322"/>
      <c r="O57" s="325"/>
      <c r="P57" s="328"/>
      <c r="U57" t="s">
        <v>492</v>
      </c>
      <c r="W57" s="198" t="s">
        <v>153</v>
      </c>
    </row>
    <row r="58" spans="1:27" ht="19.5" customHeight="1" x14ac:dyDescent="0.25">
      <c r="A58" s="310"/>
      <c r="B58" s="313"/>
      <c r="C58" s="293"/>
      <c r="D58" s="295"/>
      <c r="E58" s="303"/>
      <c r="F58" s="303"/>
      <c r="G58" s="285"/>
      <c r="H58" s="285"/>
      <c r="I58" s="288"/>
      <c r="J58" s="288"/>
      <c r="K58" s="303"/>
      <c r="L58" s="303"/>
      <c r="M58" s="319"/>
      <c r="N58" s="322"/>
      <c r="O58" s="325"/>
      <c r="P58" s="328"/>
      <c r="R58" s="34"/>
      <c r="T58" t="s">
        <v>202</v>
      </c>
      <c r="U58" t="s">
        <v>259</v>
      </c>
      <c r="V58" s="184" t="s">
        <v>151</v>
      </c>
      <c r="W58" s="216" t="s">
        <v>201</v>
      </c>
      <c r="X58" s="224" t="s">
        <v>493</v>
      </c>
      <c r="Y58" s="203" t="s">
        <v>257</v>
      </c>
      <c r="Z58" s="188"/>
      <c r="AA58" s="188"/>
    </row>
    <row r="59" spans="1:27" ht="19.5" customHeight="1" x14ac:dyDescent="0.25">
      <c r="A59" s="310"/>
      <c r="B59" s="313"/>
      <c r="C59" s="293"/>
      <c r="D59" s="295"/>
      <c r="E59" s="303"/>
      <c r="F59" s="303"/>
      <c r="G59" s="285"/>
      <c r="H59" s="285"/>
      <c r="I59" s="288"/>
      <c r="J59" s="288"/>
      <c r="K59" s="303"/>
      <c r="L59" s="303"/>
      <c r="M59" s="319"/>
      <c r="N59" s="322"/>
      <c r="O59" s="325"/>
      <c r="P59" s="328"/>
      <c r="R59" s="34"/>
      <c r="U59" t="s">
        <v>492</v>
      </c>
      <c r="W59" s="184" t="s">
        <v>151</v>
      </c>
    </row>
    <row r="60" spans="1:27" ht="19.5" customHeight="1" x14ac:dyDescent="0.25">
      <c r="A60" s="310"/>
      <c r="B60" s="313"/>
      <c r="C60" s="293"/>
      <c r="D60" s="295"/>
      <c r="E60" s="303"/>
      <c r="F60" s="303"/>
      <c r="G60" s="285"/>
      <c r="H60" s="285"/>
      <c r="I60" s="288"/>
      <c r="J60" s="288"/>
      <c r="K60" s="303"/>
      <c r="L60" s="303"/>
      <c r="M60" s="319"/>
      <c r="N60" s="322"/>
      <c r="O60" s="325"/>
      <c r="P60" s="328"/>
      <c r="R60" s="34"/>
      <c r="T60" s="34" t="s">
        <v>204</v>
      </c>
      <c r="U60" s="34" t="s">
        <v>295</v>
      </c>
      <c r="V60" s="184" t="s">
        <v>151</v>
      </c>
    </row>
    <row r="61" spans="1:27" ht="19.5" customHeight="1" x14ac:dyDescent="0.25">
      <c r="A61" s="310"/>
      <c r="B61" s="313"/>
      <c r="C61" s="293"/>
      <c r="D61" s="295"/>
      <c r="E61" s="303"/>
      <c r="F61" s="303"/>
      <c r="G61" s="285"/>
      <c r="H61" s="285"/>
      <c r="I61" s="288"/>
      <c r="J61" s="288"/>
      <c r="K61" s="303"/>
      <c r="L61" s="303"/>
      <c r="M61" s="319"/>
      <c r="N61" s="322"/>
      <c r="O61" s="325"/>
      <c r="P61" s="328"/>
      <c r="R61" s="34"/>
      <c r="T61" s="34"/>
      <c r="U61" s="34" t="s">
        <v>500</v>
      </c>
    </row>
    <row r="62" spans="1:27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T62" s="34" t="s">
        <v>226</v>
      </c>
      <c r="U62" s="34" t="s">
        <v>278</v>
      </c>
      <c r="V62" s="184" t="s">
        <v>151</v>
      </c>
    </row>
    <row r="63" spans="1:27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s="34"/>
      <c r="T63" s="34"/>
      <c r="U63" s="34" t="s">
        <v>501</v>
      </c>
      <c r="W63" s="184" t="s">
        <v>151</v>
      </c>
    </row>
    <row r="64" spans="1:27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R64" s="34" t="s">
        <v>172</v>
      </c>
    </row>
    <row r="65" spans="1:27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S65" s="34" t="s">
        <v>181</v>
      </c>
    </row>
    <row r="66" spans="1:27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S66" s="34" t="s">
        <v>183</v>
      </c>
    </row>
    <row r="67" spans="1:27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S67" s="34"/>
      <c r="T67" s="34" t="s">
        <v>202</v>
      </c>
      <c r="U67" s="34" t="s">
        <v>203</v>
      </c>
      <c r="V67" s="198" t="s">
        <v>153</v>
      </c>
    </row>
    <row r="68" spans="1:27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S68" s="34"/>
      <c r="T68" s="34"/>
      <c r="V68" s="34" t="s">
        <v>499</v>
      </c>
      <c r="X68" s="198" t="s">
        <v>153</v>
      </c>
    </row>
    <row r="69" spans="1:27" ht="19.5" customHeight="1" x14ac:dyDescent="0.25">
      <c r="A69" s="311"/>
      <c r="B69" s="314"/>
      <c r="C69" s="296"/>
      <c r="D69" s="298"/>
      <c r="E69" s="304"/>
      <c r="F69" s="304"/>
      <c r="G69" s="286"/>
      <c r="H69" s="286"/>
      <c r="I69" s="289"/>
      <c r="J69" s="289"/>
      <c r="K69" s="304"/>
      <c r="L69" s="304"/>
      <c r="M69" s="320"/>
      <c r="N69" s="323"/>
      <c r="O69" s="326"/>
      <c r="P69" s="329"/>
      <c r="Q69" s="62">
        <v>0.29166666666666669</v>
      </c>
    </row>
    <row r="70" spans="1:27" ht="19.5" customHeight="1" x14ac:dyDescent="0.25">
      <c r="A70" s="309" t="s">
        <v>31</v>
      </c>
      <c r="B70" s="312">
        <f>SUM(B48+1)</f>
        <v>46339</v>
      </c>
      <c r="C70" s="290" t="s">
        <v>233</v>
      </c>
      <c r="D70" s="292"/>
      <c r="E70" s="302"/>
      <c r="F70" s="302"/>
      <c r="G70" s="284">
        <v>0.36666666666666664</v>
      </c>
      <c r="H70" s="284">
        <v>0.52083333333333337</v>
      </c>
      <c r="I70" s="345">
        <v>0</v>
      </c>
      <c r="J70" s="345">
        <v>0</v>
      </c>
      <c r="K70" s="302"/>
      <c r="L70" s="302"/>
      <c r="M70" s="318">
        <f>(F70-E70)+(L70-K70)</f>
        <v>0</v>
      </c>
      <c r="N70" s="321">
        <f>(H70-G70)</f>
        <v>0.15416666666666673</v>
      </c>
      <c r="O70" s="333">
        <f>(J70-I70)</f>
        <v>0</v>
      </c>
      <c r="P70" s="327">
        <f>SUM(M70:O82)</f>
        <v>0.15416666666666673</v>
      </c>
      <c r="R70" s="34" t="s">
        <v>233</v>
      </c>
      <c r="S70" s="34" t="s">
        <v>25</v>
      </c>
      <c r="W70" s="34"/>
    </row>
    <row r="71" spans="1:27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346"/>
      <c r="J71" s="346"/>
      <c r="K71" s="303"/>
      <c r="L71" s="303"/>
      <c r="M71" s="319"/>
      <c r="N71" s="322"/>
      <c r="O71" s="334"/>
      <c r="P71" s="328"/>
      <c r="S71" s="34" t="s">
        <v>234</v>
      </c>
      <c r="W71" s="34"/>
    </row>
    <row r="72" spans="1:27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346"/>
      <c r="J72" s="346"/>
      <c r="K72" s="303"/>
      <c r="L72" s="303"/>
      <c r="M72" s="319"/>
      <c r="N72" s="322"/>
      <c r="O72" s="334"/>
      <c r="P72" s="328"/>
      <c r="S72" s="34" t="s">
        <v>490</v>
      </c>
      <c r="W72" s="165"/>
      <c r="X72" s="165"/>
      <c r="Y72" s="165"/>
    </row>
    <row r="73" spans="1:27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346"/>
      <c r="J73" s="346"/>
      <c r="K73" s="303"/>
      <c r="L73" s="303"/>
      <c r="M73" s="319"/>
      <c r="N73" s="322"/>
      <c r="O73" s="334"/>
      <c r="P73" s="328"/>
      <c r="T73" s="34" t="s">
        <v>226</v>
      </c>
      <c r="U73" s="34" t="s">
        <v>278</v>
      </c>
      <c r="V73" s="198" t="s">
        <v>153</v>
      </c>
      <c r="W73" s="220" t="s">
        <v>201</v>
      </c>
      <c r="X73" s="219">
        <v>1025724</v>
      </c>
      <c r="Y73" s="195" t="s">
        <v>257</v>
      </c>
      <c r="Z73" s="189"/>
      <c r="AA73" s="189"/>
    </row>
    <row r="74" spans="1:27" ht="19.5" customHeight="1" x14ac:dyDescent="0.25">
      <c r="A74" s="310"/>
      <c r="B74" s="313"/>
      <c r="C74" s="293"/>
      <c r="D74" s="295"/>
      <c r="E74" s="303"/>
      <c r="F74" s="303"/>
      <c r="G74" s="285"/>
      <c r="H74" s="285"/>
      <c r="I74" s="346"/>
      <c r="J74" s="346"/>
      <c r="K74" s="303"/>
      <c r="L74" s="303"/>
      <c r="M74" s="319"/>
      <c r="N74" s="322"/>
      <c r="O74" s="334"/>
      <c r="P74" s="328"/>
      <c r="T74" s="34"/>
      <c r="U74" s="34" t="s">
        <v>501</v>
      </c>
      <c r="W74" s="198" t="s">
        <v>153</v>
      </c>
      <c r="X74" s="165"/>
      <c r="Y74" s="165"/>
    </row>
    <row r="75" spans="1:27" ht="19.5" customHeight="1" x14ac:dyDescent="0.25">
      <c r="A75" s="310"/>
      <c r="B75" s="313"/>
      <c r="C75" s="293"/>
      <c r="D75" s="295"/>
      <c r="E75" s="303"/>
      <c r="F75" s="303"/>
      <c r="G75" s="285"/>
      <c r="H75" s="285"/>
      <c r="I75" s="346"/>
      <c r="J75" s="346"/>
      <c r="K75" s="303"/>
      <c r="L75" s="303"/>
      <c r="M75" s="319"/>
      <c r="N75" s="322"/>
      <c r="O75" s="334"/>
      <c r="P75" s="328"/>
      <c r="T75" s="34" t="s">
        <v>204</v>
      </c>
      <c r="U75" s="34" t="s">
        <v>295</v>
      </c>
      <c r="V75" s="198" t="s">
        <v>153</v>
      </c>
      <c r="X75" s="165"/>
      <c r="Y75" s="165"/>
    </row>
    <row r="76" spans="1:27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346"/>
      <c r="J76" s="346"/>
      <c r="K76" s="303"/>
      <c r="L76" s="303"/>
      <c r="M76" s="319"/>
      <c r="N76" s="322"/>
      <c r="O76" s="334"/>
      <c r="P76" s="328"/>
      <c r="T76" s="34"/>
      <c r="U76" s="34" t="s">
        <v>500</v>
      </c>
      <c r="X76" s="165"/>
      <c r="Y76" s="165"/>
    </row>
    <row r="77" spans="1:27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346"/>
      <c r="J77" s="346"/>
      <c r="K77" s="303"/>
      <c r="L77" s="303"/>
      <c r="M77" s="319"/>
      <c r="N77" s="322"/>
      <c r="O77" s="334"/>
      <c r="P77" s="328"/>
      <c r="T77" t="s">
        <v>488</v>
      </c>
      <c r="U77" t="s">
        <v>489</v>
      </c>
      <c r="V77" s="198" t="s">
        <v>153</v>
      </c>
      <c r="W77" s="209" t="s">
        <v>201</v>
      </c>
      <c r="X77" s="224">
        <v>1025701</v>
      </c>
      <c r="Y77" s="203" t="s">
        <v>257</v>
      </c>
      <c r="Z77" s="188"/>
      <c r="AA77" s="188"/>
    </row>
    <row r="78" spans="1:27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346"/>
      <c r="J78" s="346"/>
      <c r="K78" s="303"/>
      <c r="L78" s="303"/>
      <c r="M78" s="319"/>
      <c r="N78" s="322"/>
      <c r="O78" s="334"/>
      <c r="P78" s="328"/>
      <c r="T78" t="s">
        <v>202</v>
      </c>
      <c r="U78" s="34" t="s">
        <v>259</v>
      </c>
      <c r="V78" s="198" t="s">
        <v>153</v>
      </c>
      <c r="W78" s="216" t="s">
        <v>201</v>
      </c>
      <c r="X78" s="224">
        <v>1025729</v>
      </c>
      <c r="Y78" s="203" t="s">
        <v>257</v>
      </c>
      <c r="Z78" s="188"/>
      <c r="AA78" s="188"/>
    </row>
    <row r="79" spans="1:27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346"/>
      <c r="J79" s="346"/>
      <c r="K79" s="303"/>
      <c r="L79" s="303"/>
      <c r="M79" s="319"/>
      <c r="N79" s="322"/>
      <c r="O79" s="334"/>
      <c r="P79" s="328"/>
      <c r="U79" t="s">
        <v>492</v>
      </c>
      <c r="W79" s="198" t="s">
        <v>153</v>
      </c>
    </row>
    <row r="80" spans="1:27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346"/>
      <c r="J80" s="346"/>
      <c r="K80" s="303"/>
      <c r="L80" s="303"/>
      <c r="M80" s="319"/>
      <c r="N80" s="322"/>
      <c r="O80" s="334"/>
      <c r="P80" s="328"/>
      <c r="T80" s="34"/>
      <c r="U80" s="34"/>
      <c r="X80" s="165"/>
      <c r="Y80" s="165"/>
    </row>
    <row r="81" spans="1:25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346"/>
      <c r="J81" s="346"/>
      <c r="K81" s="303"/>
      <c r="L81" s="303"/>
      <c r="M81" s="319"/>
      <c r="N81" s="322"/>
      <c r="O81" s="334"/>
      <c r="P81" s="328"/>
      <c r="T81" s="34"/>
      <c r="U81" s="34"/>
      <c r="X81" s="165"/>
      <c r="Y81" s="165"/>
    </row>
    <row r="82" spans="1:25" ht="19.5" customHeight="1" x14ac:dyDescent="0.25">
      <c r="A82" s="311"/>
      <c r="B82" s="314"/>
      <c r="C82" s="296"/>
      <c r="D82" s="298"/>
      <c r="E82" s="304"/>
      <c r="F82" s="304"/>
      <c r="G82" s="286"/>
      <c r="H82" s="286"/>
      <c r="I82" s="347"/>
      <c r="J82" s="347"/>
      <c r="K82" s="304"/>
      <c r="L82" s="304"/>
      <c r="M82" s="320"/>
      <c r="N82" s="323"/>
      <c r="O82" s="335"/>
      <c r="P82" s="329"/>
      <c r="Q82" s="62">
        <v>0.16666666666666666</v>
      </c>
      <c r="W82" s="34"/>
    </row>
    <row r="83" spans="1:25" ht="19.5" customHeight="1" x14ac:dyDescent="0.25">
      <c r="A83" s="35" t="s">
        <v>34</v>
      </c>
      <c r="B83" s="36">
        <f>SUM(B70+1)</f>
        <v>46340</v>
      </c>
      <c r="C83" s="290"/>
      <c r="D83" s="292"/>
      <c r="E83" s="302"/>
      <c r="F83" s="302"/>
      <c r="G83" s="302"/>
      <c r="H83" s="302"/>
      <c r="I83" s="302"/>
      <c r="J83" s="302"/>
      <c r="K83" s="302"/>
      <c r="L83" s="302"/>
      <c r="M83" s="302"/>
      <c r="N83" s="302"/>
      <c r="O83" s="302"/>
      <c r="P83" s="302"/>
    </row>
    <row r="84" spans="1:25" ht="19.5" customHeight="1" x14ac:dyDescent="0.25">
      <c r="A84" s="37" t="s">
        <v>35</v>
      </c>
      <c r="B84" s="36">
        <f>SUM(B83+1)</f>
        <v>46341</v>
      </c>
      <c r="C84" s="296"/>
      <c r="D84" s="298"/>
      <c r="E84" s="304"/>
      <c r="F84" s="304"/>
      <c r="G84" s="304"/>
      <c r="H84" s="304"/>
      <c r="I84" s="304"/>
      <c r="J84" s="304"/>
      <c r="K84" s="304"/>
      <c r="L84" s="304"/>
      <c r="M84" s="304"/>
      <c r="N84" s="304"/>
      <c r="O84" s="304"/>
      <c r="P84" s="304"/>
    </row>
    <row r="85" spans="1:25" ht="30" customHeight="1" x14ac:dyDescent="0.25">
      <c r="A85" s="38"/>
      <c r="B85" s="38"/>
      <c r="C85" s="38"/>
      <c r="D85" s="38"/>
      <c r="E85" s="39"/>
      <c r="F85" s="40"/>
      <c r="G85" s="40"/>
      <c r="H85" s="38"/>
      <c r="I85" s="38"/>
      <c r="J85" s="38"/>
      <c r="K85" s="41"/>
      <c r="L85" s="41"/>
      <c r="M85" s="41"/>
      <c r="N85" s="38"/>
    </row>
    <row r="86" spans="1:25" ht="30.75" customHeight="1" x14ac:dyDescent="0.25">
      <c r="A86" s="38"/>
      <c r="B86" s="38"/>
      <c r="C86" s="38"/>
      <c r="D86" s="38"/>
      <c r="F86" s="38"/>
      <c r="G86" s="38"/>
      <c r="H86" s="38"/>
      <c r="I86" s="38"/>
      <c r="J86" s="330" t="s">
        <v>36</v>
      </c>
      <c r="K86" s="330"/>
      <c r="L86" s="330"/>
      <c r="M86" s="49">
        <f>SUM(M9+M26+M31+M48+M70+M83+M84)</f>
        <v>0</v>
      </c>
      <c r="N86" s="110">
        <f>SUM(N9+N26+N31+N48+N70+N83+N84)</f>
        <v>0.71666666666666679</v>
      </c>
      <c r="O86" s="109">
        <f>SUM(O9+O26+O31+O48+O70+O83+O84)</f>
        <v>0.48055555555555562</v>
      </c>
      <c r="P86" s="111">
        <f>SUM(P9+P26+P31+P48+P70+P83+P84)</f>
        <v>1.1972222222222224</v>
      </c>
    </row>
    <row r="87" spans="1:25" ht="30.75" customHeight="1" x14ac:dyDescent="0.25">
      <c r="A87" s="38"/>
      <c r="B87" s="38"/>
      <c r="C87" s="38"/>
      <c r="D87" s="38"/>
      <c r="F87" s="38"/>
      <c r="G87" s="38"/>
      <c r="H87" s="38"/>
      <c r="I87" s="38"/>
      <c r="J87" s="330" t="s">
        <v>37</v>
      </c>
      <c r="K87" s="330"/>
      <c r="L87" s="331"/>
      <c r="M87" s="42"/>
      <c r="N87" s="51">
        <f>SUM(Q9:Q84)</f>
        <v>1.0416666666666667</v>
      </c>
      <c r="O87" s="43"/>
    </row>
    <row r="88" spans="1:25" ht="30.75" customHeight="1" x14ac:dyDescent="0.25">
      <c r="A88" s="38"/>
      <c r="B88" s="38"/>
      <c r="C88" s="38"/>
      <c r="D88" s="38"/>
      <c r="F88" s="38"/>
      <c r="G88" s="38"/>
      <c r="H88" s="38"/>
      <c r="I88" s="38"/>
      <c r="J88" s="330" t="s">
        <v>38</v>
      </c>
      <c r="K88" s="330"/>
      <c r="L88" s="331"/>
      <c r="M88" s="42"/>
      <c r="N88" s="51">
        <f>SUM(P86-N87)</f>
        <v>0.15555555555555567</v>
      </c>
      <c r="O88" s="43"/>
    </row>
    <row r="89" spans="1:25" ht="30.75" customHeight="1" x14ac:dyDescent="0.25">
      <c r="A89" s="38"/>
      <c r="B89" s="38"/>
      <c r="C89" s="38"/>
      <c r="D89" s="38"/>
      <c r="F89" s="38"/>
      <c r="G89" s="38"/>
      <c r="H89" s="38"/>
      <c r="I89" s="38"/>
      <c r="J89" s="330" t="s">
        <v>39</v>
      </c>
      <c r="K89" s="330"/>
      <c r="L89" s="331"/>
      <c r="M89" s="42"/>
      <c r="N89" s="51">
        <f>'SEM45'!N104</f>
        <v>14.622222222222218</v>
      </c>
      <c r="O89" s="43"/>
    </row>
    <row r="90" spans="1:25" ht="30.75" customHeight="1" x14ac:dyDescent="0.25">
      <c r="H90" s="38"/>
      <c r="I90" s="38"/>
      <c r="J90" s="330" t="s">
        <v>40</v>
      </c>
      <c r="K90" s="330"/>
      <c r="L90" s="331"/>
      <c r="M90" s="44"/>
      <c r="N90" s="52">
        <f>N88+N89</f>
        <v>14.777777777777773</v>
      </c>
      <c r="O90" s="45"/>
    </row>
    <row r="97" spans="6:9" x14ac:dyDescent="0.25">
      <c r="F97" s="38"/>
      <c r="G97" s="38"/>
      <c r="H97" s="38"/>
      <c r="I97" s="38"/>
    </row>
    <row r="98" spans="6:9" x14ac:dyDescent="0.25">
      <c r="F98" s="38"/>
      <c r="G98" s="38"/>
      <c r="H98" s="38"/>
      <c r="I98" s="38"/>
    </row>
    <row r="99" spans="6:9" x14ac:dyDescent="0.25">
      <c r="F99" s="38"/>
      <c r="G99" s="38"/>
      <c r="H99" s="38"/>
      <c r="I99" s="38"/>
    </row>
    <row r="100" spans="6:9" x14ac:dyDescent="0.25">
      <c r="F100" s="38"/>
      <c r="G100" s="38"/>
      <c r="H100" s="38"/>
      <c r="I100" s="38"/>
    </row>
    <row r="101" spans="6:9" x14ac:dyDescent="0.25">
      <c r="F101" s="38"/>
      <c r="G101" s="38"/>
      <c r="H101" s="38"/>
      <c r="I101" s="38"/>
    </row>
    <row r="102" spans="6:9" x14ac:dyDescent="0.25">
      <c r="F102" s="38"/>
      <c r="G102" s="38"/>
      <c r="H102" s="38"/>
      <c r="I102" s="38"/>
    </row>
  </sheetData>
  <mergeCells count="101">
    <mergeCell ref="U24:V24"/>
    <mergeCell ref="Q6:Q7"/>
    <mergeCell ref="M70:M82"/>
    <mergeCell ref="N70:N82"/>
    <mergeCell ref="O70:O82"/>
    <mergeCell ref="P70:P82"/>
    <mergeCell ref="M48:M69"/>
    <mergeCell ref="N48:N69"/>
    <mergeCell ref="O48:O69"/>
    <mergeCell ref="P48:P69"/>
    <mergeCell ref="M31:M47"/>
    <mergeCell ref="O31:O47"/>
    <mergeCell ref="P31:P47"/>
    <mergeCell ref="M26:M30"/>
    <mergeCell ref="N26:N30"/>
    <mergeCell ref="O26:O30"/>
    <mergeCell ref="P26:P30"/>
    <mergeCell ref="O9:O25"/>
    <mergeCell ref="P9:P25"/>
    <mergeCell ref="U20:V20"/>
    <mergeCell ref="P83:P84"/>
    <mergeCell ref="I83:I84"/>
    <mergeCell ref="J83:J84"/>
    <mergeCell ref="K83:K84"/>
    <mergeCell ref="L83:L84"/>
    <mergeCell ref="M83:M84"/>
    <mergeCell ref="A70:A82"/>
    <mergeCell ref="C70:D82"/>
    <mergeCell ref="H83:H84"/>
    <mergeCell ref="F83:F84"/>
    <mergeCell ref="G83:G84"/>
    <mergeCell ref="J90:L90"/>
    <mergeCell ref="J86:L86"/>
    <mergeCell ref="J87:L87"/>
    <mergeCell ref="J88:L88"/>
    <mergeCell ref="J89:L89"/>
    <mergeCell ref="C83:D84"/>
    <mergeCell ref="E83:E84"/>
    <mergeCell ref="N83:N84"/>
    <mergeCell ref="O83:O84"/>
    <mergeCell ref="A48:A69"/>
    <mergeCell ref="C48:D69"/>
    <mergeCell ref="K48:K69"/>
    <mergeCell ref="L48:L69"/>
    <mergeCell ref="I70:I82"/>
    <mergeCell ref="J48:J69"/>
    <mergeCell ref="J70:J82"/>
    <mergeCell ref="F31:F47"/>
    <mergeCell ref="E48:E69"/>
    <mergeCell ref="F48:F69"/>
    <mergeCell ref="E70:E82"/>
    <mergeCell ref="F70:F82"/>
    <mergeCell ref="B31:B47"/>
    <mergeCell ref="B48:B69"/>
    <mergeCell ref="B70:B82"/>
    <mergeCell ref="B9:B25"/>
    <mergeCell ref="C9:D25"/>
    <mergeCell ref="K9:K25"/>
    <mergeCell ref="L9:L25"/>
    <mergeCell ref="E9:E25"/>
    <mergeCell ref="F9:F25"/>
    <mergeCell ref="N31:N47"/>
    <mergeCell ref="A26:A30"/>
    <mergeCell ref="A31:A47"/>
    <mergeCell ref="A9:A25"/>
    <mergeCell ref="M9:M25"/>
    <mergeCell ref="N9:N25"/>
    <mergeCell ref="E26:E30"/>
    <mergeCell ref="F26:F30"/>
    <mergeCell ref="E31:E47"/>
    <mergeCell ref="C26:D30"/>
    <mergeCell ref="C31:D47"/>
    <mergeCell ref="L31:L47"/>
    <mergeCell ref="J9:J25"/>
    <mergeCell ref="J26:J30"/>
    <mergeCell ref="J31:J47"/>
    <mergeCell ref="B26:B30"/>
    <mergeCell ref="A1:N1"/>
    <mergeCell ref="G6:H6"/>
    <mergeCell ref="I6:J6"/>
    <mergeCell ref="K6:L6"/>
    <mergeCell ref="M6:P6"/>
    <mergeCell ref="G70:G82"/>
    <mergeCell ref="G31:G47"/>
    <mergeCell ref="H9:H25"/>
    <mergeCell ref="H26:H30"/>
    <mergeCell ref="H31:H47"/>
    <mergeCell ref="H48:H69"/>
    <mergeCell ref="H70:H82"/>
    <mergeCell ref="G9:G25"/>
    <mergeCell ref="G26:G30"/>
    <mergeCell ref="G48:G69"/>
    <mergeCell ref="K70:K82"/>
    <mergeCell ref="L70:L82"/>
    <mergeCell ref="I9:I25"/>
    <mergeCell ref="I26:I30"/>
    <mergeCell ref="I31:I47"/>
    <mergeCell ref="I48:I69"/>
    <mergeCell ref="K26:K30"/>
    <mergeCell ref="L26:L30"/>
    <mergeCell ref="K31:K47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1"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79">
    <pageSetUpPr fitToPage="1"/>
  </sheetPr>
  <dimension ref="A1:Y53"/>
  <sheetViews>
    <sheetView topLeftCell="A13" zoomScale="90" workbookViewId="0">
      <selection activeCell="V15" sqref="V15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5" customWidth="1"/>
    <col min="20" max="20" width="20.1796875" customWidth="1"/>
    <col min="21" max="21" width="14.1796875" bestFit="1" customWidth="1"/>
  </cols>
  <sheetData>
    <row r="1" spans="1:25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5" ht="60.65" hidden="1" customHeight="1" x14ac:dyDescent="0.25"/>
    <row r="3" spans="1:25" s="3" customFormat="1" ht="12.75" customHeight="1" x14ac:dyDescent="0.25">
      <c r="K3" s="4"/>
      <c r="L3" s="4"/>
      <c r="M3" s="4"/>
      <c r="O3" s="5"/>
      <c r="P3" s="5"/>
      <c r="Q3" s="60"/>
    </row>
    <row r="4" spans="1:25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35">
      <c r="A5" s="12" t="s">
        <v>118</v>
      </c>
      <c r="B5" s="13" t="s">
        <v>3</v>
      </c>
      <c r="C5" s="14">
        <f>SUM('SEM46'!B84+1)</f>
        <v>46342</v>
      </c>
      <c r="D5" s="15" t="s">
        <v>4</v>
      </c>
      <c r="E5" s="16">
        <f>SUM(B35)</f>
        <v>46348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5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5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5">
      <c r="A9" s="309" t="s">
        <v>20</v>
      </c>
      <c r="B9" s="312">
        <f>SUM(C5)</f>
        <v>46342</v>
      </c>
      <c r="C9" s="336" t="s">
        <v>51</v>
      </c>
      <c r="D9" s="337"/>
      <c r="E9" s="342"/>
      <c r="F9" s="342"/>
      <c r="G9" s="345">
        <v>0</v>
      </c>
      <c r="H9" s="345">
        <v>0</v>
      </c>
      <c r="I9" s="345">
        <v>0</v>
      </c>
      <c r="J9" s="345">
        <v>0</v>
      </c>
      <c r="K9" s="342"/>
      <c r="L9" s="342"/>
      <c r="M9" s="333">
        <f>(F12-E12)+(L12-K12)</f>
        <v>0</v>
      </c>
      <c r="N9" s="333">
        <f>(H9-G9)</f>
        <v>0</v>
      </c>
      <c r="O9" s="333">
        <f>(J9-I9)</f>
        <v>0</v>
      </c>
      <c r="P9" s="333">
        <f>SUM(M9:O12)</f>
        <v>0</v>
      </c>
      <c r="R9" s="34"/>
      <c r="S9" s="34"/>
      <c r="V9" s="34"/>
    </row>
    <row r="10" spans="1:25" ht="19.5" customHeight="1" x14ac:dyDescent="0.25">
      <c r="A10" s="310"/>
      <c r="B10" s="313"/>
      <c r="C10" s="338"/>
      <c r="D10" s="339"/>
      <c r="E10" s="343"/>
      <c r="F10" s="343"/>
      <c r="G10" s="346"/>
      <c r="H10" s="346"/>
      <c r="I10" s="346"/>
      <c r="J10" s="346"/>
      <c r="K10" s="343"/>
      <c r="L10" s="343"/>
      <c r="M10" s="334"/>
      <c r="N10" s="334"/>
      <c r="O10" s="334"/>
      <c r="P10" s="334"/>
      <c r="S10" s="34"/>
      <c r="V10" s="34"/>
    </row>
    <row r="11" spans="1:25" ht="19.5" customHeight="1" x14ac:dyDescent="0.25">
      <c r="A11" s="310"/>
      <c r="B11" s="313"/>
      <c r="C11" s="338"/>
      <c r="D11" s="339"/>
      <c r="E11" s="343"/>
      <c r="F11" s="343"/>
      <c r="G11" s="346"/>
      <c r="H11" s="346"/>
      <c r="I11" s="346"/>
      <c r="J11" s="346"/>
      <c r="K11" s="343"/>
      <c r="L11" s="343"/>
      <c r="M11" s="334"/>
      <c r="N11" s="334"/>
      <c r="O11" s="334"/>
      <c r="P11" s="334"/>
      <c r="S11" s="34"/>
      <c r="T11" s="193"/>
      <c r="U11" s="34"/>
    </row>
    <row r="12" spans="1:25" ht="19.5" customHeight="1" x14ac:dyDescent="0.25">
      <c r="A12" s="311"/>
      <c r="B12" s="314"/>
      <c r="C12" s="340"/>
      <c r="D12" s="341"/>
      <c r="E12" s="344"/>
      <c r="F12" s="344"/>
      <c r="G12" s="347"/>
      <c r="H12" s="347"/>
      <c r="I12" s="347"/>
      <c r="J12" s="347"/>
      <c r="K12" s="344"/>
      <c r="L12" s="344"/>
      <c r="M12" s="335"/>
      <c r="N12" s="335"/>
      <c r="O12" s="335"/>
      <c r="P12" s="335"/>
      <c r="Q12" s="62">
        <v>0</v>
      </c>
    </row>
    <row r="13" spans="1:25" ht="19.5" customHeight="1" x14ac:dyDescent="0.25">
      <c r="A13" s="309" t="s">
        <v>22</v>
      </c>
      <c r="B13" s="312">
        <f>SUM(B9+1)</f>
        <v>46343</v>
      </c>
      <c r="C13" s="290" t="s">
        <v>502</v>
      </c>
      <c r="D13" s="292"/>
      <c r="E13" s="302">
        <v>0.22916666666666666</v>
      </c>
      <c r="F13" s="302">
        <v>0.375</v>
      </c>
      <c r="G13" s="284">
        <v>0.375</v>
      </c>
      <c r="H13" s="284">
        <v>0.52083333333333337</v>
      </c>
      <c r="I13" s="287">
        <v>0.58333333333333337</v>
      </c>
      <c r="J13" s="287">
        <v>0.71875</v>
      </c>
      <c r="K13" s="302">
        <v>0.71875</v>
      </c>
      <c r="L13" s="302">
        <v>0.84375</v>
      </c>
      <c r="M13" s="318">
        <f>(F13-E13)+(L13-K13)</f>
        <v>0.27083333333333337</v>
      </c>
      <c r="N13" s="321">
        <f>(H13-G13)</f>
        <v>0.14583333333333337</v>
      </c>
      <c r="O13" s="324">
        <f>(J13-I13)</f>
        <v>0.13541666666666663</v>
      </c>
      <c r="P13" s="327">
        <f>SUM(M13:O16)</f>
        <v>0.55208333333333337</v>
      </c>
      <c r="R13" s="34" t="s">
        <v>220</v>
      </c>
      <c r="U13" s="34"/>
      <c r="V13" s="34"/>
      <c r="Y13" s="34"/>
    </row>
    <row r="14" spans="1:25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S14" s="34" t="s">
        <v>221</v>
      </c>
      <c r="U14" s="34"/>
      <c r="V14" s="34"/>
    </row>
    <row r="15" spans="1:25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/>
      <c r="S15" s="34" t="s">
        <v>503</v>
      </c>
      <c r="V15" s="198" t="s">
        <v>153</v>
      </c>
    </row>
    <row r="16" spans="1:25" ht="19.5" customHeight="1" x14ac:dyDescent="0.25">
      <c r="A16" s="311"/>
      <c r="B16" s="314"/>
      <c r="C16" s="296"/>
      <c r="D16" s="298"/>
      <c r="E16" s="304"/>
      <c r="F16" s="304"/>
      <c r="G16" s="286"/>
      <c r="H16" s="286"/>
      <c r="I16" s="289"/>
      <c r="J16" s="289"/>
      <c r="K16" s="304"/>
      <c r="L16" s="304"/>
      <c r="M16" s="320"/>
      <c r="N16" s="323"/>
      <c r="O16" s="326"/>
      <c r="P16" s="329"/>
      <c r="Q16" s="62">
        <v>0.29166666666666669</v>
      </c>
    </row>
    <row r="17" spans="1:23" ht="19.5" customHeight="1" x14ac:dyDescent="0.25">
      <c r="A17" s="309" t="s">
        <v>26</v>
      </c>
      <c r="B17" s="312">
        <f>SUM(B13+1)</f>
        <v>46344</v>
      </c>
      <c r="C17" s="290" t="s">
        <v>494</v>
      </c>
      <c r="D17" s="292"/>
      <c r="E17" s="302">
        <v>0</v>
      </c>
      <c r="F17" s="302">
        <v>0</v>
      </c>
      <c r="G17" s="284">
        <v>0.32083333333333336</v>
      </c>
      <c r="H17" s="284">
        <v>0.5</v>
      </c>
      <c r="I17" s="287">
        <v>0</v>
      </c>
      <c r="J17" s="287">
        <v>0</v>
      </c>
      <c r="K17" s="302">
        <v>0.5</v>
      </c>
      <c r="L17" s="302">
        <v>0.83333333333333337</v>
      </c>
      <c r="M17" s="318">
        <f>(F17-E17)+(L17-K17)</f>
        <v>0.33333333333333337</v>
      </c>
      <c r="N17" s="321">
        <f>(H17-G17)</f>
        <v>0.17916666666666664</v>
      </c>
      <c r="O17" s="324">
        <f>(J17-I17)</f>
        <v>0</v>
      </c>
      <c r="P17" s="327">
        <f>SUM(M17:O22)</f>
        <v>0.51249999999999996</v>
      </c>
      <c r="R17" s="34" t="s">
        <v>220</v>
      </c>
      <c r="U17" s="34"/>
    </row>
    <row r="18" spans="1:23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 t="s">
        <v>221</v>
      </c>
      <c r="U18" s="34"/>
    </row>
    <row r="19" spans="1:23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/>
      <c r="S19" s="34" t="s">
        <v>496</v>
      </c>
      <c r="U19" s="198" t="s">
        <v>153</v>
      </c>
    </row>
    <row r="20" spans="1:23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34" t="s">
        <v>498</v>
      </c>
      <c r="T20" s="34"/>
    </row>
    <row r="21" spans="1:23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S21" s="34"/>
      <c r="T21" s="34"/>
      <c r="U21" s="223"/>
    </row>
    <row r="22" spans="1:23" ht="19.5" customHeight="1" x14ac:dyDescent="0.25">
      <c r="A22" s="311"/>
      <c r="B22" s="314"/>
      <c r="C22" s="296"/>
      <c r="D22" s="298"/>
      <c r="E22" s="304"/>
      <c r="F22" s="304"/>
      <c r="G22" s="286"/>
      <c r="H22" s="286"/>
      <c r="I22" s="289"/>
      <c r="J22" s="289"/>
      <c r="K22" s="304"/>
      <c r="L22" s="304"/>
      <c r="M22" s="320"/>
      <c r="N22" s="323"/>
      <c r="O22" s="326"/>
      <c r="P22" s="329"/>
      <c r="Q22" s="62">
        <v>0.29166666666666669</v>
      </c>
    </row>
    <row r="23" spans="1:23" ht="19.5" customHeight="1" x14ac:dyDescent="0.25">
      <c r="A23" s="309" t="s">
        <v>30</v>
      </c>
      <c r="B23" s="312">
        <f>SUM(B17+1)</f>
        <v>46345</v>
      </c>
      <c r="C23" s="290" t="s">
        <v>494</v>
      </c>
      <c r="D23" s="292"/>
      <c r="E23" s="302">
        <v>0.35416666666666669</v>
      </c>
      <c r="F23" s="302">
        <v>0.3611111111111111</v>
      </c>
      <c r="G23" s="284">
        <v>0.3611111111111111</v>
      </c>
      <c r="H23" s="284">
        <v>0.5</v>
      </c>
      <c r="I23" s="287">
        <v>0.5625</v>
      </c>
      <c r="J23" s="287">
        <v>0.66666666666666663</v>
      </c>
      <c r="K23" s="302">
        <v>0.66666666666666663</v>
      </c>
      <c r="L23" s="302">
        <v>0.67361111111111116</v>
      </c>
      <c r="M23" s="318">
        <f>(F28-E28)+(L28-K28)</f>
        <v>0</v>
      </c>
      <c r="N23" s="321">
        <f>(H23-G23)</f>
        <v>0.1388888888888889</v>
      </c>
      <c r="O23" s="324">
        <f>(J23-I23)</f>
        <v>0.10416666666666663</v>
      </c>
      <c r="P23" s="327">
        <f>SUM(M23:O28)</f>
        <v>0.24305555555555552</v>
      </c>
      <c r="R23" s="34" t="s">
        <v>220</v>
      </c>
      <c r="U23" s="34"/>
    </row>
    <row r="24" spans="1:23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 t="s">
        <v>221</v>
      </c>
      <c r="U24" s="34"/>
    </row>
    <row r="25" spans="1:23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 t="s">
        <v>496</v>
      </c>
      <c r="U25" s="198" t="s">
        <v>153</v>
      </c>
    </row>
    <row r="26" spans="1:23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 t="s">
        <v>498</v>
      </c>
      <c r="T26" s="34"/>
    </row>
    <row r="27" spans="1:23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S27" s="34"/>
    </row>
    <row r="28" spans="1:23" ht="19.5" customHeight="1" x14ac:dyDescent="0.25">
      <c r="A28" s="311"/>
      <c r="B28" s="314"/>
      <c r="C28" s="296"/>
      <c r="D28" s="298"/>
      <c r="E28" s="304"/>
      <c r="F28" s="304"/>
      <c r="G28" s="286"/>
      <c r="H28" s="286"/>
      <c r="I28" s="289"/>
      <c r="J28" s="289"/>
      <c r="K28" s="304"/>
      <c r="L28" s="304"/>
      <c r="M28" s="320"/>
      <c r="N28" s="323"/>
      <c r="O28" s="326"/>
      <c r="P28" s="329"/>
      <c r="Q28" s="62">
        <v>0.29166666666666669</v>
      </c>
    </row>
    <row r="29" spans="1:23" ht="19.5" customHeight="1" x14ac:dyDescent="0.25">
      <c r="A29" s="309" t="s">
        <v>31</v>
      </c>
      <c r="B29" s="312">
        <f>SUM(B23+1)</f>
        <v>46346</v>
      </c>
      <c r="C29" s="290" t="s">
        <v>494</v>
      </c>
      <c r="D29" s="292"/>
      <c r="E29" s="302">
        <v>0.33333333333333331</v>
      </c>
      <c r="F29" s="302">
        <v>0.375</v>
      </c>
      <c r="G29" s="284">
        <v>0</v>
      </c>
      <c r="H29" s="284">
        <v>0</v>
      </c>
      <c r="I29" s="287">
        <v>0</v>
      </c>
      <c r="J29" s="287">
        <v>0</v>
      </c>
      <c r="K29" s="302">
        <v>0.375</v>
      </c>
      <c r="L29" s="302">
        <v>0.6875</v>
      </c>
      <c r="M29" s="318">
        <f>(F29-E29)+(L29-K29)</f>
        <v>0.35416666666666669</v>
      </c>
      <c r="N29" s="321">
        <f>(H29-G29)</f>
        <v>0</v>
      </c>
      <c r="O29" s="324">
        <f>(J29-I29)</f>
        <v>0</v>
      </c>
      <c r="P29" s="327">
        <f>SUM(M29:O33)</f>
        <v>0.35416666666666669</v>
      </c>
      <c r="R29" s="34" t="s">
        <v>220</v>
      </c>
      <c r="U29" s="34"/>
      <c r="W29" s="34"/>
    </row>
    <row r="30" spans="1:23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 t="s">
        <v>221</v>
      </c>
      <c r="U30" s="34"/>
      <c r="W30" s="34"/>
    </row>
    <row r="31" spans="1:23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 t="s">
        <v>495</v>
      </c>
      <c r="U31" s="198" t="s">
        <v>153</v>
      </c>
      <c r="W31" s="34"/>
    </row>
    <row r="32" spans="1:23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S32" s="34" t="s">
        <v>497</v>
      </c>
      <c r="T32" s="34"/>
      <c r="V32" s="34"/>
      <c r="W32" s="169"/>
    </row>
    <row r="33" spans="1:23" ht="19.5" customHeight="1" x14ac:dyDescent="0.25">
      <c r="A33" s="311"/>
      <c r="B33" s="314"/>
      <c r="C33" s="296"/>
      <c r="D33" s="298"/>
      <c r="E33" s="304"/>
      <c r="F33" s="304"/>
      <c r="G33" s="286"/>
      <c r="H33" s="286"/>
      <c r="I33" s="289"/>
      <c r="J33" s="289"/>
      <c r="K33" s="304"/>
      <c r="L33" s="304"/>
      <c r="M33" s="320"/>
      <c r="N33" s="323"/>
      <c r="O33" s="326"/>
      <c r="P33" s="329"/>
      <c r="Q33" s="62">
        <v>0.29166666666666669</v>
      </c>
      <c r="W33" s="34"/>
    </row>
    <row r="34" spans="1:23" ht="19.5" customHeight="1" x14ac:dyDescent="0.25">
      <c r="A34" s="35" t="s">
        <v>34</v>
      </c>
      <c r="B34" s="36">
        <f>SUM(B29+1)</f>
        <v>46347</v>
      </c>
      <c r="C34" s="290"/>
      <c r="D34" s="292"/>
      <c r="E34" s="302"/>
      <c r="F34" s="302"/>
      <c r="G34" s="302"/>
      <c r="H34" s="302"/>
      <c r="I34" s="302"/>
      <c r="J34" s="302"/>
      <c r="K34" s="302"/>
      <c r="L34" s="302"/>
      <c r="M34" s="302"/>
      <c r="N34" s="302"/>
      <c r="O34" s="302"/>
      <c r="P34" s="302"/>
    </row>
    <row r="35" spans="1:23" ht="19.5" customHeight="1" x14ac:dyDescent="0.25">
      <c r="A35" s="37" t="s">
        <v>35</v>
      </c>
      <c r="B35" s="36">
        <f>SUM(B34+1)</f>
        <v>46348</v>
      </c>
      <c r="C35" s="296"/>
      <c r="D35" s="298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</row>
    <row r="36" spans="1:23" ht="30" customHeight="1" x14ac:dyDescent="0.25">
      <c r="A36" s="38"/>
      <c r="B36" s="38"/>
      <c r="C36" s="38"/>
      <c r="D36" s="38"/>
      <c r="E36" s="39"/>
      <c r="F36" s="40"/>
      <c r="G36" s="40"/>
      <c r="H36" s="38"/>
      <c r="I36" s="38"/>
      <c r="J36" s="38"/>
      <c r="K36" s="41"/>
      <c r="L36" s="41"/>
      <c r="M36" s="41"/>
      <c r="N36" s="38"/>
    </row>
    <row r="37" spans="1:23" ht="30.75" customHeight="1" x14ac:dyDescent="0.25">
      <c r="A37" s="38"/>
      <c r="B37" s="38"/>
      <c r="C37" s="38"/>
      <c r="D37" s="38"/>
      <c r="F37" s="38"/>
      <c r="G37" s="38"/>
      <c r="H37" s="38"/>
      <c r="I37" s="38"/>
      <c r="J37" s="330" t="s">
        <v>36</v>
      </c>
      <c r="K37" s="330"/>
      <c r="L37" s="330"/>
      <c r="M37" s="108">
        <f>SUM(M9+M13+M17+M23+M29+M34+M35)</f>
        <v>0.95833333333333348</v>
      </c>
      <c r="N37" s="110">
        <f>SUM(N9+N13+N17+N23+N29+N34+N35)</f>
        <v>0.46388888888888891</v>
      </c>
      <c r="O37" s="109">
        <f>SUM(O9+O13+O17+O23+O29+O34+O35)</f>
        <v>0.23958333333333326</v>
      </c>
      <c r="P37" s="111">
        <f>SUM(P9+P13+P17+P23+P29+P34+P35)</f>
        <v>1.6618055555555555</v>
      </c>
    </row>
    <row r="38" spans="1:23" ht="30.75" customHeight="1" x14ac:dyDescent="0.25">
      <c r="A38" s="38"/>
      <c r="B38" s="38"/>
      <c r="C38" s="38"/>
      <c r="D38" s="38"/>
      <c r="F38" s="38"/>
      <c r="G38" s="38"/>
      <c r="H38" s="38"/>
      <c r="I38" s="38"/>
      <c r="J38" s="330" t="s">
        <v>37</v>
      </c>
      <c r="K38" s="330"/>
      <c r="L38" s="331"/>
      <c r="M38" s="42"/>
      <c r="N38" s="51">
        <f>SUM(Q9:Q35)</f>
        <v>1.1666666666666667</v>
      </c>
      <c r="O38" s="43"/>
    </row>
    <row r="39" spans="1:23" ht="30.75" customHeight="1" x14ac:dyDescent="0.25">
      <c r="A39" s="38"/>
      <c r="B39" s="38"/>
      <c r="C39" s="38"/>
      <c r="D39" s="38"/>
      <c r="F39" s="38"/>
      <c r="G39" s="38"/>
      <c r="H39" s="38"/>
      <c r="I39" s="38"/>
      <c r="J39" s="330" t="s">
        <v>38</v>
      </c>
      <c r="K39" s="330"/>
      <c r="L39" s="331"/>
      <c r="M39" s="42"/>
      <c r="N39" s="51">
        <f>SUM(P37-N38)</f>
        <v>0.4951388888888888</v>
      </c>
      <c r="O39" s="43"/>
    </row>
    <row r="40" spans="1:23" ht="30.75" customHeight="1" x14ac:dyDescent="0.25">
      <c r="A40" s="38"/>
      <c r="B40" s="38"/>
      <c r="C40" s="38"/>
      <c r="D40" s="38"/>
      <c r="F40" s="38"/>
      <c r="G40" s="38"/>
      <c r="H40" s="38"/>
      <c r="I40" s="38"/>
      <c r="J40" s="330" t="s">
        <v>39</v>
      </c>
      <c r="K40" s="330"/>
      <c r="L40" s="331"/>
      <c r="M40" s="42"/>
      <c r="N40" s="51">
        <f>'SEM46'!N90</f>
        <v>14.777777777777773</v>
      </c>
      <c r="O40" s="43"/>
    </row>
    <row r="41" spans="1:23" ht="30.75" customHeight="1" x14ac:dyDescent="0.25">
      <c r="H41" s="38"/>
      <c r="I41" s="38"/>
      <c r="J41" s="330" t="s">
        <v>40</v>
      </c>
      <c r="K41" s="330"/>
      <c r="L41" s="331"/>
      <c r="M41" s="44"/>
      <c r="N41" s="52">
        <f>N39+N40</f>
        <v>15.272916666666662</v>
      </c>
      <c r="O41" s="45"/>
    </row>
    <row r="48" spans="1:23" x14ac:dyDescent="0.25">
      <c r="F48" s="38"/>
      <c r="G48" s="38"/>
      <c r="H48" s="38"/>
      <c r="I48" s="38"/>
    </row>
    <row r="49" spans="6:9" x14ac:dyDescent="0.25">
      <c r="F49" s="38"/>
      <c r="G49" s="38"/>
      <c r="H49" s="38"/>
      <c r="I49" s="38"/>
    </row>
    <row r="50" spans="6:9" x14ac:dyDescent="0.25">
      <c r="F50" s="38"/>
      <c r="G50" s="38"/>
      <c r="H50" s="38"/>
      <c r="I50" s="38"/>
    </row>
    <row r="51" spans="6:9" x14ac:dyDescent="0.25">
      <c r="F51" s="38"/>
      <c r="G51" s="38"/>
      <c r="H51" s="38"/>
      <c r="I51" s="38"/>
    </row>
    <row r="52" spans="6:9" x14ac:dyDescent="0.25">
      <c r="F52" s="38"/>
      <c r="G52" s="38"/>
      <c r="H52" s="38"/>
      <c r="I52" s="38"/>
    </row>
    <row r="53" spans="6:9" x14ac:dyDescent="0.25">
      <c r="F53" s="38"/>
      <c r="G53" s="38"/>
      <c r="H53" s="38"/>
      <c r="I53" s="38"/>
    </row>
  </sheetData>
  <mergeCells count="99">
    <mergeCell ref="N34:N35"/>
    <mergeCell ref="O34:O35"/>
    <mergeCell ref="P34:P35"/>
    <mergeCell ref="I34:I35"/>
    <mergeCell ref="J34:J35"/>
    <mergeCell ref="K34:K35"/>
    <mergeCell ref="L34:L35"/>
    <mergeCell ref="M34:M35"/>
    <mergeCell ref="C34:D35"/>
    <mergeCell ref="E34:E35"/>
    <mergeCell ref="F34:F35"/>
    <mergeCell ref="G34:G35"/>
    <mergeCell ref="H34:H35"/>
    <mergeCell ref="L23:L28"/>
    <mergeCell ref="K29:K33"/>
    <mergeCell ref="L29:L33"/>
    <mergeCell ref="G9:G12"/>
    <mergeCell ref="G13:G16"/>
    <mergeCell ref="G17:G22"/>
    <mergeCell ref="G23:G28"/>
    <mergeCell ref="G29:G33"/>
    <mergeCell ref="H9:H12"/>
    <mergeCell ref="H13:H16"/>
    <mergeCell ref="H17:H22"/>
    <mergeCell ref="H23:H28"/>
    <mergeCell ref="H29:H33"/>
    <mergeCell ref="I9:I12"/>
    <mergeCell ref="I13:I16"/>
    <mergeCell ref="I17:I22"/>
    <mergeCell ref="E29:E33"/>
    <mergeCell ref="F29:F33"/>
    <mergeCell ref="K9:K12"/>
    <mergeCell ref="K23:K28"/>
    <mergeCell ref="I23:I28"/>
    <mergeCell ref="I29:I33"/>
    <mergeCell ref="J9:J12"/>
    <mergeCell ref="J13:J16"/>
    <mergeCell ref="J17:J22"/>
    <mergeCell ref="J23:J28"/>
    <mergeCell ref="J29:J33"/>
    <mergeCell ref="E9:E12"/>
    <mergeCell ref="F9:F12"/>
    <mergeCell ref="E13:E16"/>
    <mergeCell ref="K13:K16"/>
    <mergeCell ref="K17:K22"/>
    <mergeCell ref="C29:D33"/>
    <mergeCell ref="Q6:Q7"/>
    <mergeCell ref="A1:N1"/>
    <mergeCell ref="G6:H6"/>
    <mergeCell ref="I6:J6"/>
    <mergeCell ref="K6:L6"/>
    <mergeCell ref="M6:P6"/>
    <mergeCell ref="A29:A33"/>
    <mergeCell ref="B9:B12"/>
    <mergeCell ref="B13:B16"/>
    <mergeCell ref="B17:B22"/>
    <mergeCell ref="B23:B28"/>
    <mergeCell ref="B29:B33"/>
    <mergeCell ref="A9:A12"/>
    <mergeCell ref="A13:A16"/>
    <mergeCell ref="F13:F16"/>
    <mergeCell ref="J41:L41"/>
    <mergeCell ref="J37:L37"/>
    <mergeCell ref="J38:L38"/>
    <mergeCell ref="J39:L39"/>
    <mergeCell ref="J40:L40"/>
    <mergeCell ref="A17:A22"/>
    <mergeCell ref="A23:A28"/>
    <mergeCell ref="M9:M12"/>
    <mergeCell ref="N9:N12"/>
    <mergeCell ref="O9:O12"/>
    <mergeCell ref="C23:D28"/>
    <mergeCell ref="E17:E22"/>
    <mergeCell ref="F17:F22"/>
    <mergeCell ref="C9:D12"/>
    <mergeCell ref="C13:D16"/>
    <mergeCell ref="C17:D22"/>
    <mergeCell ref="E23:E28"/>
    <mergeCell ref="F23:F28"/>
    <mergeCell ref="L9:L12"/>
    <mergeCell ref="L13:L16"/>
    <mergeCell ref="L17:L22"/>
    <mergeCell ref="P9:P12"/>
    <mergeCell ref="M13:M16"/>
    <mergeCell ref="N13:N16"/>
    <mergeCell ref="O13:O16"/>
    <mergeCell ref="P13:P16"/>
    <mergeCell ref="M29:M33"/>
    <mergeCell ref="N29:N33"/>
    <mergeCell ref="O29:O33"/>
    <mergeCell ref="P29:P33"/>
    <mergeCell ref="M17:M22"/>
    <mergeCell ref="N17:N22"/>
    <mergeCell ref="O17:O22"/>
    <mergeCell ref="P17:P22"/>
    <mergeCell ref="M23:M28"/>
    <mergeCell ref="N23:N28"/>
    <mergeCell ref="O23:O28"/>
    <mergeCell ref="P23:P2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62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78">
    <pageSetUpPr fitToPage="1"/>
  </sheetPr>
  <dimension ref="A1:AC123"/>
  <sheetViews>
    <sheetView topLeftCell="A6" zoomScale="85" zoomScaleNormal="85" workbookViewId="0">
      <selection activeCell="Z90" sqref="Z90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6.1796875" customWidth="1"/>
    <col min="22" max="22" width="14.26953125" customWidth="1"/>
    <col min="23" max="23" width="13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119</v>
      </c>
      <c r="B5" s="13" t="s">
        <v>3</v>
      </c>
      <c r="C5" s="14">
        <f>SUM('SEM47'!B35+1)</f>
        <v>46349</v>
      </c>
      <c r="D5" s="15" t="s">
        <v>4</v>
      </c>
      <c r="E5" s="16">
        <f>SUM(B105)</f>
        <v>46355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46349</v>
      </c>
      <c r="C9" s="290" t="s">
        <v>513</v>
      </c>
      <c r="D9" s="292"/>
      <c r="E9" s="302"/>
      <c r="F9" s="302"/>
      <c r="G9" s="284">
        <v>0.34097222222222223</v>
      </c>
      <c r="H9" s="284">
        <v>0.52083333333333337</v>
      </c>
      <c r="I9" s="287">
        <v>0.56944444444444442</v>
      </c>
      <c r="J9" s="287">
        <v>0.74861111111111112</v>
      </c>
      <c r="K9" s="302"/>
      <c r="L9" s="302"/>
      <c r="M9" s="318">
        <f>(F9-E9)+(L9-K9)</f>
        <v>0</v>
      </c>
      <c r="N9" s="321">
        <f>(H9-G9)</f>
        <v>0.17986111111111114</v>
      </c>
      <c r="O9" s="324">
        <f>(J9-I9)</f>
        <v>0.1791666666666667</v>
      </c>
      <c r="P9" s="327">
        <f>SUM(M9:O33)</f>
        <v>0.35902777777777783</v>
      </c>
      <c r="R9" s="34" t="s">
        <v>220</v>
      </c>
      <c r="S9" s="34" t="s">
        <v>28</v>
      </c>
    </row>
    <row r="10" spans="1:24" ht="19.5" customHeight="1" x14ac:dyDescent="0.25">
      <c r="A10" s="310"/>
      <c r="B10" s="313"/>
      <c r="C10" s="293"/>
      <c r="D10" s="295"/>
      <c r="E10" s="303"/>
      <c r="F10" s="303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34" t="s">
        <v>221</v>
      </c>
    </row>
    <row r="11" spans="1:24" ht="19.5" customHeight="1" x14ac:dyDescent="0.25">
      <c r="A11" s="310"/>
      <c r="B11" s="313"/>
      <c r="C11" s="293"/>
      <c r="D11" s="295"/>
      <c r="E11" s="303"/>
      <c r="F11" s="303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504</v>
      </c>
      <c r="T11" s="198" t="s">
        <v>153</v>
      </c>
    </row>
    <row r="12" spans="1:24" ht="19.5" customHeight="1" x14ac:dyDescent="0.25">
      <c r="A12" s="310"/>
      <c r="B12" s="313"/>
      <c r="C12" s="293"/>
      <c r="D12" s="295"/>
      <c r="E12" s="303"/>
      <c r="F12" s="303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 t="s">
        <v>506</v>
      </c>
      <c r="T12" s="34"/>
    </row>
    <row r="13" spans="1:24" ht="19.5" customHeight="1" x14ac:dyDescent="0.25">
      <c r="A13" s="310"/>
      <c r="B13" s="313"/>
      <c r="C13" s="293"/>
      <c r="D13" s="295"/>
      <c r="E13" s="303"/>
      <c r="F13" s="303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/>
      <c r="T13" s="34" t="s">
        <v>507</v>
      </c>
      <c r="W13" s="198" t="s">
        <v>153</v>
      </c>
    </row>
    <row r="14" spans="1:24" ht="19.5" customHeight="1" x14ac:dyDescent="0.25">
      <c r="A14" s="310"/>
      <c r="B14" s="313"/>
      <c r="C14" s="293"/>
      <c r="D14" s="295"/>
      <c r="E14" s="303"/>
      <c r="F14" s="303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/>
      <c r="T14" s="34" t="s">
        <v>508</v>
      </c>
      <c r="W14" s="198" t="s">
        <v>153</v>
      </c>
    </row>
    <row r="15" spans="1:24" ht="19.5" customHeight="1" x14ac:dyDescent="0.25">
      <c r="A15" s="310"/>
      <c r="B15" s="313"/>
      <c r="C15" s="293"/>
      <c r="D15" s="295"/>
      <c r="E15" s="303"/>
      <c r="F15" s="303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S15" s="34" t="s">
        <v>509</v>
      </c>
      <c r="T15" s="34"/>
      <c r="W15" s="216" t="s">
        <v>201</v>
      </c>
      <c r="X15" s="224">
        <v>1025873</v>
      </c>
    </row>
    <row r="16" spans="1:24" ht="19.5" customHeight="1" x14ac:dyDescent="0.25">
      <c r="A16" s="310"/>
      <c r="B16" s="313"/>
      <c r="C16" s="293"/>
      <c r="D16" s="295"/>
      <c r="E16" s="303"/>
      <c r="F16" s="303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 t="s">
        <v>510</v>
      </c>
      <c r="T16" s="34"/>
      <c r="W16" s="216" t="s">
        <v>201</v>
      </c>
      <c r="X16" s="224">
        <v>1025913</v>
      </c>
    </row>
    <row r="17" spans="1:28" ht="19.5" customHeight="1" x14ac:dyDescent="0.25">
      <c r="A17" s="310"/>
      <c r="B17" s="313"/>
      <c r="C17" s="293"/>
      <c r="D17" s="295"/>
      <c r="E17" s="303"/>
      <c r="F17" s="303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/>
      <c r="T17" s="34"/>
      <c r="W17" s="216"/>
      <c r="X17" s="224"/>
    </row>
    <row r="18" spans="1:28" ht="19.5" customHeight="1" x14ac:dyDescent="0.25">
      <c r="A18" s="310"/>
      <c r="B18" s="313"/>
      <c r="C18" s="293"/>
      <c r="D18" s="295"/>
      <c r="E18" s="303"/>
      <c r="F18" s="303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 t="s">
        <v>138</v>
      </c>
      <c r="S18" s="34" t="s">
        <v>24</v>
      </c>
    </row>
    <row r="19" spans="1:28" ht="19.5" customHeight="1" x14ac:dyDescent="0.25">
      <c r="A19" s="310"/>
      <c r="B19" s="313"/>
      <c r="C19" s="293"/>
      <c r="D19" s="295"/>
      <c r="E19" s="303"/>
      <c r="F19" s="303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s="34" t="s">
        <v>505</v>
      </c>
      <c r="U19" s="198" t="s">
        <v>153</v>
      </c>
    </row>
    <row r="20" spans="1:28" ht="19.5" customHeight="1" x14ac:dyDescent="0.25">
      <c r="A20" s="310"/>
      <c r="B20" s="313"/>
      <c r="C20" s="293"/>
      <c r="D20" s="295"/>
      <c r="E20" s="303"/>
      <c r="F20" s="303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t="s">
        <v>261</v>
      </c>
      <c r="S20" s="34" t="s">
        <v>24</v>
      </c>
    </row>
    <row r="21" spans="1:28" ht="19.5" customHeight="1" x14ac:dyDescent="0.25">
      <c r="A21" s="310"/>
      <c r="B21" s="313"/>
      <c r="C21" s="293"/>
      <c r="D21" s="295"/>
      <c r="E21" s="303"/>
      <c r="F21" s="303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 t="s">
        <v>262</v>
      </c>
    </row>
    <row r="22" spans="1:28" ht="19.5" customHeight="1" x14ac:dyDescent="0.25">
      <c r="A22" s="310"/>
      <c r="B22" s="313"/>
      <c r="C22" s="293"/>
      <c r="D22" s="295"/>
      <c r="E22" s="303"/>
      <c r="F22" s="303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 t="s">
        <v>246</v>
      </c>
    </row>
    <row r="23" spans="1:28" ht="19.5" customHeight="1" x14ac:dyDescent="0.25">
      <c r="A23" s="310"/>
      <c r="B23" s="313"/>
      <c r="C23" s="293"/>
      <c r="D23" s="295"/>
      <c r="E23" s="303"/>
      <c r="F23" s="303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/>
      <c r="T23" s="34" t="s">
        <v>160</v>
      </c>
      <c r="U23" s="283">
        <v>2413412167301</v>
      </c>
      <c r="V23" s="283"/>
      <c r="W23" s="184" t="s">
        <v>151</v>
      </c>
      <c r="X23" s="216" t="s">
        <v>201</v>
      </c>
      <c r="Y23" s="224">
        <v>1024524</v>
      </c>
      <c r="Z23" s="190" t="s">
        <v>257</v>
      </c>
      <c r="AA23" s="186"/>
      <c r="AB23" s="186"/>
    </row>
    <row r="24" spans="1:28" ht="19.5" customHeight="1" x14ac:dyDescent="0.25">
      <c r="A24" s="310"/>
      <c r="B24" s="313"/>
      <c r="C24" s="293"/>
      <c r="D24" s="295"/>
      <c r="E24" s="303"/>
      <c r="F24" s="303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/>
      <c r="S24" s="34"/>
      <c r="T24" s="34" t="s">
        <v>514</v>
      </c>
      <c r="U24" s="202"/>
      <c r="V24" s="202"/>
      <c r="W24" s="34"/>
      <c r="Y24" s="174"/>
      <c r="Z24" s="34"/>
    </row>
    <row r="25" spans="1:28" ht="19.5" customHeight="1" x14ac:dyDescent="0.25">
      <c r="A25" s="310"/>
      <c r="B25" s="313"/>
      <c r="C25" s="293"/>
      <c r="D25" s="295"/>
      <c r="E25" s="303"/>
      <c r="F25" s="303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 t="s">
        <v>172</v>
      </c>
      <c r="S25" s="34" t="s">
        <v>24</v>
      </c>
    </row>
    <row r="26" spans="1:28" ht="19.5" customHeight="1" x14ac:dyDescent="0.25">
      <c r="A26" s="310"/>
      <c r="B26" s="313"/>
      <c r="C26" s="293"/>
      <c r="D26" s="295"/>
      <c r="E26" s="303"/>
      <c r="F26" s="303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 t="s">
        <v>181</v>
      </c>
    </row>
    <row r="27" spans="1:28" ht="19.5" customHeight="1" x14ac:dyDescent="0.25">
      <c r="A27" s="310"/>
      <c r="B27" s="313"/>
      <c r="C27" s="293"/>
      <c r="D27" s="295"/>
      <c r="E27" s="303"/>
      <c r="F27" s="303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S27" s="34" t="s">
        <v>246</v>
      </c>
    </row>
    <row r="28" spans="1:28" ht="19.5" customHeight="1" x14ac:dyDescent="0.25">
      <c r="A28" s="310"/>
      <c r="B28" s="313"/>
      <c r="C28" s="293"/>
      <c r="D28" s="295"/>
      <c r="E28" s="303"/>
      <c r="F28" s="303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S28" s="34"/>
      <c r="T28" s="34" t="s">
        <v>160</v>
      </c>
      <c r="U28" s="348" t="s">
        <v>236</v>
      </c>
      <c r="V28" s="283"/>
      <c r="W28" s="184" t="s">
        <v>151</v>
      </c>
      <c r="X28" s="216" t="s">
        <v>201</v>
      </c>
      <c r="Y28" s="224">
        <v>1024524</v>
      </c>
      <c r="Z28" s="203" t="s">
        <v>257</v>
      </c>
      <c r="AA28" s="188"/>
      <c r="AB28" s="188"/>
    </row>
    <row r="29" spans="1:28" ht="19.5" customHeight="1" x14ac:dyDescent="0.25">
      <c r="A29" s="310"/>
      <c r="B29" s="313"/>
      <c r="C29" s="293"/>
      <c r="D29" s="295"/>
      <c r="E29" s="303"/>
      <c r="F29" s="303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 t="s">
        <v>176</v>
      </c>
      <c r="S29" s="34" t="s">
        <v>28</v>
      </c>
    </row>
    <row r="30" spans="1:28" ht="19.5" customHeight="1" x14ac:dyDescent="0.25">
      <c r="A30" s="310"/>
      <c r="B30" s="313"/>
      <c r="C30" s="293"/>
      <c r="D30" s="295"/>
      <c r="E30" s="303"/>
      <c r="F30" s="303"/>
      <c r="G30" s="285"/>
      <c r="H30" s="285"/>
      <c r="I30" s="288"/>
      <c r="J30" s="288"/>
      <c r="K30" s="303"/>
      <c r="L30" s="303"/>
      <c r="M30" s="319"/>
      <c r="N30" s="322"/>
      <c r="O30" s="325"/>
      <c r="P30" s="328"/>
      <c r="R30" s="34"/>
      <c r="S30" s="34" t="s">
        <v>175</v>
      </c>
    </row>
    <row r="31" spans="1:28" ht="19.5" customHeight="1" x14ac:dyDescent="0.25">
      <c r="A31" s="310"/>
      <c r="B31" s="313"/>
      <c r="C31" s="293"/>
      <c r="D31" s="295"/>
      <c r="E31" s="303"/>
      <c r="F31" s="303"/>
      <c r="G31" s="285"/>
      <c r="H31" s="285"/>
      <c r="I31" s="288"/>
      <c r="J31" s="288"/>
      <c r="K31" s="303"/>
      <c r="L31" s="303"/>
      <c r="M31" s="319"/>
      <c r="N31" s="322"/>
      <c r="O31" s="325"/>
      <c r="P31" s="328"/>
      <c r="R31" s="34"/>
      <c r="S31" s="34" t="s">
        <v>511</v>
      </c>
      <c r="W31" s="184" t="s">
        <v>151</v>
      </c>
    </row>
    <row r="32" spans="1:28" ht="19.5" customHeight="1" x14ac:dyDescent="0.25">
      <c r="A32" s="310"/>
      <c r="B32" s="313"/>
      <c r="C32" s="293"/>
      <c r="D32" s="295"/>
      <c r="E32" s="303"/>
      <c r="F32" s="303"/>
      <c r="G32" s="285"/>
      <c r="H32" s="285"/>
      <c r="I32" s="288"/>
      <c r="J32" s="288"/>
      <c r="K32" s="303"/>
      <c r="L32" s="303"/>
      <c r="M32" s="319"/>
      <c r="N32" s="322"/>
      <c r="O32" s="325"/>
      <c r="P32" s="328"/>
      <c r="R32" s="34"/>
      <c r="S32" s="34" t="s">
        <v>512</v>
      </c>
      <c r="W32" s="184" t="s">
        <v>151</v>
      </c>
      <c r="X32" s="216" t="s">
        <v>201</v>
      </c>
      <c r="Y32" s="224">
        <v>1025928</v>
      </c>
    </row>
    <row r="33" spans="1:28" ht="19.5" customHeight="1" x14ac:dyDescent="0.25">
      <c r="A33" s="311"/>
      <c r="B33" s="314"/>
      <c r="C33" s="296"/>
      <c r="D33" s="298"/>
      <c r="E33" s="304"/>
      <c r="F33" s="304"/>
      <c r="G33" s="286"/>
      <c r="H33" s="286"/>
      <c r="I33" s="289"/>
      <c r="J33" s="289"/>
      <c r="K33" s="304"/>
      <c r="L33" s="304"/>
      <c r="M33" s="320"/>
      <c r="N33" s="323"/>
      <c r="O33" s="326"/>
      <c r="P33" s="329"/>
      <c r="Q33" s="62">
        <v>0.29166666666666669</v>
      </c>
      <c r="S33" s="34"/>
    </row>
    <row r="34" spans="1:28" ht="19.5" customHeight="1" x14ac:dyDescent="0.25">
      <c r="A34" s="498" t="s">
        <v>22</v>
      </c>
      <c r="B34" s="312">
        <f>SUM(B9+1)</f>
        <v>46350</v>
      </c>
      <c r="C34" s="290" t="s">
        <v>518</v>
      </c>
      <c r="D34" s="292"/>
      <c r="E34" s="225"/>
      <c r="F34" s="225"/>
      <c r="G34" s="284">
        <v>0.31874999999999998</v>
      </c>
      <c r="H34" s="284">
        <v>0.52083333333333337</v>
      </c>
      <c r="I34" s="287">
        <v>0.55208333333333337</v>
      </c>
      <c r="J34" s="287">
        <v>0.72916666666666663</v>
      </c>
      <c r="K34" s="225"/>
      <c r="L34" s="225"/>
      <c r="M34" s="302">
        <f>(F34-E34)+(L34-K34)</f>
        <v>0</v>
      </c>
      <c r="N34" s="284">
        <f>(H34-G34)</f>
        <v>0.20208333333333339</v>
      </c>
      <c r="O34" s="287">
        <f>(J34-I34)</f>
        <v>0.17708333333333326</v>
      </c>
      <c r="P34" s="495">
        <f>SUM(M34:O60)</f>
        <v>0.37916666666666665</v>
      </c>
      <c r="R34" s="34" t="s">
        <v>176</v>
      </c>
      <c r="S34" s="34" t="s">
        <v>25</v>
      </c>
    </row>
    <row r="35" spans="1:28" ht="19.5" customHeight="1" x14ac:dyDescent="0.25">
      <c r="A35" s="499"/>
      <c r="B35" s="313"/>
      <c r="C35" s="293"/>
      <c r="D35" s="295"/>
      <c r="E35" s="226"/>
      <c r="F35" s="226"/>
      <c r="G35" s="285"/>
      <c r="H35" s="285"/>
      <c r="I35" s="288"/>
      <c r="J35" s="288"/>
      <c r="K35" s="226"/>
      <c r="L35" s="226"/>
      <c r="M35" s="303"/>
      <c r="N35" s="285"/>
      <c r="O35" s="288"/>
      <c r="P35" s="496"/>
      <c r="R35" s="34"/>
      <c r="S35" s="34" t="s">
        <v>175</v>
      </c>
    </row>
    <row r="36" spans="1:28" ht="19.5" customHeight="1" x14ac:dyDescent="0.25">
      <c r="A36" s="499"/>
      <c r="B36" s="313"/>
      <c r="C36" s="293"/>
      <c r="D36" s="295"/>
      <c r="E36" s="226"/>
      <c r="F36" s="226"/>
      <c r="G36" s="285"/>
      <c r="H36" s="285"/>
      <c r="I36" s="288"/>
      <c r="J36" s="288"/>
      <c r="K36" s="226"/>
      <c r="L36" s="226"/>
      <c r="M36" s="303"/>
      <c r="N36" s="285"/>
      <c r="O36" s="288"/>
      <c r="P36" s="496"/>
      <c r="R36" s="34"/>
      <c r="S36" s="34" t="s">
        <v>515</v>
      </c>
      <c r="W36" s="184" t="s">
        <v>151</v>
      </c>
      <c r="X36" s="216" t="s">
        <v>201</v>
      </c>
      <c r="Y36" s="224">
        <v>1025928</v>
      </c>
    </row>
    <row r="37" spans="1:28" ht="19.5" customHeight="1" x14ac:dyDescent="0.25">
      <c r="A37" s="499"/>
      <c r="B37" s="313"/>
      <c r="C37" s="293"/>
      <c r="D37" s="295"/>
      <c r="E37" s="226"/>
      <c r="F37" s="226"/>
      <c r="G37" s="285"/>
      <c r="H37" s="285"/>
      <c r="I37" s="288"/>
      <c r="J37" s="288"/>
      <c r="K37" s="226"/>
      <c r="L37" s="226"/>
      <c r="M37" s="303"/>
      <c r="N37" s="285"/>
      <c r="O37" s="288"/>
      <c r="P37" s="496"/>
      <c r="R37" s="34"/>
      <c r="S37" s="34" t="s">
        <v>521</v>
      </c>
      <c r="W37" s="184" t="s">
        <v>151</v>
      </c>
      <c r="Y37" s="174"/>
    </row>
    <row r="38" spans="1:28" ht="19.5" customHeight="1" x14ac:dyDescent="0.25">
      <c r="A38" s="499"/>
      <c r="B38" s="313"/>
      <c r="C38" s="293"/>
      <c r="D38" s="295"/>
      <c r="E38" s="226"/>
      <c r="F38" s="226"/>
      <c r="G38" s="285"/>
      <c r="H38" s="285"/>
      <c r="I38" s="288"/>
      <c r="J38" s="288"/>
      <c r="K38" s="226"/>
      <c r="L38" s="226"/>
      <c r="M38" s="303"/>
      <c r="N38" s="285"/>
      <c r="O38" s="288"/>
      <c r="P38" s="496"/>
      <c r="R38" t="s">
        <v>261</v>
      </c>
      <c r="S38" s="34" t="s">
        <v>32</v>
      </c>
    </row>
    <row r="39" spans="1:28" ht="19.5" customHeight="1" x14ac:dyDescent="0.25">
      <c r="A39" s="499"/>
      <c r="B39" s="313"/>
      <c r="C39" s="293"/>
      <c r="D39" s="295"/>
      <c r="E39" s="226"/>
      <c r="F39" s="226"/>
      <c r="G39" s="285"/>
      <c r="H39" s="285"/>
      <c r="I39" s="288"/>
      <c r="J39" s="288"/>
      <c r="K39" s="226"/>
      <c r="L39" s="226"/>
      <c r="M39" s="303"/>
      <c r="N39" s="285"/>
      <c r="O39" s="288"/>
      <c r="P39" s="496"/>
      <c r="R39" s="34"/>
      <c r="S39" s="34" t="s">
        <v>262</v>
      </c>
    </row>
    <row r="40" spans="1:28" ht="19.5" customHeight="1" x14ac:dyDescent="0.25">
      <c r="A40" s="499"/>
      <c r="B40" s="313"/>
      <c r="C40" s="293"/>
      <c r="D40" s="295"/>
      <c r="E40" s="226"/>
      <c r="F40" s="226"/>
      <c r="G40" s="285"/>
      <c r="H40" s="285"/>
      <c r="I40" s="288"/>
      <c r="J40" s="288"/>
      <c r="K40" s="226"/>
      <c r="L40" s="226"/>
      <c r="M40" s="303"/>
      <c r="N40" s="285"/>
      <c r="O40" s="288"/>
      <c r="P40" s="496"/>
      <c r="R40" s="34"/>
      <c r="S40" s="34" t="s">
        <v>246</v>
      </c>
    </row>
    <row r="41" spans="1:28" ht="19.5" customHeight="1" x14ac:dyDescent="0.25">
      <c r="A41" s="499"/>
      <c r="B41" s="313"/>
      <c r="C41" s="293"/>
      <c r="D41" s="295"/>
      <c r="E41" s="226"/>
      <c r="F41" s="226"/>
      <c r="G41" s="285"/>
      <c r="H41" s="285"/>
      <c r="I41" s="288"/>
      <c r="J41" s="288"/>
      <c r="K41" s="226"/>
      <c r="L41" s="226"/>
      <c r="M41" s="303"/>
      <c r="N41" s="285"/>
      <c r="O41" s="288"/>
      <c r="P41" s="496"/>
      <c r="R41" s="34"/>
      <c r="S41" s="34"/>
      <c r="T41" s="34" t="s">
        <v>160</v>
      </c>
      <c r="U41" s="283">
        <v>2413412167301</v>
      </c>
      <c r="V41" s="283"/>
      <c r="W41" s="198" t="s">
        <v>153</v>
      </c>
      <c r="X41" s="220" t="s">
        <v>201</v>
      </c>
      <c r="Y41" s="219">
        <v>1024524</v>
      </c>
      <c r="Z41" s="195" t="s">
        <v>257</v>
      </c>
      <c r="AA41" s="189"/>
      <c r="AB41" s="189"/>
    </row>
    <row r="42" spans="1:28" ht="19.5" customHeight="1" x14ac:dyDescent="0.25">
      <c r="A42" s="499"/>
      <c r="B42" s="313"/>
      <c r="C42" s="293"/>
      <c r="D42" s="295"/>
      <c r="E42" s="226"/>
      <c r="F42" s="226"/>
      <c r="G42" s="285"/>
      <c r="H42" s="285"/>
      <c r="I42" s="288"/>
      <c r="J42" s="288"/>
      <c r="K42" s="226"/>
      <c r="L42" s="226"/>
      <c r="M42" s="303"/>
      <c r="N42" s="285"/>
      <c r="O42" s="288"/>
      <c r="P42" s="496"/>
      <c r="R42" s="34"/>
      <c r="S42" s="34"/>
      <c r="T42" s="34" t="s">
        <v>519</v>
      </c>
      <c r="U42" s="202"/>
      <c r="V42" s="202"/>
      <c r="W42" s="34"/>
      <c r="Y42" s="174"/>
      <c r="Z42" s="34"/>
    </row>
    <row r="43" spans="1:28" ht="19.5" customHeight="1" x14ac:dyDescent="0.25">
      <c r="A43" s="499"/>
      <c r="B43" s="313"/>
      <c r="C43" s="293"/>
      <c r="D43" s="295"/>
      <c r="E43" s="226"/>
      <c r="F43" s="226"/>
      <c r="G43" s="285"/>
      <c r="H43" s="285"/>
      <c r="I43" s="288"/>
      <c r="J43" s="288"/>
      <c r="K43" s="226"/>
      <c r="L43" s="226"/>
      <c r="M43" s="303"/>
      <c r="N43" s="285"/>
      <c r="O43" s="288"/>
      <c r="P43" s="496"/>
      <c r="R43" s="34" t="s">
        <v>220</v>
      </c>
      <c r="S43" s="34" t="s">
        <v>32</v>
      </c>
    </row>
    <row r="44" spans="1:28" ht="19.5" customHeight="1" x14ac:dyDescent="0.25">
      <c r="A44" s="499"/>
      <c r="B44" s="313"/>
      <c r="C44" s="293"/>
      <c r="D44" s="295"/>
      <c r="E44" s="226"/>
      <c r="F44" s="226"/>
      <c r="G44" s="285"/>
      <c r="H44" s="285"/>
      <c r="I44" s="288"/>
      <c r="J44" s="288"/>
      <c r="K44" s="226"/>
      <c r="L44" s="226"/>
      <c r="M44" s="303"/>
      <c r="N44" s="285"/>
      <c r="O44" s="288"/>
      <c r="P44" s="496"/>
      <c r="S44" s="34" t="s">
        <v>221</v>
      </c>
    </row>
    <row r="45" spans="1:28" ht="19.5" customHeight="1" x14ac:dyDescent="0.25">
      <c r="A45" s="499"/>
      <c r="B45" s="313"/>
      <c r="C45" s="293"/>
      <c r="D45" s="295"/>
      <c r="E45" s="226"/>
      <c r="F45" s="226"/>
      <c r="G45" s="285"/>
      <c r="H45" s="285"/>
      <c r="I45" s="288"/>
      <c r="J45" s="288"/>
      <c r="K45" s="226"/>
      <c r="L45" s="226"/>
      <c r="M45" s="303"/>
      <c r="N45" s="285"/>
      <c r="O45" s="288"/>
      <c r="P45" s="496"/>
      <c r="S45" s="34" t="s">
        <v>516</v>
      </c>
      <c r="V45" s="198" t="s">
        <v>153</v>
      </c>
    </row>
    <row r="46" spans="1:28" ht="19.5" customHeight="1" x14ac:dyDescent="0.25">
      <c r="A46" s="499"/>
      <c r="B46" s="313"/>
      <c r="C46" s="293"/>
      <c r="D46" s="295"/>
      <c r="E46" s="226"/>
      <c r="F46" s="226"/>
      <c r="G46" s="285"/>
      <c r="H46" s="285"/>
      <c r="I46" s="288"/>
      <c r="J46" s="288"/>
      <c r="K46" s="226"/>
      <c r="L46" s="226"/>
      <c r="M46" s="303"/>
      <c r="N46" s="285"/>
      <c r="O46" s="288"/>
      <c r="P46" s="496"/>
      <c r="S46" s="34"/>
      <c r="T46" t="s">
        <v>517</v>
      </c>
    </row>
    <row r="47" spans="1:28" ht="19.5" customHeight="1" x14ac:dyDescent="0.25">
      <c r="A47" s="499"/>
      <c r="B47" s="313"/>
      <c r="C47" s="293"/>
      <c r="D47" s="295"/>
      <c r="E47" s="226"/>
      <c r="F47" s="226"/>
      <c r="G47" s="285"/>
      <c r="H47" s="285"/>
      <c r="I47" s="288"/>
      <c r="J47" s="288"/>
      <c r="K47" s="226"/>
      <c r="L47" s="226"/>
      <c r="M47" s="303"/>
      <c r="N47" s="285"/>
      <c r="O47" s="288"/>
      <c r="P47" s="496"/>
      <c r="R47" s="34" t="s">
        <v>172</v>
      </c>
      <c r="S47" s="34" t="s">
        <v>28</v>
      </c>
    </row>
    <row r="48" spans="1:28" ht="19.5" customHeight="1" x14ac:dyDescent="0.25">
      <c r="A48" s="499"/>
      <c r="B48" s="313"/>
      <c r="C48" s="293"/>
      <c r="D48" s="295"/>
      <c r="E48" s="226"/>
      <c r="F48" s="226"/>
      <c r="G48" s="285"/>
      <c r="H48" s="285"/>
      <c r="I48" s="288"/>
      <c r="J48" s="288"/>
      <c r="K48" s="226"/>
      <c r="L48" s="226"/>
      <c r="M48" s="303"/>
      <c r="N48" s="285"/>
      <c r="O48" s="288"/>
      <c r="P48" s="496"/>
      <c r="R48" s="34"/>
      <c r="S48" s="34" t="s">
        <v>181</v>
      </c>
    </row>
    <row r="49" spans="1:28" ht="19.5" customHeight="1" x14ac:dyDescent="0.25">
      <c r="A49" s="499"/>
      <c r="B49" s="313"/>
      <c r="C49" s="293"/>
      <c r="D49" s="295"/>
      <c r="E49" s="226"/>
      <c r="F49" s="226"/>
      <c r="G49" s="285"/>
      <c r="H49" s="285"/>
      <c r="I49" s="288"/>
      <c r="J49" s="288"/>
      <c r="K49" s="226"/>
      <c r="L49" s="226"/>
      <c r="M49" s="303"/>
      <c r="N49" s="285"/>
      <c r="O49" s="288"/>
      <c r="P49" s="496"/>
      <c r="R49" s="34"/>
      <c r="S49" s="34" t="s">
        <v>246</v>
      </c>
    </row>
    <row r="50" spans="1:28" ht="19.5" customHeight="1" x14ac:dyDescent="0.25">
      <c r="A50" s="499"/>
      <c r="B50" s="313"/>
      <c r="C50" s="293"/>
      <c r="D50" s="295"/>
      <c r="E50" s="226"/>
      <c r="F50" s="226"/>
      <c r="G50" s="285"/>
      <c r="H50" s="285"/>
      <c r="I50" s="288"/>
      <c r="J50" s="288"/>
      <c r="K50" s="226"/>
      <c r="L50" s="226"/>
      <c r="M50" s="303"/>
      <c r="N50" s="285"/>
      <c r="O50" s="288"/>
      <c r="P50" s="496"/>
      <c r="R50" s="34"/>
      <c r="S50" s="34"/>
      <c r="T50" t="s">
        <v>171</v>
      </c>
      <c r="U50" t="s">
        <v>256</v>
      </c>
      <c r="W50" s="198" t="s">
        <v>153</v>
      </c>
      <c r="X50" s="220" t="s">
        <v>201</v>
      </c>
      <c r="Y50" s="219">
        <v>1025535</v>
      </c>
      <c r="Z50" s="195" t="s">
        <v>257</v>
      </c>
      <c r="AA50" s="189"/>
      <c r="AB50" s="189"/>
    </row>
    <row r="51" spans="1:28" ht="19.5" customHeight="1" x14ac:dyDescent="0.25">
      <c r="A51" s="499"/>
      <c r="B51" s="313"/>
      <c r="C51" s="293"/>
      <c r="D51" s="295"/>
      <c r="E51" s="226"/>
      <c r="F51" s="226"/>
      <c r="G51" s="285"/>
      <c r="H51" s="285"/>
      <c r="I51" s="288"/>
      <c r="J51" s="288"/>
      <c r="K51" s="226"/>
      <c r="L51" s="226"/>
      <c r="M51" s="303"/>
      <c r="N51" s="285"/>
      <c r="O51" s="288"/>
      <c r="P51" s="496"/>
      <c r="R51" s="34"/>
      <c r="S51" s="34"/>
      <c r="U51" s="1"/>
      <c r="V51" s="1"/>
      <c r="W51" s="34"/>
      <c r="Y51" s="174"/>
      <c r="Z51" s="34"/>
    </row>
    <row r="52" spans="1:28" ht="19.5" customHeight="1" x14ac:dyDescent="0.25">
      <c r="A52" s="499"/>
      <c r="B52" s="313"/>
      <c r="C52" s="293"/>
      <c r="D52" s="295"/>
      <c r="E52" s="226"/>
      <c r="F52" s="226"/>
      <c r="G52" s="285"/>
      <c r="H52" s="285"/>
      <c r="I52" s="288"/>
      <c r="J52" s="288"/>
      <c r="K52" s="226"/>
      <c r="L52" s="226"/>
      <c r="M52" s="303"/>
      <c r="N52" s="285"/>
      <c r="O52" s="288"/>
      <c r="P52" s="496"/>
      <c r="S52" s="34" t="s">
        <v>235</v>
      </c>
      <c r="T52" s="34" t="s">
        <v>520</v>
      </c>
      <c r="U52" s="34" t="s">
        <v>216</v>
      </c>
      <c r="W52" s="198" t="s">
        <v>153</v>
      </c>
      <c r="X52" s="220" t="s">
        <v>201</v>
      </c>
      <c r="Y52" s="219">
        <v>1025250</v>
      </c>
      <c r="Z52" s="195" t="s">
        <v>257</v>
      </c>
      <c r="AA52" s="189"/>
      <c r="AB52" s="189"/>
    </row>
    <row r="53" spans="1:28" ht="19.5" customHeight="1" x14ac:dyDescent="0.25">
      <c r="A53" s="499"/>
      <c r="B53" s="313"/>
      <c r="C53" s="293"/>
      <c r="D53" s="295"/>
      <c r="E53" s="226"/>
      <c r="F53" s="226"/>
      <c r="G53" s="285"/>
      <c r="H53" s="285"/>
      <c r="I53" s="288"/>
      <c r="J53" s="288"/>
      <c r="K53" s="226"/>
      <c r="L53" s="226"/>
      <c r="M53" s="303"/>
      <c r="N53" s="285"/>
      <c r="O53" s="288"/>
      <c r="P53" s="496"/>
      <c r="S53" s="34" t="s">
        <v>235</v>
      </c>
      <c r="T53" s="34" t="s">
        <v>160</v>
      </c>
      <c r="U53" s="34" t="s">
        <v>236</v>
      </c>
      <c r="W53" s="198" t="s">
        <v>153</v>
      </c>
      <c r="Y53" s="174"/>
      <c r="Z53" s="34"/>
    </row>
    <row r="54" spans="1:28" ht="19.5" customHeight="1" x14ac:dyDescent="0.25">
      <c r="A54" s="499"/>
      <c r="B54" s="313"/>
      <c r="C54" s="293"/>
      <c r="D54" s="295"/>
      <c r="E54" s="226"/>
      <c r="F54" s="226"/>
      <c r="G54" s="285"/>
      <c r="H54" s="285"/>
      <c r="I54" s="288"/>
      <c r="J54" s="288"/>
      <c r="K54" s="226"/>
      <c r="L54" s="226"/>
      <c r="M54" s="303"/>
      <c r="N54" s="285"/>
      <c r="O54" s="288"/>
      <c r="P54" s="496"/>
      <c r="S54" s="34" t="s">
        <v>235</v>
      </c>
      <c r="T54" s="34" t="s">
        <v>161</v>
      </c>
      <c r="U54" s="34" t="s">
        <v>247</v>
      </c>
      <c r="W54" s="198" t="s">
        <v>153</v>
      </c>
      <c r="Y54" s="174"/>
      <c r="Z54" s="34"/>
    </row>
    <row r="55" spans="1:28" ht="19.5" customHeight="1" x14ac:dyDescent="0.25">
      <c r="A55" s="499"/>
      <c r="B55" s="313"/>
      <c r="C55" s="293"/>
      <c r="D55" s="295"/>
      <c r="E55" s="226"/>
      <c r="F55" s="226"/>
      <c r="G55" s="285"/>
      <c r="H55" s="285"/>
      <c r="I55" s="288"/>
      <c r="J55" s="288"/>
      <c r="K55" s="226"/>
      <c r="L55" s="226"/>
      <c r="M55" s="303"/>
      <c r="N55" s="285"/>
      <c r="O55" s="288"/>
      <c r="P55" s="496"/>
      <c r="S55" s="34" t="s">
        <v>374</v>
      </c>
      <c r="T55" s="34" t="s">
        <v>163</v>
      </c>
      <c r="U55" s="34" t="s">
        <v>456</v>
      </c>
      <c r="W55" s="198" t="s">
        <v>153</v>
      </c>
      <c r="Y55" s="174"/>
      <c r="Z55" s="34"/>
    </row>
    <row r="56" spans="1:28" ht="19.5" customHeight="1" x14ac:dyDescent="0.25">
      <c r="A56" s="499"/>
      <c r="B56" s="313"/>
      <c r="C56" s="293"/>
      <c r="D56" s="295"/>
      <c r="E56" s="226"/>
      <c r="F56" s="226"/>
      <c r="G56" s="285"/>
      <c r="H56" s="285"/>
      <c r="I56" s="288"/>
      <c r="J56" s="288"/>
      <c r="K56" s="226"/>
      <c r="L56" s="226"/>
      <c r="M56" s="303"/>
      <c r="N56" s="285"/>
      <c r="O56" s="288"/>
      <c r="P56" s="496"/>
      <c r="S56" s="34"/>
      <c r="T56" s="34"/>
      <c r="U56" s="34"/>
      <c r="Y56" s="174"/>
      <c r="Z56" s="34"/>
    </row>
    <row r="57" spans="1:28" ht="19.5" customHeight="1" x14ac:dyDescent="0.25">
      <c r="A57" s="499"/>
      <c r="B57" s="313"/>
      <c r="C57" s="293"/>
      <c r="D57" s="295"/>
      <c r="E57" s="226"/>
      <c r="F57" s="226"/>
      <c r="G57" s="285"/>
      <c r="H57" s="285"/>
      <c r="I57" s="288"/>
      <c r="J57" s="288"/>
      <c r="K57" s="226"/>
      <c r="L57" s="226"/>
      <c r="M57" s="303"/>
      <c r="N57" s="285"/>
      <c r="O57" s="288"/>
      <c r="P57" s="496"/>
      <c r="S57" s="34" t="s">
        <v>374</v>
      </c>
      <c r="T57" s="34" t="s">
        <v>227</v>
      </c>
      <c r="U57" s="34" t="s">
        <v>457</v>
      </c>
      <c r="W57" s="190" t="s">
        <v>530</v>
      </c>
      <c r="X57" s="220" t="s">
        <v>201</v>
      </c>
      <c r="Y57" s="219" t="s">
        <v>493</v>
      </c>
      <c r="Z57" s="190" t="s">
        <v>531</v>
      </c>
      <c r="AA57" s="186"/>
      <c r="AB57" s="186"/>
    </row>
    <row r="58" spans="1:28" ht="19.5" customHeight="1" x14ac:dyDescent="0.25">
      <c r="A58" s="499"/>
      <c r="B58" s="313"/>
      <c r="C58" s="293"/>
      <c r="D58" s="295"/>
      <c r="E58" s="226"/>
      <c r="F58" s="226"/>
      <c r="G58" s="285"/>
      <c r="H58" s="285"/>
      <c r="I58" s="288"/>
      <c r="J58" s="288"/>
      <c r="K58" s="226"/>
      <c r="L58" s="226"/>
      <c r="M58" s="303"/>
      <c r="N58" s="285"/>
      <c r="O58" s="288"/>
      <c r="P58" s="496"/>
      <c r="R58" t="s">
        <v>522</v>
      </c>
      <c r="S58" s="34" t="s">
        <v>33</v>
      </c>
      <c r="U58" s="168"/>
      <c r="V58" s="1"/>
      <c r="Y58" s="174"/>
      <c r="Z58" s="34"/>
    </row>
    <row r="59" spans="1:28" ht="19.5" customHeight="1" x14ac:dyDescent="0.25">
      <c r="A59" s="499"/>
      <c r="B59" s="313"/>
      <c r="C59" s="293"/>
      <c r="D59" s="295"/>
      <c r="E59" s="226"/>
      <c r="F59" s="226"/>
      <c r="G59" s="285"/>
      <c r="H59" s="285"/>
      <c r="I59" s="288"/>
      <c r="J59" s="288"/>
      <c r="K59" s="226"/>
      <c r="L59" s="226"/>
      <c r="M59" s="303"/>
      <c r="N59" s="285"/>
      <c r="O59" s="288"/>
      <c r="P59" s="496"/>
      <c r="S59" s="34" t="s">
        <v>523</v>
      </c>
      <c r="U59" s="168"/>
      <c r="V59" s="198" t="s">
        <v>153</v>
      </c>
      <c r="Y59" s="174"/>
      <c r="Z59" s="34"/>
    </row>
    <row r="60" spans="1:28" ht="19.5" customHeight="1" x14ac:dyDescent="0.25">
      <c r="A60" s="500"/>
      <c r="B60" s="314"/>
      <c r="C60" s="296"/>
      <c r="D60" s="298"/>
      <c r="E60" s="157"/>
      <c r="F60" s="157"/>
      <c r="G60" s="286"/>
      <c r="H60" s="286"/>
      <c r="I60" s="289"/>
      <c r="J60" s="289"/>
      <c r="K60" s="157"/>
      <c r="L60" s="157"/>
      <c r="M60" s="304"/>
      <c r="N60" s="286"/>
      <c r="O60" s="289"/>
      <c r="P60" s="497"/>
      <c r="Q60" s="62">
        <v>0.29166666666666669</v>
      </c>
      <c r="S60" s="34"/>
    </row>
    <row r="61" spans="1:28" ht="19.5" customHeight="1" x14ac:dyDescent="0.25">
      <c r="A61" s="309" t="s">
        <v>26</v>
      </c>
      <c r="B61" s="312">
        <f>SUM(B34+1)</f>
        <v>46351</v>
      </c>
      <c r="C61" s="290" t="s">
        <v>533</v>
      </c>
      <c r="D61" s="292"/>
      <c r="E61" s="302"/>
      <c r="F61" s="302"/>
      <c r="G61" s="284">
        <v>0.29652777777777778</v>
      </c>
      <c r="H61" s="284">
        <v>0.52083333333333337</v>
      </c>
      <c r="I61" s="287">
        <v>0.56944444444444442</v>
      </c>
      <c r="J61" s="287">
        <v>0.72916666666666663</v>
      </c>
      <c r="K61" s="302"/>
      <c r="L61" s="302"/>
      <c r="M61" s="318">
        <f>(F61-E61)+(L61-K61)</f>
        <v>0</v>
      </c>
      <c r="N61" s="321">
        <f>(H61-G61)</f>
        <v>0.22430555555555559</v>
      </c>
      <c r="O61" s="324">
        <f>(J61-I61)</f>
        <v>0.15972222222222221</v>
      </c>
      <c r="P61" s="327">
        <f>SUM(M61:O74)</f>
        <v>0.3840277777777778</v>
      </c>
      <c r="R61" s="34" t="s">
        <v>522</v>
      </c>
      <c r="S61" s="34" t="s">
        <v>24</v>
      </c>
    </row>
    <row r="62" spans="1:28" ht="19.5" customHeight="1" x14ac:dyDescent="0.25">
      <c r="A62" s="310"/>
      <c r="B62" s="313"/>
      <c r="C62" s="293"/>
      <c r="D62" s="295"/>
      <c r="E62" s="303"/>
      <c r="F62" s="303"/>
      <c r="G62" s="285"/>
      <c r="H62" s="285"/>
      <c r="I62" s="288"/>
      <c r="J62" s="288"/>
      <c r="K62" s="303"/>
      <c r="L62" s="303"/>
      <c r="M62" s="319"/>
      <c r="N62" s="322"/>
      <c r="O62" s="325"/>
      <c r="P62" s="328"/>
      <c r="R62" s="34"/>
      <c r="S62" s="34" t="s">
        <v>524</v>
      </c>
      <c r="X62" s="198" t="s">
        <v>153</v>
      </c>
    </row>
    <row r="63" spans="1:28" ht="19.5" customHeight="1" x14ac:dyDescent="0.25">
      <c r="A63" s="310"/>
      <c r="B63" s="313"/>
      <c r="C63" s="293"/>
      <c r="D63" s="295"/>
      <c r="E63" s="303"/>
      <c r="F63" s="303"/>
      <c r="G63" s="285"/>
      <c r="H63" s="285"/>
      <c r="I63" s="288"/>
      <c r="J63" s="288"/>
      <c r="K63" s="303"/>
      <c r="L63" s="303"/>
      <c r="M63" s="319"/>
      <c r="N63" s="322"/>
      <c r="O63" s="325"/>
      <c r="P63" s="328"/>
      <c r="R63" t="s">
        <v>133</v>
      </c>
      <c r="S63" s="34" t="s">
        <v>23</v>
      </c>
    </row>
    <row r="64" spans="1:28" ht="19.5" customHeight="1" x14ac:dyDescent="0.25">
      <c r="A64" s="310"/>
      <c r="B64" s="313"/>
      <c r="C64" s="293"/>
      <c r="D64" s="295"/>
      <c r="E64" s="303"/>
      <c r="F64" s="303"/>
      <c r="G64" s="285"/>
      <c r="H64" s="285"/>
      <c r="I64" s="288"/>
      <c r="J64" s="288"/>
      <c r="K64" s="303"/>
      <c r="L64" s="303"/>
      <c r="M64" s="319"/>
      <c r="N64" s="322"/>
      <c r="O64" s="325"/>
      <c r="P64" s="328"/>
      <c r="S64" s="34" t="s">
        <v>154</v>
      </c>
    </row>
    <row r="65" spans="1:28" ht="19.5" customHeight="1" x14ac:dyDescent="0.25">
      <c r="A65" s="310"/>
      <c r="B65" s="313"/>
      <c r="C65" s="293"/>
      <c r="D65" s="295"/>
      <c r="E65" s="303"/>
      <c r="F65" s="303"/>
      <c r="G65" s="285"/>
      <c r="H65" s="285"/>
      <c r="I65" s="288"/>
      <c r="J65" s="288"/>
      <c r="K65" s="303"/>
      <c r="L65" s="303"/>
      <c r="M65" s="319"/>
      <c r="N65" s="322"/>
      <c r="O65" s="325"/>
      <c r="P65" s="328"/>
      <c r="R65" s="34"/>
      <c r="S65" t="s">
        <v>525</v>
      </c>
      <c r="V65" s="198" t="s">
        <v>153</v>
      </c>
    </row>
    <row r="66" spans="1:28" ht="19.5" customHeight="1" x14ac:dyDescent="0.25">
      <c r="A66" s="310"/>
      <c r="B66" s="313"/>
      <c r="C66" s="293"/>
      <c r="D66" s="295"/>
      <c r="E66" s="303"/>
      <c r="F66" s="303"/>
      <c r="G66" s="285"/>
      <c r="H66" s="285"/>
      <c r="I66" s="288"/>
      <c r="J66" s="288"/>
      <c r="K66" s="303"/>
      <c r="L66" s="303"/>
      <c r="M66" s="319"/>
      <c r="N66" s="322"/>
      <c r="O66" s="325"/>
      <c r="P66" s="328"/>
      <c r="R66" s="34"/>
      <c r="S66" s="34" t="s">
        <v>526</v>
      </c>
      <c r="Y66" s="198" t="s">
        <v>153</v>
      </c>
    </row>
    <row r="67" spans="1:28" ht="19.5" customHeight="1" x14ac:dyDescent="0.25">
      <c r="A67" s="310"/>
      <c r="B67" s="313"/>
      <c r="C67" s="293"/>
      <c r="D67" s="295"/>
      <c r="E67" s="303"/>
      <c r="F67" s="303"/>
      <c r="G67" s="285"/>
      <c r="H67" s="285"/>
      <c r="I67" s="288"/>
      <c r="J67" s="288"/>
      <c r="K67" s="303"/>
      <c r="L67" s="303"/>
      <c r="M67" s="319"/>
      <c r="N67" s="322"/>
      <c r="O67" s="325"/>
      <c r="P67" s="328"/>
      <c r="R67" s="34"/>
      <c r="S67" s="199" t="s">
        <v>532</v>
      </c>
      <c r="T67" s="184"/>
      <c r="U67" s="184"/>
      <c r="V67" s="184"/>
      <c r="W67" s="184"/>
      <c r="X67" s="184"/>
      <c r="Y67" s="184"/>
      <c r="Z67" s="184"/>
    </row>
    <row r="68" spans="1:28" ht="19.5" customHeight="1" x14ac:dyDescent="0.25">
      <c r="A68" s="310"/>
      <c r="B68" s="313"/>
      <c r="C68" s="293"/>
      <c r="D68" s="295"/>
      <c r="E68" s="303"/>
      <c r="F68" s="303"/>
      <c r="G68" s="285"/>
      <c r="H68" s="285"/>
      <c r="I68" s="288"/>
      <c r="J68" s="288"/>
      <c r="K68" s="303"/>
      <c r="L68" s="303"/>
      <c r="M68" s="319"/>
      <c r="N68" s="322"/>
      <c r="O68" s="325"/>
      <c r="P68" s="328"/>
      <c r="R68" s="34" t="s">
        <v>176</v>
      </c>
      <c r="S68" s="34" t="s">
        <v>23</v>
      </c>
    </row>
    <row r="69" spans="1:28" ht="19.5" customHeight="1" x14ac:dyDescent="0.25">
      <c r="A69" s="310"/>
      <c r="B69" s="313"/>
      <c r="C69" s="293"/>
      <c r="D69" s="295"/>
      <c r="E69" s="303"/>
      <c r="F69" s="303"/>
      <c r="G69" s="285"/>
      <c r="H69" s="285"/>
      <c r="I69" s="288"/>
      <c r="J69" s="288"/>
      <c r="K69" s="303"/>
      <c r="L69" s="303"/>
      <c r="M69" s="319"/>
      <c r="N69" s="322"/>
      <c r="O69" s="325"/>
      <c r="P69" s="328"/>
      <c r="R69" s="34"/>
      <c r="S69" s="34" t="s">
        <v>175</v>
      </c>
    </row>
    <row r="70" spans="1:28" ht="19.5" customHeight="1" x14ac:dyDescent="0.25">
      <c r="A70" s="310"/>
      <c r="B70" s="313"/>
      <c r="C70" s="293"/>
      <c r="D70" s="295"/>
      <c r="E70" s="303"/>
      <c r="F70" s="303"/>
      <c r="G70" s="285"/>
      <c r="H70" s="285"/>
      <c r="I70" s="288"/>
      <c r="J70" s="288"/>
      <c r="K70" s="303"/>
      <c r="L70" s="303"/>
      <c r="M70" s="319"/>
      <c r="N70" s="322"/>
      <c r="O70" s="325"/>
      <c r="P70" s="328"/>
      <c r="R70" s="34"/>
      <c r="S70" s="34" t="s">
        <v>515</v>
      </c>
      <c r="W70" s="198" t="s">
        <v>153</v>
      </c>
      <c r="X70" s="216" t="s">
        <v>201</v>
      </c>
      <c r="Y70" s="224">
        <v>1025928</v>
      </c>
      <c r="Z70" s="203" t="s">
        <v>257</v>
      </c>
      <c r="AA70" s="188"/>
      <c r="AB70" s="188"/>
    </row>
    <row r="71" spans="1:28" ht="19.5" customHeight="1" x14ac:dyDescent="0.25">
      <c r="A71" s="310"/>
      <c r="B71" s="313"/>
      <c r="C71" s="293"/>
      <c r="D71" s="295"/>
      <c r="E71" s="303"/>
      <c r="F71" s="303"/>
      <c r="G71" s="285"/>
      <c r="H71" s="285"/>
      <c r="I71" s="288"/>
      <c r="J71" s="288"/>
      <c r="K71" s="303"/>
      <c r="L71" s="303"/>
      <c r="M71" s="319"/>
      <c r="N71" s="322"/>
      <c r="O71" s="325"/>
      <c r="P71" s="328"/>
      <c r="R71" s="34"/>
      <c r="T71" s="34" t="s">
        <v>527</v>
      </c>
    </row>
    <row r="72" spans="1:28" ht="19.5" customHeight="1" x14ac:dyDescent="0.25">
      <c r="A72" s="310"/>
      <c r="B72" s="313"/>
      <c r="C72" s="293"/>
      <c r="D72" s="295"/>
      <c r="E72" s="303"/>
      <c r="F72" s="303"/>
      <c r="G72" s="285"/>
      <c r="H72" s="285"/>
      <c r="I72" s="288"/>
      <c r="J72" s="288"/>
      <c r="K72" s="303"/>
      <c r="L72" s="303"/>
      <c r="M72" s="319"/>
      <c r="N72" s="322"/>
      <c r="O72" s="325"/>
      <c r="P72" s="328"/>
      <c r="R72" s="34"/>
      <c r="S72" s="34" t="s">
        <v>185</v>
      </c>
    </row>
    <row r="73" spans="1:28" ht="19.5" customHeight="1" x14ac:dyDescent="0.25">
      <c r="A73" s="310"/>
      <c r="B73" s="313"/>
      <c r="C73" s="293"/>
      <c r="D73" s="295"/>
      <c r="E73" s="303"/>
      <c r="F73" s="303"/>
      <c r="G73" s="285"/>
      <c r="H73" s="285"/>
      <c r="I73" s="288"/>
      <c r="J73" s="288"/>
      <c r="K73" s="303"/>
      <c r="L73" s="303"/>
      <c r="M73" s="319"/>
      <c r="N73" s="322"/>
      <c r="O73" s="325"/>
      <c r="P73" s="328"/>
      <c r="R73" s="34"/>
      <c r="S73" s="34"/>
      <c r="T73" s="34" t="s">
        <v>528</v>
      </c>
      <c r="U73" s="280" t="s">
        <v>529</v>
      </c>
      <c r="V73" s="280"/>
      <c r="W73" s="184" t="s">
        <v>151</v>
      </c>
      <c r="X73" s="216" t="s">
        <v>201</v>
      </c>
      <c r="Y73" s="224">
        <v>1026000</v>
      </c>
      <c r="Z73" s="203" t="s">
        <v>257</v>
      </c>
      <c r="AA73" s="188"/>
      <c r="AB73" s="188"/>
    </row>
    <row r="74" spans="1:28" ht="19.5" customHeight="1" x14ac:dyDescent="0.25">
      <c r="A74" s="311"/>
      <c r="B74" s="314"/>
      <c r="C74" s="296"/>
      <c r="D74" s="298"/>
      <c r="E74" s="304"/>
      <c r="F74" s="304"/>
      <c r="G74" s="286"/>
      <c r="H74" s="286"/>
      <c r="I74" s="289"/>
      <c r="J74" s="289"/>
      <c r="K74" s="304"/>
      <c r="L74" s="304"/>
      <c r="M74" s="320"/>
      <c r="N74" s="323"/>
      <c r="O74" s="326"/>
      <c r="P74" s="329"/>
      <c r="Q74" s="62">
        <v>0.29166666666666669</v>
      </c>
      <c r="S74" s="34"/>
    </row>
    <row r="75" spans="1:28" ht="19.5" customHeight="1" x14ac:dyDescent="0.25">
      <c r="A75" s="309" t="s">
        <v>30</v>
      </c>
      <c r="B75" s="312">
        <f>SUM(B61+1)</f>
        <v>46352</v>
      </c>
      <c r="C75" s="290" t="s">
        <v>172</v>
      </c>
      <c r="D75" s="292"/>
      <c r="E75" s="302"/>
      <c r="F75" s="302"/>
      <c r="G75" s="284">
        <v>0.36666666666666664</v>
      </c>
      <c r="H75" s="284">
        <v>0.52083333333333337</v>
      </c>
      <c r="I75" s="287">
        <v>0.56944444444444442</v>
      </c>
      <c r="J75" s="287">
        <v>0.74652777777777779</v>
      </c>
      <c r="K75" s="302"/>
      <c r="L75" s="302"/>
      <c r="M75" s="318">
        <f>(F75-E75)+(L75-K75)</f>
        <v>0</v>
      </c>
      <c r="N75" s="321">
        <f>(H75-G75)</f>
        <v>0.15416666666666673</v>
      </c>
      <c r="O75" s="324">
        <f>(J75-I75)</f>
        <v>0.17708333333333337</v>
      </c>
      <c r="P75" s="327">
        <f>SUM(M75:O87)</f>
        <v>0.3312500000000001</v>
      </c>
      <c r="R75" s="34" t="s">
        <v>172</v>
      </c>
      <c r="S75" s="34" t="s">
        <v>42</v>
      </c>
    </row>
    <row r="76" spans="1:28" ht="19.5" customHeight="1" x14ac:dyDescent="0.25">
      <c r="A76" s="310"/>
      <c r="B76" s="313"/>
      <c r="C76" s="293"/>
      <c r="D76" s="295"/>
      <c r="E76" s="303"/>
      <c r="F76" s="303"/>
      <c r="G76" s="285"/>
      <c r="H76" s="285"/>
      <c r="I76" s="288"/>
      <c r="J76" s="288"/>
      <c r="K76" s="303"/>
      <c r="L76" s="303"/>
      <c r="M76" s="319"/>
      <c r="N76" s="322"/>
      <c r="O76" s="325"/>
      <c r="P76" s="328"/>
      <c r="S76" t="s">
        <v>181</v>
      </c>
    </row>
    <row r="77" spans="1:28" ht="19.5" customHeight="1" x14ac:dyDescent="0.25">
      <c r="A77" s="310"/>
      <c r="B77" s="313"/>
      <c r="C77" s="293"/>
      <c r="D77" s="295"/>
      <c r="E77" s="303"/>
      <c r="F77" s="303"/>
      <c r="G77" s="285"/>
      <c r="H77" s="285"/>
      <c r="I77" s="288"/>
      <c r="J77" s="288"/>
      <c r="K77" s="303"/>
      <c r="L77" s="303"/>
      <c r="M77" s="319"/>
      <c r="N77" s="322"/>
      <c r="O77" s="325"/>
      <c r="P77" s="328"/>
      <c r="S77" s="34" t="s">
        <v>534</v>
      </c>
      <c r="W77" s="198" t="s">
        <v>153</v>
      </c>
    </row>
    <row r="78" spans="1:28" ht="19.5" customHeight="1" x14ac:dyDescent="0.25">
      <c r="A78" s="310"/>
      <c r="B78" s="313"/>
      <c r="C78" s="293"/>
      <c r="D78" s="295"/>
      <c r="E78" s="303"/>
      <c r="F78" s="303"/>
      <c r="G78" s="285"/>
      <c r="H78" s="285"/>
      <c r="I78" s="288"/>
      <c r="J78" s="288"/>
      <c r="K78" s="303"/>
      <c r="L78" s="303"/>
      <c r="M78" s="319"/>
      <c r="N78" s="322"/>
      <c r="O78" s="325"/>
      <c r="P78" s="328"/>
      <c r="S78" s="34" t="s">
        <v>536</v>
      </c>
      <c r="W78" s="198" t="s">
        <v>153</v>
      </c>
    </row>
    <row r="79" spans="1:28" ht="19.5" customHeight="1" x14ac:dyDescent="0.25">
      <c r="A79" s="310"/>
      <c r="B79" s="313"/>
      <c r="C79" s="293"/>
      <c r="D79" s="295"/>
      <c r="E79" s="303"/>
      <c r="F79" s="303"/>
      <c r="G79" s="285"/>
      <c r="H79" s="285"/>
      <c r="I79" s="288"/>
      <c r="J79" s="288"/>
      <c r="K79" s="303"/>
      <c r="L79" s="303"/>
      <c r="M79" s="319"/>
      <c r="N79" s="322"/>
      <c r="O79" s="325"/>
      <c r="P79" s="328"/>
      <c r="R79" s="34"/>
      <c r="S79" s="34" t="s">
        <v>535</v>
      </c>
      <c r="Y79" s="184" t="s">
        <v>151</v>
      </c>
    </row>
    <row r="80" spans="1:28" ht="19.5" customHeight="1" x14ac:dyDescent="0.25">
      <c r="A80" s="310"/>
      <c r="B80" s="313"/>
      <c r="C80" s="293"/>
      <c r="D80" s="295"/>
      <c r="E80" s="303"/>
      <c r="F80" s="303"/>
      <c r="G80" s="285"/>
      <c r="H80" s="285"/>
      <c r="I80" s="288"/>
      <c r="J80" s="288"/>
      <c r="K80" s="303"/>
      <c r="L80" s="303"/>
      <c r="M80" s="319"/>
      <c r="N80" s="322"/>
      <c r="O80" s="325"/>
      <c r="P80" s="328"/>
      <c r="R80" s="34"/>
      <c r="S80" s="34"/>
      <c r="T80" t="s">
        <v>537</v>
      </c>
      <c r="V80" s="198" t="s">
        <v>153</v>
      </c>
      <c r="W80" s="216" t="s">
        <v>201</v>
      </c>
      <c r="X80" s="224">
        <v>1026021</v>
      </c>
      <c r="Y80" s="203" t="s">
        <v>260</v>
      </c>
      <c r="Z80" s="188"/>
      <c r="AA80" s="188"/>
    </row>
    <row r="81" spans="1:29" ht="19.5" customHeight="1" x14ac:dyDescent="0.25">
      <c r="A81" s="310"/>
      <c r="B81" s="313"/>
      <c r="C81" s="293"/>
      <c r="D81" s="295"/>
      <c r="E81" s="303"/>
      <c r="F81" s="303"/>
      <c r="G81" s="285"/>
      <c r="H81" s="285"/>
      <c r="I81" s="288"/>
      <c r="J81" s="288"/>
      <c r="K81" s="303"/>
      <c r="L81" s="303"/>
      <c r="M81" s="319"/>
      <c r="N81" s="322"/>
      <c r="O81" s="325"/>
      <c r="P81" s="328"/>
      <c r="R81" s="34"/>
      <c r="S81" s="34"/>
      <c r="T81" t="s">
        <v>538</v>
      </c>
      <c r="V81" s="198" t="s">
        <v>153</v>
      </c>
      <c r="W81" s="216" t="s">
        <v>201</v>
      </c>
      <c r="X81" s="224">
        <v>1026027</v>
      </c>
      <c r="Y81" s="203" t="s">
        <v>260</v>
      </c>
      <c r="Z81" s="188"/>
      <c r="AA81" s="188"/>
    </row>
    <row r="82" spans="1:29" ht="19.5" customHeight="1" x14ac:dyDescent="0.25">
      <c r="A82" s="310"/>
      <c r="B82" s="313"/>
      <c r="C82" s="293"/>
      <c r="D82" s="295"/>
      <c r="E82" s="303"/>
      <c r="F82" s="303"/>
      <c r="G82" s="285"/>
      <c r="H82" s="285"/>
      <c r="I82" s="288"/>
      <c r="J82" s="288"/>
      <c r="K82" s="303"/>
      <c r="L82" s="303"/>
      <c r="M82" s="319"/>
      <c r="N82" s="322"/>
      <c r="O82" s="325"/>
      <c r="P82" s="328"/>
      <c r="R82" s="34"/>
      <c r="S82" s="34"/>
      <c r="T82" t="s">
        <v>539</v>
      </c>
    </row>
    <row r="83" spans="1:29" ht="19.5" customHeight="1" x14ac:dyDescent="0.25">
      <c r="A83" s="310"/>
      <c r="B83" s="313"/>
      <c r="C83" s="293"/>
      <c r="D83" s="295"/>
      <c r="E83" s="303"/>
      <c r="F83" s="303"/>
      <c r="G83" s="285"/>
      <c r="H83" s="285"/>
      <c r="I83" s="288"/>
      <c r="J83" s="288"/>
      <c r="K83" s="303"/>
      <c r="L83" s="303"/>
      <c r="M83" s="319"/>
      <c r="N83" s="322"/>
      <c r="O83" s="325"/>
      <c r="P83" s="328"/>
      <c r="R83" s="34"/>
      <c r="S83" s="34"/>
      <c r="U83" t="s">
        <v>540</v>
      </c>
      <c r="V83" s="281" t="s">
        <v>541</v>
      </c>
      <c r="W83" s="281"/>
      <c r="Y83" s="216" t="s">
        <v>201</v>
      </c>
      <c r="Z83" s="224">
        <v>1026032</v>
      </c>
      <c r="AA83" s="203" t="s">
        <v>260</v>
      </c>
      <c r="AB83" s="188"/>
      <c r="AC83" s="188"/>
    </row>
    <row r="84" spans="1:29" ht="19.5" customHeight="1" x14ac:dyDescent="0.25">
      <c r="A84" s="310"/>
      <c r="B84" s="313"/>
      <c r="C84" s="293"/>
      <c r="D84" s="295"/>
      <c r="E84" s="303"/>
      <c r="F84" s="303"/>
      <c r="G84" s="285"/>
      <c r="H84" s="285"/>
      <c r="I84" s="288"/>
      <c r="J84" s="288"/>
      <c r="K84" s="303"/>
      <c r="L84" s="303"/>
      <c r="M84" s="319"/>
      <c r="N84" s="322"/>
      <c r="O84" s="325"/>
      <c r="P84" s="328"/>
      <c r="R84" s="34"/>
      <c r="S84" s="34"/>
      <c r="U84" t="s">
        <v>545</v>
      </c>
      <c r="V84" s="281" t="s">
        <v>542</v>
      </c>
      <c r="W84" s="281"/>
      <c r="AA84" s="203" t="s">
        <v>260</v>
      </c>
      <c r="AB84" s="188"/>
      <c r="AC84" s="188"/>
    </row>
    <row r="85" spans="1:29" ht="19.5" customHeight="1" x14ac:dyDescent="0.25">
      <c r="A85" s="310"/>
      <c r="B85" s="313"/>
      <c r="C85" s="293"/>
      <c r="D85" s="295"/>
      <c r="E85" s="303"/>
      <c r="F85" s="303"/>
      <c r="G85" s="285"/>
      <c r="H85" s="285"/>
      <c r="I85" s="288"/>
      <c r="J85" s="288"/>
      <c r="K85" s="303"/>
      <c r="L85" s="303"/>
      <c r="M85" s="319"/>
      <c r="N85" s="322"/>
      <c r="O85" s="325"/>
      <c r="P85" s="328"/>
      <c r="R85" s="34"/>
      <c r="S85" s="34"/>
      <c r="U85" t="s">
        <v>546</v>
      </c>
      <c r="V85" s="281" t="s">
        <v>543</v>
      </c>
      <c r="W85" s="281"/>
    </row>
    <row r="86" spans="1:29" ht="19.5" customHeight="1" x14ac:dyDescent="0.25">
      <c r="A86" s="310"/>
      <c r="B86" s="313"/>
      <c r="C86" s="293"/>
      <c r="D86" s="295"/>
      <c r="E86" s="303"/>
      <c r="F86" s="303"/>
      <c r="G86" s="285"/>
      <c r="H86" s="285"/>
      <c r="I86" s="288"/>
      <c r="J86" s="288"/>
      <c r="K86" s="303"/>
      <c r="L86" s="303"/>
      <c r="M86" s="319"/>
      <c r="N86" s="322"/>
      <c r="O86" s="325"/>
      <c r="P86" s="328"/>
      <c r="R86" s="34"/>
      <c r="S86" s="34"/>
      <c r="U86" t="s">
        <v>547</v>
      </c>
      <c r="V86" s="281" t="s">
        <v>544</v>
      </c>
      <c r="W86" s="281"/>
    </row>
    <row r="87" spans="1:29" ht="19.5" customHeight="1" x14ac:dyDescent="0.25">
      <c r="A87" s="311"/>
      <c r="B87" s="314"/>
      <c r="C87" s="296"/>
      <c r="D87" s="298"/>
      <c r="E87" s="304"/>
      <c r="F87" s="304"/>
      <c r="G87" s="286"/>
      <c r="H87" s="286"/>
      <c r="I87" s="289"/>
      <c r="J87" s="289"/>
      <c r="K87" s="304"/>
      <c r="L87" s="304"/>
      <c r="M87" s="320"/>
      <c r="N87" s="323"/>
      <c r="O87" s="326"/>
      <c r="P87" s="329"/>
      <c r="Q87" s="62">
        <v>0.29166666666666669</v>
      </c>
      <c r="S87" s="34"/>
    </row>
    <row r="88" spans="1:29" ht="19.5" customHeight="1" x14ac:dyDescent="0.25">
      <c r="A88" s="309" t="s">
        <v>31</v>
      </c>
      <c r="B88" s="312">
        <f>SUM(B75+1)</f>
        <v>46353</v>
      </c>
      <c r="C88" s="290" t="s">
        <v>549</v>
      </c>
      <c r="D88" s="292"/>
      <c r="E88" s="302"/>
      <c r="F88" s="302"/>
      <c r="G88" s="284">
        <v>0.3347222222222222</v>
      </c>
      <c r="H88" s="284">
        <v>0.52083333333333337</v>
      </c>
      <c r="I88" s="287">
        <v>0.55208333333333337</v>
      </c>
      <c r="J88" s="287">
        <v>0.7055555555555556</v>
      </c>
      <c r="K88" s="302"/>
      <c r="L88" s="302"/>
      <c r="M88" s="318">
        <f>(F88-E88)+(L88-K88)</f>
        <v>0</v>
      </c>
      <c r="N88" s="321">
        <f>(H88-G88)</f>
        <v>0.18611111111111117</v>
      </c>
      <c r="O88" s="324">
        <f>(J88-I88)</f>
        <v>0.15347222222222223</v>
      </c>
      <c r="P88" s="327">
        <f>SUM(M88:O103)</f>
        <v>0.3395833333333334</v>
      </c>
      <c r="R88" s="34" t="s">
        <v>172</v>
      </c>
      <c r="S88" s="34" t="s">
        <v>24</v>
      </c>
      <c r="W88" s="34"/>
    </row>
    <row r="89" spans="1:29" ht="19.5" customHeight="1" x14ac:dyDescent="0.25">
      <c r="A89" s="310"/>
      <c r="B89" s="313"/>
      <c r="C89" s="293"/>
      <c r="D89" s="295"/>
      <c r="E89" s="303"/>
      <c r="F89" s="303"/>
      <c r="G89" s="285"/>
      <c r="H89" s="285"/>
      <c r="I89" s="288"/>
      <c r="J89" s="288"/>
      <c r="K89" s="303"/>
      <c r="L89" s="303"/>
      <c r="M89" s="319"/>
      <c r="N89" s="322"/>
      <c r="O89" s="325"/>
      <c r="P89" s="328"/>
      <c r="S89" t="s">
        <v>181</v>
      </c>
      <c r="W89" s="34"/>
    </row>
    <row r="90" spans="1:29" ht="19.5" customHeight="1" x14ac:dyDescent="0.25">
      <c r="A90" s="310"/>
      <c r="B90" s="313"/>
      <c r="C90" s="293"/>
      <c r="D90" s="295"/>
      <c r="E90" s="303"/>
      <c r="F90" s="303"/>
      <c r="G90" s="285"/>
      <c r="H90" s="285"/>
      <c r="I90" s="288"/>
      <c r="J90" s="288"/>
      <c r="K90" s="303"/>
      <c r="L90" s="303"/>
      <c r="M90" s="319"/>
      <c r="N90" s="322"/>
      <c r="O90" s="325"/>
      <c r="P90" s="328"/>
      <c r="R90" s="34"/>
      <c r="S90" s="34" t="s">
        <v>548</v>
      </c>
      <c r="V90" s="198" t="s">
        <v>153</v>
      </c>
    </row>
    <row r="91" spans="1:29" ht="19.5" customHeight="1" x14ac:dyDescent="0.25">
      <c r="A91" s="310"/>
      <c r="B91" s="313"/>
      <c r="C91" s="293"/>
      <c r="D91" s="295"/>
      <c r="E91" s="303"/>
      <c r="F91" s="303"/>
      <c r="G91" s="285"/>
      <c r="H91" s="285"/>
      <c r="I91" s="288"/>
      <c r="J91" s="288"/>
      <c r="K91" s="303"/>
      <c r="L91" s="303"/>
      <c r="M91" s="319"/>
      <c r="N91" s="322"/>
      <c r="O91" s="325"/>
      <c r="P91" s="328"/>
      <c r="R91" s="34"/>
      <c r="S91" t="s">
        <v>539</v>
      </c>
    </row>
    <row r="92" spans="1:29" ht="19.5" customHeight="1" x14ac:dyDescent="0.25">
      <c r="A92" s="310"/>
      <c r="B92" s="313"/>
      <c r="C92" s="293"/>
      <c r="D92" s="295"/>
      <c r="E92" s="303"/>
      <c r="F92" s="303"/>
      <c r="G92" s="285"/>
      <c r="H92" s="285"/>
      <c r="I92" s="288"/>
      <c r="J92" s="288"/>
      <c r="K92" s="303"/>
      <c r="L92" s="303"/>
      <c r="M92" s="319"/>
      <c r="N92" s="322"/>
      <c r="O92" s="325"/>
      <c r="P92" s="328"/>
      <c r="T92" t="s">
        <v>540</v>
      </c>
      <c r="U92" s="281" t="s">
        <v>541</v>
      </c>
      <c r="V92" s="281"/>
      <c r="X92" s="216" t="s">
        <v>201</v>
      </c>
      <c r="Y92" s="224">
        <v>1026032</v>
      </c>
      <c r="Z92" s="203" t="s">
        <v>260</v>
      </c>
      <c r="AA92" s="188"/>
      <c r="AB92" s="188"/>
    </row>
    <row r="93" spans="1:29" ht="19.5" customHeight="1" x14ac:dyDescent="0.25">
      <c r="A93" s="310"/>
      <c r="B93" s="313"/>
      <c r="C93" s="293"/>
      <c r="D93" s="295"/>
      <c r="E93" s="303"/>
      <c r="F93" s="303"/>
      <c r="G93" s="285"/>
      <c r="H93" s="285"/>
      <c r="I93" s="288"/>
      <c r="J93" s="288"/>
      <c r="K93" s="303"/>
      <c r="L93" s="303"/>
      <c r="M93" s="319"/>
      <c r="N93" s="322"/>
      <c r="O93" s="325"/>
      <c r="P93" s="328"/>
      <c r="T93" t="s">
        <v>545</v>
      </c>
      <c r="U93" s="281" t="s">
        <v>542</v>
      </c>
      <c r="V93" s="281"/>
      <c r="Z93" s="203" t="s">
        <v>260</v>
      </c>
      <c r="AA93" s="188"/>
      <c r="AB93" s="188"/>
    </row>
    <row r="94" spans="1:29" ht="19.5" customHeight="1" x14ac:dyDescent="0.25">
      <c r="A94" s="310"/>
      <c r="B94" s="313"/>
      <c r="C94" s="293"/>
      <c r="D94" s="295"/>
      <c r="E94" s="303"/>
      <c r="F94" s="303"/>
      <c r="G94" s="285"/>
      <c r="H94" s="285"/>
      <c r="I94" s="288"/>
      <c r="J94" s="288"/>
      <c r="K94" s="303"/>
      <c r="L94" s="303"/>
      <c r="M94" s="319"/>
      <c r="N94" s="322"/>
      <c r="O94" s="325"/>
      <c r="P94" s="328"/>
      <c r="T94" t="s">
        <v>546</v>
      </c>
      <c r="U94" s="281" t="s">
        <v>543</v>
      </c>
      <c r="V94" s="281"/>
    </row>
    <row r="95" spans="1:29" ht="19.5" customHeight="1" x14ac:dyDescent="0.25">
      <c r="A95" s="310"/>
      <c r="B95" s="313"/>
      <c r="C95" s="293"/>
      <c r="D95" s="295"/>
      <c r="E95" s="303"/>
      <c r="F95" s="303"/>
      <c r="G95" s="285"/>
      <c r="H95" s="285"/>
      <c r="I95" s="288"/>
      <c r="J95" s="288"/>
      <c r="K95" s="303"/>
      <c r="L95" s="303"/>
      <c r="M95" s="319"/>
      <c r="N95" s="322"/>
      <c r="O95" s="325"/>
      <c r="P95" s="328"/>
      <c r="R95" s="34"/>
      <c r="T95" t="s">
        <v>547</v>
      </c>
      <c r="U95" s="281" t="s">
        <v>544</v>
      </c>
      <c r="V95" s="281"/>
    </row>
    <row r="96" spans="1:29" ht="19.5" customHeight="1" x14ac:dyDescent="0.25">
      <c r="A96" s="310"/>
      <c r="B96" s="313"/>
      <c r="C96" s="293"/>
      <c r="D96" s="295"/>
      <c r="E96" s="303"/>
      <c r="F96" s="303"/>
      <c r="G96" s="285"/>
      <c r="H96" s="285"/>
      <c r="I96" s="288"/>
      <c r="J96" s="288"/>
      <c r="K96" s="303"/>
      <c r="L96" s="303"/>
      <c r="M96" s="319"/>
      <c r="N96" s="322"/>
      <c r="O96" s="325"/>
      <c r="P96" s="328"/>
      <c r="R96" t="s">
        <v>550</v>
      </c>
      <c r="S96" s="34" t="s">
        <v>33</v>
      </c>
    </row>
    <row r="97" spans="1:28" ht="19.5" customHeight="1" x14ac:dyDescent="0.25">
      <c r="A97" s="310"/>
      <c r="B97" s="313"/>
      <c r="C97" s="293"/>
      <c r="D97" s="295"/>
      <c r="E97" s="303"/>
      <c r="F97" s="303"/>
      <c r="G97" s="285"/>
      <c r="H97" s="285"/>
      <c r="I97" s="288"/>
      <c r="J97" s="288"/>
      <c r="K97" s="303"/>
      <c r="L97" s="303"/>
      <c r="M97" s="319"/>
      <c r="N97" s="322"/>
      <c r="O97" s="325"/>
      <c r="P97" s="328"/>
      <c r="S97" s="34" t="s">
        <v>551</v>
      </c>
      <c r="V97" s="198" t="s">
        <v>153</v>
      </c>
    </row>
    <row r="98" spans="1:28" ht="19.5" customHeight="1" x14ac:dyDescent="0.25">
      <c r="A98" s="310"/>
      <c r="B98" s="313"/>
      <c r="C98" s="293"/>
      <c r="D98" s="295"/>
      <c r="E98" s="303"/>
      <c r="F98" s="303"/>
      <c r="G98" s="285"/>
      <c r="H98" s="285"/>
      <c r="I98" s="288"/>
      <c r="J98" s="288"/>
      <c r="K98" s="303"/>
      <c r="L98" s="303"/>
      <c r="M98" s="319"/>
      <c r="N98" s="322"/>
      <c r="O98" s="325"/>
      <c r="P98" s="328"/>
      <c r="R98" s="34" t="s">
        <v>176</v>
      </c>
      <c r="S98" s="34" t="s">
        <v>25</v>
      </c>
      <c r="V98" s="34"/>
    </row>
    <row r="99" spans="1:28" ht="19.5" customHeight="1" x14ac:dyDescent="0.25">
      <c r="A99" s="310"/>
      <c r="B99" s="313"/>
      <c r="C99" s="293"/>
      <c r="D99" s="295"/>
      <c r="E99" s="303"/>
      <c r="F99" s="303"/>
      <c r="G99" s="285"/>
      <c r="H99" s="285"/>
      <c r="I99" s="288"/>
      <c r="J99" s="288"/>
      <c r="K99" s="303"/>
      <c r="L99" s="303"/>
      <c r="M99" s="319"/>
      <c r="N99" s="322"/>
      <c r="O99" s="325"/>
      <c r="P99" s="328"/>
      <c r="R99" s="34"/>
      <c r="S99" s="34" t="s">
        <v>175</v>
      </c>
      <c r="V99" s="34"/>
    </row>
    <row r="100" spans="1:28" ht="19.5" customHeight="1" x14ac:dyDescent="0.25">
      <c r="A100" s="310"/>
      <c r="B100" s="313"/>
      <c r="C100" s="293"/>
      <c r="D100" s="295"/>
      <c r="E100" s="303"/>
      <c r="F100" s="303"/>
      <c r="G100" s="285"/>
      <c r="H100" s="285"/>
      <c r="I100" s="288"/>
      <c r="J100" s="288"/>
      <c r="K100" s="303"/>
      <c r="L100" s="303"/>
      <c r="M100" s="319"/>
      <c r="N100" s="322"/>
      <c r="O100" s="325"/>
      <c r="P100" s="328"/>
      <c r="S100" s="34" t="s">
        <v>185</v>
      </c>
    </row>
    <row r="101" spans="1:28" ht="19.5" customHeight="1" x14ac:dyDescent="0.25">
      <c r="A101" s="310"/>
      <c r="B101" s="313"/>
      <c r="C101" s="293"/>
      <c r="D101" s="295"/>
      <c r="E101" s="303"/>
      <c r="F101" s="303"/>
      <c r="G101" s="285"/>
      <c r="H101" s="285"/>
      <c r="I101" s="288"/>
      <c r="J101" s="288"/>
      <c r="K101" s="303"/>
      <c r="L101" s="303"/>
      <c r="M101" s="319"/>
      <c r="N101" s="322"/>
      <c r="O101" s="325"/>
      <c r="P101" s="328"/>
      <c r="S101" s="34"/>
      <c r="T101" s="34" t="s">
        <v>528</v>
      </c>
      <c r="U101" s="280" t="s">
        <v>529</v>
      </c>
      <c r="V101" s="280"/>
      <c r="W101" s="184" t="s">
        <v>151</v>
      </c>
      <c r="X101" s="216" t="s">
        <v>201</v>
      </c>
      <c r="Y101" s="224">
        <v>1026000</v>
      </c>
      <c r="Z101" s="203" t="s">
        <v>257</v>
      </c>
      <c r="AA101" s="188"/>
      <c r="AB101" s="188"/>
    </row>
    <row r="102" spans="1:28" ht="19.5" customHeight="1" x14ac:dyDescent="0.25">
      <c r="A102" s="310"/>
      <c r="B102" s="313"/>
      <c r="C102" s="293"/>
      <c r="D102" s="295"/>
      <c r="E102" s="303"/>
      <c r="F102" s="303"/>
      <c r="G102" s="285"/>
      <c r="H102" s="285"/>
      <c r="I102" s="288"/>
      <c r="J102" s="288"/>
      <c r="K102" s="303"/>
      <c r="L102" s="303"/>
      <c r="M102" s="319"/>
      <c r="N102" s="322"/>
      <c r="O102" s="325"/>
      <c r="P102" s="328"/>
      <c r="S102" s="34"/>
      <c r="T102" s="34"/>
      <c r="U102" s="280" t="s">
        <v>501</v>
      </c>
      <c r="V102" s="280"/>
      <c r="W102" s="184" t="s">
        <v>151</v>
      </c>
      <c r="Y102" s="174"/>
      <c r="Z102" s="34"/>
    </row>
    <row r="103" spans="1:28" ht="19.5" customHeight="1" x14ac:dyDescent="0.25">
      <c r="A103" s="311"/>
      <c r="B103" s="314"/>
      <c r="C103" s="296"/>
      <c r="D103" s="298"/>
      <c r="E103" s="304"/>
      <c r="F103" s="304"/>
      <c r="G103" s="286"/>
      <c r="H103" s="286"/>
      <c r="I103" s="289"/>
      <c r="J103" s="289"/>
      <c r="K103" s="304"/>
      <c r="L103" s="304"/>
      <c r="M103" s="320"/>
      <c r="N103" s="323"/>
      <c r="O103" s="326"/>
      <c r="P103" s="329"/>
      <c r="Q103" s="62">
        <v>0.29166666666666669</v>
      </c>
      <c r="S103" s="34"/>
      <c r="W103" s="34"/>
    </row>
    <row r="104" spans="1:28" ht="19.5" customHeight="1" x14ac:dyDescent="0.25">
      <c r="A104" s="35" t="s">
        <v>34</v>
      </c>
      <c r="B104" s="36">
        <f>SUM(B88+1)</f>
        <v>46354</v>
      </c>
      <c r="C104" s="290"/>
      <c r="D104" s="29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</row>
    <row r="105" spans="1:28" ht="19.5" customHeight="1" x14ac:dyDescent="0.25">
      <c r="A105" s="37" t="s">
        <v>35</v>
      </c>
      <c r="B105" s="36">
        <f>SUM(B104+1)</f>
        <v>46355</v>
      </c>
      <c r="C105" s="296"/>
      <c r="D105" s="298"/>
      <c r="E105" s="304"/>
      <c r="F105" s="30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</row>
    <row r="106" spans="1:28" ht="30" customHeight="1" x14ac:dyDescent="0.25">
      <c r="A106" s="38"/>
      <c r="B106" s="38"/>
      <c r="C106" s="38"/>
      <c r="D106" s="38"/>
      <c r="E106" s="39"/>
      <c r="F106" s="40"/>
      <c r="G106" s="40"/>
      <c r="H106" s="38"/>
      <c r="I106" s="38"/>
      <c r="J106" s="38"/>
      <c r="K106" s="41"/>
      <c r="L106" s="41"/>
      <c r="M106" s="41"/>
      <c r="N106" s="38"/>
    </row>
    <row r="107" spans="1:28" ht="30.75" customHeight="1" x14ac:dyDescent="0.25">
      <c r="A107" s="38"/>
      <c r="B107" s="38"/>
      <c r="C107" s="38"/>
      <c r="D107" s="38"/>
      <c r="F107" s="38"/>
      <c r="G107" s="38"/>
      <c r="H107" s="38"/>
      <c r="I107" s="38"/>
      <c r="J107" s="330" t="s">
        <v>36</v>
      </c>
      <c r="K107" s="330"/>
      <c r="L107" s="330"/>
      <c r="M107" s="108">
        <f>SUM(M9+M34+M61+M75+M88+M104+M105)</f>
        <v>0</v>
      </c>
      <c r="N107" s="110">
        <f>SUM(N9+N34+N61+N75+N88+N104+N105)</f>
        <v>0.94652777777777808</v>
      </c>
      <c r="O107" s="109">
        <f>SUM(O9+O34+O61+O75+O88+O104+O105)</f>
        <v>0.84652777777777777</v>
      </c>
      <c r="P107" s="111">
        <f>SUM(P9+P34+P61+P75+P88+P104+P105)</f>
        <v>1.7930555555555556</v>
      </c>
    </row>
    <row r="108" spans="1:28" ht="30.75" customHeight="1" x14ac:dyDescent="0.25">
      <c r="A108" s="38"/>
      <c r="B108" s="38"/>
      <c r="C108" s="38"/>
      <c r="D108" s="38"/>
      <c r="F108" s="38"/>
      <c r="G108" s="38"/>
      <c r="H108" s="38"/>
      <c r="I108" s="38"/>
      <c r="J108" s="330" t="s">
        <v>37</v>
      </c>
      <c r="K108" s="330"/>
      <c r="L108" s="331"/>
      <c r="M108" s="42"/>
      <c r="N108" s="51">
        <f>SUM(Q9:Q105)</f>
        <v>1.4583333333333335</v>
      </c>
      <c r="O108" s="43"/>
    </row>
    <row r="109" spans="1:28" ht="30.75" customHeight="1" x14ac:dyDescent="0.25">
      <c r="A109" s="38"/>
      <c r="B109" s="38"/>
      <c r="C109" s="38"/>
      <c r="D109" s="38"/>
      <c r="F109" s="38"/>
      <c r="G109" s="38"/>
      <c r="H109" s="38"/>
      <c r="I109" s="38"/>
      <c r="J109" s="330" t="s">
        <v>38</v>
      </c>
      <c r="K109" s="330"/>
      <c r="L109" s="331"/>
      <c r="M109" s="42"/>
      <c r="N109" s="51">
        <f>SUM(P107-N108)</f>
        <v>0.33472222222222214</v>
      </c>
      <c r="O109" s="43"/>
    </row>
    <row r="110" spans="1:28" ht="30.75" customHeight="1" x14ac:dyDescent="0.25">
      <c r="A110" s="38"/>
      <c r="B110" s="38"/>
      <c r="C110" s="38"/>
      <c r="D110" s="38"/>
      <c r="F110" s="38"/>
      <c r="G110" s="38"/>
      <c r="H110" s="38"/>
      <c r="I110" s="38"/>
      <c r="J110" s="330" t="s">
        <v>39</v>
      </c>
      <c r="K110" s="330"/>
      <c r="L110" s="331"/>
      <c r="M110" s="42"/>
      <c r="N110" s="51">
        <f>'SEM47'!N41</f>
        <v>15.272916666666662</v>
      </c>
      <c r="O110" s="43"/>
    </row>
    <row r="111" spans="1:28" ht="30.75" customHeight="1" x14ac:dyDescent="0.25">
      <c r="H111" s="38"/>
      <c r="I111" s="38"/>
      <c r="J111" s="330" t="s">
        <v>40</v>
      </c>
      <c r="K111" s="330"/>
      <c r="L111" s="331"/>
      <c r="M111" s="44"/>
      <c r="N111" s="52">
        <f>N109+N110</f>
        <v>15.607638888888884</v>
      </c>
      <c r="O111" s="45"/>
    </row>
    <row r="118" spans="6:9" x14ac:dyDescent="0.25">
      <c r="F118" s="38"/>
      <c r="G118" s="38"/>
      <c r="H118" s="38"/>
      <c r="I118" s="38"/>
    </row>
    <row r="119" spans="6:9" x14ac:dyDescent="0.25">
      <c r="F119" s="38"/>
      <c r="G119" s="38"/>
      <c r="H119" s="38"/>
      <c r="I119" s="38"/>
    </row>
    <row r="120" spans="6:9" x14ac:dyDescent="0.25">
      <c r="F120" s="38"/>
      <c r="G120" s="38"/>
      <c r="H120" s="38"/>
      <c r="I120" s="38"/>
    </row>
    <row r="121" spans="6:9" x14ac:dyDescent="0.25">
      <c r="F121" s="38"/>
      <c r="G121" s="38"/>
      <c r="H121" s="38"/>
      <c r="I121" s="38"/>
    </row>
    <row r="122" spans="6:9" x14ac:dyDescent="0.25">
      <c r="F122" s="38"/>
      <c r="G122" s="38"/>
      <c r="H122" s="38"/>
      <c r="I122" s="38"/>
    </row>
    <row r="123" spans="6:9" x14ac:dyDescent="0.25">
      <c r="F123" s="38"/>
      <c r="G123" s="38"/>
      <c r="H123" s="38"/>
      <c r="I123" s="38"/>
    </row>
  </sheetData>
  <mergeCells count="109">
    <mergeCell ref="V83:W83"/>
    <mergeCell ref="V84:W84"/>
    <mergeCell ref="V85:W85"/>
    <mergeCell ref="V86:W86"/>
    <mergeCell ref="U41:V41"/>
    <mergeCell ref="C104:D105"/>
    <mergeCell ref="E104:E105"/>
    <mergeCell ref="F104:F105"/>
    <mergeCell ref="G104:G105"/>
    <mergeCell ref="H104:H105"/>
    <mergeCell ref="P104:P105"/>
    <mergeCell ref="I104:I105"/>
    <mergeCell ref="J104:J105"/>
    <mergeCell ref="K104:K105"/>
    <mergeCell ref="L104:L105"/>
    <mergeCell ref="M104:M105"/>
    <mergeCell ref="K61:K74"/>
    <mergeCell ref="K75:K87"/>
    <mergeCell ref="L61:L74"/>
    <mergeCell ref="L75:L87"/>
    <mergeCell ref="P75:P87"/>
    <mergeCell ref="O104:O105"/>
    <mergeCell ref="U92:V92"/>
    <mergeCell ref="U93:V93"/>
    <mergeCell ref="Q6:Q7"/>
    <mergeCell ref="M88:M103"/>
    <mergeCell ref="N88:N103"/>
    <mergeCell ref="O88:O103"/>
    <mergeCell ref="P88:P103"/>
    <mergeCell ref="M75:M87"/>
    <mergeCell ref="N75:N87"/>
    <mergeCell ref="P9:P33"/>
    <mergeCell ref="M61:M74"/>
    <mergeCell ref="O61:O74"/>
    <mergeCell ref="P61:P74"/>
    <mergeCell ref="N61:N74"/>
    <mergeCell ref="M34:M60"/>
    <mergeCell ref="N34:N60"/>
    <mergeCell ref="O34:O60"/>
    <mergeCell ref="O75:O87"/>
    <mergeCell ref="M9:M33"/>
    <mergeCell ref="A88:A103"/>
    <mergeCell ref="B9:B33"/>
    <mergeCell ref="B88:B103"/>
    <mergeCell ref="A9:A33"/>
    <mergeCell ref="A61:A74"/>
    <mergeCell ref="A75:A87"/>
    <mergeCell ref="B61:B74"/>
    <mergeCell ref="B75:B87"/>
    <mergeCell ref="N104:N105"/>
    <mergeCell ref="J88:J103"/>
    <mergeCell ref="C9:D33"/>
    <mergeCell ref="C61:D74"/>
    <mergeCell ref="C75:D87"/>
    <mergeCell ref="C88:D103"/>
    <mergeCell ref="E61:E74"/>
    <mergeCell ref="E75:E87"/>
    <mergeCell ref="E88:E103"/>
    <mergeCell ref="J61:J74"/>
    <mergeCell ref="J75:J87"/>
    <mergeCell ref="G61:G74"/>
    <mergeCell ref="G75:G87"/>
    <mergeCell ref="G88:G103"/>
    <mergeCell ref="H61:H74"/>
    <mergeCell ref="E9:E33"/>
    <mergeCell ref="J111:L111"/>
    <mergeCell ref="J107:L107"/>
    <mergeCell ref="J108:L108"/>
    <mergeCell ref="J109:L109"/>
    <mergeCell ref="J110:L110"/>
    <mergeCell ref="K9:K33"/>
    <mergeCell ref="F61:F74"/>
    <mergeCell ref="F75:F87"/>
    <mergeCell ref="F88:F103"/>
    <mergeCell ref="K88:K103"/>
    <mergeCell ref="L88:L103"/>
    <mergeCell ref="H75:H87"/>
    <mergeCell ref="I61:I74"/>
    <mergeCell ref="I75:I87"/>
    <mergeCell ref="I88:I103"/>
    <mergeCell ref="H88:H103"/>
    <mergeCell ref="F9:F33"/>
    <mergeCell ref="I9:I33"/>
    <mergeCell ref="G9:G33"/>
    <mergeCell ref="H9:H33"/>
    <mergeCell ref="U94:V94"/>
    <mergeCell ref="U95:V95"/>
    <mergeCell ref="U101:V101"/>
    <mergeCell ref="U102:V102"/>
    <mergeCell ref="A1:N1"/>
    <mergeCell ref="G6:H6"/>
    <mergeCell ref="I6:J6"/>
    <mergeCell ref="K6:L6"/>
    <mergeCell ref="M6:P6"/>
    <mergeCell ref="P34:P60"/>
    <mergeCell ref="U73:V73"/>
    <mergeCell ref="L9:L33"/>
    <mergeCell ref="J9:J33"/>
    <mergeCell ref="A34:A60"/>
    <mergeCell ref="B34:B60"/>
    <mergeCell ref="C34:D60"/>
    <mergeCell ref="G34:G60"/>
    <mergeCell ref="H34:H60"/>
    <mergeCell ref="I34:I60"/>
    <mergeCell ref="J34:J60"/>
    <mergeCell ref="U23:V23"/>
    <mergeCell ref="U28:V28"/>
    <mergeCell ref="O9:O33"/>
    <mergeCell ref="N9:N3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77">
    <pageSetUpPr fitToPage="1"/>
  </sheetPr>
  <dimension ref="A1:AC98"/>
  <sheetViews>
    <sheetView topLeftCell="C53" zoomScale="90" workbookViewId="0">
      <selection activeCell="T51" sqref="T51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4.54296875" customWidth="1"/>
    <col min="20" max="20" width="14.81640625" customWidth="1"/>
    <col min="21" max="21" width="12.81640625" customWidth="1"/>
    <col min="23" max="23" width="13.1796875" customWidth="1"/>
  </cols>
  <sheetData>
    <row r="1" spans="1:28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8" ht="60.65" hidden="1" customHeight="1" x14ac:dyDescent="0.25"/>
    <row r="3" spans="1:28" s="3" customFormat="1" ht="12.75" customHeight="1" x14ac:dyDescent="0.25">
      <c r="K3" s="4"/>
      <c r="L3" s="4"/>
      <c r="M3" s="4"/>
      <c r="O3" s="5"/>
      <c r="P3" s="5"/>
      <c r="Q3" s="60"/>
    </row>
    <row r="4" spans="1:28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8" ht="39" customHeight="1" x14ac:dyDescent="0.35">
      <c r="A5" s="12" t="s">
        <v>120</v>
      </c>
      <c r="B5" s="13" t="s">
        <v>3</v>
      </c>
      <c r="C5" s="14">
        <f>SUM('SEM48'!B105+1)</f>
        <v>46356</v>
      </c>
      <c r="D5" s="15" t="s">
        <v>4</v>
      </c>
      <c r="E5" s="16">
        <f>SUM(B80)</f>
        <v>46362</v>
      </c>
      <c r="F5" s="17"/>
      <c r="G5" s="17"/>
      <c r="H5" s="17"/>
      <c r="I5" s="17"/>
      <c r="J5" s="17"/>
      <c r="K5" s="18"/>
      <c r="L5" s="18"/>
      <c r="P5" s="19"/>
    </row>
    <row r="6" spans="1:28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8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8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8" ht="19.5" customHeight="1" x14ac:dyDescent="0.25">
      <c r="A9" s="309" t="s">
        <v>20</v>
      </c>
      <c r="B9" s="312">
        <f>SUM(C5)</f>
        <v>46356</v>
      </c>
      <c r="C9" s="290" t="s">
        <v>555</v>
      </c>
      <c r="D9" s="292"/>
      <c r="E9" s="299"/>
      <c r="F9" s="299"/>
      <c r="G9" s="284">
        <v>0.3347222222222222</v>
      </c>
      <c r="H9" s="284">
        <v>0.52083333333333337</v>
      </c>
      <c r="I9" s="287">
        <v>0</v>
      </c>
      <c r="J9" s="287">
        <v>0</v>
      </c>
      <c r="K9" s="302"/>
      <c r="L9" s="302"/>
      <c r="M9" s="318">
        <f>(F9-E9)+(L9-K9)</f>
        <v>0</v>
      </c>
      <c r="N9" s="321">
        <f>(H9-G9)</f>
        <v>0.18611111111111117</v>
      </c>
      <c r="O9" s="324">
        <f>(J9-I9)</f>
        <v>0</v>
      </c>
      <c r="P9" s="327">
        <f>SUM(M9:O21)</f>
        <v>0.18611111111111117</v>
      </c>
      <c r="R9" s="34" t="s">
        <v>54</v>
      </c>
      <c r="S9" s="34" t="s">
        <v>32</v>
      </c>
      <c r="W9" s="34"/>
    </row>
    <row r="10" spans="1:28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R10" s="34"/>
      <c r="S10" s="34" t="s">
        <v>79</v>
      </c>
      <c r="W10" s="34"/>
    </row>
    <row r="11" spans="1:28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R11" s="34"/>
      <c r="S11" s="34" t="s">
        <v>552</v>
      </c>
      <c r="W11" s="34"/>
      <c r="Y11" s="198" t="s">
        <v>153</v>
      </c>
      <c r="Z11" s="203" t="s">
        <v>553</v>
      </c>
      <c r="AA11" s="188"/>
      <c r="AB11" s="188"/>
    </row>
    <row r="12" spans="1:28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R12" s="34" t="s">
        <v>176</v>
      </c>
      <c r="S12" s="34" t="s">
        <v>32</v>
      </c>
      <c r="W12" s="34"/>
    </row>
    <row r="13" spans="1:28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S13" s="34" t="s">
        <v>175</v>
      </c>
      <c r="W13" s="34"/>
    </row>
    <row r="14" spans="1:28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S14" s="34" t="s">
        <v>554</v>
      </c>
      <c r="W14" s="34"/>
      <c r="X14" s="198" t="s">
        <v>153</v>
      </c>
      <c r="Y14" s="203" t="s">
        <v>556</v>
      </c>
      <c r="Z14" s="188"/>
      <c r="AA14" s="188"/>
    </row>
    <row r="15" spans="1:28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t="s">
        <v>268</v>
      </c>
      <c r="S15" s="34" t="s">
        <v>43</v>
      </c>
      <c r="W15" s="34"/>
    </row>
    <row r="16" spans="1:28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S16" s="34" t="s">
        <v>279</v>
      </c>
      <c r="W16" s="34"/>
    </row>
    <row r="17" spans="1:29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S17" s="34" t="s">
        <v>183</v>
      </c>
      <c r="W17" s="34"/>
    </row>
    <row r="18" spans="1:29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S18" s="34"/>
      <c r="T18" t="s">
        <v>178</v>
      </c>
      <c r="U18" s="281" t="s">
        <v>309</v>
      </c>
      <c r="V18" s="281"/>
      <c r="W18" s="184" t="s">
        <v>151</v>
      </c>
      <c r="X18" s="216" t="s">
        <v>201</v>
      </c>
      <c r="Y18" s="224">
        <v>1024071</v>
      </c>
    </row>
    <row r="19" spans="1:29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S19" s="34"/>
      <c r="T19" t="s">
        <v>161</v>
      </c>
      <c r="U19" s="283">
        <v>3303012168501</v>
      </c>
      <c r="V19" s="283"/>
      <c r="W19" s="34"/>
    </row>
    <row r="20" spans="1:29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S20" s="34"/>
      <c r="W20" s="34"/>
    </row>
    <row r="21" spans="1:29" ht="19.5" customHeight="1" x14ac:dyDescent="0.25">
      <c r="A21" s="311"/>
      <c r="B21" s="314"/>
      <c r="C21" s="296"/>
      <c r="D21" s="298"/>
      <c r="E21" s="301"/>
      <c r="F21" s="301"/>
      <c r="G21" s="286"/>
      <c r="H21" s="286"/>
      <c r="I21" s="289"/>
      <c r="J21" s="289"/>
      <c r="K21" s="304"/>
      <c r="L21" s="304"/>
      <c r="M21" s="320"/>
      <c r="N21" s="323"/>
      <c r="O21" s="326"/>
      <c r="P21" s="329"/>
      <c r="Q21" s="62">
        <v>0.29166666666666669</v>
      </c>
      <c r="R21" s="34"/>
      <c r="S21" s="34"/>
    </row>
    <row r="22" spans="1:29" ht="19.5" customHeight="1" x14ac:dyDescent="0.25">
      <c r="A22" s="309" t="s">
        <v>22</v>
      </c>
      <c r="B22" s="312">
        <f>SUM(B9+1)</f>
        <v>46357</v>
      </c>
      <c r="C22" s="290" t="s">
        <v>563</v>
      </c>
      <c r="D22" s="292"/>
      <c r="E22" s="299"/>
      <c r="F22" s="299"/>
      <c r="G22" s="284">
        <v>0.3215277777777778</v>
      </c>
      <c r="H22" s="284">
        <v>0.52083333333333337</v>
      </c>
      <c r="I22" s="287">
        <v>0.55208333333333337</v>
      </c>
      <c r="J22" s="287">
        <v>0.7583333333333333</v>
      </c>
      <c r="K22" s="299"/>
      <c r="L22" s="299"/>
      <c r="M22" s="318">
        <f>(F37-E37)+(L37-K37)</f>
        <v>0</v>
      </c>
      <c r="N22" s="321">
        <f>(H22-G22)</f>
        <v>0.19930555555555557</v>
      </c>
      <c r="O22" s="324">
        <f>(J22-I22)</f>
        <v>0.20624999999999993</v>
      </c>
      <c r="P22" s="327">
        <f>SUM(M22:O37)</f>
        <v>0.4055555555555555</v>
      </c>
      <c r="R22" t="s">
        <v>268</v>
      </c>
      <c r="S22" s="34" t="s">
        <v>25</v>
      </c>
      <c r="W22" s="34"/>
    </row>
    <row r="23" spans="1:29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S23" s="34" t="s">
        <v>279</v>
      </c>
      <c r="W23" s="34"/>
      <c r="Z23" s="1"/>
    </row>
    <row r="24" spans="1:29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S24" s="34" t="s">
        <v>183</v>
      </c>
      <c r="W24" s="34"/>
      <c r="Z24" s="1"/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22"/>
      <c r="O25" s="325"/>
      <c r="P25" s="328"/>
      <c r="S25" s="34"/>
      <c r="T25" t="s">
        <v>178</v>
      </c>
      <c r="U25" s="281" t="s">
        <v>309</v>
      </c>
      <c r="V25" s="281"/>
      <c r="W25" s="198" t="s">
        <v>153</v>
      </c>
      <c r="X25" s="216" t="s">
        <v>201</v>
      </c>
      <c r="Y25" s="224">
        <v>1026120</v>
      </c>
      <c r="Z25" s="203" t="s">
        <v>348</v>
      </c>
      <c r="AA25" s="188"/>
      <c r="AB25" s="188"/>
      <c r="AC25" s="188"/>
    </row>
    <row r="26" spans="1:29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22"/>
      <c r="O26" s="325"/>
      <c r="P26" s="328"/>
      <c r="S26" s="34"/>
      <c r="T26" s="34" t="s">
        <v>161</v>
      </c>
      <c r="U26" s="283">
        <v>3303012168501</v>
      </c>
      <c r="V26" s="283"/>
      <c r="W26" s="184" t="s">
        <v>151</v>
      </c>
      <c r="X26" s="216" t="s">
        <v>201</v>
      </c>
      <c r="Y26" s="224"/>
      <c r="Z26" s="34"/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R27" s="34" t="s">
        <v>299</v>
      </c>
      <c r="S27" s="34" t="s">
        <v>24</v>
      </c>
      <c r="T27" s="34"/>
      <c r="U27" s="202"/>
      <c r="V27" s="202"/>
      <c r="Y27" s="174"/>
      <c r="Z27" s="34"/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 t="s">
        <v>562</v>
      </c>
      <c r="T28" s="34"/>
      <c r="U28" s="202"/>
      <c r="V28" s="202"/>
      <c r="Y28" s="174"/>
      <c r="Z28" s="34"/>
    </row>
    <row r="29" spans="1:29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S29" s="34" t="s">
        <v>561</v>
      </c>
      <c r="T29" s="34"/>
      <c r="U29" s="202"/>
      <c r="V29" s="202"/>
      <c r="X29" s="198" t="s">
        <v>153</v>
      </c>
      <c r="Y29" s="174"/>
      <c r="Z29" s="34"/>
    </row>
    <row r="30" spans="1:29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/>
      <c r="T30" s="34"/>
      <c r="U30" s="202"/>
      <c r="V30" s="202"/>
      <c r="Y30" s="174"/>
      <c r="Z30" s="34"/>
    </row>
    <row r="31" spans="1:29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R31" s="34" t="s">
        <v>176</v>
      </c>
      <c r="S31" s="34" t="s">
        <v>23</v>
      </c>
      <c r="W31" s="34"/>
      <c r="Z31" s="1"/>
    </row>
    <row r="32" spans="1:29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/>
      <c r="S32" s="34" t="s">
        <v>175</v>
      </c>
      <c r="W32" s="34"/>
      <c r="Z32" s="1"/>
    </row>
    <row r="33" spans="1:28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R33" s="34"/>
      <c r="S33" s="34" t="s">
        <v>208</v>
      </c>
      <c r="W33" s="168"/>
      <c r="Z33" s="1"/>
    </row>
    <row r="34" spans="1:28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R34" s="34"/>
      <c r="S34" s="34"/>
      <c r="T34" t="s">
        <v>559</v>
      </c>
      <c r="U34" s="281" t="s">
        <v>557</v>
      </c>
      <c r="V34" s="281"/>
      <c r="W34" s="184" t="s">
        <v>151</v>
      </c>
      <c r="X34" s="216" t="s">
        <v>201</v>
      </c>
      <c r="Y34" s="224">
        <v>1026124</v>
      </c>
      <c r="Z34" s="34"/>
    </row>
    <row r="35" spans="1:28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R35" s="34"/>
      <c r="S35" s="34"/>
      <c r="T35" s="34" t="s">
        <v>560</v>
      </c>
      <c r="U35" s="281" t="s">
        <v>558</v>
      </c>
      <c r="V35" s="281"/>
      <c r="W35" s="184" t="s">
        <v>151</v>
      </c>
      <c r="X35" s="216" t="s">
        <v>201</v>
      </c>
      <c r="Y35" s="224">
        <v>1026124</v>
      </c>
      <c r="Z35" s="1"/>
    </row>
    <row r="36" spans="1:28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/>
      <c r="S36" s="34"/>
      <c r="W36" s="168"/>
      <c r="Z36" s="1"/>
    </row>
    <row r="37" spans="1:28" ht="19.5" customHeight="1" x14ac:dyDescent="0.25">
      <c r="A37" s="311"/>
      <c r="B37" s="314"/>
      <c r="C37" s="296"/>
      <c r="D37" s="298"/>
      <c r="E37" s="301"/>
      <c r="F37" s="301"/>
      <c r="G37" s="286"/>
      <c r="H37" s="286"/>
      <c r="I37" s="289"/>
      <c r="J37" s="289"/>
      <c r="K37" s="301"/>
      <c r="L37" s="301"/>
      <c r="M37" s="320"/>
      <c r="N37" s="323"/>
      <c r="O37" s="326"/>
      <c r="P37" s="329"/>
      <c r="Q37" s="62">
        <v>0.29166666666666669</v>
      </c>
      <c r="R37" s="34"/>
      <c r="S37" s="34"/>
    </row>
    <row r="38" spans="1:28" ht="19.5" customHeight="1" x14ac:dyDescent="0.25">
      <c r="A38" s="309" t="s">
        <v>26</v>
      </c>
      <c r="B38" s="312">
        <f>SUM(B22+1)</f>
        <v>46358</v>
      </c>
      <c r="C38" s="290" t="s">
        <v>271</v>
      </c>
      <c r="D38" s="292"/>
      <c r="E38" s="299"/>
      <c r="F38" s="299"/>
      <c r="G38" s="284">
        <v>0.30277777777777776</v>
      </c>
      <c r="H38" s="284">
        <v>0.5</v>
      </c>
      <c r="I38" s="287">
        <v>0.5625</v>
      </c>
      <c r="J38" s="287">
        <v>0.75</v>
      </c>
      <c r="K38" s="299"/>
      <c r="L38" s="299"/>
      <c r="M38" s="318">
        <f>(F43-E43)+(L43-K43)</f>
        <v>0</v>
      </c>
      <c r="N38" s="321">
        <f>(H38-G38)</f>
        <v>0.19722222222222224</v>
      </c>
      <c r="O38" s="324">
        <f>(J38-I38)</f>
        <v>0.1875</v>
      </c>
      <c r="P38" s="327">
        <f>SUM(M38:O43)</f>
        <v>0.38472222222222224</v>
      </c>
      <c r="R38" s="34" t="s">
        <v>176</v>
      </c>
      <c r="S38" s="34" t="s">
        <v>42</v>
      </c>
      <c r="W38" s="34"/>
    </row>
    <row r="39" spans="1:28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R39" s="34"/>
      <c r="S39" s="34" t="s">
        <v>175</v>
      </c>
      <c r="W39" s="34"/>
    </row>
    <row r="40" spans="1:28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R40" s="34"/>
      <c r="S40" s="34" t="s">
        <v>208</v>
      </c>
      <c r="W40" s="168"/>
    </row>
    <row r="41" spans="1:28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R41" s="34"/>
      <c r="S41" s="34"/>
      <c r="T41" t="s">
        <v>559</v>
      </c>
      <c r="U41" s="281" t="s">
        <v>557</v>
      </c>
      <c r="V41" s="281"/>
      <c r="W41" s="184" t="s">
        <v>151</v>
      </c>
      <c r="X41" s="216" t="s">
        <v>201</v>
      </c>
      <c r="Y41" s="224">
        <v>1026124</v>
      </c>
    </row>
    <row r="42" spans="1:28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R42" s="34"/>
      <c r="S42" s="34"/>
      <c r="T42" s="34" t="s">
        <v>560</v>
      </c>
      <c r="U42" s="281" t="s">
        <v>558</v>
      </c>
      <c r="V42" s="281"/>
      <c r="W42" s="184" t="s">
        <v>151</v>
      </c>
      <c r="X42" s="216" t="s">
        <v>201</v>
      </c>
      <c r="Y42" s="224">
        <v>1026124</v>
      </c>
    </row>
    <row r="43" spans="1:28" ht="19.5" customHeight="1" x14ac:dyDescent="0.25">
      <c r="A43" s="311"/>
      <c r="B43" s="314"/>
      <c r="C43" s="296"/>
      <c r="D43" s="298"/>
      <c r="E43" s="301"/>
      <c r="F43" s="301"/>
      <c r="G43" s="286"/>
      <c r="H43" s="286"/>
      <c r="I43" s="289"/>
      <c r="J43" s="289"/>
      <c r="K43" s="301"/>
      <c r="L43" s="301"/>
      <c r="M43" s="320"/>
      <c r="N43" s="323"/>
      <c r="O43" s="326"/>
      <c r="P43" s="329"/>
      <c r="Q43" s="62">
        <v>0.29166666666666669</v>
      </c>
      <c r="S43" s="34"/>
    </row>
    <row r="44" spans="1:28" ht="19.5" customHeight="1" x14ac:dyDescent="0.25">
      <c r="A44" s="309" t="s">
        <v>30</v>
      </c>
      <c r="B44" s="312">
        <f>SUM(B38+1)</f>
        <v>46359</v>
      </c>
      <c r="C44" s="290" t="s">
        <v>565</v>
      </c>
      <c r="D44" s="292"/>
      <c r="E44" s="299"/>
      <c r="F44" s="299"/>
      <c r="G44" s="284">
        <v>0.36388888888888887</v>
      </c>
      <c r="H44" s="284">
        <v>0.52083333333333337</v>
      </c>
      <c r="I44" s="287">
        <v>0.56944444444444442</v>
      </c>
      <c r="J44" s="287">
        <v>0.73819444444444449</v>
      </c>
      <c r="K44" s="302"/>
      <c r="L44" s="302"/>
      <c r="M44" s="318">
        <f>(F44-E44)+(L44-K44)</f>
        <v>0</v>
      </c>
      <c r="N44" s="321">
        <f>(H44-G44)</f>
        <v>0.1569444444444445</v>
      </c>
      <c r="O44" s="324">
        <f>(J44-I44)</f>
        <v>0.16875000000000007</v>
      </c>
      <c r="P44" s="327">
        <f>SUM(M44:O57)</f>
        <v>0.32569444444444456</v>
      </c>
      <c r="R44" s="34" t="s">
        <v>176</v>
      </c>
      <c r="S44" s="34" t="s">
        <v>45</v>
      </c>
      <c r="W44" s="34"/>
    </row>
    <row r="45" spans="1:28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3"/>
      <c r="L45" s="303"/>
      <c r="M45" s="319"/>
      <c r="N45" s="322"/>
      <c r="O45" s="325"/>
      <c r="P45" s="328"/>
      <c r="R45" s="34"/>
      <c r="S45" s="34" t="s">
        <v>175</v>
      </c>
      <c r="W45" s="34"/>
    </row>
    <row r="46" spans="1:28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3"/>
      <c r="L46" s="303"/>
      <c r="M46" s="319"/>
      <c r="N46" s="322"/>
      <c r="O46" s="325"/>
      <c r="P46" s="328"/>
      <c r="R46" s="34"/>
      <c r="S46" s="34" t="s">
        <v>208</v>
      </c>
      <c r="W46" s="168"/>
    </row>
    <row r="47" spans="1:28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3"/>
      <c r="L47" s="303"/>
      <c r="M47" s="319"/>
      <c r="N47" s="322"/>
      <c r="O47" s="325"/>
      <c r="P47" s="328"/>
      <c r="R47" s="34"/>
      <c r="S47" s="34"/>
      <c r="T47" t="s">
        <v>559</v>
      </c>
      <c r="U47" s="281" t="s">
        <v>557</v>
      </c>
      <c r="V47" s="281"/>
      <c r="W47" s="198" t="s">
        <v>153</v>
      </c>
      <c r="X47" s="216" t="s">
        <v>201</v>
      </c>
      <c r="Y47" s="224">
        <v>1026124</v>
      </c>
      <c r="Z47" s="195" t="s">
        <v>285</v>
      </c>
      <c r="AA47" s="189"/>
      <c r="AB47" s="189"/>
    </row>
    <row r="48" spans="1:28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3"/>
      <c r="L48" s="303"/>
      <c r="M48" s="319"/>
      <c r="N48" s="322"/>
      <c r="O48" s="325"/>
      <c r="P48" s="328"/>
      <c r="R48" s="34"/>
      <c r="S48" s="34"/>
      <c r="T48" s="34" t="s">
        <v>560</v>
      </c>
      <c r="U48" s="281" t="s">
        <v>558</v>
      </c>
      <c r="V48" s="281"/>
      <c r="W48" s="198" t="s">
        <v>153</v>
      </c>
      <c r="X48" s="216" t="s">
        <v>201</v>
      </c>
      <c r="Y48" s="224">
        <v>1026124</v>
      </c>
    </row>
    <row r="49" spans="1:29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3"/>
      <c r="L49" s="303"/>
      <c r="M49" s="319"/>
      <c r="N49" s="322"/>
      <c r="O49" s="325"/>
      <c r="P49" s="328"/>
      <c r="R49" s="34"/>
      <c r="S49" s="34"/>
      <c r="T49" s="34" t="s">
        <v>564</v>
      </c>
      <c r="U49" s="280" t="s">
        <v>529</v>
      </c>
      <c r="V49" s="281"/>
      <c r="W49" s="198" t="s">
        <v>153</v>
      </c>
      <c r="X49" s="220" t="s">
        <v>201</v>
      </c>
      <c r="Y49" s="219">
        <v>1026000</v>
      </c>
      <c r="Z49" s="195" t="s">
        <v>348</v>
      </c>
      <c r="AA49" s="189"/>
      <c r="AB49" s="189"/>
      <c r="AC49" s="189"/>
    </row>
    <row r="50" spans="1:29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3"/>
      <c r="L50" s="303"/>
      <c r="M50" s="319"/>
      <c r="N50" s="322"/>
      <c r="O50" s="325"/>
      <c r="P50" s="328"/>
      <c r="R50" s="34" t="s">
        <v>172</v>
      </c>
      <c r="S50" s="34" t="s">
        <v>24</v>
      </c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3"/>
      <c r="L51" s="303"/>
      <c r="M51" s="319"/>
      <c r="N51" s="322"/>
      <c r="O51" s="325"/>
      <c r="P51" s="328"/>
      <c r="R51" s="34"/>
      <c r="S51" s="34" t="s">
        <v>181</v>
      </c>
    </row>
    <row r="52" spans="1:29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3"/>
      <c r="L52" s="303"/>
      <c r="M52" s="319"/>
      <c r="N52" s="322"/>
      <c r="O52" s="325"/>
      <c r="P52" s="328"/>
      <c r="R52" s="34"/>
      <c r="S52" s="34" t="s">
        <v>566</v>
      </c>
    </row>
    <row r="53" spans="1:29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3"/>
      <c r="L53" s="303"/>
      <c r="M53" s="319"/>
      <c r="N53" s="322"/>
      <c r="O53" s="325"/>
      <c r="P53" s="328"/>
      <c r="R53" s="34"/>
      <c r="S53" s="34"/>
      <c r="T53" s="34" t="s">
        <v>567</v>
      </c>
      <c r="W53" s="34" t="s">
        <v>213</v>
      </c>
      <c r="X53" s="34" t="s">
        <v>568</v>
      </c>
      <c r="Z53" s="198" t="s">
        <v>153</v>
      </c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3"/>
      <c r="L54" s="303"/>
      <c r="M54" s="319"/>
      <c r="N54" s="322"/>
      <c r="O54" s="325"/>
      <c r="P54" s="328"/>
      <c r="R54" s="34"/>
      <c r="S54" s="34"/>
      <c r="T54" s="34" t="s">
        <v>569</v>
      </c>
      <c r="X54" s="198" t="s">
        <v>153</v>
      </c>
    </row>
    <row r="55" spans="1:29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3"/>
      <c r="L55" s="303"/>
      <c r="M55" s="319"/>
      <c r="N55" s="322"/>
      <c r="O55" s="325"/>
      <c r="P55" s="328"/>
      <c r="R55" s="34"/>
      <c r="S55" s="34"/>
      <c r="T55" s="34" t="s">
        <v>570</v>
      </c>
      <c r="X55" s="198" t="s">
        <v>153</v>
      </c>
    </row>
    <row r="56" spans="1:29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3"/>
      <c r="L56" s="303"/>
      <c r="M56" s="319"/>
      <c r="N56" s="322"/>
      <c r="O56" s="325"/>
      <c r="P56" s="328"/>
      <c r="R56" s="34"/>
      <c r="S56" s="34"/>
    </row>
    <row r="57" spans="1:29" ht="19.5" customHeight="1" x14ac:dyDescent="0.25">
      <c r="A57" s="311"/>
      <c r="B57" s="314"/>
      <c r="C57" s="296"/>
      <c r="D57" s="298"/>
      <c r="E57" s="301"/>
      <c r="F57" s="301"/>
      <c r="G57" s="286"/>
      <c r="H57" s="286"/>
      <c r="I57" s="289"/>
      <c r="J57" s="289"/>
      <c r="K57" s="304"/>
      <c r="L57" s="304"/>
      <c r="M57" s="320"/>
      <c r="N57" s="323"/>
      <c r="O57" s="326"/>
      <c r="P57" s="329"/>
      <c r="Q57" s="62">
        <v>0.29166666666666669</v>
      </c>
      <c r="S57" s="34"/>
    </row>
    <row r="58" spans="1:29" ht="19.5" customHeight="1" x14ac:dyDescent="0.25">
      <c r="A58" s="309" t="s">
        <v>31</v>
      </c>
      <c r="B58" s="312">
        <f>SUM(B44+1)</f>
        <v>46360</v>
      </c>
      <c r="C58" s="290" t="s">
        <v>172</v>
      </c>
      <c r="D58" s="292"/>
      <c r="E58" s="299"/>
      <c r="F58" s="299"/>
      <c r="G58" s="284">
        <v>0.33680555555555558</v>
      </c>
      <c r="H58" s="284">
        <v>0.52083333333333337</v>
      </c>
      <c r="I58" s="287">
        <v>0.55208333333333337</v>
      </c>
      <c r="J58" s="287">
        <v>0.66736111111111107</v>
      </c>
      <c r="K58" s="299"/>
      <c r="L58" s="299"/>
      <c r="M58" s="318">
        <f>(F78-E78)+(L78-K78)</f>
        <v>0</v>
      </c>
      <c r="N58" s="321">
        <f>(H58-G58)</f>
        <v>0.18402777777777779</v>
      </c>
      <c r="O58" s="324">
        <f>(J58-I58)</f>
        <v>0.1152777777777777</v>
      </c>
      <c r="P58" s="327">
        <f>SUM(M58:O78)</f>
        <v>0.29930555555555549</v>
      </c>
      <c r="R58" s="34" t="s">
        <v>172</v>
      </c>
      <c r="S58" s="34" t="s">
        <v>47</v>
      </c>
    </row>
    <row r="59" spans="1:29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R59" s="34"/>
      <c r="S59" s="34" t="s">
        <v>181</v>
      </c>
    </row>
    <row r="60" spans="1:29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R60" s="34"/>
      <c r="S60" s="34" t="s">
        <v>571</v>
      </c>
    </row>
    <row r="61" spans="1:29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R61" s="34"/>
      <c r="S61" s="34"/>
      <c r="T61" s="34" t="s">
        <v>572</v>
      </c>
      <c r="U61" s="198" t="s">
        <v>153</v>
      </c>
      <c r="W61" s="34"/>
      <c r="X61" s="34"/>
      <c r="Z61" s="34"/>
    </row>
    <row r="62" spans="1:29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22"/>
      <c r="O62" s="325"/>
      <c r="P62" s="328"/>
      <c r="R62" s="34"/>
      <c r="S62" s="34"/>
      <c r="T62" s="34" t="s">
        <v>589</v>
      </c>
      <c r="V62" s="198" t="s">
        <v>153</v>
      </c>
      <c r="W62" s="34"/>
      <c r="X62" s="34"/>
      <c r="Z62" s="34"/>
    </row>
    <row r="63" spans="1:29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22"/>
      <c r="O63" s="325"/>
      <c r="P63" s="328"/>
      <c r="R63" s="34"/>
      <c r="S63" s="34"/>
      <c r="T63" s="34" t="s">
        <v>573</v>
      </c>
      <c r="U63" s="198" t="s">
        <v>153</v>
      </c>
      <c r="X63" s="34"/>
    </row>
    <row r="64" spans="1:29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R64" s="34"/>
      <c r="S64" s="34"/>
      <c r="T64" s="34" t="s">
        <v>574</v>
      </c>
      <c r="W64" s="184" t="s">
        <v>151</v>
      </c>
      <c r="X64" s="34" t="s">
        <v>591</v>
      </c>
    </row>
    <row r="65" spans="1:28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34"/>
      <c r="T65" s="34" t="s">
        <v>575</v>
      </c>
      <c r="U65" s="34"/>
      <c r="W65" s="184" t="s">
        <v>151</v>
      </c>
      <c r="X65" t="s">
        <v>590</v>
      </c>
    </row>
    <row r="66" spans="1:28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R66" t="s">
        <v>142</v>
      </c>
      <c r="S66" s="34" t="s">
        <v>33</v>
      </c>
      <c r="U66" s="34"/>
      <c r="W66" s="34"/>
    </row>
    <row r="67" spans="1:28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S67" s="34" t="s">
        <v>576</v>
      </c>
      <c r="U67" s="34"/>
      <c r="W67" s="184" t="s">
        <v>151</v>
      </c>
      <c r="X67" s="203" t="s">
        <v>577</v>
      </c>
      <c r="Y67" s="188"/>
      <c r="Z67" s="188"/>
    </row>
    <row r="68" spans="1:28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 t="s">
        <v>588</v>
      </c>
      <c r="U68" s="34"/>
      <c r="W68" s="198" t="s">
        <v>153</v>
      </c>
      <c r="X68" s="34"/>
    </row>
    <row r="69" spans="1:28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R69" t="s">
        <v>299</v>
      </c>
      <c r="S69" s="34" t="s">
        <v>24</v>
      </c>
      <c r="U69" s="34"/>
      <c r="W69" s="34"/>
    </row>
    <row r="70" spans="1:28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 t="s">
        <v>578</v>
      </c>
      <c r="U70" s="198" t="s">
        <v>153</v>
      </c>
    </row>
    <row r="71" spans="1:28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S71" s="34"/>
      <c r="T71" t="s">
        <v>170</v>
      </c>
      <c r="U71" s="280" t="s">
        <v>580</v>
      </c>
      <c r="V71" s="280"/>
      <c r="W71" s="198" t="s">
        <v>153</v>
      </c>
      <c r="X71" s="216" t="s">
        <v>201</v>
      </c>
      <c r="Y71" s="224">
        <v>1026233</v>
      </c>
      <c r="Z71" s="203" t="s">
        <v>260</v>
      </c>
      <c r="AA71" s="188"/>
      <c r="AB71" s="188"/>
    </row>
    <row r="72" spans="1:28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34"/>
      <c r="T72" t="s">
        <v>166</v>
      </c>
      <c r="U72" s="280" t="s">
        <v>581</v>
      </c>
      <c r="V72" s="280"/>
      <c r="W72" s="198" t="s">
        <v>153</v>
      </c>
    </row>
    <row r="73" spans="1:28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S73" s="34"/>
      <c r="T73" t="s">
        <v>171</v>
      </c>
      <c r="U73" s="280" t="s">
        <v>582</v>
      </c>
      <c r="V73" s="280"/>
      <c r="W73" s="198" t="s">
        <v>153</v>
      </c>
    </row>
    <row r="74" spans="1:28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S74" s="34"/>
      <c r="T74" t="s">
        <v>579</v>
      </c>
      <c r="U74" s="280" t="s">
        <v>583</v>
      </c>
      <c r="V74" s="280"/>
      <c r="W74" s="198" t="s">
        <v>153</v>
      </c>
    </row>
    <row r="75" spans="1:28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34" t="s">
        <v>584</v>
      </c>
      <c r="U75" s="198" t="s">
        <v>153</v>
      </c>
    </row>
    <row r="76" spans="1:28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34"/>
      <c r="T76" t="s">
        <v>160</v>
      </c>
      <c r="U76" s="280" t="s">
        <v>586</v>
      </c>
      <c r="V76" s="280"/>
      <c r="W76" s="198" t="s">
        <v>153</v>
      </c>
      <c r="X76" s="216" t="s">
        <v>201</v>
      </c>
      <c r="Y76" s="224">
        <v>1026237</v>
      </c>
      <c r="Z76" s="203" t="s">
        <v>260</v>
      </c>
      <c r="AA76" s="188"/>
      <c r="AB76" s="188"/>
    </row>
    <row r="77" spans="1:28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S77" s="34"/>
      <c r="T77" t="s">
        <v>585</v>
      </c>
      <c r="U77" s="280" t="s">
        <v>587</v>
      </c>
      <c r="V77" s="280"/>
      <c r="W77" s="198" t="s">
        <v>153</v>
      </c>
    </row>
    <row r="78" spans="1:28" ht="19.5" customHeight="1" x14ac:dyDescent="0.25">
      <c r="A78" s="311"/>
      <c r="B78" s="314"/>
      <c r="C78" s="296"/>
      <c r="D78" s="298"/>
      <c r="E78" s="301"/>
      <c r="F78" s="301"/>
      <c r="G78" s="286"/>
      <c r="H78" s="286"/>
      <c r="I78" s="289"/>
      <c r="J78" s="289"/>
      <c r="K78" s="301"/>
      <c r="L78" s="301"/>
      <c r="M78" s="320"/>
      <c r="N78" s="323"/>
      <c r="O78" s="326"/>
      <c r="P78" s="329"/>
      <c r="Q78" s="62">
        <v>0.29166666666666669</v>
      </c>
      <c r="S78" s="34"/>
      <c r="W78" s="34"/>
    </row>
    <row r="79" spans="1:28" ht="19.5" customHeight="1" x14ac:dyDescent="0.25">
      <c r="A79" s="35" t="s">
        <v>34</v>
      </c>
      <c r="B79" s="36">
        <f>SUM(B58+1)</f>
        <v>46361</v>
      </c>
      <c r="C79" s="290"/>
      <c r="D79" s="292"/>
      <c r="E79" s="302"/>
      <c r="F79" s="302"/>
      <c r="G79" s="302"/>
      <c r="H79" s="302"/>
      <c r="I79" s="302"/>
      <c r="J79" s="302"/>
      <c r="K79" s="302"/>
      <c r="L79" s="302"/>
      <c r="M79" s="302"/>
      <c r="N79" s="302"/>
      <c r="O79" s="302"/>
      <c r="P79" s="302"/>
    </row>
    <row r="80" spans="1:28" ht="19.5" customHeight="1" x14ac:dyDescent="0.25">
      <c r="A80" s="37" t="s">
        <v>35</v>
      </c>
      <c r="B80" s="36">
        <f>SUM(B79+1)</f>
        <v>46362</v>
      </c>
      <c r="C80" s="296"/>
      <c r="D80" s="298"/>
      <c r="E80" s="304"/>
      <c r="F80" s="304"/>
      <c r="G80" s="304"/>
      <c r="H80" s="304"/>
      <c r="I80" s="304"/>
      <c r="J80" s="304"/>
      <c r="K80" s="304"/>
      <c r="L80" s="304"/>
      <c r="M80" s="304"/>
      <c r="N80" s="304"/>
      <c r="O80" s="304"/>
      <c r="P80" s="304"/>
    </row>
    <row r="81" spans="1:16" ht="30" customHeight="1" x14ac:dyDescent="0.25">
      <c r="A81" s="38"/>
      <c r="B81" s="38"/>
      <c r="C81" s="38"/>
      <c r="D81" s="38"/>
      <c r="E81" s="39"/>
      <c r="F81" s="40"/>
      <c r="G81" s="40"/>
      <c r="H81" s="38"/>
      <c r="I81" s="38"/>
      <c r="J81" s="38"/>
      <c r="K81" s="41"/>
      <c r="L81" s="41"/>
      <c r="M81" s="41"/>
      <c r="N81" s="38"/>
    </row>
    <row r="82" spans="1:16" ht="30.75" customHeight="1" x14ac:dyDescent="0.25">
      <c r="A82" s="38"/>
      <c r="B82" s="38"/>
      <c r="C82" s="38"/>
      <c r="D82" s="38"/>
      <c r="F82" s="38"/>
      <c r="G82" s="38"/>
      <c r="H82" s="38"/>
      <c r="I82" s="38"/>
      <c r="J82" s="330" t="s">
        <v>36</v>
      </c>
      <c r="K82" s="330"/>
      <c r="L82" s="330"/>
      <c r="M82" s="108">
        <f>SUM(M9+M22+M38+M44+M58+M79+M80)</f>
        <v>0</v>
      </c>
      <c r="N82" s="110">
        <f>SUM(N9+N22+N38+N44+N58+N79+N80)</f>
        <v>0.92361111111111127</v>
      </c>
      <c r="O82" s="109">
        <f>SUM(O9+O22+O38+O44+O58+O79+O80)</f>
        <v>0.6777777777777777</v>
      </c>
      <c r="P82" s="111">
        <f>SUM(P9+P22+P38+P44+P58+P79+P80)</f>
        <v>1.601388888888889</v>
      </c>
    </row>
    <row r="83" spans="1:16" ht="30.75" customHeight="1" x14ac:dyDescent="0.25">
      <c r="A83" s="38"/>
      <c r="B83" s="38"/>
      <c r="C83" s="38"/>
      <c r="D83" s="38"/>
      <c r="F83" s="38"/>
      <c r="G83" s="38"/>
      <c r="H83" s="38"/>
      <c r="I83" s="38"/>
      <c r="J83" s="330" t="s">
        <v>37</v>
      </c>
      <c r="K83" s="330"/>
      <c r="L83" s="331"/>
      <c r="M83" s="42"/>
      <c r="N83" s="51">
        <f>SUM(Q9:Q80)</f>
        <v>1.4583333333333335</v>
      </c>
      <c r="O83" s="43"/>
    </row>
    <row r="84" spans="1:16" ht="30.75" customHeight="1" x14ac:dyDescent="0.25">
      <c r="A84" s="38"/>
      <c r="B84" s="38"/>
      <c r="C84" s="38"/>
      <c r="D84" s="38"/>
      <c r="F84" s="38"/>
      <c r="G84" s="38"/>
      <c r="H84" s="38"/>
      <c r="I84" s="38"/>
      <c r="J84" s="330" t="s">
        <v>38</v>
      </c>
      <c r="K84" s="330"/>
      <c r="L84" s="331"/>
      <c r="M84" s="42"/>
      <c r="N84" s="51">
        <f>SUM(P82-N83)</f>
        <v>0.14305555555555549</v>
      </c>
      <c r="O84" s="43"/>
    </row>
    <row r="85" spans="1:16" ht="30.75" customHeight="1" x14ac:dyDescent="0.25">
      <c r="A85" s="38"/>
      <c r="B85" s="38"/>
      <c r="C85" s="38"/>
      <c r="D85" s="38"/>
      <c r="F85" s="38"/>
      <c r="G85" s="38"/>
      <c r="H85" s="38"/>
      <c r="I85" s="38"/>
      <c r="J85" s="330" t="s">
        <v>39</v>
      </c>
      <c r="K85" s="330"/>
      <c r="L85" s="331"/>
      <c r="M85" s="42"/>
      <c r="N85" s="51">
        <f>'SEM48'!N111</f>
        <v>15.607638888888884</v>
      </c>
      <c r="O85" s="43"/>
    </row>
    <row r="86" spans="1:16" ht="30.75" customHeight="1" x14ac:dyDescent="0.25">
      <c r="H86" s="38"/>
      <c r="I86" s="38"/>
      <c r="J86" s="330" t="s">
        <v>40</v>
      </c>
      <c r="K86" s="330"/>
      <c r="L86" s="331"/>
      <c r="M86" s="44"/>
      <c r="N86" s="52">
        <f>N84+N85</f>
        <v>15.75069444444444</v>
      </c>
      <c r="O86" s="45"/>
    </row>
    <row r="93" spans="1:16" x14ac:dyDescent="0.25">
      <c r="F93" s="38"/>
      <c r="G93" s="38"/>
      <c r="H93" s="38"/>
      <c r="I93" s="38"/>
    </row>
    <row r="94" spans="1:16" x14ac:dyDescent="0.25">
      <c r="F94" s="38"/>
      <c r="G94" s="38"/>
      <c r="H94" s="38"/>
      <c r="I94" s="38"/>
    </row>
    <row r="95" spans="1:16" x14ac:dyDescent="0.25">
      <c r="F95" s="38"/>
      <c r="G95" s="38"/>
      <c r="H95" s="38"/>
      <c r="I95" s="38"/>
    </row>
    <row r="96" spans="1:16" x14ac:dyDescent="0.25">
      <c r="F96" s="38"/>
      <c r="G96" s="38"/>
      <c r="H96" s="38"/>
      <c r="I96" s="38"/>
    </row>
    <row r="97" spans="6:9" x14ac:dyDescent="0.25">
      <c r="F97" s="38"/>
      <c r="G97" s="38"/>
      <c r="H97" s="38"/>
      <c r="I97" s="38"/>
    </row>
    <row r="98" spans="6:9" x14ac:dyDescent="0.25">
      <c r="F98" s="38"/>
      <c r="G98" s="38"/>
      <c r="H98" s="38"/>
      <c r="I98" s="38"/>
    </row>
  </sheetData>
  <mergeCells count="116">
    <mergeCell ref="N79:N80"/>
    <mergeCell ref="O79:O80"/>
    <mergeCell ref="P79:P80"/>
    <mergeCell ref="I79:I80"/>
    <mergeCell ref="J79:J80"/>
    <mergeCell ref="K79:K80"/>
    <mergeCell ref="L79:L80"/>
    <mergeCell ref="M79:M80"/>
    <mergeCell ref="M44:M57"/>
    <mergeCell ref="N44:N57"/>
    <mergeCell ref="O44:O57"/>
    <mergeCell ref="P44:P57"/>
    <mergeCell ref="M58:M78"/>
    <mergeCell ref="N58:N78"/>
    <mergeCell ref="O58:O78"/>
    <mergeCell ref="I58:I78"/>
    <mergeCell ref="K58:K78"/>
    <mergeCell ref="J44:J57"/>
    <mergeCell ref="C79:D80"/>
    <mergeCell ref="E79:E80"/>
    <mergeCell ref="F79:F80"/>
    <mergeCell ref="G79:G80"/>
    <mergeCell ref="H79:H80"/>
    <mergeCell ref="Q6:Q7"/>
    <mergeCell ref="A1:N1"/>
    <mergeCell ref="G6:H6"/>
    <mergeCell ref="I6:J6"/>
    <mergeCell ref="K6:L6"/>
    <mergeCell ref="M6:P6"/>
    <mergeCell ref="M9:M21"/>
    <mergeCell ref="N9:N21"/>
    <mergeCell ref="O9:O21"/>
    <mergeCell ref="P9:P21"/>
    <mergeCell ref="M22:M37"/>
    <mergeCell ref="N22:N37"/>
    <mergeCell ref="O22:O37"/>
    <mergeCell ref="P22:P37"/>
    <mergeCell ref="P58:P78"/>
    <mergeCell ref="M38:M43"/>
    <mergeCell ref="N38:N43"/>
    <mergeCell ref="O38:O43"/>
    <mergeCell ref="P38:P43"/>
    <mergeCell ref="J86:L86"/>
    <mergeCell ref="J82:L82"/>
    <mergeCell ref="J83:L83"/>
    <mergeCell ref="J84:L84"/>
    <mergeCell ref="J85:L85"/>
    <mergeCell ref="A58:A78"/>
    <mergeCell ref="B9:B21"/>
    <mergeCell ref="B22:B37"/>
    <mergeCell ref="B38:B43"/>
    <mergeCell ref="B44:B57"/>
    <mergeCell ref="B58:B78"/>
    <mergeCell ref="A9:A21"/>
    <mergeCell ref="A22:A37"/>
    <mergeCell ref="A38:A43"/>
    <mergeCell ref="A44:A57"/>
    <mergeCell ref="G44:G57"/>
    <mergeCell ref="G58:G78"/>
    <mergeCell ref="H44:H57"/>
    <mergeCell ref="H58:H78"/>
    <mergeCell ref="J58:J78"/>
    <mergeCell ref="L44:L57"/>
    <mergeCell ref="L58:L78"/>
    <mergeCell ref="K44:K57"/>
    <mergeCell ref="I44:I57"/>
    <mergeCell ref="C9:D21"/>
    <mergeCell ref="C22:D37"/>
    <mergeCell ref="C38:D43"/>
    <mergeCell ref="E9:E21"/>
    <mergeCell ref="F9:F21"/>
    <mergeCell ref="E22:E37"/>
    <mergeCell ref="C44:D57"/>
    <mergeCell ref="C58:D78"/>
    <mergeCell ref="F22:F37"/>
    <mergeCell ref="E38:E43"/>
    <mergeCell ref="F38:F43"/>
    <mergeCell ref="E44:E57"/>
    <mergeCell ref="F44:F57"/>
    <mergeCell ref="E58:E78"/>
    <mergeCell ref="F58:F78"/>
    <mergeCell ref="G9:G21"/>
    <mergeCell ref="G22:G37"/>
    <mergeCell ref="G38:G43"/>
    <mergeCell ref="H22:H37"/>
    <mergeCell ref="H38:H43"/>
    <mergeCell ref="H9:H21"/>
    <mergeCell ref="J9:J21"/>
    <mergeCell ref="J22:J37"/>
    <mergeCell ref="J38:J43"/>
    <mergeCell ref="I9:I21"/>
    <mergeCell ref="I22:I37"/>
    <mergeCell ref="I38:I43"/>
    <mergeCell ref="U74:V74"/>
    <mergeCell ref="U76:V76"/>
    <mergeCell ref="U77:V77"/>
    <mergeCell ref="K22:K37"/>
    <mergeCell ref="L22:L37"/>
    <mergeCell ref="K38:K43"/>
    <mergeCell ref="L38:L43"/>
    <mergeCell ref="K9:K21"/>
    <mergeCell ref="U25:V25"/>
    <mergeCell ref="U26:V26"/>
    <mergeCell ref="U34:V34"/>
    <mergeCell ref="U35:V35"/>
    <mergeCell ref="U18:V18"/>
    <mergeCell ref="U19:V19"/>
    <mergeCell ref="L9:L21"/>
    <mergeCell ref="U41:V41"/>
    <mergeCell ref="U42:V42"/>
    <mergeCell ref="U49:V49"/>
    <mergeCell ref="U47:V47"/>
    <mergeCell ref="U48:V48"/>
    <mergeCell ref="U71:V71"/>
    <mergeCell ref="U72:V72"/>
    <mergeCell ref="U73:V73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33" orientation="landscape" r:id="rId1"/>
  <headerFooter alignWithMargins="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76">
    <pageSetUpPr fitToPage="1"/>
  </sheetPr>
  <dimension ref="A1:AF126"/>
  <sheetViews>
    <sheetView topLeftCell="L78" zoomScale="90" workbookViewId="0">
      <selection activeCell="Z93" sqref="Z93:AC93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7.1796875" customWidth="1"/>
    <col min="20" max="20" width="13.453125" customWidth="1"/>
    <col min="21" max="21" width="15.81640625" customWidth="1"/>
    <col min="23" max="23" width="12.81640625" customWidth="1"/>
    <col min="24" max="24" width="13.453125" customWidth="1"/>
    <col min="25" max="25" width="15.453125" customWidth="1"/>
  </cols>
  <sheetData>
    <row r="1" spans="1:2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9" ht="60.65" hidden="1" customHeight="1" x14ac:dyDescent="0.25"/>
    <row r="3" spans="1:29" s="3" customFormat="1" ht="12.75" customHeight="1" x14ac:dyDescent="0.25">
      <c r="K3" s="4"/>
      <c r="L3" s="4"/>
      <c r="M3" s="4"/>
      <c r="O3" s="5"/>
      <c r="P3" s="5"/>
      <c r="Q3" s="60"/>
    </row>
    <row r="4" spans="1:2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9" ht="39" customHeight="1" x14ac:dyDescent="0.35">
      <c r="A5" s="12" t="s">
        <v>121</v>
      </c>
      <c r="B5" s="13" t="s">
        <v>3</v>
      </c>
      <c r="C5" s="14">
        <f>SUM('SEM49'!B80+1)</f>
        <v>46363</v>
      </c>
      <c r="D5" s="15" t="s">
        <v>4</v>
      </c>
      <c r="E5" s="16">
        <f>SUM(B108)</f>
        <v>46369</v>
      </c>
      <c r="F5" s="17"/>
      <c r="G5" s="17"/>
      <c r="H5" s="17"/>
      <c r="I5" s="17"/>
      <c r="J5" s="17"/>
      <c r="K5" s="18"/>
      <c r="L5" s="18"/>
      <c r="P5" s="19"/>
    </row>
    <row r="6" spans="1:2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9" ht="19.5" customHeight="1" x14ac:dyDescent="0.25">
      <c r="A9" s="309" t="s">
        <v>20</v>
      </c>
      <c r="B9" s="312">
        <f>SUM(C5)</f>
        <v>46363</v>
      </c>
      <c r="C9" s="290" t="s">
        <v>606</v>
      </c>
      <c r="D9" s="292"/>
      <c r="E9" s="299"/>
      <c r="F9" s="299"/>
      <c r="G9" s="284">
        <v>0.34097222222222223</v>
      </c>
      <c r="H9" s="284">
        <v>0.5</v>
      </c>
      <c r="I9" s="287">
        <v>0.58333333333333337</v>
      </c>
      <c r="J9" s="287">
        <v>0.73958333333333337</v>
      </c>
      <c r="K9" s="299"/>
      <c r="L9" s="299"/>
      <c r="M9" s="318">
        <f>(F34-E34)+(L34-K34)</f>
        <v>0</v>
      </c>
      <c r="N9" s="386">
        <f>(H9-G9)</f>
        <v>0.15902777777777777</v>
      </c>
      <c r="O9" s="324">
        <f>(J9-I9)</f>
        <v>0.15625</v>
      </c>
      <c r="P9" s="327">
        <f>SUM(M9:O34)</f>
        <v>0.31527777777777777</v>
      </c>
      <c r="R9" t="s">
        <v>176</v>
      </c>
      <c r="S9" s="34" t="s">
        <v>28</v>
      </c>
      <c r="U9" s="34"/>
      <c r="W9" s="34"/>
    </row>
    <row r="10" spans="1:29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87"/>
      <c r="O10" s="325"/>
      <c r="P10" s="328"/>
      <c r="S10" s="34" t="s">
        <v>175</v>
      </c>
      <c r="W10" s="34"/>
    </row>
    <row r="11" spans="1:29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87"/>
      <c r="O11" s="325"/>
      <c r="P11" s="328"/>
      <c r="S11" s="34" t="s">
        <v>208</v>
      </c>
      <c r="W11" s="168"/>
    </row>
    <row r="12" spans="1:29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87"/>
      <c r="O12" s="325"/>
      <c r="P12" s="328"/>
      <c r="S12" s="34"/>
      <c r="T12" t="s">
        <v>559</v>
      </c>
      <c r="U12" s="281" t="s">
        <v>557</v>
      </c>
      <c r="V12" s="281"/>
      <c r="W12" s="198" t="s">
        <v>153</v>
      </c>
      <c r="X12" s="220" t="s">
        <v>201</v>
      </c>
      <c r="Y12" s="219">
        <v>1026124</v>
      </c>
      <c r="Z12" s="195" t="s">
        <v>348</v>
      </c>
      <c r="AA12" s="189"/>
      <c r="AB12" s="189"/>
      <c r="AC12" s="189"/>
    </row>
    <row r="13" spans="1:29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87"/>
      <c r="O13" s="325"/>
      <c r="P13" s="328"/>
      <c r="U13" t="s">
        <v>592</v>
      </c>
    </row>
    <row r="14" spans="1:29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87"/>
      <c r="O14" s="325"/>
      <c r="P14" s="328"/>
      <c r="T14" s="34" t="s">
        <v>560</v>
      </c>
      <c r="U14" s="281" t="s">
        <v>558</v>
      </c>
      <c r="V14" s="281"/>
      <c r="W14" s="198" t="s">
        <v>153</v>
      </c>
      <c r="X14" s="220" t="s">
        <v>201</v>
      </c>
      <c r="Y14" s="219">
        <v>1026124</v>
      </c>
    </row>
    <row r="15" spans="1:29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87"/>
      <c r="O15" s="325"/>
      <c r="P15" s="328"/>
      <c r="R15" t="s">
        <v>299</v>
      </c>
      <c r="S15" s="34" t="s">
        <v>28</v>
      </c>
    </row>
    <row r="16" spans="1:29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87"/>
      <c r="O16" s="325"/>
      <c r="P16" s="328"/>
      <c r="S16" t="s">
        <v>300</v>
      </c>
    </row>
    <row r="17" spans="1:29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87"/>
      <c r="O17" s="325"/>
      <c r="P17" s="328"/>
      <c r="S17" s="34" t="s">
        <v>578</v>
      </c>
      <c r="V17" s="198" t="s">
        <v>153</v>
      </c>
      <c r="W17" s="220" t="s">
        <v>201</v>
      </c>
      <c r="X17" s="219">
        <v>1026233</v>
      </c>
      <c r="Y17" s="195" t="s">
        <v>260</v>
      </c>
      <c r="Z17" s="189"/>
      <c r="AA17" s="189"/>
    </row>
    <row r="18" spans="1:29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87"/>
      <c r="O18" s="325"/>
      <c r="P18" s="328"/>
      <c r="S18" s="34" t="s">
        <v>584</v>
      </c>
      <c r="V18" s="198" t="s">
        <v>153</v>
      </c>
      <c r="W18" s="220" t="s">
        <v>201</v>
      </c>
      <c r="X18" s="219">
        <v>1026237</v>
      </c>
      <c r="Y18" s="195" t="s">
        <v>260</v>
      </c>
      <c r="Z18" s="189"/>
      <c r="AA18" s="189"/>
    </row>
    <row r="19" spans="1:29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87"/>
      <c r="O19" s="325"/>
      <c r="P19" s="328"/>
      <c r="R19" s="34"/>
      <c r="S19" s="34" t="s">
        <v>593</v>
      </c>
      <c r="V19" s="281" t="s">
        <v>594</v>
      </c>
      <c r="W19" s="281"/>
      <c r="X19" s="198" t="s">
        <v>153</v>
      </c>
      <c r="Y19" s="220" t="s">
        <v>201</v>
      </c>
      <c r="Z19" s="219">
        <v>1026270</v>
      </c>
      <c r="AA19" s="195" t="s">
        <v>260</v>
      </c>
      <c r="AB19" s="189"/>
      <c r="AC19" s="189"/>
    </row>
    <row r="20" spans="1:29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87"/>
      <c r="O20" s="325"/>
      <c r="P20" s="328"/>
      <c r="R20" s="34"/>
      <c r="S20" s="34" t="s">
        <v>595</v>
      </c>
      <c r="V20" s="281" t="s">
        <v>596</v>
      </c>
      <c r="W20" s="281"/>
      <c r="X20" s="198" t="s">
        <v>153</v>
      </c>
      <c r="Y20" s="220" t="s">
        <v>201</v>
      </c>
      <c r="Z20" s="219">
        <v>1026271</v>
      </c>
      <c r="AA20" s="195" t="s">
        <v>260</v>
      </c>
      <c r="AB20" s="189"/>
      <c r="AC20" s="189"/>
    </row>
    <row r="21" spans="1:29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87"/>
      <c r="O21" s="325"/>
      <c r="P21" s="328"/>
      <c r="R21" s="34"/>
      <c r="S21" s="34"/>
    </row>
    <row r="22" spans="1:29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87"/>
      <c r="O22" s="325"/>
      <c r="P22" s="328"/>
      <c r="R22" s="34"/>
      <c r="S22" s="34" t="s">
        <v>597</v>
      </c>
      <c r="U22" s="281" t="s">
        <v>598</v>
      </c>
      <c r="V22" s="281"/>
      <c r="W22" s="184" t="s">
        <v>151</v>
      </c>
      <c r="X22" s="216" t="s">
        <v>201</v>
      </c>
      <c r="Y22" s="224">
        <v>1026272</v>
      </c>
      <c r="Z22" s="195" t="s">
        <v>599</v>
      </c>
      <c r="AA22" s="189"/>
      <c r="AB22" s="189"/>
    </row>
    <row r="23" spans="1:29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87"/>
      <c r="O23" s="325"/>
      <c r="P23" s="328"/>
      <c r="R23" s="34"/>
      <c r="T23" s="189" t="s">
        <v>600</v>
      </c>
      <c r="U23" s="189"/>
      <c r="V23" s="189"/>
      <c r="W23" s="189"/>
      <c r="X23" s="189"/>
    </row>
    <row r="24" spans="1:29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87"/>
      <c r="O24" s="325"/>
      <c r="P24" s="328"/>
      <c r="R24" s="34"/>
      <c r="S24" t="s">
        <v>602</v>
      </c>
      <c r="U24" s="281" t="s">
        <v>603</v>
      </c>
      <c r="V24" s="281"/>
      <c r="W24" s="198" t="s">
        <v>153</v>
      </c>
      <c r="X24" s="220" t="s">
        <v>201</v>
      </c>
      <c r="Y24" s="219">
        <v>1026277</v>
      </c>
      <c r="Z24" s="195" t="s">
        <v>322</v>
      </c>
      <c r="AA24" s="189"/>
      <c r="AB24" s="189"/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0"/>
      <c r="L25" s="300"/>
      <c r="M25" s="319"/>
      <c r="N25" s="387"/>
      <c r="O25" s="325"/>
      <c r="P25" s="328"/>
      <c r="R25" s="34" t="s">
        <v>172</v>
      </c>
      <c r="S25" s="34" t="s">
        <v>28</v>
      </c>
    </row>
    <row r="26" spans="1:29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0"/>
      <c r="L26" s="300"/>
      <c r="M26" s="319"/>
      <c r="N26" s="387"/>
      <c r="O26" s="325"/>
      <c r="P26" s="328"/>
      <c r="R26" s="34"/>
      <c r="S26" s="34" t="s">
        <v>181</v>
      </c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87"/>
      <c r="O27" s="325"/>
      <c r="P27" s="328"/>
      <c r="R27" s="34"/>
      <c r="S27" t="s">
        <v>601</v>
      </c>
      <c r="X27" s="198" t="s">
        <v>153</v>
      </c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87"/>
      <c r="O28" s="325"/>
      <c r="P28" s="328"/>
      <c r="R28" s="34"/>
      <c r="S28" t="s">
        <v>604</v>
      </c>
      <c r="W28" s="184" t="s">
        <v>151</v>
      </c>
    </row>
    <row r="29" spans="1:29" ht="19.5" customHeight="1" x14ac:dyDescent="0.3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87"/>
      <c r="O29" s="325"/>
      <c r="P29" s="328"/>
      <c r="R29" s="34"/>
      <c r="T29" s="228" t="s">
        <v>605</v>
      </c>
    </row>
    <row r="30" spans="1:29" ht="19.5" customHeight="1" x14ac:dyDescent="0.3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87"/>
      <c r="O30" s="325"/>
      <c r="P30" s="328"/>
      <c r="R30" s="34"/>
      <c r="S30" s="34" t="s">
        <v>609</v>
      </c>
      <c r="T30" s="228"/>
      <c r="V30" s="198" t="s">
        <v>153</v>
      </c>
      <c r="W30" s="216" t="s">
        <v>201</v>
      </c>
      <c r="X30" s="224">
        <v>1026292</v>
      </c>
    </row>
    <row r="31" spans="1:29" ht="19.5" customHeight="1" x14ac:dyDescent="0.3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87"/>
      <c r="O31" s="325"/>
      <c r="P31" s="328"/>
      <c r="R31" s="34" t="s">
        <v>133</v>
      </c>
      <c r="S31" s="34" t="s">
        <v>24</v>
      </c>
      <c r="T31" s="228"/>
    </row>
    <row r="32" spans="1:29" ht="19.5" customHeight="1" x14ac:dyDescent="0.3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87"/>
      <c r="O32" s="325"/>
      <c r="P32" s="328"/>
      <c r="R32" s="34"/>
      <c r="S32" s="34" t="s">
        <v>154</v>
      </c>
      <c r="T32" s="228"/>
    </row>
    <row r="33" spans="1:29" ht="19.5" customHeight="1" x14ac:dyDescent="0.3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87"/>
      <c r="O33" s="325"/>
      <c r="P33" s="328"/>
      <c r="R33" s="34"/>
      <c r="S33" s="34" t="s">
        <v>607</v>
      </c>
      <c r="T33" s="228"/>
      <c r="U33" s="280" t="s">
        <v>608</v>
      </c>
      <c r="V33" s="281"/>
      <c r="W33" s="198" t="s">
        <v>153</v>
      </c>
      <c r="X33" s="216" t="s">
        <v>201</v>
      </c>
      <c r="Y33" s="224">
        <v>1026290</v>
      </c>
      <c r="Z33" s="203" t="s">
        <v>348</v>
      </c>
      <c r="AA33" s="188"/>
      <c r="AB33" s="188"/>
      <c r="AC33" s="188"/>
    </row>
    <row r="34" spans="1:29" ht="19.5" customHeight="1" x14ac:dyDescent="0.25">
      <c r="A34" s="311"/>
      <c r="B34" s="314"/>
      <c r="C34" s="296"/>
      <c r="D34" s="298"/>
      <c r="E34" s="301"/>
      <c r="F34" s="301"/>
      <c r="G34" s="286"/>
      <c r="H34" s="286"/>
      <c r="I34" s="289"/>
      <c r="J34" s="289"/>
      <c r="K34" s="301"/>
      <c r="L34" s="301"/>
      <c r="M34" s="320"/>
      <c r="N34" s="388"/>
      <c r="O34" s="326"/>
      <c r="P34" s="329"/>
      <c r="Q34" s="62">
        <v>0.29166666666666669</v>
      </c>
    </row>
    <row r="35" spans="1:29" ht="19.5" customHeight="1" x14ac:dyDescent="0.25">
      <c r="A35" s="309" t="s">
        <v>22</v>
      </c>
      <c r="B35" s="312">
        <f>SUM(B9+1)</f>
        <v>46364</v>
      </c>
      <c r="C35" s="290" t="s">
        <v>617</v>
      </c>
      <c r="D35" s="292"/>
      <c r="E35" s="299"/>
      <c r="F35" s="299"/>
      <c r="G35" s="284">
        <v>0.32361111111111113</v>
      </c>
      <c r="H35" s="284">
        <v>0.51041666666666663</v>
      </c>
      <c r="I35" s="287">
        <v>0.5625</v>
      </c>
      <c r="J35" s="287">
        <v>0.73472222222222228</v>
      </c>
      <c r="K35" s="299"/>
      <c r="L35" s="299"/>
      <c r="M35" s="318">
        <f>(F55-E55)+(L55-K55)</f>
        <v>0</v>
      </c>
      <c r="N35" s="386">
        <f>(H35-G35)</f>
        <v>0.1868055555555555</v>
      </c>
      <c r="O35" s="324">
        <f>(J35-I35)</f>
        <v>0.17222222222222228</v>
      </c>
      <c r="P35" s="327">
        <f>SUM(M35:O55)</f>
        <v>0.35902777777777778</v>
      </c>
      <c r="R35" t="s">
        <v>610</v>
      </c>
      <c r="S35" s="34" t="s">
        <v>33</v>
      </c>
      <c r="W35" s="1"/>
    </row>
    <row r="36" spans="1:29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87"/>
      <c r="O36" s="325"/>
      <c r="P36" s="328"/>
      <c r="S36" t="s">
        <v>611</v>
      </c>
      <c r="W36" s="198" t="s">
        <v>153</v>
      </c>
    </row>
    <row r="37" spans="1:29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87"/>
      <c r="O37" s="325"/>
      <c r="P37" s="328"/>
      <c r="R37" t="s">
        <v>612</v>
      </c>
      <c r="S37" t="s">
        <v>28</v>
      </c>
    </row>
    <row r="38" spans="1:29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87"/>
      <c r="O38" s="325"/>
      <c r="P38" s="328"/>
      <c r="S38" t="s">
        <v>169</v>
      </c>
      <c r="U38" s="198" t="s">
        <v>153</v>
      </c>
    </row>
    <row r="39" spans="1:29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87"/>
      <c r="O39" s="325"/>
      <c r="P39" s="328"/>
      <c r="R39" t="s">
        <v>142</v>
      </c>
      <c r="S39" t="s">
        <v>28</v>
      </c>
    </row>
    <row r="40" spans="1:29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87"/>
      <c r="O40" s="325"/>
      <c r="P40" s="328"/>
      <c r="S40" t="s">
        <v>613</v>
      </c>
      <c r="X40" s="184" t="s">
        <v>151</v>
      </c>
    </row>
    <row r="41" spans="1:29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87"/>
      <c r="O41" s="325"/>
      <c r="P41" s="328"/>
      <c r="R41" s="34"/>
      <c r="S41" s="34" t="s">
        <v>614</v>
      </c>
      <c r="X41" s="184" t="s">
        <v>151</v>
      </c>
    </row>
    <row r="42" spans="1:29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87"/>
      <c r="O42" s="325"/>
      <c r="P42" s="328"/>
      <c r="R42" s="34"/>
      <c r="S42" s="34" t="s">
        <v>620</v>
      </c>
    </row>
    <row r="43" spans="1:29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87"/>
      <c r="O43" s="325"/>
      <c r="P43" s="328"/>
      <c r="R43" s="34"/>
      <c r="S43" s="34"/>
      <c r="T43" s="34" t="s">
        <v>622</v>
      </c>
      <c r="U43" s="280" t="s">
        <v>621</v>
      </c>
      <c r="V43" s="281"/>
      <c r="X43" s="198" t="s">
        <v>153</v>
      </c>
    </row>
    <row r="44" spans="1:29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87"/>
      <c r="O44" s="325"/>
      <c r="P44" s="328"/>
      <c r="R44" s="34" t="s">
        <v>233</v>
      </c>
      <c r="S44" s="34" t="s">
        <v>24</v>
      </c>
    </row>
    <row r="45" spans="1:29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87"/>
      <c r="O45" s="325"/>
      <c r="P45" s="328"/>
      <c r="R45" s="34"/>
      <c r="S45" s="34" t="s">
        <v>234</v>
      </c>
    </row>
    <row r="46" spans="1:29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87"/>
      <c r="O46" s="325"/>
      <c r="P46" s="328"/>
      <c r="S46" s="34" t="s">
        <v>615</v>
      </c>
      <c r="W46" s="198" t="s">
        <v>153</v>
      </c>
    </row>
    <row r="47" spans="1:29" ht="19.5" customHeight="1" x14ac:dyDescent="0.25">
      <c r="A47" s="310"/>
      <c r="B47" s="313"/>
      <c r="C47" s="293"/>
      <c r="D47" s="295"/>
      <c r="E47" s="300"/>
      <c r="F47" s="300"/>
      <c r="G47" s="285"/>
      <c r="H47" s="285"/>
      <c r="I47" s="288"/>
      <c r="J47" s="288"/>
      <c r="K47" s="300"/>
      <c r="L47" s="300"/>
      <c r="M47" s="319"/>
      <c r="N47" s="387"/>
      <c r="O47" s="325"/>
      <c r="P47" s="328"/>
      <c r="S47" s="34" t="s">
        <v>618</v>
      </c>
    </row>
    <row r="48" spans="1:29" ht="19.5" customHeight="1" x14ac:dyDescent="0.25">
      <c r="A48" s="310"/>
      <c r="B48" s="313"/>
      <c r="C48" s="293"/>
      <c r="D48" s="295"/>
      <c r="E48" s="300"/>
      <c r="F48" s="300"/>
      <c r="G48" s="285"/>
      <c r="H48" s="285"/>
      <c r="I48" s="288"/>
      <c r="J48" s="288"/>
      <c r="K48" s="300"/>
      <c r="L48" s="300"/>
      <c r="M48" s="319"/>
      <c r="N48" s="387"/>
      <c r="O48" s="325"/>
      <c r="P48" s="328"/>
      <c r="R48" s="34" t="s">
        <v>172</v>
      </c>
      <c r="S48" s="34" t="s">
        <v>24</v>
      </c>
    </row>
    <row r="49" spans="1:29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87"/>
      <c r="O49" s="325"/>
      <c r="P49" s="328"/>
      <c r="S49" s="34" t="s">
        <v>191</v>
      </c>
    </row>
    <row r="50" spans="1:29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87"/>
      <c r="O50" s="325"/>
      <c r="P50" s="328"/>
      <c r="S50" s="34" t="s">
        <v>183</v>
      </c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87"/>
      <c r="O51" s="325"/>
      <c r="P51" s="328"/>
      <c r="S51" s="34"/>
      <c r="T51" s="34" t="s">
        <v>161</v>
      </c>
      <c r="U51" s="280" t="s">
        <v>247</v>
      </c>
      <c r="V51" s="281"/>
      <c r="W51" s="198" t="s">
        <v>153</v>
      </c>
      <c r="X51" s="220" t="s">
        <v>201</v>
      </c>
      <c r="Y51" s="219">
        <v>1026309</v>
      </c>
      <c r="Z51" s="195" t="s">
        <v>348</v>
      </c>
      <c r="AA51" s="189"/>
      <c r="AB51" s="189"/>
      <c r="AC51" s="189"/>
    </row>
    <row r="52" spans="1:29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87"/>
      <c r="O52" s="325"/>
      <c r="P52" s="328"/>
      <c r="S52" s="34"/>
      <c r="T52" s="34"/>
      <c r="U52" s="168" t="s">
        <v>619</v>
      </c>
      <c r="V52" s="1"/>
      <c r="X52" s="174"/>
      <c r="Y52" s="34"/>
    </row>
    <row r="53" spans="1:29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87"/>
      <c r="O53" s="325"/>
      <c r="P53" s="328"/>
      <c r="S53" s="34"/>
      <c r="T53" s="34" t="s">
        <v>160</v>
      </c>
      <c r="U53" s="280" t="s">
        <v>236</v>
      </c>
      <c r="V53" s="280"/>
      <c r="W53" s="198" t="s">
        <v>153</v>
      </c>
      <c r="X53" s="220" t="s">
        <v>201</v>
      </c>
      <c r="Y53" s="219">
        <v>1026309</v>
      </c>
      <c r="Z53" s="195" t="s">
        <v>348</v>
      </c>
      <c r="AA53" s="189"/>
      <c r="AB53" s="189"/>
      <c r="AC53" s="189"/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87"/>
      <c r="O54" s="325"/>
      <c r="P54" s="328"/>
      <c r="S54" s="34"/>
      <c r="U54" s="168" t="s">
        <v>374</v>
      </c>
    </row>
    <row r="55" spans="1:29" ht="19.5" customHeight="1" x14ac:dyDescent="0.25">
      <c r="A55" s="311"/>
      <c r="B55" s="314"/>
      <c r="C55" s="296"/>
      <c r="D55" s="298"/>
      <c r="E55" s="301"/>
      <c r="F55" s="301"/>
      <c r="G55" s="286"/>
      <c r="H55" s="286"/>
      <c r="I55" s="289"/>
      <c r="J55" s="289"/>
      <c r="K55" s="301"/>
      <c r="L55" s="301"/>
      <c r="M55" s="320"/>
      <c r="N55" s="388"/>
      <c r="O55" s="326"/>
      <c r="P55" s="329"/>
      <c r="Q55" s="62">
        <v>0.29166666666666669</v>
      </c>
    </row>
    <row r="56" spans="1:29" ht="19.5" customHeight="1" x14ac:dyDescent="0.25">
      <c r="A56" s="309" t="s">
        <v>26</v>
      </c>
      <c r="B56" s="312">
        <f>SUM(B35+1)</f>
        <v>46365</v>
      </c>
      <c r="C56" s="290" t="s">
        <v>142</v>
      </c>
      <c r="D56" s="292"/>
      <c r="E56" s="299"/>
      <c r="F56" s="299"/>
      <c r="G56" s="284">
        <v>0.29444444444444445</v>
      </c>
      <c r="H56" s="284">
        <v>0.52083333333333337</v>
      </c>
      <c r="I56" s="287">
        <v>0.54166666666666663</v>
      </c>
      <c r="J56" s="287">
        <v>0.59722222222222221</v>
      </c>
      <c r="K56" s="299"/>
      <c r="L56" s="299"/>
      <c r="M56" s="318">
        <f>(F67-E67)+(L67-K67)</f>
        <v>0</v>
      </c>
      <c r="N56" s="386">
        <f>(H56-G56)</f>
        <v>0.22638888888888892</v>
      </c>
      <c r="O56" s="324">
        <f>(J56-I56)</f>
        <v>5.555555555555558E-2</v>
      </c>
      <c r="P56" s="327">
        <f>SUM(M56:O67)</f>
        <v>0.2819444444444445</v>
      </c>
      <c r="R56" t="s">
        <v>142</v>
      </c>
      <c r="S56" t="s">
        <v>29</v>
      </c>
    </row>
    <row r="57" spans="1:29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87"/>
      <c r="O57" s="325"/>
      <c r="P57" s="328"/>
      <c r="S57" t="s">
        <v>613</v>
      </c>
      <c r="X57" s="184" t="s">
        <v>151</v>
      </c>
      <c r="Y57" s="1"/>
    </row>
    <row r="58" spans="1:29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87"/>
      <c r="O58" s="325"/>
      <c r="P58" s="328"/>
      <c r="R58" s="34"/>
      <c r="S58" s="34" t="s">
        <v>614</v>
      </c>
      <c r="X58" s="184" t="s">
        <v>151</v>
      </c>
      <c r="Y58" s="1"/>
    </row>
    <row r="59" spans="1:29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87"/>
      <c r="O59" s="325"/>
      <c r="P59" s="328"/>
      <c r="S59" s="34" t="s">
        <v>623</v>
      </c>
      <c r="V59" s="198" t="s">
        <v>153</v>
      </c>
      <c r="Y59" s="1"/>
    </row>
    <row r="60" spans="1:29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87"/>
      <c r="O60" s="325"/>
      <c r="P60" s="328"/>
      <c r="S60" s="34" t="s">
        <v>626</v>
      </c>
      <c r="V60" s="198" t="s">
        <v>153</v>
      </c>
      <c r="Y60" s="1"/>
    </row>
    <row r="61" spans="1:29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87"/>
      <c r="O61" s="325"/>
      <c r="P61" s="328"/>
      <c r="R61" t="s">
        <v>299</v>
      </c>
      <c r="S61" s="34" t="s">
        <v>28</v>
      </c>
      <c r="W61" s="1"/>
      <c r="Y61" s="1"/>
    </row>
    <row r="62" spans="1:29" ht="19.5" customHeight="1" x14ac:dyDescent="0.25">
      <c r="A62" s="310"/>
      <c r="B62" s="313"/>
      <c r="C62" s="293"/>
      <c r="D62" s="295"/>
      <c r="E62" s="300"/>
      <c r="F62" s="300"/>
      <c r="G62" s="285"/>
      <c r="H62" s="285"/>
      <c r="I62" s="288"/>
      <c r="J62" s="288"/>
      <c r="K62" s="300"/>
      <c r="L62" s="300"/>
      <c r="M62" s="319"/>
      <c r="N62" s="387"/>
      <c r="O62" s="325"/>
      <c r="P62" s="328"/>
      <c r="S62" t="s">
        <v>300</v>
      </c>
      <c r="W62" s="1"/>
      <c r="Y62" s="1"/>
    </row>
    <row r="63" spans="1:29" ht="19.5" customHeight="1" x14ac:dyDescent="0.25">
      <c r="A63" s="310"/>
      <c r="B63" s="313"/>
      <c r="C63" s="293"/>
      <c r="D63" s="295"/>
      <c r="E63" s="300"/>
      <c r="F63" s="300"/>
      <c r="G63" s="285"/>
      <c r="H63" s="285"/>
      <c r="I63" s="288"/>
      <c r="J63" s="288"/>
      <c r="K63" s="300"/>
      <c r="L63" s="300"/>
      <c r="M63" s="319"/>
      <c r="N63" s="387"/>
      <c r="O63" s="325"/>
      <c r="P63" s="328"/>
      <c r="S63" s="34" t="s">
        <v>597</v>
      </c>
      <c r="U63" s="281" t="s">
        <v>598</v>
      </c>
      <c r="V63" s="281"/>
      <c r="W63" s="198" t="s">
        <v>153</v>
      </c>
      <c r="X63" s="220" t="s">
        <v>201</v>
      </c>
      <c r="Y63" s="219">
        <v>1026272</v>
      </c>
      <c r="Z63" s="195" t="s">
        <v>260</v>
      </c>
      <c r="AA63" s="189"/>
      <c r="AB63" s="189"/>
    </row>
    <row r="64" spans="1:29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87"/>
      <c r="O64" s="325"/>
      <c r="P64" s="328"/>
      <c r="S64" s="34" t="s">
        <v>139</v>
      </c>
      <c r="U64" s="281" t="s">
        <v>624</v>
      </c>
      <c r="V64" s="281"/>
      <c r="W64" s="198" t="s">
        <v>153</v>
      </c>
      <c r="X64" s="220" t="s">
        <v>201</v>
      </c>
      <c r="Y64" s="219">
        <v>1026324</v>
      </c>
      <c r="Z64" s="195" t="s">
        <v>625</v>
      </c>
      <c r="AA64" s="189"/>
      <c r="AB64" s="189"/>
    </row>
    <row r="65" spans="1:32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87"/>
      <c r="O65" s="325"/>
      <c r="P65" s="328"/>
      <c r="S65" s="34"/>
      <c r="W65" s="1"/>
      <c r="Y65" s="1"/>
    </row>
    <row r="66" spans="1:32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87"/>
      <c r="O66" s="325"/>
      <c r="P66" s="328"/>
      <c r="W66" s="1"/>
      <c r="Y66" s="1"/>
    </row>
    <row r="67" spans="1:32" ht="19.5" customHeight="1" x14ac:dyDescent="0.25">
      <c r="A67" s="311"/>
      <c r="B67" s="314"/>
      <c r="C67" s="296"/>
      <c r="D67" s="298"/>
      <c r="E67" s="301"/>
      <c r="F67" s="301"/>
      <c r="G67" s="286"/>
      <c r="H67" s="286"/>
      <c r="I67" s="289"/>
      <c r="J67" s="289"/>
      <c r="K67" s="301"/>
      <c r="L67" s="301"/>
      <c r="M67" s="320"/>
      <c r="N67" s="388"/>
      <c r="O67" s="326"/>
      <c r="P67" s="329"/>
      <c r="Q67" s="62">
        <v>0.29166666666666669</v>
      </c>
    </row>
    <row r="68" spans="1:32" ht="19.5" customHeight="1" x14ac:dyDescent="0.25">
      <c r="A68" s="309" t="s">
        <v>30</v>
      </c>
      <c r="B68" s="312">
        <f>SUM(B56+1)</f>
        <v>46366</v>
      </c>
      <c r="C68" s="290" t="s">
        <v>629</v>
      </c>
      <c r="D68" s="292"/>
      <c r="E68" s="299"/>
      <c r="F68" s="299"/>
      <c r="G68" s="284">
        <v>0.36736111111111114</v>
      </c>
      <c r="H68" s="284">
        <v>0.52083333333333337</v>
      </c>
      <c r="I68" s="287">
        <v>0.5625</v>
      </c>
      <c r="J68" s="287">
        <v>0.73611111111111116</v>
      </c>
      <c r="K68" s="299"/>
      <c r="L68" s="299"/>
      <c r="M68" s="318">
        <f>(F82-E82)+(L82-K82)</f>
        <v>0</v>
      </c>
      <c r="N68" s="386">
        <f>(H68-G68)</f>
        <v>0.15347222222222223</v>
      </c>
      <c r="O68" s="324">
        <f>(J68-I68)</f>
        <v>0.17361111111111116</v>
      </c>
      <c r="P68" s="327">
        <f>SUM(M68:O82)</f>
        <v>0.32708333333333339</v>
      </c>
      <c r="R68" s="34" t="s">
        <v>233</v>
      </c>
      <c r="S68" s="34" t="s">
        <v>23</v>
      </c>
    </row>
    <row r="69" spans="1:32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87"/>
      <c r="O69" s="325"/>
      <c r="P69" s="328"/>
      <c r="S69" s="34" t="s">
        <v>234</v>
      </c>
    </row>
    <row r="70" spans="1:32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87"/>
      <c r="O70" s="325"/>
      <c r="P70" s="328"/>
      <c r="S70" s="34" t="s">
        <v>616</v>
      </c>
      <c r="V70" s="198" t="s">
        <v>153</v>
      </c>
      <c r="W70" s="220" t="s">
        <v>201</v>
      </c>
      <c r="X70" s="219">
        <v>1023621</v>
      </c>
      <c r="Y70" s="195" t="s">
        <v>257</v>
      </c>
      <c r="Z70" s="189"/>
      <c r="AA70" s="189"/>
    </row>
    <row r="71" spans="1:32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87"/>
      <c r="O71" s="325"/>
      <c r="P71" s="328"/>
      <c r="S71" s="34"/>
      <c r="V71" s="34"/>
      <c r="W71" s="216" t="s">
        <v>201</v>
      </c>
      <c r="X71" s="224">
        <v>1025403</v>
      </c>
      <c r="Y71" s="34" t="s">
        <v>632</v>
      </c>
    </row>
    <row r="72" spans="1:32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87"/>
      <c r="O72" s="325"/>
      <c r="P72" s="328"/>
      <c r="R72" t="s">
        <v>142</v>
      </c>
      <c r="S72" s="34" t="s">
        <v>28</v>
      </c>
    </row>
    <row r="73" spans="1:32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87"/>
      <c r="O73" s="325"/>
      <c r="P73" s="328"/>
      <c r="S73" t="s">
        <v>613</v>
      </c>
      <c r="X73" s="186" t="s">
        <v>638</v>
      </c>
    </row>
    <row r="74" spans="1:32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87"/>
      <c r="O74" s="325"/>
      <c r="P74" s="328"/>
      <c r="R74" s="34"/>
      <c r="S74" s="34" t="s">
        <v>614</v>
      </c>
      <c r="X74" s="198" t="s">
        <v>153</v>
      </c>
      <c r="Y74" s="203" t="s">
        <v>639</v>
      </c>
      <c r="Z74" s="188"/>
      <c r="AA74" s="188"/>
      <c r="AB74" s="188"/>
      <c r="AC74" s="188"/>
      <c r="AD74" s="188"/>
      <c r="AE74" s="188"/>
      <c r="AF74" s="188"/>
    </row>
    <row r="75" spans="1:32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87"/>
      <c r="O75" s="325"/>
      <c r="P75" s="328"/>
      <c r="S75" s="34" t="s">
        <v>627</v>
      </c>
      <c r="W75" t="s">
        <v>24</v>
      </c>
    </row>
    <row r="76" spans="1:32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87"/>
      <c r="O76" s="325"/>
      <c r="P76" s="328"/>
      <c r="R76" t="s">
        <v>220</v>
      </c>
      <c r="S76" s="34" t="s">
        <v>24</v>
      </c>
    </row>
    <row r="77" spans="1:32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87"/>
      <c r="O77" s="325"/>
      <c r="P77" s="328"/>
      <c r="S77" s="34" t="s">
        <v>221</v>
      </c>
    </row>
    <row r="78" spans="1:32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87"/>
      <c r="O78" s="325"/>
      <c r="P78" s="328"/>
      <c r="S78" s="34" t="s">
        <v>628</v>
      </c>
      <c r="V78" s="198" t="s">
        <v>153</v>
      </c>
    </row>
    <row r="79" spans="1:32" ht="19.5" customHeight="1" x14ac:dyDescent="0.25">
      <c r="A79" s="310"/>
      <c r="B79" s="313"/>
      <c r="C79" s="293"/>
      <c r="D79" s="295"/>
      <c r="E79" s="300"/>
      <c r="F79" s="300"/>
      <c r="G79" s="285"/>
      <c r="H79" s="285"/>
      <c r="I79" s="288"/>
      <c r="J79" s="288"/>
      <c r="K79" s="300"/>
      <c r="L79" s="300"/>
      <c r="M79" s="319"/>
      <c r="N79" s="387"/>
      <c r="O79" s="325"/>
      <c r="P79" s="328"/>
      <c r="R79" s="34" t="s">
        <v>133</v>
      </c>
      <c r="S79" s="34" t="s">
        <v>24</v>
      </c>
    </row>
    <row r="80" spans="1:32" ht="19.5" customHeight="1" x14ac:dyDescent="0.25">
      <c r="A80" s="310"/>
      <c r="B80" s="313"/>
      <c r="C80" s="293"/>
      <c r="D80" s="295"/>
      <c r="E80" s="300"/>
      <c r="F80" s="300"/>
      <c r="G80" s="285"/>
      <c r="H80" s="285"/>
      <c r="I80" s="288"/>
      <c r="J80" s="288"/>
      <c r="K80" s="300"/>
      <c r="L80" s="300"/>
      <c r="M80" s="319"/>
      <c r="N80" s="387"/>
      <c r="O80" s="325"/>
      <c r="P80" s="328"/>
      <c r="R80" s="34"/>
      <c r="S80" s="34" t="s">
        <v>630</v>
      </c>
    </row>
    <row r="81" spans="1:29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87"/>
      <c r="O81" s="325"/>
      <c r="P81" s="328"/>
      <c r="R81" s="34"/>
      <c r="S81" s="34" t="s">
        <v>631</v>
      </c>
      <c r="X81" s="198" t="s">
        <v>153</v>
      </c>
      <c r="Y81" s="216" t="s">
        <v>201</v>
      </c>
      <c r="Z81" s="224">
        <v>1026376</v>
      </c>
      <c r="AA81" s="203" t="s">
        <v>382</v>
      </c>
      <c r="AB81" s="188"/>
      <c r="AC81" s="188"/>
    </row>
    <row r="82" spans="1:29" ht="19.5" customHeight="1" x14ac:dyDescent="0.25">
      <c r="A82" s="311"/>
      <c r="B82" s="314"/>
      <c r="C82" s="296"/>
      <c r="D82" s="298"/>
      <c r="E82" s="301"/>
      <c r="F82" s="301"/>
      <c r="G82" s="286"/>
      <c r="H82" s="286"/>
      <c r="I82" s="289"/>
      <c r="J82" s="289"/>
      <c r="K82" s="301"/>
      <c r="L82" s="301"/>
      <c r="M82" s="320"/>
      <c r="N82" s="388"/>
      <c r="O82" s="326"/>
      <c r="P82" s="329"/>
      <c r="Q82" s="62">
        <v>0.29166666666666669</v>
      </c>
      <c r="R82" s="34"/>
    </row>
    <row r="83" spans="1:29" ht="19.5" customHeight="1" x14ac:dyDescent="0.25">
      <c r="A83" s="309" t="s">
        <v>31</v>
      </c>
      <c r="B83" s="312">
        <f>SUM(B68+1)</f>
        <v>46367</v>
      </c>
      <c r="C83" s="290" t="s">
        <v>233</v>
      </c>
      <c r="D83" s="292"/>
      <c r="E83" s="299"/>
      <c r="F83" s="299"/>
      <c r="G83" s="284">
        <v>0.36388888888888887</v>
      </c>
      <c r="H83" s="284">
        <v>0.52083333333333337</v>
      </c>
      <c r="I83" s="287">
        <v>0.5625</v>
      </c>
      <c r="J83" s="287">
        <v>0.66666666666666663</v>
      </c>
      <c r="K83" s="299"/>
      <c r="L83" s="299"/>
      <c r="M83" s="318">
        <f>(F106-E106)+(L106-K106)</f>
        <v>0</v>
      </c>
      <c r="N83" s="386">
        <f>(H83-G83)</f>
        <v>0.1569444444444445</v>
      </c>
      <c r="O83" s="324">
        <f>(J83-I83)</f>
        <v>0.10416666666666663</v>
      </c>
      <c r="P83" s="327">
        <f>SUM(M83:O106)</f>
        <v>0.26111111111111113</v>
      </c>
      <c r="R83" s="34" t="s">
        <v>233</v>
      </c>
      <c r="S83" s="34" t="s">
        <v>29</v>
      </c>
    </row>
    <row r="84" spans="1:29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87"/>
      <c r="O84" s="325"/>
      <c r="P84" s="328"/>
      <c r="S84" s="34" t="s">
        <v>234</v>
      </c>
    </row>
    <row r="85" spans="1:29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87"/>
      <c r="O85" s="325"/>
      <c r="P85" s="328"/>
      <c r="S85" s="34" t="s">
        <v>232</v>
      </c>
    </row>
    <row r="86" spans="1:29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87"/>
      <c r="O86" s="325"/>
      <c r="P86" s="328"/>
      <c r="S86" s="34"/>
      <c r="T86" t="s">
        <v>186</v>
      </c>
      <c r="U86" s="281" t="s">
        <v>633</v>
      </c>
      <c r="V86" s="281"/>
      <c r="W86" s="184" t="s">
        <v>151</v>
      </c>
      <c r="X86" s="216" t="s">
        <v>201</v>
      </c>
      <c r="Y86" s="224" t="s">
        <v>493</v>
      </c>
    </row>
    <row r="87" spans="1:29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87"/>
      <c r="O87" s="325"/>
      <c r="P87" s="328"/>
      <c r="S87" s="34" t="s">
        <v>640</v>
      </c>
      <c r="U87" s="1"/>
      <c r="V87" s="1"/>
      <c r="Y87" s="174"/>
    </row>
    <row r="88" spans="1:29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87"/>
      <c r="O88" s="325"/>
      <c r="P88" s="328"/>
      <c r="S88" s="34"/>
      <c r="T88" t="s">
        <v>266</v>
      </c>
      <c r="U88" s="281" t="s">
        <v>642</v>
      </c>
      <c r="V88" s="281"/>
      <c r="W88" s="198" t="s">
        <v>153</v>
      </c>
      <c r="X88" s="216" t="s">
        <v>201</v>
      </c>
      <c r="Y88" s="224">
        <v>1026413</v>
      </c>
      <c r="Z88" s="203" t="s">
        <v>260</v>
      </c>
      <c r="AA88" s="188"/>
      <c r="AB88" s="188"/>
      <c r="AC88" s="188"/>
    </row>
    <row r="89" spans="1:29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87"/>
      <c r="O89" s="325"/>
      <c r="P89" s="328"/>
      <c r="S89" s="34"/>
      <c r="T89" t="s">
        <v>641</v>
      </c>
      <c r="U89" s="281" t="s">
        <v>643</v>
      </c>
      <c r="V89" s="281"/>
      <c r="W89" s="198" t="s">
        <v>153</v>
      </c>
      <c r="Y89" s="174"/>
    </row>
    <row r="90" spans="1:29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87"/>
      <c r="O90" s="325"/>
      <c r="P90" s="328"/>
      <c r="R90" s="34" t="s">
        <v>261</v>
      </c>
      <c r="S90" s="34" t="s">
        <v>24</v>
      </c>
    </row>
    <row r="91" spans="1:29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87"/>
      <c r="O91" s="325"/>
      <c r="P91" s="328"/>
      <c r="R91" s="34"/>
      <c r="S91" s="34" t="s">
        <v>262</v>
      </c>
    </row>
    <row r="92" spans="1:29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87"/>
      <c r="O92" s="325"/>
      <c r="P92" s="328"/>
      <c r="R92" s="34"/>
      <c r="S92" s="34" t="s">
        <v>275</v>
      </c>
    </row>
    <row r="93" spans="1:29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87"/>
      <c r="O93" s="325"/>
      <c r="P93" s="328"/>
      <c r="R93" s="34"/>
      <c r="T93" t="s">
        <v>241</v>
      </c>
      <c r="U93" s="281" t="s">
        <v>634</v>
      </c>
      <c r="V93" s="281"/>
      <c r="W93" s="198" t="s">
        <v>153</v>
      </c>
      <c r="X93" s="216" t="s">
        <v>201</v>
      </c>
      <c r="Y93" s="224">
        <v>1026394</v>
      </c>
      <c r="Z93" s="190" t="s">
        <v>348</v>
      </c>
      <c r="AA93" s="186"/>
      <c r="AB93" s="186"/>
      <c r="AC93" s="186"/>
    </row>
    <row r="94" spans="1:29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87"/>
      <c r="O94" s="325"/>
      <c r="P94" s="328"/>
      <c r="R94" s="34"/>
      <c r="T94" t="s">
        <v>635</v>
      </c>
      <c r="Y94" s="198" t="s">
        <v>153</v>
      </c>
    </row>
    <row r="95" spans="1:29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87"/>
      <c r="O95" s="325"/>
      <c r="P95" s="328"/>
      <c r="R95" s="34" t="s">
        <v>133</v>
      </c>
      <c r="S95" t="s">
        <v>24</v>
      </c>
    </row>
    <row r="96" spans="1:29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87"/>
      <c r="O96" s="325"/>
      <c r="P96" s="328"/>
      <c r="R96" s="34"/>
      <c r="S96" s="34" t="s">
        <v>154</v>
      </c>
    </row>
    <row r="97" spans="1:25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87"/>
      <c r="O97" s="325"/>
      <c r="P97" s="328"/>
      <c r="R97" s="34"/>
      <c r="T97" t="s">
        <v>636</v>
      </c>
    </row>
    <row r="98" spans="1:25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87"/>
      <c r="O98" s="325"/>
      <c r="P98" s="328"/>
      <c r="R98" s="34"/>
      <c r="T98" t="s">
        <v>163</v>
      </c>
      <c r="U98" s="281" t="s">
        <v>637</v>
      </c>
      <c r="V98" s="281"/>
      <c r="W98" s="198" t="s">
        <v>153</v>
      </c>
      <c r="X98" s="220" t="s">
        <v>201</v>
      </c>
      <c r="Y98" s="219">
        <v>1026352</v>
      </c>
    </row>
    <row r="99" spans="1:25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87"/>
      <c r="O99" s="325"/>
      <c r="P99" s="328"/>
    </row>
    <row r="100" spans="1:25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87"/>
      <c r="O100" s="325"/>
      <c r="P100" s="328"/>
    </row>
    <row r="101" spans="1:25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87"/>
      <c r="O101" s="325"/>
      <c r="P101" s="328"/>
    </row>
    <row r="102" spans="1:25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87"/>
      <c r="O102" s="325"/>
      <c r="P102" s="328"/>
    </row>
    <row r="103" spans="1:25" ht="19.5" customHeight="1" x14ac:dyDescent="0.25">
      <c r="A103" s="310"/>
      <c r="B103" s="313"/>
      <c r="C103" s="293"/>
      <c r="D103" s="295"/>
      <c r="E103" s="300"/>
      <c r="F103" s="300"/>
      <c r="G103" s="285"/>
      <c r="H103" s="285"/>
      <c r="I103" s="288"/>
      <c r="J103" s="288"/>
      <c r="K103" s="300"/>
      <c r="L103" s="300"/>
      <c r="M103" s="319"/>
      <c r="N103" s="387"/>
      <c r="O103" s="325"/>
      <c r="P103" s="328"/>
      <c r="R103" s="34"/>
      <c r="S103" s="34"/>
    </row>
    <row r="104" spans="1:25" ht="19.5" customHeight="1" x14ac:dyDescent="0.25">
      <c r="A104" s="310"/>
      <c r="B104" s="313"/>
      <c r="C104" s="293"/>
      <c r="D104" s="295"/>
      <c r="E104" s="300"/>
      <c r="F104" s="300"/>
      <c r="G104" s="285"/>
      <c r="H104" s="285"/>
      <c r="I104" s="288"/>
      <c r="J104" s="288"/>
      <c r="K104" s="300"/>
      <c r="L104" s="300"/>
      <c r="M104" s="319"/>
      <c r="N104" s="387"/>
      <c r="O104" s="325"/>
      <c r="P104" s="328"/>
      <c r="R104" s="34"/>
      <c r="S104" s="34"/>
    </row>
    <row r="105" spans="1:25" ht="19.5" customHeight="1" x14ac:dyDescent="0.25">
      <c r="A105" s="310"/>
      <c r="B105" s="313"/>
      <c r="C105" s="293"/>
      <c r="D105" s="295"/>
      <c r="E105" s="300"/>
      <c r="F105" s="300"/>
      <c r="G105" s="285"/>
      <c r="H105" s="285"/>
      <c r="I105" s="288"/>
      <c r="J105" s="288"/>
      <c r="K105" s="300"/>
      <c r="L105" s="300"/>
      <c r="M105" s="319"/>
      <c r="N105" s="387"/>
      <c r="O105" s="325"/>
      <c r="P105" s="328"/>
      <c r="R105" s="34"/>
      <c r="S105" s="34"/>
    </row>
    <row r="106" spans="1:25" ht="19.5" customHeight="1" x14ac:dyDescent="0.25">
      <c r="A106" s="311"/>
      <c r="B106" s="314"/>
      <c r="C106" s="296"/>
      <c r="D106" s="298"/>
      <c r="E106" s="301"/>
      <c r="F106" s="301"/>
      <c r="G106" s="286"/>
      <c r="H106" s="286"/>
      <c r="I106" s="289"/>
      <c r="J106" s="289"/>
      <c r="K106" s="301"/>
      <c r="L106" s="301"/>
      <c r="M106" s="320"/>
      <c r="N106" s="388"/>
      <c r="O106" s="326"/>
      <c r="P106" s="329"/>
      <c r="Q106" s="62">
        <v>0.29166666666666669</v>
      </c>
      <c r="W106" s="34"/>
    </row>
    <row r="107" spans="1:25" ht="19.5" customHeight="1" x14ac:dyDescent="0.25">
      <c r="A107" s="35" t="s">
        <v>34</v>
      </c>
      <c r="B107" s="36">
        <f>SUM(B83+1)</f>
        <v>46368</v>
      </c>
      <c r="C107" s="290"/>
      <c r="D107" s="29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</row>
    <row r="108" spans="1:25" ht="19.5" customHeight="1" x14ac:dyDescent="0.25">
      <c r="A108" s="37" t="s">
        <v>35</v>
      </c>
      <c r="B108" s="36">
        <f>SUM(B107+1)</f>
        <v>46369</v>
      </c>
      <c r="C108" s="296"/>
      <c r="D108" s="298"/>
      <c r="E108" s="304"/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</row>
    <row r="109" spans="1:25" ht="30" customHeight="1" x14ac:dyDescent="0.25">
      <c r="A109" s="38"/>
      <c r="B109" s="38"/>
      <c r="C109" s="38"/>
      <c r="D109" s="38"/>
      <c r="E109" s="39"/>
      <c r="F109" s="40"/>
      <c r="G109" s="40"/>
      <c r="H109" s="38"/>
      <c r="I109" s="38"/>
      <c r="J109" s="38"/>
      <c r="K109" s="41"/>
      <c r="L109" s="41"/>
      <c r="M109" s="41"/>
      <c r="N109" s="38"/>
    </row>
    <row r="110" spans="1:25" ht="30.75" customHeight="1" x14ac:dyDescent="0.25">
      <c r="A110" s="38"/>
      <c r="B110" s="38"/>
      <c r="C110" s="38"/>
      <c r="D110" s="38"/>
      <c r="F110" s="38"/>
      <c r="G110" s="38"/>
      <c r="H110" s="38"/>
      <c r="I110" s="38"/>
      <c r="J110" s="330" t="s">
        <v>36</v>
      </c>
      <c r="K110" s="330"/>
      <c r="L110" s="330"/>
      <c r="M110" s="108">
        <f>SUM(M9+M35+M56+M68+M83+M107+M108)</f>
        <v>0</v>
      </c>
      <c r="N110" s="110">
        <f>SUM(N9+N35+N56+N68+N83+N107+N108)</f>
        <v>0.88263888888888897</v>
      </c>
      <c r="O110" s="109">
        <f>SUM(O9+O35+O56+O68+O83+O107+O108)</f>
        <v>0.66180555555555565</v>
      </c>
      <c r="P110" s="111">
        <f>SUM(P9+P35+P56+P68+P83+P107+P108)</f>
        <v>1.5444444444444445</v>
      </c>
    </row>
    <row r="111" spans="1:25" ht="30.75" customHeight="1" x14ac:dyDescent="0.25">
      <c r="A111" s="38"/>
      <c r="B111" s="38"/>
      <c r="C111" s="38"/>
      <c r="D111" s="38"/>
      <c r="F111" s="38"/>
      <c r="G111" s="38"/>
      <c r="H111" s="38"/>
      <c r="I111" s="38"/>
      <c r="J111" s="330" t="s">
        <v>37</v>
      </c>
      <c r="K111" s="330"/>
      <c r="L111" s="331"/>
      <c r="M111" s="42"/>
      <c r="N111" s="51">
        <f>SUM(Q9:Q108)</f>
        <v>1.4583333333333335</v>
      </c>
      <c r="O111" s="43"/>
    </row>
    <row r="112" spans="1:25" ht="30.75" customHeight="1" x14ac:dyDescent="0.25">
      <c r="A112" s="38"/>
      <c r="B112" s="38"/>
      <c r="C112" s="38"/>
      <c r="D112" s="38"/>
      <c r="F112" s="38"/>
      <c r="G112" s="38"/>
      <c r="H112" s="38"/>
      <c r="I112" s="38"/>
      <c r="J112" s="330" t="s">
        <v>38</v>
      </c>
      <c r="K112" s="330"/>
      <c r="L112" s="331"/>
      <c r="M112" s="42"/>
      <c r="N112" s="51">
        <f>SUM(P110-N111)</f>
        <v>8.6111111111111027E-2</v>
      </c>
      <c r="O112" s="43"/>
    </row>
    <row r="113" spans="1:15" ht="30.75" customHeight="1" x14ac:dyDescent="0.25">
      <c r="A113" s="38"/>
      <c r="B113" s="38"/>
      <c r="C113" s="38"/>
      <c r="D113" s="38"/>
      <c r="F113" s="38"/>
      <c r="G113" s="38"/>
      <c r="H113" s="38"/>
      <c r="I113" s="38"/>
      <c r="J113" s="330" t="s">
        <v>39</v>
      </c>
      <c r="K113" s="330"/>
      <c r="L113" s="331"/>
      <c r="M113" s="42"/>
      <c r="N113" s="51">
        <f>'SEM49'!N86</f>
        <v>15.75069444444444</v>
      </c>
      <c r="O113" s="43"/>
    </row>
    <row r="114" spans="1:15" ht="30.75" customHeight="1" x14ac:dyDescent="0.25">
      <c r="H114" s="38"/>
      <c r="I114" s="38"/>
      <c r="J114" s="330" t="s">
        <v>40</v>
      </c>
      <c r="K114" s="330"/>
      <c r="L114" s="331"/>
      <c r="M114" s="44"/>
      <c r="N114" s="52">
        <f>N112+N113</f>
        <v>15.83680555555555</v>
      </c>
      <c r="O114" s="45"/>
    </row>
    <row r="121" spans="1:15" x14ac:dyDescent="0.25">
      <c r="F121" s="38"/>
      <c r="G121" s="38"/>
      <c r="H121" s="38"/>
      <c r="I121" s="38"/>
    </row>
    <row r="122" spans="1:15" x14ac:dyDescent="0.25">
      <c r="F122" s="38"/>
      <c r="G122" s="38"/>
      <c r="H122" s="38"/>
      <c r="I122" s="38"/>
    </row>
    <row r="123" spans="1:15" x14ac:dyDescent="0.25">
      <c r="F123" s="38"/>
      <c r="G123" s="38"/>
      <c r="H123" s="38"/>
      <c r="I123" s="38"/>
    </row>
    <row r="124" spans="1:15" x14ac:dyDescent="0.25">
      <c r="F124" s="38"/>
      <c r="G124" s="38"/>
      <c r="H124" s="38"/>
      <c r="I124" s="38"/>
    </row>
    <row r="125" spans="1:15" x14ac:dyDescent="0.25">
      <c r="F125" s="38"/>
      <c r="G125" s="38"/>
      <c r="H125" s="38"/>
      <c r="I125" s="38"/>
    </row>
    <row r="126" spans="1:15" x14ac:dyDescent="0.25">
      <c r="F126" s="38"/>
      <c r="G126" s="38"/>
      <c r="H126" s="38"/>
      <c r="I126" s="38"/>
    </row>
  </sheetData>
  <mergeCells count="116">
    <mergeCell ref="U86:V86"/>
    <mergeCell ref="U93:V93"/>
    <mergeCell ref="U98:V98"/>
    <mergeCell ref="U88:V88"/>
    <mergeCell ref="U89:V89"/>
    <mergeCell ref="P107:P108"/>
    <mergeCell ref="I107:I108"/>
    <mergeCell ref="J107:J108"/>
    <mergeCell ref="M107:M108"/>
    <mergeCell ref="N107:N108"/>
    <mergeCell ref="O107:O108"/>
    <mergeCell ref="L35:L55"/>
    <mergeCell ref="K56:K67"/>
    <mergeCell ref="L56:L67"/>
    <mergeCell ref="K68:K82"/>
    <mergeCell ref="L68:L82"/>
    <mergeCell ref="K83:K106"/>
    <mergeCell ref="L83:L106"/>
    <mergeCell ref="K107:K108"/>
    <mergeCell ref="L107:L108"/>
    <mergeCell ref="K35:K55"/>
    <mergeCell ref="I35:I55"/>
    <mergeCell ref="I56:I67"/>
    <mergeCell ref="I68:I82"/>
    <mergeCell ref="I83:I106"/>
    <mergeCell ref="J35:J55"/>
    <mergeCell ref="J56:J67"/>
    <mergeCell ref="J68:J82"/>
    <mergeCell ref="J83:J106"/>
    <mergeCell ref="C107:D108"/>
    <mergeCell ref="E107:E108"/>
    <mergeCell ref="F107:F108"/>
    <mergeCell ref="G107:G108"/>
    <mergeCell ref="H107:H108"/>
    <mergeCell ref="F83:F106"/>
    <mergeCell ref="G35:G55"/>
    <mergeCell ref="G56:G67"/>
    <mergeCell ref="G68:G82"/>
    <mergeCell ref="G83:G106"/>
    <mergeCell ref="H35:H55"/>
    <mergeCell ref="H56:H67"/>
    <mergeCell ref="H68:H82"/>
    <mergeCell ref="H83:H106"/>
    <mergeCell ref="Q6:Q7"/>
    <mergeCell ref="M83:M106"/>
    <mergeCell ref="N83:N106"/>
    <mergeCell ref="O83:O106"/>
    <mergeCell ref="P83:P106"/>
    <mergeCell ref="M68:M82"/>
    <mergeCell ref="N68:N82"/>
    <mergeCell ref="O68:O82"/>
    <mergeCell ref="P68:P82"/>
    <mergeCell ref="M56:M67"/>
    <mergeCell ref="O56:O67"/>
    <mergeCell ref="P56:P67"/>
    <mergeCell ref="M35:M55"/>
    <mergeCell ref="N35:N55"/>
    <mergeCell ref="O35:O55"/>
    <mergeCell ref="P35:P55"/>
    <mergeCell ref="N56:N67"/>
    <mergeCell ref="A35:A55"/>
    <mergeCell ref="A56:A67"/>
    <mergeCell ref="A68:A82"/>
    <mergeCell ref="J114:L114"/>
    <mergeCell ref="J110:L110"/>
    <mergeCell ref="J111:L111"/>
    <mergeCell ref="J112:L112"/>
    <mergeCell ref="J113:L113"/>
    <mergeCell ref="A83:A106"/>
    <mergeCell ref="B35:B55"/>
    <mergeCell ref="B56:B67"/>
    <mergeCell ref="B68:B82"/>
    <mergeCell ref="B83:B106"/>
    <mergeCell ref="C35:D55"/>
    <mergeCell ref="C56:D67"/>
    <mergeCell ref="C68:D82"/>
    <mergeCell ref="C83:D106"/>
    <mergeCell ref="F35:F55"/>
    <mergeCell ref="E35:E55"/>
    <mergeCell ref="E56:E67"/>
    <mergeCell ref="F56:F67"/>
    <mergeCell ref="F68:F82"/>
    <mergeCell ref="E68:E82"/>
    <mergeCell ref="E83:E106"/>
    <mergeCell ref="A1:N1"/>
    <mergeCell ref="G6:H6"/>
    <mergeCell ref="I6:J6"/>
    <mergeCell ref="K6:L6"/>
    <mergeCell ref="M6:P6"/>
    <mergeCell ref="A9:A34"/>
    <mergeCell ref="M9:M34"/>
    <mergeCell ref="N9:N34"/>
    <mergeCell ref="O9:O34"/>
    <mergeCell ref="P9:P34"/>
    <mergeCell ref="B9:B34"/>
    <mergeCell ref="C9:D34"/>
    <mergeCell ref="K9:K34"/>
    <mergeCell ref="L9:L34"/>
    <mergeCell ref="E9:E34"/>
    <mergeCell ref="F9:F34"/>
    <mergeCell ref="G9:G34"/>
    <mergeCell ref="I9:I34"/>
    <mergeCell ref="J9:J34"/>
    <mergeCell ref="H9:H34"/>
    <mergeCell ref="U63:V63"/>
    <mergeCell ref="U64:V64"/>
    <mergeCell ref="U53:V53"/>
    <mergeCell ref="U51:V51"/>
    <mergeCell ref="U43:V43"/>
    <mergeCell ref="U24:V24"/>
    <mergeCell ref="U33:V33"/>
    <mergeCell ref="U12:V12"/>
    <mergeCell ref="U14:V14"/>
    <mergeCell ref="V19:W19"/>
    <mergeCell ref="V20:W20"/>
    <mergeCell ref="U22:V22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75">
    <pageSetUpPr fitToPage="1"/>
  </sheetPr>
  <dimension ref="A1:AC123"/>
  <sheetViews>
    <sheetView topLeftCell="H71" zoomScale="90" workbookViewId="0">
      <selection activeCell="T96" sqref="T96:AC96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18" max="18" width="15.26953125" customWidth="1"/>
    <col min="20" max="20" width="14.26953125" customWidth="1"/>
    <col min="23" max="23" width="13.81640625" customWidth="1"/>
  </cols>
  <sheetData>
    <row r="1" spans="1:25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5" ht="60.65" hidden="1" customHeight="1" x14ac:dyDescent="0.25"/>
    <row r="3" spans="1:25" s="3" customFormat="1" ht="12.75" customHeight="1" x14ac:dyDescent="0.25">
      <c r="K3" s="4"/>
      <c r="L3" s="4"/>
      <c r="M3" s="4"/>
      <c r="O3" s="5"/>
      <c r="P3" s="5"/>
      <c r="Q3" s="60"/>
    </row>
    <row r="4" spans="1:25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5" ht="39" customHeight="1" x14ac:dyDescent="0.35">
      <c r="A5" s="12" t="s">
        <v>122</v>
      </c>
      <c r="B5" s="13" t="s">
        <v>3</v>
      </c>
      <c r="C5" s="14">
        <f>SUM('SEM50'!B108+1)</f>
        <v>46370</v>
      </c>
      <c r="D5" s="15" t="s">
        <v>4</v>
      </c>
      <c r="E5" s="16">
        <f>SUM(B105)</f>
        <v>46376</v>
      </c>
      <c r="F5" s="17"/>
      <c r="G5" s="17"/>
      <c r="H5" s="17"/>
      <c r="I5" s="17"/>
      <c r="J5" s="17"/>
      <c r="K5" s="18"/>
      <c r="L5" s="18"/>
      <c r="P5" s="19"/>
    </row>
    <row r="6" spans="1:25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5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5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5" ht="19.5" customHeight="1" x14ac:dyDescent="0.25">
      <c r="A9" s="309" t="s">
        <v>20</v>
      </c>
      <c r="B9" s="312">
        <f>SUM(C5)</f>
        <v>46370</v>
      </c>
      <c r="C9" s="290" t="s">
        <v>648</v>
      </c>
      <c r="D9" s="292"/>
      <c r="E9" s="299"/>
      <c r="F9" s="299"/>
      <c r="G9" s="284">
        <v>0.33819444444444446</v>
      </c>
      <c r="H9" s="284">
        <v>0.5</v>
      </c>
      <c r="I9" s="287">
        <v>0.5625</v>
      </c>
      <c r="J9" s="287">
        <v>0.73541666666666672</v>
      </c>
      <c r="K9" s="302"/>
      <c r="L9" s="302"/>
      <c r="M9" s="318">
        <f>(F9-E9)+(L9-K9)</f>
        <v>0</v>
      </c>
      <c r="N9" s="321">
        <f>(H9-G9)</f>
        <v>0.16180555555555554</v>
      </c>
      <c r="O9" s="324">
        <f>(J9-I9)</f>
        <v>0.17291666666666672</v>
      </c>
      <c r="P9" s="327">
        <f>SUM(M9:O30)</f>
        <v>0.33472222222222225</v>
      </c>
      <c r="R9" s="34" t="s">
        <v>233</v>
      </c>
      <c r="S9" s="34" t="s">
        <v>56</v>
      </c>
    </row>
    <row r="10" spans="1:25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3"/>
      <c r="L10" s="303"/>
      <c r="M10" s="319"/>
      <c r="N10" s="322"/>
      <c r="O10" s="325"/>
      <c r="P10" s="328"/>
      <c r="S10" s="34" t="s">
        <v>234</v>
      </c>
    </row>
    <row r="11" spans="1:25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3"/>
      <c r="L11" s="303"/>
      <c r="M11" s="319"/>
      <c r="N11" s="322"/>
      <c r="O11" s="325"/>
      <c r="P11" s="328"/>
      <c r="S11" s="34" t="s">
        <v>232</v>
      </c>
    </row>
    <row r="12" spans="1:25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3"/>
      <c r="L12" s="303"/>
      <c r="M12" s="319"/>
      <c r="N12" s="322"/>
      <c r="O12" s="325"/>
      <c r="P12" s="328"/>
      <c r="S12" s="34"/>
      <c r="T12" t="s">
        <v>186</v>
      </c>
      <c r="U12" s="281" t="s">
        <v>633</v>
      </c>
      <c r="V12" s="281"/>
      <c r="W12" s="184" t="s">
        <v>151</v>
      </c>
      <c r="X12" s="216" t="s">
        <v>201</v>
      </c>
      <c r="Y12" s="224" t="s">
        <v>493</v>
      </c>
    </row>
    <row r="13" spans="1:25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3"/>
      <c r="L13" s="303"/>
      <c r="M13" s="319"/>
      <c r="N13" s="322"/>
      <c r="O13" s="325"/>
      <c r="P13" s="328"/>
      <c r="R13" s="34" t="s">
        <v>647</v>
      </c>
      <c r="S13" s="34" t="s">
        <v>32</v>
      </c>
    </row>
    <row r="14" spans="1:25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3"/>
      <c r="L14" s="303"/>
      <c r="M14" s="319"/>
      <c r="N14" s="322"/>
      <c r="O14" s="325"/>
      <c r="P14" s="328"/>
      <c r="R14" s="34"/>
      <c r="S14" s="34" t="s">
        <v>141</v>
      </c>
      <c r="U14" s="198" t="s">
        <v>153</v>
      </c>
    </row>
    <row r="15" spans="1:25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3"/>
      <c r="L15" s="303"/>
      <c r="M15" s="319"/>
      <c r="N15" s="322"/>
      <c r="O15" s="325"/>
      <c r="P15" s="328"/>
      <c r="R15" s="34" t="s">
        <v>299</v>
      </c>
      <c r="S15" s="34" t="s">
        <v>24</v>
      </c>
    </row>
    <row r="16" spans="1:25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3"/>
      <c r="L16" s="303"/>
      <c r="M16" s="319"/>
      <c r="N16" s="322"/>
      <c r="O16" s="325"/>
      <c r="P16" s="328"/>
      <c r="R16" s="34"/>
      <c r="S16" s="34" t="s">
        <v>300</v>
      </c>
    </row>
    <row r="17" spans="1:29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3"/>
      <c r="L17" s="303"/>
      <c r="M17" s="319"/>
      <c r="N17" s="322"/>
      <c r="O17" s="325"/>
      <c r="P17" s="328"/>
      <c r="R17" s="34"/>
      <c r="S17" s="34" t="s">
        <v>649</v>
      </c>
    </row>
    <row r="18" spans="1:29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3"/>
      <c r="L18" s="303"/>
      <c r="M18" s="319"/>
      <c r="N18" s="322"/>
      <c r="O18" s="325"/>
      <c r="P18" s="328"/>
      <c r="R18" s="34"/>
      <c r="S18" s="34"/>
      <c r="T18" t="s">
        <v>650</v>
      </c>
      <c r="U18" s="281" t="s">
        <v>603</v>
      </c>
      <c r="V18" s="281"/>
      <c r="W18" s="198" t="s">
        <v>153</v>
      </c>
      <c r="X18" s="216" t="s">
        <v>201</v>
      </c>
      <c r="Y18" s="224">
        <v>1026455</v>
      </c>
      <c r="Z18" s="203" t="s">
        <v>260</v>
      </c>
      <c r="AA18" s="188"/>
      <c r="AB18" s="188"/>
      <c r="AC18" s="188"/>
    </row>
    <row r="19" spans="1:29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3"/>
      <c r="L19" s="303"/>
      <c r="M19" s="319"/>
      <c r="N19" s="322"/>
      <c r="O19" s="325"/>
      <c r="P19" s="328"/>
      <c r="R19" s="34" t="s">
        <v>172</v>
      </c>
      <c r="S19" s="34" t="s">
        <v>28</v>
      </c>
      <c r="U19" s="100"/>
    </row>
    <row r="20" spans="1:29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3"/>
      <c r="L20" s="303"/>
      <c r="M20" s="319"/>
      <c r="N20" s="322"/>
      <c r="O20" s="325"/>
      <c r="P20" s="328"/>
      <c r="R20" s="34"/>
      <c r="S20" s="34" t="s">
        <v>181</v>
      </c>
    </row>
    <row r="21" spans="1:29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3"/>
      <c r="L21" s="303"/>
      <c r="M21" s="319"/>
      <c r="N21" s="322"/>
      <c r="O21" s="325"/>
      <c r="P21" s="328"/>
      <c r="R21" s="34"/>
      <c r="S21" s="34" t="s">
        <v>651</v>
      </c>
      <c r="U21" s="198" t="s">
        <v>153</v>
      </c>
    </row>
    <row r="22" spans="1:29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3"/>
      <c r="L22" s="303"/>
      <c r="M22" s="319"/>
      <c r="N22" s="322"/>
      <c r="O22" s="325"/>
      <c r="P22" s="328"/>
      <c r="R22" s="34"/>
      <c r="S22" s="34" t="s">
        <v>652</v>
      </c>
      <c r="U22" s="100"/>
      <c r="W22" s="198" t="s">
        <v>153</v>
      </c>
    </row>
    <row r="23" spans="1:29" ht="19.5" customHeight="1" x14ac:dyDescent="0.25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3"/>
      <c r="L23" s="303"/>
      <c r="M23" s="319"/>
      <c r="N23" s="322"/>
      <c r="O23" s="325"/>
      <c r="P23" s="328"/>
      <c r="R23" s="34"/>
      <c r="S23" s="34"/>
      <c r="T23" t="s">
        <v>653</v>
      </c>
      <c r="U23" s="100"/>
    </row>
    <row r="24" spans="1:29" ht="19.5" customHeight="1" x14ac:dyDescent="0.25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3"/>
      <c r="L24" s="303"/>
      <c r="M24" s="319"/>
      <c r="N24" s="322"/>
      <c r="O24" s="325"/>
      <c r="P24" s="328"/>
      <c r="R24" s="34" t="s">
        <v>261</v>
      </c>
      <c r="S24" s="34" t="s">
        <v>24</v>
      </c>
    </row>
    <row r="25" spans="1:29" ht="19.5" customHeight="1" x14ac:dyDescent="0.25">
      <c r="A25" s="310"/>
      <c r="B25" s="313"/>
      <c r="C25" s="293"/>
      <c r="D25" s="295"/>
      <c r="E25" s="300"/>
      <c r="F25" s="300"/>
      <c r="G25" s="285"/>
      <c r="H25" s="285"/>
      <c r="I25" s="288"/>
      <c r="J25" s="288"/>
      <c r="K25" s="303"/>
      <c r="L25" s="303"/>
      <c r="M25" s="319"/>
      <c r="N25" s="322"/>
      <c r="O25" s="325"/>
      <c r="P25" s="328"/>
      <c r="R25" s="34"/>
      <c r="S25" s="34" t="s">
        <v>262</v>
      </c>
    </row>
    <row r="26" spans="1:29" ht="19.5" customHeight="1" x14ac:dyDescent="0.25">
      <c r="A26" s="310"/>
      <c r="B26" s="313"/>
      <c r="C26" s="293"/>
      <c r="D26" s="295"/>
      <c r="E26" s="300"/>
      <c r="F26" s="300"/>
      <c r="G26" s="285"/>
      <c r="H26" s="285"/>
      <c r="I26" s="288"/>
      <c r="J26" s="288"/>
      <c r="K26" s="303"/>
      <c r="L26" s="303"/>
      <c r="M26" s="319"/>
      <c r="N26" s="322"/>
      <c r="O26" s="325"/>
      <c r="P26" s="328"/>
      <c r="R26" s="34"/>
      <c r="S26" s="34" t="s">
        <v>275</v>
      </c>
    </row>
    <row r="27" spans="1:29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3"/>
      <c r="L27" s="303"/>
      <c r="M27" s="319"/>
      <c r="N27" s="322"/>
      <c r="O27" s="325"/>
      <c r="P27" s="328"/>
      <c r="R27" s="34"/>
      <c r="T27" t="s">
        <v>241</v>
      </c>
      <c r="U27" s="281" t="s">
        <v>634</v>
      </c>
      <c r="V27" s="281"/>
      <c r="W27" s="198" t="s">
        <v>153</v>
      </c>
      <c r="X27" s="216" t="s">
        <v>201</v>
      </c>
      <c r="Y27" s="224">
        <v>1026394</v>
      </c>
      <c r="Z27" s="203" t="s">
        <v>348</v>
      </c>
      <c r="AA27" s="188"/>
      <c r="AB27" s="188"/>
      <c r="AC27" s="188"/>
    </row>
    <row r="28" spans="1:29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3"/>
      <c r="L28" s="303"/>
      <c r="M28" s="319"/>
      <c r="N28" s="322"/>
      <c r="O28" s="325"/>
      <c r="P28" s="328"/>
      <c r="R28" s="34"/>
      <c r="T28" t="s">
        <v>635</v>
      </c>
      <c r="Y28" s="198" t="s">
        <v>153</v>
      </c>
    </row>
    <row r="29" spans="1:29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3"/>
      <c r="L29" s="303"/>
      <c r="M29" s="319"/>
      <c r="N29" s="322"/>
      <c r="O29" s="325"/>
      <c r="P29" s="328"/>
      <c r="R29" s="34"/>
      <c r="S29" s="34"/>
      <c r="U29" s="100"/>
    </row>
    <row r="30" spans="1:29" ht="19.5" customHeight="1" x14ac:dyDescent="0.25">
      <c r="A30" s="311"/>
      <c r="B30" s="314"/>
      <c r="C30" s="296"/>
      <c r="D30" s="298"/>
      <c r="E30" s="301"/>
      <c r="F30" s="301"/>
      <c r="G30" s="286"/>
      <c r="H30" s="286"/>
      <c r="I30" s="289"/>
      <c r="J30" s="289"/>
      <c r="K30" s="304"/>
      <c r="L30" s="304"/>
      <c r="M30" s="320"/>
      <c r="N30" s="323"/>
      <c r="O30" s="326"/>
      <c r="P30" s="329"/>
      <c r="Q30" s="62">
        <v>0.29166666666666669</v>
      </c>
      <c r="S30" s="34"/>
    </row>
    <row r="31" spans="1:29" ht="19.5" customHeight="1" x14ac:dyDescent="0.25">
      <c r="A31" s="309" t="s">
        <v>22</v>
      </c>
      <c r="B31" s="312">
        <f>SUM(B9+1)</f>
        <v>46371</v>
      </c>
      <c r="C31" s="290" t="s">
        <v>657</v>
      </c>
      <c r="D31" s="292"/>
      <c r="E31" s="299"/>
      <c r="F31" s="299"/>
      <c r="G31" s="284">
        <v>0.32222222222222224</v>
      </c>
      <c r="H31" s="284">
        <v>0.52083333333333337</v>
      </c>
      <c r="I31" s="287">
        <v>0.55208333333333337</v>
      </c>
      <c r="J31" s="287">
        <v>0.74583333333333335</v>
      </c>
      <c r="K31" s="299"/>
      <c r="L31" s="299"/>
      <c r="M31" s="318">
        <f>(F47-E47)+(L47-K47)</f>
        <v>0</v>
      </c>
      <c r="N31" s="321">
        <f>(H31-G31)</f>
        <v>0.19861111111111113</v>
      </c>
      <c r="O31" s="324">
        <f>(J31-I31)</f>
        <v>0.19374999999999998</v>
      </c>
      <c r="P31" s="327">
        <f>SUM(M31:O47)</f>
        <v>0.3923611111111111</v>
      </c>
      <c r="R31" t="s">
        <v>142</v>
      </c>
      <c r="S31" s="34" t="s">
        <v>28</v>
      </c>
    </row>
    <row r="32" spans="1:29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S32" t="s">
        <v>644</v>
      </c>
      <c r="Y32" s="198" t="s">
        <v>153</v>
      </c>
    </row>
    <row r="33" spans="1:25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T33" t="s">
        <v>646</v>
      </c>
    </row>
    <row r="34" spans="1:25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t="s">
        <v>645</v>
      </c>
      <c r="W34" s="198" t="s">
        <v>153</v>
      </c>
    </row>
    <row r="35" spans="1:25" ht="19.5" customHeight="1" x14ac:dyDescent="0.25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T35" t="s">
        <v>646</v>
      </c>
    </row>
    <row r="36" spans="1:25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s="34" t="s">
        <v>233</v>
      </c>
      <c r="S36" s="34" t="s">
        <v>56</v>
      </c>
    </row>
    <row r="37" spans="1:25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s="34" t="s">
        <v>234</v>
      </c>
    </row>
    <row r="38" spans="1:25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s="34" t="s">
        <v>232</v>
      </c>
    </row>
    <row r="39" spans="1:25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  <c r="S39" s="34"/>
      <c r="T39" t="s">
        <v>186</v>
      </c>
      <c r="U39" s="281" t="s">
        <v>633</v>
      </c>
      <c r="V39" s="281"/>
      <c r="W39" s="184" t="s">
        <v>151</v>
      </c>
      <c r="X39" s="216" t="s">
        <v>201</v>
      </c>
      <c r="Y39" s="224" t="s">
        <v>493</v>
      </c>
    </row>
    <row r="40" spans="1:25" ht="19.5" customHeight="1" x14ac:dyDescent="0.25">
      <c r="A40" s="310"/>
      <c r="B40" s="313"/>
      <c r="C40" s="293"/>
      <c r="D40" s="295"/>
      <c r="E40" s="300"/>
      <c r="F40" s="300"/>
      <c r="G40" s="285"/>
      <c r="H40" s="285"/>
      <c r="I40" s="288"/>
      <c r="J40" s="288"/>
      <c r="K40" s="300"/>
      <c r="L40" s="300"/>
      <c r="M40" s="319"/>
      <c r="N40" s="322"/>
      <c r="O40" s="325"/>
      <c r="P40" s="328"/>
      <c r="R40" s="34" t="s">
        <v>133</v>
      </c>
      <c r="S40" s="34" t="s">
        <v>28</v>
      </c>
    </row>
    <row r="41" spans="1:25" ht="19.5" customHeight="1" x14ac:dyDescent="0.25">
      <c r="A41" s="310"/>
      <c r="B41" s="313"/>
      <c r="C41" s="293"/>
      <c r="D41" s="295"/>
      <c r="E41" s="300"/>
      <c r="F41" s="300"/>
      <c r="G41" s="285"/>
      <c r="H41" s="285"/>
      <c r="I41" s="288"/>
      <c r="J41" s="288"/>
      <c r="K41" s="300"/>
      <c r="L41" s="300"/>
      <c r="M41" s="319"/>
      <c r="N41" s="322"/>
      <c r="O41" s="325"/>
      <c r="P41" s="328"/>
      <c r="S41" s="34" t="s">
        <v>154</v>
      </c>
    </row>
    <row r="42" spans="1:25" ht="19.5" customHeight="1" x14ac:dyDescent="0.25">
      <c r="A42" s="310"/>
      <c r="B42" s="313"/>
      <c r="C42" s="293"/>
      <c r="D42" s="295"/>
      <c r="E42" s="300"/>
      <c r="F42" s="300"/>
      <c r="G42" s="285"/>
      <c r="H42" s="285"/>
      <c r="I42" s="288"/>
      <c r="J42" s="288"/>
      <c r="K42" s="300"/>
      <c r="L42" s="300"/>
      <c r="M42" s="319"/>
      <c r="N42" s="322"/>
      <c r="O42" s="325"/>
      <c r="P42" s="328"/>
      <c r="S42" s="34" t="s">
        <v>654</v>
      </c>
    </row>
    <row r="43" spans="1:25" ht="19.5" customHeight="1" x14ac:dyDescent="0.25">
      <c r="A43" s="310"/>
      <c r="B43" s="313"/>
      <c r="C43" s="293"/>
      <c r="D43" s="295"/>
      <c r="E43" s="300"/>
      <c r="F43" s="300"/>
      <c r="G43" s="285"/>
      <c r="H43" s="285"/>
      <c r="I43" s="288"/>
      <c r="J43" s="288"/>
      <c r="K43" s="300"/>
      <c r="L43" s="300"/>
      <c r="M43" s="319"/>
      <c r="N43" s="322"/>
      <c r="O43" s="325"/>
      <c r="P43" s="328"/>
      <c r="R43" s="34" t="s">
        <v>172</v>
      </c>
      <c r="S43" s="34" t="s">
        <v>28</v>
      </c>
    </row>
    <row r="44" spans="1:25" ht="19.5" customHeight="1" x14ac:dyDescent="0.25">
      <c r="A44" s="310"/>
      <c r="B44" s="313"/>
      <c r="C44" s="293"/>
      <c r="D44" s="295"/>
      <c r="E44" s="300"/>
      <c r="F44" s="300"/>
      <c r="G44" s="285"/>
      <c r="H44" s="285"/>
      <c r="I44" s="288"/>
      <c r="J44" s="288"/>
      <c r="K44" s="300"/>
      <c r="L44" s="300"/>
      <c r="M44" s="319"/>
      <c r="N44" s="322"/>
      <c r="O44" s="325"/>
      <c r="P44" s="328"/>
      <c r="S44" s="34" t="s">
        <v>181</v>
      </c>
    </row>
    <row r="45" spans="1:25" ht="19.5" customHeight="1" x14ac:dyDescent="0.25">
      <c r="A45" s="310"/>
      <c r="B45" s="313"/>
      <c r="C45" s="293"/>
      <c r="D45" s="295"/>
      <c r="E45" s="300"/>
      <c r="F45" s="300"/>
      <c r="G45" s="285"/>
      <c r="H45" s="285"/>
      <c r="I45" s="288"/>
      <c r="J45" s="288"/>
      <c r="K45" s="300"/>
      <c r="L45" s="300"/>
      <c r="M45" s="319"/>
      <c r="N45" s="322"/>
      <c r="O45" s="325"/>
      <c r="P45" s="328"/>
      <c r="S45" s="34" t="s">
        <v>655</v>
      </c>
      <c r="W45" s="198" t="s">
        <v>153</v>
      </c>
    </row>
    <row r="46" spans="1:25" ht="19.5" customHeight="1" x14ac:dyDescent="0.25">
      <c r="A46" s="310"/>
      <c r="B46" s="313"/>
      <c r="C46" s="293"/>
      <c r="D46" s="295"/>
      <c r="E46" s="300"/>
      <c r="F46" s="300"/>
      <c r="G46" s="285"/>
      <c r="H46" s="285"/>
      <c r="I46" s="288"/>
      <c r="J46" s="288"/>
      <c r="K46" s="300"/>
      <c r="L46" s="300"/>
      <c r="M46" s="319"/>
      <c r="N46" s="322"/>
      <c r="O46" s="325"/>
      <c r="P46" s="328"/>
      <c r="S46" s="34" t="s">
        <v>656</v>
      </c>
      <c r="W46" s="198" t="s">
        <v>153</v>
      </c>
    </row>
    <row r="47" spans="1:25" ht="19.5" customHeight="1" x14ac:dyDescent="0.25">
      <c r="A47" s="311"/>
      <c r="B47" s="314"/>
      <c r="C47" s="296"/>
      <c r="D47" s="298"/>
      <c r="E47" s="301"/>
      <c r="F47" s="301"/>
      <c r="G47" s="286"/>
      <c r="H47" s="286"/>
      <c r="I47" s="289"/>
      <c r="J47" s="289"/>
      <c r="K47" s="301"/>
      <c r="L47" s="301"/>
      <c r="M47" s="320"/>
      <c r="N47" s="323"/>
      <c r="O47" s="326"/>
      <c r="P47" s="329"/>
      <c r="Q47" s="62">
        <v>0.29166666666666669</v>
      </c>
      <c r="S47" s="34"/>
    </row>
    <row r="48" spans="1:25" ht="19.5" customHeight="1" x14ac:dyDescent="0.25">
      <c r="A48" s="309" t="s">
        <v>26</v>
      </c>
      <c r="B48" s="312">
        <f>SUM(B31+1)</f>
        <v>46372</v>
      </c>
      <c r="C48" s="290" t="s">
        <v>659</v>
      </c>
      <c r="D48" s="292"/>
      <c r="E48" s="299"/>
      <c r="F48" s="299"/>
      <c r="G48" s="284">
        <v>0.29444444444444445</v>
      </c>
      <c r="H48" s="284">
        <v>0.52083333333333337</v>
      </c>
      <c r="I48" s="287">
        <v>0.57291666666666663</v>
      </c>
      <c r="J48" s="287">
        <v>0.76111111111111107</v>
      </c>
      <c r="K48" s="299"/>
      <c r="L48" s="299"/>
      <c r="M48" s="318">
        <f>(F62-E62)+(L62-K62)</f>
        <v>0</v>
      </c>
      <c r="N48" s="321">
        <f>(H48-G48)</f>
        <v>0.22638888888888892</v>
      </c>
      <c r="O48" s="324">
        <f>(J48-I48)</f>
        <v>0.18819444444444444</v>
      </c>
      <c r="P48" s="327">
        <f>SUM(M48:O62)</f>
        <v>0.41458333333333336</v>
      </c>
      <c r="R48" s="34" t="s">
        <v>233</v>
      </c>
      <c r="S48" s="34" t="s">
        <v>28</v>
      </c>
    </row>
    <row r="49" spans="1:29" ht="19.5" customHeight="1" x14ac:dyDescent="0.25">
      <c r="A49" s="310"/>
      <c r="B49" s="313"/>
      <c r="C49" s="293"/>
      <c r="D49" s="295"/>
      <c r="E49" s="300"/>
      <c r="F49" s="300"/>
      <c r="G49" s="285"/>
      <c r="H49" s="285"/>
      <c r="I49" s="288"/>
      <c r="J49" s="288"/>
      <c r="K49" s="300"/>
      <c r="L49" s="300"/>
      <c r="M49" s="319"/>
      <c r="N49" s="322"/>
      <c r="O49" s="325"/>
      <c r="P49" s="328"/>
      <c r="S49" s="34" t="s">
        <v>234</v>
      </c>
    </row>
    <row r="50" spans="1:29" ht="19.5" customHeight="1" x14ac:dyDescent="0.25">
      <c r="A50" s="310"/>
      <c r="B50" s="313"/>
      <c r="C50" s="293"/>
      <c r="D50" s="295"/>
      <c r="E50" s="300"/>
      <c r="F50" s="300"/>
      <c r="G50" s="285"/>
      <c r="H50" s="285"/>
      <c r="I50" s="288"/>
      <c r="J50" s="288"/>
      <c r="K50" s="300"/>
      <c r="L50" s="300"/>
      <c r="M50" s="319"/>
      <c r="N50" s="322"/>
      <c r="O50" s="325"/>
      <c r="P50" s="328"/>
      <c r="S50" s="34" t="s">
        <v>232</v>
      </c>
    </row>
    <row r="51" spans="1:29" ht="19.5" customHeight="1" x14ac:dyDescent="0.25">
      <c r="A51" s="310"/>
      <c r="B51" s="313"/>
      <c r="C51" s="293"/>
      <c r="D51" s="295"/>
      <c r="E51" s="300"/>
      <c r="F51" s="300"/>
      <c r="G51" s="285"/>
      <c r="H51" s="285"/>
      <c r="I51" s="288"/>
      <c r="J51" s="288"/>
      <c r="K51" s="300"/>
      <c r="L51" s="300"/>
      <c r="M51" s="319"/>
      <c r="N51" s="322"/>
      <c r="O51" s="325"/>
      <c r="P51" s="328"/>
      <c r="S51" s="34"/>
      <c r="T51" t="s">
        <v>186</v>
      </c>
      <c r="U51" s="281" t="s">
        <v>633</v>
      </c>
      <c r="V51" s="281"/>
      <c r="W51" s="184" t="s">
        <v>151</v>
      </c>
      <c r="X51" s="216" t="s">
        <v>201</v>
      </c>
      <c r="Y51" s="224" t="s">
        <v>493</v>
      </c>
    </row>
    <row r="52" spans="1:29" ht="19.5" customHeight="1" x14ac:dyDescent="0.25">
      <c r="A52" s="310"/>
      <c r="B52" s="313"/>
      <c r="C52" s="293"/>
      <c r="D52" s="295"/>
      <c r="E52" s="300"/>
      <c r="F52" s="300"/>
      <c r="G52" s="285"/>
      <c r="H52" s="285"/>
      <c r="I52" s="288"/>
      <c r="J52" s="288"/>
      <c r="K52" s="300"/>
      <c r="L52" s="300"/>
      <c r="M52" s="319"/>
      <c r="N52" s="322"/>
      <c r="O52" s="325"/>
      <c r="P52" s="328"/>
      <c r="R52" t="s">
        <v>142</v>
      </c>
      <c r="S52" s="34" t="s">
        <v>28</v>
      </c>
    </row>
    <row r="53" spans="1:29" ht="19.5" customHeight="1" x14ac:dyDescent="0.25">
      <c r="A53" s="310"/>
      <c r="B53" s="313"/>
      <c r="C53" s="293"/>
      <c r="D53" s="295"/>
      <c r="E53" s="300"/>
      <c r="F53" s="300"/>
      <c r="G53" s="285"/>
      <c r="H53" s="285"/>
      <c r="I53" s="288"/>
      <c r="J53" s="288"/>
      <c r="K53" s="300"/>
      <c r="L53" s="300"/>
      <c r="M53" s="319"/>
      <c r="N53" s="322"/>
      <c r="O53" s="325"/>
      <c r="P53" s="328"/>
      <c r="S53" t="s">
        <v>658</v>
      </c>
    </row>
    <row r="54" spans="1:29" ht="19.5" customHeight="1" x14ac:dyDescent="0.25">
      <c r="A54" s="310"/>
      <c r="B54" s="313"/>
      <c r="C54" s="293"/>
      <c r="D54" s="295"/>
      <c r="E54" s="300"/>
      <c r="F54" s="300"/>
      <c r="G54" s="285"/>
      <c r="H54" s="285"/>
      <c r="I54" s="288"/>
      <c r="J54" s="288"/>
      <c r="K54" s="300"/>
      <c r="L54" s="300"/>
      <c r="M54" s="319"/>
      <c r="N54" s="322"/>
      <c r="O54" s="325"/>
      <c r="P54" s="328"/>
      <c r="R54" s="34" t="s">
        <v>660</v>
      </c>
      <c r="S54" s="34" t="s">
        <v>24</v>
      </c>
    </row>
    <row r="55" spans="1:29" ht="19.5" customHeight="1" x14ac:dyDescent="0.25">
      <c r="A55" s="310"/>
      <c r="B55" s="313"/>
      <c r="C55" s="293"/>
      <c r="D55" s="295"/>
      <c r="E55" s="300"/>
      <c r="F55" s="300"/>
      <c r="G55" s="285"/>
      <c r="H55" s="285"/>
      <c r="I55" s="288"/>
      <c r="J55" s="288"/>
      <c r="K55" s="300"/>
      <c r="L55" s="300"/>
      <c r="M55" s="319"/>
      <c r="N55" s="322"/>
      <c r="O55" s="325"/>
      <c r="P55" s="328"/>
      <c r="R55" s="34"/>
      <c r="S55" s="34" t="s">
        <v>140</v>
      </c>
    </row>
    <row r="56" spans="1:29" ht="19.5" customHeight="1" x14ac:dyDescent="0.25">
      <c r="A56" s="310"/>
      <c r="B56" s="313"/>
      <c r="C56" s="293"/>
      <c r="D56" s="295"/>
      <c r="E56" s="300"/>
      <c r="F56" s="300"/>
      <c r="G56" s="285"/>
      <c r="H56" s="285"/>
      <c r="I56" s="288"/>
      <c r="J56" s="288"/>
      <c r="K56" s="300"/>
      <c r="L56" s="300"/>
      <c r="M56" s="319"/>
      <c r="N56" s="322"/>
      <c r="O56" s="325"/>
      <c r="P56" s="328"/>
      <c r="R56" s="34"/>
      <c r="S56" s="34" t="s">
        <v>421</v>
      </c>
    </row>
    <row r="57" spans="1:29" ht="19.5" customHeight="1" x14ac:dyDescent="0.25">
      <c r="A57" s="310"/>
      <c r="B57" s="313"/>
      <c r="C57" s="293"/>
      <c r="D57" s="295"/>
      <c r="E57" s="300"/>
      <c r="F57" s="300"/>
      <c r="G57" s="285"/>
      <c r="H57" s="285"/>
      <c r="I57" s="288"/>
      <c r="J57" s="288"/>
      <c r="K57" s="300"/>
      <c r="L57" s="300"/>
      <c r="M57" s="319"/>
      <c r="N57" s="322"/>
      <c r="O57" s="325"/>
      <c r="P57" s="328"/>
      <c r="R57" s="34"/>
      <c r="S57" s="34"/>
      <c r="T57" t="s">
        <v>187</v>
      </c>
      <c r="U57" s="283">
        <v>2403122275101</v>
      </c>
      <c r="V57" s="283"/>
      <c r="W57" s="198" t="s">
        <v>153</v>
      </c>
      <c r="X57" s="220" t="s">
        <v>201</v>
      </c>
      <c r="Y57" s="219">
        <v>1026524</v>
      </c>
      <c r="Z57" s="195" t="s">
        <v>348</v>
      </c>
      <c r="AA57" s="189"/>
      <c r="AB57" s="189"/>
      <c r="AC57" s="189"/>
    </row>
    <row r="58" spans="1:29" ht="19.5" customHeight="1" x14ac:dyDescent="0.25">
      <c r="A58" s="310"/>
      <c r="B58" s="313"/>
      <c r="C58" s="293"/>
      <c r="D58" s="295"/>
      <c r="E58" s="300"/>
      <c r="F58" s="300"/>
      <c r="G58" s="285"/>
      <c r="H58" s="285"/>
      <c r="I58" s="288"/>
      <c r="J58" s="288"/>
      <c r="K58" s="300"/>
      <c r="L58" s="300"/>
      <c r="M58" s="319"/>
      <c r="N58" s="322"/>
      <c r="O58" s="325"/>
      <c r="P58" s="328"/>
      <c r="R58" t="s">
        <v>133</v>
      </c>
      <c r="S58" s="34" t="s">
        <v>28</v>
      </c>
    </row>
    <row r="59" spans="1:29" ht="19.5" customHeight="1" x14ac:dyDescent="0.25">
      <c r="A59" s="310"/>
      <c r="B59" s="313"/>
      <c r="C59" s="293"/>
      <c r="D59" s="295"/>
      <c r="E59" s="300"/>
      <c r="F59" s="300"/>
      <c r="G59" s="285"/>
      <c r="H59" s="285"/>
      <c r="I59" s="288"/>
      <c r="J59" s="288"/>
      <c r="K59" s="300"/>
      <c r="L59" s="300"/>
      <c r="M59" s="319"/>
      <c r="N59" s="322"/>
      <c r="O59" s="325"/>
      <c r="P59" s="328"/>
      <c r="S59" t="s">
        <v>154</v>
      </c>
    </row>
    <row r="60" spans="1:29" ht="19.5" customHeight="1" x14ac:dyDescent="0.25">
      <c r="A60" s="310"/>
      <c r="B60" s="313"/>
      <c r="C60" s="293"/>
      <c r="D60" s="295"/>
      <c r="E60" s="300"/>
      <c r="F60" s="300"/>
      <c r="G60" s="285"/>
      <c r="H60" s="285"/>
      <c r="I60" s="288"/>
      <c r="J60" s="288"/>
      <c r="K60" s="300"/>
      <c r="L60" s="300"/>
      <c r="M60" s="319"/>
      <c r="N60" s="322"/>
      <c r="O60" s="325"/>
      <c r="P60" s="328"/>
      <c r="S60" t="s">
        <v>661</v>
      </c>
      <c r="U60" s="198" t="s">
        <v>153</v>
      </c>
    </row>
    <row r="61" spans="1:29" ht="19.5" customHeight="1" x14ac:dyDescent="0.25">
      <c r="A61" s="310"/>
      <c r="B61" s="313"/>
      <c r="C61" s="293"/>
      <c r="D61" s="295"/>
      <c r="E61" s="300"/>
      <c r="F61" s="300"/>
      <c r="G61" s="285"/>
      <c r="H61" s="285"/>
      <c r="I61" s="288"/>
      <c r="J61" s="288"/>
      <c r="K61" s="300"/>
      <c r="L61" s="300"/>
      <c r="M61" s="319"/>
      <c r="N61" s="322"/>
      <c r="O61" s="325"/>
      <c r="P61" s="328"/>
      <c r="T61" t="s">
        <v>662</v>
      </c>
    </row>
    <row r="62" spans="1:29" ht="19.5" customHeight="1" x14ac:dyDescent="0.25">
      <c r="A62" s="311"/>
      <c r="B62" s="314"/>
      <c r="C62" s="296"/>
      <c r="D62" s="298"/>
      <c r="E62" s="301"/>
      <c r="F62" s="301"/>
      <c r="G62" s="286"/>
      <c r="H62" s="286"/>
      <c r="I62" s="289"/>
      <c r="J62" s="289"/>
      <c r="K62" s="301"/>
      <c r="L62" s="301"/>
      <c r="M62" s="320"/>
      <c r="N62" s="323"/>
      <c r="O62" s="326"/>
      <c r="P62" s="329"/>
      <c r="Q62" s="62">
        <v>0.29166666666666669</v>
      </c>
    </row>
    <row r="63" spans="1:29" ht="19.5" customHeight="1" x14ac:dyDescent="0.25">
      <c r="A63" s="309" t="s">
        <v>30</v>
      </c>
      <c r="B63" s="312">
        <f>SUM(B48+1)</f>
        <v>46373</v>
      </c>
      <c r="C63" s="290" t="s">
        <v>233</v>
      </c>
      <c r="D63" s="292"/>
      <c r="E63" s="299"/>
      <c r="F63" s="299"/>
      <c r="G63" s="284">
        <v>0.36527777777777776</v>
      </c>
      <c r="H63" s="284">
        <v>0.52083333333333337</v>
      </c>
      <c r="I63" s="287">
        <v>0.56944444444444442</v>
      </c>
      <c r="J63" s="287">
        <v>0.75</v>
      </c>
      <c r="K63" s="299"/>
      <c r="L63" s="299"/>
      <c r="M63" s="318">
        <f>(F79-E79)+(L79-K79)</f>
        <v>0</v>
      </c>
      <c r="N63" s="321">
        <f>(H63-G63)</f>
        <v>0.15555555555555561</v>
      </c>
      <c r="O63" s="324">
        <f>(J63-I63)</f>
        <v>0.18055555555555558</v>
      </c>
      <c r="P63" s="327">
        <f>SUM(M63:O79)</f>
        <v>0.33611111111111119</v>
      </c>
      <c r="R63" s="34" t="s">
        <v>233</v>
      </c>
      <c r="S63" s="34" t="s">
        <v>45</v>
      </c>
    </row>
    <row r="64" spans="1:29" ht="19.5" customHeight="1" x14ac:dyDescent="0.25">
      <c r="A64" s="310"/>
      <c r="B64" s="313"/>
      <c r="C64" s="293"/>
      <c r="D64" s="295"/>
      <c r="E64" s="300"/>
      <c r="F64" s="300"/>
      <c r="G64" s="285"/>
      <c r="H64" s="285"/>
      <c r="I64" s="288"/>
      <c r="J64" s="288"/>
      <c r="K64" s="300"/>
      <c r="L64" s="300"/>
      <c r="M64" s="319"/>
      <c r="N64" s="322"/>
      <c r="O64" s="325"/>
      <c r="P64" s="328"/>
      <c r="S64" s="34" t="s">
        <v>234</v>
      </c>
    </row>
    <row r="65" spans="1:29" ht="19.5" customHeight="1" x14ac:dyDescent="0.25">
      <c r="A65" s="310"/>
      <c r="B65" s="313"/>
      <c r="C65" s="293"/>
      <c r="D65" s="295"/>
      <c r="E65" s="300"/>
      <c r="F65" s="300"/>
      <c r="G65" s="285"/>
      <c r="H65" s="285"/>
      <c r="I65" s="288"/>
      <c r="J65" s="288"/>
      <c r="K65" s="300"/>
      <c r="L65" s="300"/>
      <c r="M65" s="319"/>
      <c r="N65" s="322"/>
      <c r="O65" s="325"/>
      <c r="P65" s="328"/>
      <c r="S65" s="34" t="s">
        <v>232</v>
      </c>
    </row>
    <row r="66" spans="1:29" ht="19.5" customHeight="1" x14ac:dyDescent="0.25">
      <c r="A66" s="310"/>
      <c r="B66" s="313"/>
      <c r="C66" s="293"/>
      <c r="D66" s="295"/>
      <c r="E66" s="300"/>
      <c r="F66" s="300"/>
      <c r="G66" s="285"/>
      <c r="H66" s="285"/>
      <c r="I66" s="288"/>
      <c r="J66" s="288"/>
      <c r="K66" s="300"/>
      <c r="L66" s="300"/>
      <c r="M66" s="319"/>
      <c r="N66" s="322"/>
      <c r="O66" s="325"/>
      <c r="P66" s="328"/>
      <c r="S66" s="34"/>
      <c r="T66" t="s">
        <v>186</v>
      </c>
      <c r="U66" s="281" t="s">
        <v>633</v>
      </c>
      <c r="V66" s="281"/>
      <c r="W66" s="198" t="s">
        <v>153</v>
      </c>
      <c r="X66" s="216" t="s">
        <v>201</v>
      </c>
      <c r="Y66" s="224">
        <v>1026552</v>
      </c>
      <c r="Z66" s="195" t="s">
        <v>348</v>
      </c>
      <c r="AA66" s="189"/>
      <c r="AB66" s="189"/>
      <c r="AC66" s="189"/>
    </row>
    <row r="67" spans="1:29" ht="19.5" customHeight="1" x14ac:dyDescent="0.25">
      <c r="A67" s="310"/>
      <c r="B67" s="313"/>
      <c r="C67" s="293"/>
      <c r="D67" s="295"/>
      <c r="E67" s="300"/>
      <c r="F67" s="300"/>
      <c r="G67" s="285"/>
      <c r="H67" s="285"/>
      <c r="I67" s="288"/>
      <c r="J67" s="288"/>
      <c r="K67" s="300"/>
      <c r="L67" s="300"/>
      <c r="M67" s="319"/>
      <c r="N67" s="322"/>
      <c r="O67" s="325"/>
      <c r="P67" s="328"/>
      <c r="R67" s="34"/>
      <c r="S67" s="34"/>
      <c r="U67" s="195" t="s">
        <v>664</v>
      </c>
      <c r="V67" s="189"/>
    </row>
    <row r="68" spans="1:29" ht="19.5" customHeight="1" x14ac:dyDescent="0.25">
      <c r="A68" s="310"/>
      <c r="B68" s="313"/>
      <c r="C68" s="293"/>
      <c r="D68" s="295"/>
      <c r="E68" s="300"/>
      <c r="F68" s="300"/>
      <c r="G68" s="285"/>
      <c r="H68" s="285"/>
      <c r="I68" s="288"/>
      <c r="J68" s="288"/>
      <c r="K68" s="300"/>
      <c r="L68" s="300"/>
      <c r="M68" s="319"/>
      <c r="N68" s="322"/>
      <c r="O68" s="325"/>
      <c r="P68" s="328"/>
      <c r="S68" s="34"/>
      <c r="T68" s="34" t="s">
        <v>230</v>
      </c>
      <c r="U68" s="280" t="s">
        <v>663</v>
      </c>
      <c r="V68" s="281"/>
      <c r="W68" s="184" t="s">
        <v>151</v>
      </c>
      <c r="X68" s="216" t="s">
        <v>201</v>
      </c>
      <c r="Y68" s="224">
        <v>1026565</v>
      </c>
      <c r="Z68" s="203" t="s">
        <v>382</v>
      </c>
      <c r="AA68" s="188"/>
      <c r="AB68" s="188"/>
      <c r="AC68" s="188"/>
    </row>
    <row r="69" spans="1:29" ht="19.5" customHeight="1" x14ac:dyDescent="0.25">
      <c r="A69" s="310"/>
      <c r="B69" s="313"/>
      <c r="C69" s="293"/>
      <c r="D69" s="295"/>
      <c r="E69" s="300"/>
      <c r="F69" s="300"/>
      <c r="G69" s="285"/>
      <c r="H69" s="285"/>
      <c r="I69" s="288"/>
      <c r="J69" s="288"/>
      <c r="K69" s="300"/>
      <c r="L69" s="300"/>
      <c r="M69" s="319"/>
      <c r="N69" s="322"/>
      <c r="O69" s="325"/>
      <c r="P69" s="328"/>
      <c r="S69" s="34" t="s">
        <v>665</v>
      </c>
    </row>
    <row r="70" spans="1:29" ht="19.5" customHeight="1" x14ac:dyDescent="0.25">
      <c r="A70" s="310"/>
      <c r="B70" s="313"/>
      <c r="C70" s="293"/>
      <c r="D70" s="295"/>
      <c r="E70" s="300"/>
      <c r="F70" s="300"/>
      <c r="G70" s="285"/>
      <c r="H70" s="285"/>
      <c r="I70" s="288"/>
      <c r="J70" s="288"/>
      <c r="K70" s="300"/>
      <c r="L70" s="300"/>
      <c r="M70" s="319"/>
      <c r="N70" s="322"/>
      <c r="O70" s="325"/>
      <c r="P70" s="328"/>
      <c r="S70" s="34"/>
      <c r="T70" s="34" t="s">
        <v>170</v>
      </c>
      <c r="U70" s="280" t="s">
        <v>666</v>
      </c>
      <c r="V70" s="281"/>
      <c r="W70" s="198" t="s">
        <v>153</v>
      </c>
      <c r="X70" s="203" t="s">
        <v>670</v>
      </c>
      <c r="Y70" s="188"/>
      <c r="Z70" s="188"/>
      <c r="AA70" s="188"/>
    </row>
    <row r="71" spans="1:29" ht="19.5" customHeight="1" x14ac:dyDescent="0.25">
      <c r="A71" s="310"/>
      <c r="B71" s="313"/>
      <c r="C71" s="293"/>
      <c r="D71" s="295"/>
      <c r="E71" s="300"/>
      <c r="F71" s="300"/>
      <c r="G71" s="285"/>
      <c r="H71" s="285"/>
      <c r="I71" s="288"/>
      <c r="J71" s="288"/>
      <c r="K71" s="300"/>
      <c r="L71" s="300"/>
      <c r="M71" s="319"/>
      <c r="N71" s="322"/>
      <c r="O71" s="325"/>
      <c r="P71" s="328"/>
      <c r="R71" s="34"/>
      <c r="S71" s="34"/>
      <c r="T71" s="34" t="s">
        <v>166</v>
      </c>
      <c r="U71" s="280" t="s">
        <v>667</v>
      </c>
      <c r="V71" s="281"/>
      <c r="W71" s="198" t="s">
        <v>153</v>
      </c>
      <c r="X71" s="203" t="s">
        <v>670</v>
      </c>
      <c r="Y71" s="188"/>
      <c r="Z71" s="188"/>
      <c r="AA71" s="188"/>
    </row>
    <row r="72" spans="1:29" ht="19.5" customHeight="1" x14ac:dyDescent="0.25">
      <c r="A72" s="310"/>
      <c r="B72" s="313"/>
      <c r="C72" s="293"/>
      <c r="D72" s="295"/>
      <c r="E72" s="300"/>
      <c r="F72" s="300"/>
      <c r="G72" s="285"/>
      <c r="H72" s="285"/>
      <c r="I72" s="288"/>
      <c r="J72" s="288"/>
      <c r="K72" s="300"/>
      <c r="L72" s="300"/>
      <c r="M72" s="319"/>
      <c r="N72" s="322"/>
      <c r="O72" s="325"/>
      <c r="P72" s="328"/>
      <c r="S72" s="34"/>
      <c r="T72" s="34" t="s">
        <v>650</v>
      </c>
      <c r="U72" s="280" t="s">
        <v>668</v>
      </c>
      <c r="V72" s="281"/>
      <c r="W72" s="198" t="s">
        <v>153</v>
      </c>
      <c r="X72" s="203" t="s">
        <v>670</v>
      </c>
      <c r="Y72" s="188"/>
      <c r="Z72" s="188"/>
      <c r="AA72" s="188"/>
    </row>
    <row r="73" spans="1:29" ht="19.5" customHeight="1" x14ac:dyDescent="0.25">
      <c r="A73" s="310"/>
      <c r="B73" s="313"/>
      <c r="C73" s="293"/>
      <c r="D73" s="295"/>
      <c r="E73" s="300"/>
      <c r="F73" s="300"/>
      <c r="G73" s="285"/>
      <c r="H73" s="285"/>
      <c r="I73" s="288"/>
      <c r="J73" s="288"/>
      <c r="K73" s="300"/>
      <c r="L73" s="300"/>
      <c r="M73" s="319"/>
      <c r="N73" s="322"/>
      <c r="O73" s="325"/>
      <c r="P73" s="328"/>
      <c r="R73" s="34" t="s">
        <v>261</v>
      </c>
      <c r="S73" s="34" t="s">
        <v>24</v>
      </c>
      <c r="T73" s="34"/>
      <c r="U73" s="168"/>
      <c r="V73" s="1"/>
      <c r="X73" s="34"/>
    </row>
    <row r="74" spans="1:29" ht="19.5" customHeight="1" x14ac:dyDescent="0.25">
      <c r="A74" s="310"/>
      <c r="B74" s="313"/>
      <c r="C74" s="293"/>
      <c r="D74" s="295"/>
      <c r="E74" s="300"/>
      <c r="F74" s="300"/>
      <c r="G74" s="285"/>
      <c r="H74" s="285"/>
      <c r="I74" s="288"/>
      <c r="J74" s="288"/>
      <c r="K74" s="300"/>
      <c r="L74" s="300"/>
      <c r="M74" s="319"/>
      <c r="N74" s="322"/>
      <c r="O74" s="325"/>
      <c r="P74" s="328"/>
      <c r="S74" s="34" t="s">
        <v>262</v>
      </c>
      <c r="T74" s="34"/>
      <c r="U74" s="168"/>
      <c r="V74" s="1"/>
      <c r="X74" s="34"/>
    </row>
    <row r="75" spans="1:29" ht="19.5" customHeight="1" x14ac:dyDescent="0.25">
      <c r="A75" s="310"/>
      <c r="B75" s="313"/>
      <c r="C75" s="293"/>
      <c r="D75" s="295"/>
      <c r="E75" s="300"/>
      <c r="F75" s="300"/>
      <c r="G75" s="285"/>
      <c r="H75" s="285"/>
      <c r="I75" s="288"/>
      <c r="J75" s="288"/>
      <c r="K75" s="300"/>
      <c r="L75" s="300"/>
      <c r="M75" s="319"/>
      <c r="N75" s="322"/>
      <c r="O75" s="325"/>
      <c r="P75" s="328"/>
      <c r="S75" s="34" t="s">
        <v>665</v>
      </c>
    </row>
    <row r="76" spans="1:29" ht="19.5" customHeight="1" x14ac:dyDescent="0.25">
      <c r="A76" s="310"/>
      <c r="B76" s="313"/>
      <c r="C76" s="293"/>
      <c r="D76" s="295"/>
      <c r="E76" s="300"/>
      <c r="F76" s="300"/>
      <c r="G76" s="285"/>
      <c r="H76" s="285"/>
      <c r="I76" s="288"/>
      <c r="J76" s="288"/>
      <c r="K76" s="300"/>
      <c r="L76" s="300"/>
      <c r="M76" s="319"/>
      <c r="N76" s="322"/>
      <c r="O76" s="325"/>
      <c r="P76" s="328"/>
      <c r="S76" s="34"/>
      <c r="T76" s="34" t="s">
        <v>170</v>
      </c>
      <c r="U76" s="280" t="s">
        <v>666</v>
      </c>
      <c r="V76" s="281"/>
      <c r="W76" s="184" t="s">
        <v>151</v>
      </c>
      <c r="X76" s="203" t="s">
        <v>669</v>
      </c>
      <c r="Y76" s="188"/>
      <c r="Z76" s="188"/>
    </row>
    <row r="77" spans="1:29" ht="19.5" customHeight="1" x14ac:dyDescent="0.25">
      <c r="A77" s="310"/>
      <c r="B77" s="313"/>
      <c r="C77" s="293"/>
      <c r="D77" s="295"/>
      <c r="E77" s="300"/>
      <c r="F77" s="300"/>
      <c r="G77" s="285"/>
      <c r="H77" s="285"/>
      <c r="I77" s="288"/>
      <c r="J77" s="288"/>
      <c r="K77" s="300"/>
      <c r="L77" s="300"/>
      <c r="M77" s="319"/>
      <c r="N77" s="322"/>
      <c r="O77" s="325"/>
      <c r="P77" s="328"/>
      <c r="S77" s="34"/>
      <c r="T77" s="34" t="s">
        <v>166</v>
      </c>
      <c r="U77" s="280" t="s">
        <v>667</v>
      </c>
      <c r="V77" s="281"/>
      <c r="W77" s="184" t="s">
        <v>151</v>
      </c>
      <c r="X77" s="203" t="s">
        <v>669</v>
      </c>
      <c r="Y77" s="188"/>
      <c r="Z77" s="188"/>
    </row>
    <row r="78" spans="1:29" ht="19.5" customHeight="1" x14ac:dyDescent="0.25">
      <c r="A78" s="310"/>
      <c r="B78" s="313"/>
      <c r="C78" s="293"/>
      <c r="D78" s="295"/>
      <c r="E78" s="300"/>
      <c r="F78" s="300"/>
      <c r="G78" s="285"/>
      <c r="H78" s="285"/>
      <c r="I78" s="288"/>
      <c r="J78" s="288"/>
      <c r="K78" s="300"/>
      <c r="L78" s="300"/>
      <c r="M78" s="319"/>
      <c r="N78" s="322"/>
      <c r="O78" s="325"/>
      <c r="P78" s="328"/>
      <c r="S78" s="34"/>
      <c r="T78" s="34" t="s">
        <v>650</v>
      </c>
      <c r="U78" s="280" t="s">
        <v>668</v>
      </c>
      <c r="V78" s="281"/>
      <c r="W78" s="184" t="s">
        <v>151</v>
      </c>
      <c r="X78" s="203" t="s">
        <v>669</v>
      </c>
      <c r="Y78" s="188"/>
      <c r="Z78" s="188"/>
    </row>
    <row r="79" spans="1:29" ht="19.5" customHeight="1" x14ac:dyDescent="0.25">
      <c r="A79" s="311"/>
      <c r="B79" s="314"/>
      <c r="C79" s="296"/>
      <c r="D79" s="298"/>
      <c r="E79" s="301"/>
      <c r="F79" s="301"/>
      <c r="G79" s="286"/>
      <c r="H79" s="286"/>
      <c r="I79" s="289"/>
      <c r="J79" s="289"/>
      <c r="K79" s="301"/>
      <c r="L79" s="301"/>
      <c r="M79" s="320"/>
      <c r="N79" s="323"/>
      <c r="O79" s="326"/>
      <c r="P79" s="329"/>
      <c r="Q79" s="62">
        <v>0.29166666666666669</v>
      </c>
      <c r="S79" s="34"/>
    </row>
    <row r="80" spans="1:29" ht="19.5" customHeight="1" x14ac:dyDescent="0.25">
      <c r="A80" s="309" t="s">
        <v>31</v>
      </c>
      <c r="B80" s="312">
        <f>SUM(B63+1)</f>
        <v>46374</v>
      </c>
      <c r="C80" s="290" t="s">
        <v>678</v>
      </c>
      <c r="D80" s="292"/>
      <c r="E80" s="299"/>
      <c r="F80" s="299"/>
      <c r="G80" s="284">
        <v>0.32222222222222224</v>
      </c>
      <c r="H80" s="284">
        <v>0.52083333333333337</v>
      </c>
      <c r="I80" s="287">
        <v>0.55208333333333337</v>
      </c>
      <c r="J80" s="287">
        <v>0.66527777777777775</v>
      </c>
      <c r="K80" s="299"/>
      <c r="L80" s="299"/>
      <c r="M80" s="318">
        <f>(F103-E103)+(L103-K103)</f>
        <v>0</v>
      </c>
      <c r="N80" s="321">
        <f>(H80-G80)</f>
        <v>0.19861111111111113</v>
      </c>
      <c r="O80" s="324">
        <f>(J80-I80)</f>
        <v>0.11319444444444438</v>
      </c>
      <c r="P80" s="327">
        <f>SUM(M80:O103)</f>
        <v>0.3118055555555555</v>
      </c>
      <c r="R80" s="34" t="s">
        <v>261</v>
      </c>
      <c r="S80" s="34" t="s">
        <v>28</v>
      </c>
      <c r="T80" s="34"/>
      <c r="U80" s="168"/>
      <c r="V80" s="1"/>
      <c r="X80" s="34"/>
    </row>
    <row r="81" spans="1:29" ht="19.5" customHeight="1" x14ac:dyDescent="0.25">
      <c r="A81" s="310"/>
      <c r="B81" s="313"/>
      <c r="C81" s="293"/>
      <c r="D81" s="295"/>
      <c r="E81" s="300"/>
      <c r="F81" s="300"/>
      <c r="G81" s="285"/>
      <c r="H81" s="285"/>
      <c r="I81" s="288"/>
      <c r="J81" s="288"/>
      <c r="K81" s="300"/>
      <c r="L81" s="300"/>
      <c r="M81" s="319"/>
      <c r="N81" s="322"/>
      <c r="O81" s="325"/>
      <c r="P81" s="328"/>
      <c r="S81" s="34" t="s">
        <v>262</v>
      </c>
      <c r="T81" s="34"/>
      <c r="U81" s="168"/>
      <c r="V81" s="1"/>
      <c r="X81" s="34"/>
    </row>
    <row r="82" spans="1:29" ht="19.5" customHeight="1" x14ac:dyDescent="0.25">
      <c r="A82" s="310"/>
      <c r="B82" s="313"/>
      <c r="C82" s="293"/>
      <c r="D82" s="295"/>
      <c r="E82" s="300"/>
      <c r="F82" s="300"/>
      <c r="G82" s="285"/>
      <c r="H82" s="285"/>
      <c r="I82" s="288"/>
      <c r="J82" s="288"/>
      <c r="K82" s="300"/>
      <c r="L82" s="300"/>
      <c r="M82" s="319"/>
      <c r="N82" s="322"/>
      <c r="O82" s="325"/>
      <c r="P82" s="328"/>
      <c r="S82" s="34" t="s">
        <v>665</v>
      </c>
    </row>
    <row r="83" spans="1:29" ht="19.5" customHeight="1" x14ac:dyDescent="0.25">
      <c r="A83" s="310"/>
      <c r="B83" s="313"/>
      <c r="C83" s="293"/>
      <c r="D83" s="295"/>
      <c r="E83" s="300"/>
      <c r="F83" s="300"/>
      <c r="G83" s="285"/>
      <c r="H83" s="285"/>
      <c r="I83" s="288"/>
      <c r="J83" s="288"/>
      <c r="K83" s="300"/>
      <c r="L83" s="300"/>
      <c r="M83" s="319"/>
      <c r="N83" s="322"/>
      <c r="O83" s="325"/>
      <c r="P83" s="328"/>
      <c r="S83" s="34"/>
      <c r="T83" s="34" t="s">
        <v>170</v>
      </c>
      <c r="U83" s="280" t="s">
        <v>666</v>
      </c>
      <c r="V83" s="281"/>
      <c r="W83" s="198" t="s">
        <v>153</v>
      </c>
      <c r="X83" s="203" t="s">
        <v>285</v>
      </c>
      <c r="Y83" s="188"/>
      <c r="Z83" s="188"/>
    </row>
    <row r="84" spans="1:29" ht="19.5" customHeight="1" x14ac:dyDescent="0.25">
      <c r="A84" s="310"/>
      <c r="B84" s="313"/>
      <c r="C84" s="293"/>
      <c r="D84" s="295"/>
      <c r="E84" s="300"/>
      <c r="F84" s="300"/>
      <c r="G84" s="285"/>
      <c r="H84" s="285"/>
      <c r="I84" s="288"/>
      <c r="J84" s="288"/>
      <c r="K84" s="300"/>
      <c r="L84" s="300"/>
      <c r="M84" s="319"/>
      <c r="N84" s="322"/>
      <c r="O84" s="325"/>
      <c r="P84" s="328"/>
      <c r="S84" s="34"/>
      <c r="T84" s="34" t="s">
        <v>166</v>
      </c>
      <c r="U84" s="280" t="s">
        <v>667</v>
      </c>
      <c r="V84" s="281"/>
      <c r="W84" s="198" t="s">
        <v>153</v>
      </c>
      <c r="X84" s="203" t="s">
        <v>285</v>
      </c>
      <c r="Y84" s="188"/>
      <c r="Z84" s="188"/>
    </row>
    <row r="85" spans="1:29" ht="19.5" customHeight="1" x14ac:dyDescent="0.25">
      <c r="A85" s="310"/>
      <c r="B85" s="313"/>
      <c r="C85" s="293"/>
      <c r="D85" s="295"/>
      <c r="E85" s="300"/>
      <c r="F85" s="300"/>
      <c r="G85" s="285"/>
      <c r="H85" s="285"/>
      <c r="I85" s="288"/>
      <c r="J85" s="288"/>
      <c r="K85" s="300"/>
      <c r="L85" s="300"/>
      <c r="M85" s="319"/>
      <c r="N85" s="322"/>
      <c r="O85" s="325"/>
      <c r="P85" s="328"/>
      <c r="S85" s="34"/>
      <c r="T85" s="34" t="s">
        <v>650</v>
      </c>
      <c r="U85" s="280" t="s">
        <v>668</v>
      </c>
      <c r="V85" s="281"/>
      <c r="W85" s="198" t="s">
        <v>153</v>
      </c>
      <c r="X85" s="203" t="s">
        <v>285</v>
      </c>
      <c r="Y85" s="188"/>
      <c r="Z85" s="188"/>
    </row>
    <row r="86" spans="1:29" ht="19.5" customHeight="1" x14ac:dyDescent="0.25">
      <c r="A86" s="310"/>
      <c r="B86" s="313"/>
      <c r="C86" s="293"/>
      <c r="D86" s="295"/>
      <c r="E86" s="300"/>
      <c r="F86" s="300"/>
      <c r="G86" s="285"/>
      <c r="H86" s="285"/>
      <c r="I86" s="288"/>
      <c r="J86" s="288"/>
      <c r="K86" s="300"/>
      <c r="L86" s="300"/>
      <c r="M86" s="319"/>
      <c r="N86" s="322"/>
      <c r="O86" s="325"/>
      <c r="P86" s="328"/>
      <c r="R86" t="s">
        <v>220</v>
      </c>
      <c r="S86" t="s">
        <v>24</v>
      </c>
      <c r="W86" s="34"/>
    </row>
    <row r="87" spans="1:29" ht="19.5" customHeight="1" x14ac:dyDescent="0.25">
      <c r="A87" s="310"/>
      <c r="B87" s="313"/>
      <c r="C87" s="293"/>
      <c r="D87" s="295"/>
      <c r="E87" s="300"/>
      <c r="F87" s="300"/>
      <c r="G87" s="285"/>
      <c r="H87" s="285"/>
      <c r="I87" s="288"/>
      <c r="J87" s="288"/>
      <c r="K87" s="300"/>
      <c r="L87" s="300"/>
      <c r="M87" s="319"/>
      <c r="N87" s="322"/>
      <c r="O87" s="325"/>
      <c r="P87" s="328"/>
      <c r="S87" s="34" t="s">
        <v>221</v>
      </c>
      <c r="W87" s="34"/>
    </row>
    <row r="88" spans="1:29" ht="19.5" customHeight="1" x14ac:dyDescent="0.25">
      <c r="A88" s="310"/>
      <c r="B88" s="313"/>
      <c r="C88" s="293"/>
      <c r="D88" s="295"/>
      <c r="E88" s="300"/>
      <c r="F88" s="300"/>
      <c r="G88" s="285"/>
      <c r="H88" s="285"/>
      <c r="I88" s="288"/>
      <c r="J88" s="288"/>
      <c r="K88" s="300"/>
      <c r="L88" s="300"/>
      <c r="M88" s="319"/>
      <c r="N88" s="322"/>
      <c r="O88" s="325"/>
      <c r="P88" s="328"/>
      <c r="R88" s="34"/>
      <c r="S88" s="34" t="s">
        <v>671</v>
      </c>
      <c r="W88" s="34"/>
    </row>
    <row r="89" spans="1:29" ht="19.5" customHeight="1" x14ac:dyDescent="0.25">
      <c r="A89" s="310"/>
      <c r="B89" s="313"/>
      <c r="C89" s="293"/>
      <c r="D89" s="295"/>
      <c r="E89" s="300"/>
      <c r="F89" s="300"/>
      <c r="G89" s="285"/>
      <c r="H89" s="285"/>
      <c r="I89" s="288"/>
      <c r="J89" s="288"/>
      <c r="K89" s="300"/>
      <c r="L89" s="300"/>
      <c r="M89" s="319"/>
      <c r="N89" s="322"/>
      <c r="O89" s="325"/>
      <c r="P89" s="328"/>
      <c r="S89" s="34"/>
      <c r="T89" t="s">
        <v>170</v>
      </c>
      <c r="U89" s="281" t="s">
        <v>305</v>
      </c>
      <c r="V89" s="281"/>
      <c r="W89" s="198" t="s">
        <v>153</v>
      </c>
      <c r="X89" s="220" t="s">
        <v>201</v>
      </c>
      <c r="Y89" s="219">
        <v>1025873</v>
      </c>
      <c r="Z89" s="195" t="s">
        <v>348</v>
      </c>
      <c r="AA89" s="189"/>
      <c r="AB89" s="189"/>
      <c r="AC89" s="189"/>
    </row>
    <row r="90" spans="1:29" ht="19.5" customHeight="1" x14ac:dyDescent="0.25">
      <c r="A90" s="310"/>
      <c r="B90" s="313"/>
      <c r="C90" s="293"/>
      <c r="D90" s="295"/>
      <c r="E90" s="300"/>
      <c r="F90" s="300"/>
      <c r="G90" s="285"/>
      <c r="H90" s="285"/>
      <c r="I90" s="288"/>
      <c r="J90" s="288"/>
      <c r="K90" s="300"/>
      <c r="L90" s="300"/>
      <c r="M90" s="319"/>
      <c r="N90" s="322"/>
      <c r="O90" s="325"/>
      <c r="P90" s="328"/>
      <c r="S90" s="34"/>
      <c r="U90" s="230" t="s">
        <v>672</v>
      </c>
      <c r="V90" s="229"/>
      <c r="W90" s="189"/>
      <c r="Y90" s="174"/>
    </row>
    <row r="91" spans="1:29" ht="19.5" customHeight="1" x14ac:dyDescent="0.25">
      <c r="A91" s="310"/>
      <c r="B91" s="313"/>
      <c r="C91" s="293"/>
      <c r="D91" s="295"/>
      <c r="E91" s="300"/>
      <c r="F91" s="300"/>
      <c r="G91" s="285"/>
      <c r="H91" s="285"/>
      <c r="I91" s="288"/>
      <c r="J91" s="288"/>
      <c r="K91" s="300"/>
      <c r="L91" s="300"/>
      <c r="M91" s="319"/>
      <c r="N91" s="322"/>
      <c r="O91" s="325"/>
      <c r="P91" s="328"/>
      <c r="S91" s="34"/>
      <c r="T91" t="s">
        <v>166</v>
      </c>
      <c r="U91" s="281" t="s">
        <v>306</v>
      </c>
      <c r="V91" s="281"/>
      <c r="W91" s="198" t="s">
        <v>153</v>
      </c>
      <c r="X91" s="220" t="s">
        <v>201</v>
      </c>
      <c r="Y91" s="219">
        <v>1025873</v>
      </c>
      <c r="Z91" s="195" t="s">
        <v>348</v>
      </c>
      <c r="AA91" s="189"/>
      <c r="AB91" s="189"/>
      <c r="AC91" s="189"/>
    </row>
    <row r="92" spans="1:29" ht="19.5" customHeight="1" x14ac:dyDescent="0.25">
      <c r="A92" s="310"/>
      <c r="B92" s="313"/>
      <c r="C92" s="293"/>
      <c r="D92" s="295"/>
      <c r="E92" s="300"/>
      <c r="F92" s="300"/>
      <c r="G92" s="285"/>
      <c r="H92" s="285"/>
      <c r="I92" s="288"/>
      <c r="J92" s="288"/>
      <c r="K92" s="300"/>
      <c r="L92" s="300"/>
      <c r="M92" s="319"/>
      <c r="N92" s="322"/>
      <c r="O92" s="325"/>
      <c r="P92" s="328"/>
      <c r="R92" s="34" t="s">
        <v>233</v>
      </c>
      <c r="S92" s="34" t="s">
        <v>24</v>
      </c>
      <c r="U92" s="230" t="s">
        <v>672</v>
      </c>
      <c r="V92" s="189"/>
      <c r="W92" s="195"/>
    </row>
    <row r="93" spans="1:29" ht="19.5" customHeight="1" x14ac:dyDescent="0.25">
      <c r="A93" s="310"/>
      <c r="B93" s="313"/>
      <c r="C93" s="293"/>
      <c r="D93" s="295"/>
      <c r="E93" s="300"/>
      <c r="F93" s="300"/>
      <c r="G93" s="285"/>
      <c r="H93" s="285"/>
      <c r="I93" s="288"/>
      <c r="J93" s="288"/>
      <c r="K93" s="300"/>
      <c r="L93" s="300"/>
      <c r="M93" s="319"/>
      <c r="N93" s="322"/>
      <c r="O93" s="325"/>
      <c r="P93" s="328"/>
      <c r="S93" s="34" t="s">
        <v>234</v>
      </c>
      <c r="W93" s="34"/>
    </row>
    <row r="94" spans="1:29" ht="19.5" customHeight="1" x14ac:dyDescent="0.25">
      <c r="A94" s="310"/>
      <c r="B94" s="313"/>
      <c r="C94" s="293"/>
      <c r="D94" s="295"/>
      <c r="E94" s="300"/>
      <c r="F94" s="300"/>
      <c r="G94" s="285"/>
      <c r="H94" s="285"/>
      <c r="I94" s="288"/>
      <c r="J94" s="288"/>
      <c r="K94" s="300"/>
      <c r="L94" s="300"/>
      <c r="M94" s="319"/>
      <c r="N94" s="322"/>
      <c r="O94" s="325"/>
      <c r="P94" s="328"/>
      <c r="S94" s="34" t="s">
        <v>673</v>
      </c>
      <c r="U94" s="34"/>
      <c r="W94" s="34"/>
    </row>
    <row r="95" spans="1:29" ht="19.5" customHeight="1" x14ac:dyDescent="0.25">
      <c r="A95" s="310"/>
      <c r="B95" s="313"/>
      <c r="C95" s="293"/>
      <c r="D95" s="295"/>
      <c r="E95" s="300"/>
      <c r="F95" s="300"/>
      <c r="G95" s="285"/>
      <c r="H95" s="285"/>
      <c r="I95" s="288"/>
      <c r="J95" s="288"/>
      <c r="K95" s="300"/>
      <c r="L95" s="300"/>
      <c r="M95" s="319"/>
      <c r="N95" s="322"/>
      <c r="O95" s="325"/>
      <c r="P95" s="328"/>
      <c r="S95" s="34" t="s">
        <v>214</v>
      </c>
      <c r="U95" s="34"/>
      <c r="W95" s="34"/>
    </row>
    <row r="96" spans="1:29" ht="19.5" customHeight="1" x14ac:dyDescent="0.25">
      <c r="A96" s="310"/>
      <c r="B96" s="313"/>
      <c r="C96" s="293"/>
      <c r="D96" s="295"/>
      <c r="E96" s="300"/>
      <c r="F96" s="300"/>
      <c r="G96" s="285"/>
      <c r="H96" s="285"/>
      <c r="I96" s="288"/>
      <c r="J96" s="288"/>
      <c r="K96" s="300"/>
      <c r="L96" s="300"/>
      <c r="M96" s="319"/>
      <c r="N96" s="322"/>
      <c r="O96" s="325"/>
      <c r="P96" s="328"/>
      <c r="S96" s="34"/>
      <c r="T96" s="34" t="s">
        <v>197</v>
      </c>
      <c r="U96" s="280" t="s">
        <v>276</v>
      </c>
      <c r="V96" s="280"/>
      <c r="W96" s="198" t="s">
        <v>153</v>
      </c>
      <c r="X96" s="216" t="s">
        <v>201</v>
      </c>
      <c r="Y96" s="224">
        <v>1026565</v>
      </c>
      <c r="Z96" s="203" t="s">
        <v>257</v>
      </c>
      <c r="AA96" s="188"/>
      <c r="AB96" s="188"/>
      <c r="AC96" s="188"/>
    </row>
    <row r="97" spans="1:23" ht="19.5" customHeight="1" x14ac:dyDescent="0.25">
      <c r="A97" s="310"/>
      <c r="B97" s="313"/>
      <c r="C97" s="293"/>
      <c r="D97" s="295"/>
      <c r="E97" s="300"/>
      <c r="F97" s="300"/>
      <c r="G97" s="285"/>
      <c r="H97" s="285"/>
      <c r="I97" s="288"/>
      <c r="J97" s="288"/>
      <c r="K97" s="300"/>
      <c r="L97" s="300"/>
      <c r="M97" s="319"/>
      <c r="N97" s="322"/>
      <c r="O97" s="325"/>
      <c r="P97" s="328"/>
      <c r="R97" t="s">
        <v>141</v>
      </c>
      <c r="S97" s="34" t="s">
        <v>24</v>
      </c>
      <c r="U97" s="34"/>
      <c r="W97" s="34"/>
    </row>
    <row r="98" spans="1:23" ht="19.5" customHeight="1" x14ac:dyDescent="0.25">
      <c r="A98" s="310"/>
      <c r="B98" s="313"/>
      <c r="C98" s="293"/>
      <c r="D98" s="295"/>
      <c r="E98" s="300"/>
      <c r="F98" s="300"/>
      <c r="G98" s="285"/>
      <c r="H98" s="285"/>
      <c r="I98" s="288"/>
      <c r="J98" s="288"/>
      <c r="K98" s="300"/>
      <c r="L98" s="300"/>
      <c r="M98" s="319"/>
      <c r="N98" s="322"/>
      <c r="O98" s="325"/>
      <c r="P98" s="328"/>
      <c r="S98" s="34" t="s">
        <v>674</v>
      </c>
      <c r="U98" s="34"/>
      <c r="W98" s="198" t="s">
        <v>153</v>
      </c>
    </row>
    <row r="99" spans="1:23" ht="19.5" customHeight="1" x14ac:dyDescent="0.25">
      <c r="A99" s="310"/>
      <c r="B99" s="313"/>
      <c r="C99" s="293"/>
      <c r="D99" s="295"/>
      <c r="E99" s="300"/>
      <c r="F99" s="300"/>
      <c r="G99" s="285"/>
      <c r="H99" s="285"/>
      <c r="I99" s="288"/>
      <c r="J99" s="288"/>
      <c r="K99" s="300"/>
      <c r="L99" s="300"/>
      <c r="M99" s="319"/>
      <c r="N99" s="322"/>
      <c r="O99" s="325"/>
      <c r="P99" s="328"/>
      <c r="R99" t="s">
        <v>675</v>
      </c>
      <c r="S99" s="34" t="s">
        <v>24</v>
      </c>
      <c r="U99" s="34"/>
    </row>
    <row r="100" spans="1:23" ht="19.5" customHeight="1" x14ac:dyDescent="0.25">
      <c r="A100" s="310"/>
      <c r="B100" s="313"/>
      <c r="C100" s="293"/>
      <c r="D100" s="295"/>
      <c r="E100" s="300"/>
      <c r="F100" s="300"/>
      <c r="G100" s="285"/>
      <c r="H100" s="285"/>
      <c r="I100" s="288"/>
      <c r="J100" s="288"/>
      <c r="K100" s="300"/>
      <c r="L100" s="300"/>
      <c r="M100" s="319"/>
      <c r="N100" s="322"/>
      <c r="O100" s="325"/>
      <c r="P100" s="328"/>
      <c r="S100" s="34" t="s">
        <v>676</v>
      </c>
      <c r="U100" s="34"/>
    </row>
    <row r="101" spans="1:23" ht="19.5" customHeight="1" x14ac:dyDescent="0.25">
      <c r="A101" s="310"/>
      <c r="B101" s="313"/>
      <c r="C101" s="293"/>
      <c r="D101" s="295"/>
      <c r="E101" s="300"/>
      <c r="F101" s="300"/>
      <c r="G101" s="285"/>
      <c r="H101" s="285"/>
      <c r="I101" s="288"/>
      <c r="J101" s="288"/>
      <c r="K101" s="300"/>
      <c r="L101" s="300"/>
      <c r="M101" s="319"/>
      <c r="N101" s="322"/>
      <c r="O101" s="325"/>
      <c r="P101" s="328"/>
      <c r="S101" s="34" t="s">
        <v>677</v>
      </c>
      <c r="U101" s="34"/>
      <c r="W101" s="198" t="s">
        <v>153</v>
      </c>
    </row>
    <row r="102" spans="1:23" ht="19.5" customHeight="1" x14ac:dyDescent="0.25">
      <c r="A102" s="310"/>
      <c r="B102" s="313"/>
      <c r="C102" s="293"/>
      <c r="D102" s="295"/>
      <c r="E102" s="300"/>
      <c r="F102" s="300"/>
      <c r="G102" s="285"/>
      <c r="H102" s="285"/>
      <c r="I102" s="288"/>
      <c r="J102" s="288"/>
      <c r="K102" s="300"/>
      <c r="L102" s="300"/>
      <c r="M102" s="319"/>
      <c r="N102" s="322"/>
      <c r="O102" s="325"/>
      <c r="P102" s="328"/>
      <c r="S102" s="34" t="s">
        <v>679</v>
      </c>
      <c r="U102" s="34"/>
      <c r="W102" s="34"/>
    </row>
    <row r="103" spans="1:23" ht="19.5" customHeight="1" x14ac:dyDescent="0.25">
      <c r="A103" s="311"/>
      <c r="B103" s="314"/>
      <c r="C103" s="296"/>
      <c r="D103" s="298"/>
      <c r="E103" s="301"/>
      <c r="F103" s="301"/>
      <c r="G103" s="286"/>
      <c r="H103" s="286"/>
      <c r="I103" s="289"/>
      <c r="J103" s="289"/>
      <c r="K103" s="301"/>
      <c r="L103" s="301"/>
      <c r="M103" s="320"/>
      <c r="N103" s="323"/>
      <c r="O103" s="326"/>
      <c r="P103" s="329"/>
      <c r="Q103" s="62">
        <v>0.29166666666666669</v>
      </c>
      <c r="W103" s="34"/>
    </row>
    <row r="104" spans="1:23" ht="19.5" customHeight="1" x14ac:dyDescent="0.25">
      <c r="A104" s="35" t="s">
        <v>34</v>
      </c>
      <c r="B104" s="36">
        <f>SUM(B80+1)</f>
        <v>46375</v>
      </c>
      <c r="C104" s="290"/>
      <c r="D104" s="292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</row>
    <row r="105" spans="1:23" ht="19.5" customHeight="1" x14ac:dyDescent="0.25">
      <c r="A105" s="37" t="s">
        <v>35</v>
      </c>
      <c r="B105" s="36">
        <f>SUM(B104+1)</f>
        <v>46376</v>
      </c>
      <c r="C105" s="296"/>
      <c r="D105" s="298"/>
      <c r="E105" s="304"/>
      <c r="F105" s="30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</row>
    <row r="106" spans="1:23" ht="30" customHeight="1" x14ac:dyDescent="0.25">
      <c r="A106" s="38"/>
      <c r="B106" s="38"/>
      <c r="C106" s="38"/>
      <c r="D106" s="38"/>
      <c r="E106" s="39"/>
      <c r="F106" s="40"/>
      <c r="G106" s="40"/>
      <c r="H106" s="38"/>
      <c r="I106" s="38"/>
      <c r="J106" s="38"/>
      <c r="K106" s="41"/>
      <c r="L106" s="41"/>
      <c r="M106" s="41"/>
      <c r="N106" s="38"/>
    </row>
    <row r="107" spans="1:23" ht="30.75" customHeight="1" x14ac:dyDescent="0.25">
      <c r="A107" s="38"/>
      <c r="B107" s="38"/>
      <c r="C107" s="38"/>
      <c r="D107" s="38"/>
      <c r="F107" s="38"/>
      <c r="G107" s="38"/>
      <c r="H107" s="38"/>
      <c r="I107" s="38"/>
      <c r="J107" s="330" t="s">
        <v>36</v>
      </c>
      <c r="K107" s="330"/>
      <c r="L107" s="330"/>
      <c r="M107" s="108">
        <f>SUM(M9+M31+M48+M63+M80+M104+M105)</f>
        <v>0</v>
      </c>
      <c r="N107" s="110">
        <f>SUM(N9+N31+N48+N63+N80+N104+N105)</f>
        <v>0.94097222222222232</v>
      </c>
      <c r="O107" s="109">
        <f>SUM(O9+O31+O48+O63+O80+O104+O105)</f>
        <v>0.84861111111111109</v>
      </c>
      <c r="P107" s="111">
        <f>SUM(P9+P31+P48+P63+P80+P104+P105)</f>
        <v>1.7895833333333333</v>
      </c>
    </row>
    <row r="108" spans="1:23" ht="30.75" customHeight="1" x14ac:dyDescent="0.25">
      <c r="A108" s="38"/>
      <c r="B108" s="38"/>
      <c r="C108" s="38"/>
      <c r="D108" s="38"/>
      <c r="F108" s="38"/>
      <c r="G108" s="38"/>
      <c r="H108" s="38"/>
      <c r="I108" s="38"/>
      <c r="J108" s="330" t="s">
        <v>37</v>
      </c>
      <c r="K108" s="330"/>
      <c r="L108" s="331"/>
      <c r="M108" s="42"/>
      <c r="N108" s="51">
        <f>SUM(Q9:Q105)</f>
        <v>1.4583333333333335</v>
      </c>
      <c r="O108" s="43"/>
    </row>
    <row r="109" spans="1:23" ht="30.75" customHeight="1" x14ac:dyDescent="0.25">
      <c r="A109" s="38"/>
      <c r="B109" s="38"/>
      <c r="C109" s="38"/>
      <c r="D109" s="38"/>
      <c r="F109" s="38"/>
      <c r="G109" s="38"/>
      <c r="H109" s="38"/>
      <c r="I109" s="38"/>
      <c r="J109" s="330" t="s">
        <v>38</v>
      </c>
      <c r="K109" s="330"/>
      <c r="L109" s="331"/>
      <c r="M109" s="42"/>
      <c r="N109" s="51">
        <f>SUM(P107-N108)</f>
        <v>0.33124999999999982</v>
      </c>
      <c r="O109" s="43"/>
    </row>
    <row r="110" spans="1:23" ht="30.75" customHeight="1" x14ac:dyDescent="0.25">
      <c r="A110" s="38"/>
      <c r="B110" s="38"/>
      <c r="C110" s="38"/>
      <c r="D110" s="38"/>
      <c r="F110" s="38"/>
      <c r="G110" s="38"/>
      <c r="H110" s="38"/>
      <c r="I110" s="38"/>
      <c r="J110" s="330" t="s">
        <v>39</v>
      </c>
      <c r="K110" s="330"/>
      <c r="L110" s="331"/>
      <c r="M110" s="42"/>
      <c r="N110" s="51">
        <f>'SEM50'!N114</f>
        <v>15.83680555555555</v>
      </c>
      <c r="O110" s="43"/>
    </row>
    <row r="111" spans="1:23" ht="30.75" customHeight="1" x14ac:dyDescent="0.25">
      <c r="H111" s="38"/>
      <c r="I111" s="38"/>
      <c r="J111" s="330" t="s">
        <v>40</v>
      </c>
      <c r="K111" s="330"/>
      <c r="L111" s="331"/>
      <c r="M111" s="44"/>
      <c r="N111" s="52">
        <f>N109+N110</f>
        <v>16.168055555555551</v>
      </c>
      <c r="O111" s="45"/>
    </row>
    <row r="118" spans="6:9" x14ac:dyDescent="0.25">
      <c r="F118" s="38"/>
      <c r="G118" s="38"/>
      <c r="H118" s="38"/>
      <c r="I118" s="38"/>
    </row>
    <row r="119" spans="6:9" x14ac:dyDescent="0.25">
      <c r="F119" s="38"/>
      <c r="G119" s="38"/>
      <c r="H119" s="38"/>
      <c r="I119" s="38"/>
    </row>
    <row r="120" spans="6:9" x14ac:dyDescent="0.25">
      <c r="F120" s="38"/>
      <c r="G120" s="38"/>
      <c r="H120" s="38"/>
      <c r="I120" s="38"/>
    </row>
    <row r="121" spans="6:9" x14ac:dyDescent="0.25">
      <c r="F121" s="38"/>
      <c r="G121" s="38"/>
      <c r="H121" s="38"/>
      <c r="I121" s="38"/>
    </row>
    <row r="122" spans="6:9" x14ac:dyDescent="0.25">
      <c r="F122" s="38"/>
      <c r="G122" s="38"/>
      <c r="H122" s="38"/>
      <c r="I122" s="38"/>
    </row>
    <row r="123" spans="6:9" x14ac:dyDescent="0.25">
      <c r="F123" s="38"/>
      <c r="G123" s="38"/>
      <c r="H123" s="38"/>
      <c r="I123" s="38"/>
    </row>
  </sheetData>
  <mergeCells count="119">
    <mergeCell ref="J111:L111"/>
    <mergeCell ref="J107:L107"/>
    <mergeCell ref="J108:L108"/>
    <mergeCell ref="J109:L109"/>
    <mergeCell ref="J110:L110"/>
    <mergeCell ref="Q6:Q7"/>
    <mergeCell ref="A1:N1"/>
    <mergeCell ref="G6:H6"/>
    <mergeCell ref="I6:J6"/>
    <mergeCell ref="K6:L6"/>
    <mergeCell ref="M6:P6"/>
    <mergeCell ref="C104:D105"/>
    <mergeCell ref="E104:E105"/>
    <mergeCell ref="F104:F105"/>
    <mergeCell ref="G104:G105"/>
    <mergeCell ref="H104:H105"/>
    <mergeCell ref="N104:N105"/>
    <mergeCell ref="O104:O105"/>
    <mergeCell ref="P104:P105"/>
    <mergeCell ref="I104:I105"/>
    <mergeCell ref="J104:J105"/>
    <mergeCell ref="K104:K105"/>
    <mergeCell ref="L104:L105"/>
    <mergeCell ref="M104:M105"/>
    <mergeCell ref="A80:A103"/>
    <mergeCell ref="B9:B30"/>
    <mergeCell ref="B31:B47"/>
    <mergeCell ref="B48:B62"/>
    <mergeCell ref="B63:B79"/>
    <mergeCell ref="B80:B103"/>
    <mergeCell ref="A9:A30"/>
    <mergeCell ref="A31:A47"/>
    <mergeCell ref="A48:A62"/>
    <mergeCell ref="A63:A79"/>
    <mergeCell ref="C9:D30"/>
    <mergeCell ref="C31:D47"/>
    <mergeCell ref="C48:D62"/>
    <mergeCell ref="C63:D79"/>
    <mergeCell ref="C80:D103"/>
    <mergeCell ref="M80:M103"/>
    <mergeCell ref="M9:M30"/>
    <mergeCell ref="E9:E30"/>
    <mergeCell ref="E31:E47"/>
    <mergeCell ref="E48:E62"/>
    <mergeCell ref="E63:E79"/>
    <mergeCell ref="E80:E103"/>
    <mergeCell ref="F80:F103"/>
    <mergeCell ref="F9:F30"/>
    <mergeCell ref="F31:F47"/>
    <mergeCell ref="F48:F62"/>
    <mergeCell ref="F63:F79"/>
    <mergeCell ref="H9:H30"/>
    <mergeCell ref="H31:H47"/>
    <mergeCell ref="H48:H62"/>
    <mergeCell ref="H63:H79"/>
    <mergeCell ref="H80:H103"/>
    <mergeCell ref="G9:G30"/>
    <mergeCell ref="G31:G47"/>
    <mergeCell ref="G48:G62"/>
    <mergeCell ref="G63:G79"/>
    <mergeCell ref="G80:G103"/>
    <mergeCell ref="J80:J103"/>
    <mergeCell ref="I9:I30"/>
    <mergeCell ref="I31:I47"/>
    <mergeCell ref="I48:I62"/>
    <mergeCell ref="I63:I79"/>
    <mergeCell ref="I80:I103"/>
    <mergeCell ref="J9:J30"/>
    <mergeCell ref="J31:J47"/>
    <mergeCell ref="J48:J62"/>
    <mergeCell ref="J63:J79"/>
    <mergeCell ref="L80:L103"/>
    <mergeCell ref="L9:L30"/>
    <mergeCell ref="L31:L47"/>
    <mergeCell ref="L48:L62"/>
    <mergeCell ref="L63:L79"/>
    <mergeCell ref="K9:K30"/>
    <mergeCell ref="K31:K47"/>
    <mergeCell ref="K48:K62"/>
    <mergeCell ref="K63:K79"/>
    <mergeCell ref="K80:K103"/>
    <mergeCell ref="P31:P47"/>
    <mergeCell ref="N9:N30"/>
    <mergeCell ref="O9:O30"/>
    <mergeCell ref="P9:P30"/>
    <mergeCell ref="M31:M47"/>
    <mergeCell ref="N31:N47"/>
    <mergeCell ref="O31:O47"/>
    <mergeCell ref="U83:V83"/>
    <mergeCell ref="U84:V84"/>
    <mergeCell ref="N80:N103"/>
    <mergeCell ref="O80:O103"/>
    <mergeCell ref="P80:P103"/>
    <mergeCell ref="M48:M62"/>
    <mergeCell ref="N48:N62"/>
    <mergeCell ref="O48:O62"/>
    <mergeCell ref="P48:P62"/>
    <mergeCell ref="M63:M79"/>
    <mergeCell ref="N63:N79"/>
    <mergeCell ref="O63:O79"/>
    <mergeCell ref="P63:P79"/>
    <mergeCell ref="U85:V85"/>
    <mergeCell ref="U89:V89"/>
    <mergeCell ref="U91:V91"/>
    <mergeCell ref="U96:V96"/>
    <mergeCell ref="U71:V71"/>
    <mergeCell ref="U72:V72"/>
    <mergeCell ref="U76:V76"/>
    <mergeCell ref="U77:V77"/>
    <mergeCell ref="U78:V78"/>
    <mergeCell ref="U51:V51"/>
    <mergeCell ref="U57:V57"/>
    <mergeCell ref="U12:V12"/>
    <mergeCell ref="U18:V18"/>
    <mergeCell ref="U27:V27"/>
    <mergeCell ref="U39:V39"/>
    <mergeCell ref="U66:V66"/>
    <mergeCell ref="U68:V68"/>
    <mergeCell ref="U70:V70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25" orientation="landscape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74">
    <pageSetUpPr fitToPage="1"/>
  </sheetPr>
  <dimension ref="A1:W38"/>
  <sheetViews>
    <sheetView topLeftCell="A3" zoomScale="90" workbookViewId="0">
      <selection activeCell="W7" sqref="W7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</cols>
  <sheetData>
    <row r="1" spans="1:19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9" ht="60.65" hidden="1" customHeight="1" x14ac:dyDescent="0.25"/>
    <row r="3" spans="1:19" s="3" customFormat="1" ht="12.75" customHeight="1" x14ac:dyDescent="0.25">
      <c r="K3" s="4"/>
      <c r="L3" s="4"/>
      <c r="M3" s="4"/>
      <c r="O3" s="5"/>
      <c r="P3" s="5"/>
      <c r="Q3" s="60"/>
    </row>
    <row r="4" spans="1:19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19" ht="39" customHeight="1" x14ac:dyDescent="0.35">
      <c r="A5" s="12" t="s">
        <v>123</v>
      </c>
      <c r="B5" s="13" t="s">
        <v>3</v>
      </c>
      <c r="C5" s="14">
        <f>SUM('SEM51'!B105+1)</f>
        <v>46377</v>
      </c>
      <c r="D5" s="15" t="s">
        <v>4</v>
      </c>
      <c r="E5" s="16">
        <f>SUM(B20)</f>
        <v>46383</v>
      </c>
      <c r="F5" s="17"/>
      <c r="G5" s="17"/>
      <c r="H5" s="17"/>
      <c r="I5" s="17"/>
      <c r="J5" s="17"/>
      <c r="K5" s="18"/>
      <c r="L5" s="18"/>
      <c r="P5" s="19"/>
    </row>
    <row r="6" spans="1:19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19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19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19" ht="19.5" customHeight="1" x14ac:dyDescent="0.25">
      <c r="A9" s="309" t="s">
        <v>20</v>
      </c>
      <c r="B9" s="312">
        <f>SUM(C5)</f>
        <v>46377</v>
      </c>
      <c r="C9" s="336" t="s">
        <v>124</v>
      </c>
      <c r="D9" s="337"/>
      <c r="E9" s="342"/>
      <c r="F9" s="342"/>
      <c r="G9" s="345">
        <v>0</v>
      </c>
      <c r="H9" s="345">
        <v>0</v>
      </c>
      <c r="I9" s="345">
        <v>0</v>
      </c>
      <c r="J9" s="345">
        <v>0</v>
      </c>
      <c r="K9" s="342"/>
      <c r="L9" s="342"/>
      <c r="M9" s="333">
        <f>(F10-E10)+(L10-K10)</f>
        <v>0</v>
      </c>
      <c r="N9" s="333">
        <f>(H9-G9)</f>
        <v>0</v>
      </c>
      <c r="O9" s="333">
        <f>(J9-I9)</f>
        <v>0</v>
      </c>
      <c r="P9" s="333">
        <f>SUM(M9:O10)</f>
        <v>0</v>
      </c>
      <c r="R9" s="34"/>
      <c r="S9" s="34"/>
    </row>
    <row r="10" spans="1:19" ht="19.5" customHeight="1" x14ac:dyDescent="0.25">
      <c r="A10" s="311"/>
      <c r="B10" s="314"/>
      <c r="C10" s="340"/>
      <c r="D10" s="341"/>
      <c r="E10" s="344"/>
      <c r="F10" s="344"/>
      <c r="G10" s="347"/>
      <c r="H10" s="347"/>
      <c r="I10" s="347"/>
      <c r="J10" s="347"/>
      <c r="K10" s="344"/>
      <c r="L10" s="344"/>
      <c r="M10" s="335"/>
      <c r="N10" s="335"/>
      <c r="O10" s="335"/>
      <c r="P10" s="335"/>
      <c r="Q10" s="62">
        <v>0</v>
      </c>
    </row>
    <row r="11" spans="1:19" ht="19.5" customHeight="1" x14ac:dyDescent="0.25">
      <c r="A11" s="309" t="s">
        <v>22</v>
      </c>
      <c r="B11" s="312">
        <f>SUM(B9+1)</f>
        <v>46378</v>
      </c>
      <c r="C11" s="336" t="s">
        <v>124</v>
      </c>
      <c r="D11" s="337"/>
      <c r="E11" s="342"/>
      <c r="F11" s="342"/>
      <c r="G11" s="345">
        <v>0</v>
      </c>
      <c r="H11" s="345">
        <v>0</v>
      </c>
      <c r="I11" s="345">
        <v>0</v>
      </c>
      <c r="J11" s="345">
        <v>0</v>
      </c>
      <c r="K11" s="342"/>
      <c r="L11" s="342"/>
      <c r="M11" s="333">
        <f>(F12-E12)+(L12-K12)</f>
        <v>0</v>
      </c>
      <c r="N11" s="333">
        <f>(H11-G11)</f>
        <v>0</v>
      </c>
      <c r="O11" s="333">
        <f>(J11-I11)</f>
        <v>0</v>
      </c>
      <c r="P11" s="333">
        <f>SUM(M11:O12)</f>
        <v>0</v>
      </c>
    </row>
    <row r="12" spans="1:19" ht="19.5" customHeight="1" x14ac:dyDescent="0.25">
      <c r="A12" s="311"/>
      <c r="B12" s="314"/>
      <c r="C12" s="340"/>
      <c r="D12" s="341"/>
      <c r="E12" s="344"/>
      <c r="F12" s="344"/>
      <c r="G12" s="347"/>
      <c r="H12" s="347"/>
      <c r="I12" s="347"/>
      <c r="J12" s="347"/>
      <c r="K12" s="344"/>
      <c r="L12" s="344"/>
      <c r="M12" s="335"/>
      <c r="N12" s="335"/>
      <c r="O12" s="335"/>
      <c r="P12" s="335"/>
      <c r="Q12" s="62">
        <v>0</v>
      </c>
    </row>
    <row r="13" spans="1:19" ht="19.5" customHeight="1" x14ac:dyDescent="0.25">
      <c r="A13" s="309" t="s">
        <v>26</v>
      </c>
      <c r="B13" s="312">
        <f>SUM(B11+1)</f>
        <v>46379</v>
      </c>
      <c r="C13" s="336" t="s">
        <v>124</v>
      </c>
      <c r="D13" s="337"/>
      <c r="E13" s="342"/>
      <c r="F13" s="342"/>
      <c r="G13" s="345">
        <v>0</v>
      </c>
      <c r="H13" s="345">
        <v>0</v>
      </c>
      <c r="I13" s="345">
        <v>0</v>
      </c>
      <c r="J13" s="345">
        <v>0</v>
      </c>
      <c r="K13" s="342"/>
      <c r="L13" s="342"/>
      <c r="M13" s="333">
        <f>(F14-E14)+(L14-K14)</f>
        <v>0</v>
      </c>
      <c r="N13" s="333">
        <f>(H13-G13)</f>
        <v>0</v>
      </c>
      <c r="O13" s="333">
        <f>(J13-I13)</f>
        <v>0</v>
      </c>
      <c r="P13" s="333">
        <f>SUM(M13:O14)</f>
        <v>0</v>
      </c>
    </row>
    <row r="14" spans="1:19" ht="19.5" customHeight="1" x14ac:dyDescent="0.25">
      <c r="A14" s="311"/>
      <c r="B14" s="314"/>
      <c r="C14" s="340"/>
      <c r="D14" s="341"/>
      <c r="E14" s="344"/>
      <c r="F14" s="344"/>
      <c r="G14" s="347"/>
      <c r="H14" s="347"/>
      <c r="I14" s="347"/>
      <c r="J14" s="347"/>
      <c r="K14" s="344"/>
      <c r="L14" s="344"/>
      <c r="M14" s="335"/>
      <c r="N14" s="335"/>
      <c r="O14" s="335"/>
      <c r="P14" s="335"/>
      <c r="Q14" s="62">
        <v>0</v>
      </c>
    </row>
    <row r="15" spans="1:19" ht="19.5" customHeight="1" x14ac:dyDescent="0.25">
      <c r="A15" s="309" t="s">
        <v>30</v>
      </c>
      <c r="B15" s="312">
        <f>SUM(B13+1)</f>
        <v>46380</v>
      </c>
      <c r="C15" s="336" t="s">
        <v>124</v>
      </c>
      <c r="D15" s="337"/>
      <c r="E15" s="342"/>
      <c r="F15" s="342"/>
      <c r="G15" s="345">
        <v>0</v>
      </c>
      <c r="H15" s="345">
        <v>0</v>
      </c>
      <c r="I15" s="345">
        <v>0</v>
      </c>
      <c r="J15" s="345">
        <v>0</v>
      </c>
      <c r="K15" s="342"/>
      <c r="L15" s="342"/>
      <c r="M15" s="333">
        <f>(F16-E16)+(L16-K16)</f>
        <v>0</v>
      </c>
      <c r="N15" s="333">
        <f>(H16-G16)+(J16-I16)</f>
        <v>0</v>
      </c>
      <c r="O15" s="333">
        <f>(H15-G15)+(J15-I15)</f>
        <v>0</v>
      </c>
      <c r="P15" s="333">
        <f>SUM(M15:O16)</f>
        <v>0</v>
      </c>
    </row>
    <row r="16" spans="1:19" ht="19.5" customHeight="1" x14ac:dyDescent="0.25">
      <c r="A16" s="311"/>
      <c r="B16" s="314"/>
      <c r="C16" s="340"/>
      <c r="D16" s="341"/>
      <c r="E16" s="344"/>
      <c r="F16" s="344"/>
      <c r="G16" s="347"/>
      <c r="H16" s="347"/>
      <c r="I16" s="347"/>
      <c r="J16" s="347"/>
      <c r="K16" s="344"/>
      <c r="L16" s="344"/>
      <c r="M16" s="335"/>
      <c r="N16" s="335"/>
      <c r="O16" s="335"/>
      <c r="P16" s="335"/>
      <c r="Q16" s="62">
        <v>0</v>
      </c>
    </row>
    <row r="17" spans="1:23" ht="19.5" customHeight="1" x14ac:dyDescent="0.25">
      <c r="A17" s="309" t="s">
        <v>31</v>
      </c>
      <c r="B17" s="312">
        <f>SUM(B15+1)</f>
        <v>46381</v>
      </c>
      <c r="C17" s="336" t="s">
        <v>125</v>
      </c>
      <c r="D17" s="337"/>
      <c r="E17" s="342"/>
      <c r="F17" s="342"/>
      <c r="G17" s="345">
        <v>0</v>
      </c>
      <c r="H17" s="345">
        <v>0</v>
      </c>
      <c r="I17" s="345">
        <v>0</v>
      </c>
      <c r="J17" s="345">
        <v>0</v>
      </c>
      <c r="K17" s="342"/>
      <c r="L17" s="342"/>
      <c r="M17" s="333">
        <f>(F18-E18)+(L18-K18)</f>
        <v>0</v>
      </c>
      <c r="N17" s="333">
        <f>(H18-G18)+(J18-I18)</f>
        <v>0</v>
      </c>
      <c r="O17" s="333">
        <f>(H17-G17)+(J17-I17)</f>
        <v>0</v>
      </c>
      <c r="P17" s="333">
        <f>SUM(M17:O18)</f>
        <v>0</v>
      </c>
      <c r="W17" s="34"/>
    </row>
    <row r="18" spans="1:23" ht="19.5" customHeight="1" x14ac:dyDescent="0.25">
      <c r="A18" s="311"/>
      <c r="B18" s="314"/>
      <c r="C18" s="340"/>
      <c r="D18" s="341"/>
      <c r="E18" s="344"/>
      <c r="F18" s="344"/>
      <c r="G18" s="347"/>
      <c r="H18" s="347"/>
      <c r="I18" s="347"/>
      <c r="J18" s="347"/>
      <c r="K18" s="344"/>
      <c r="L18" s="344"/>
      <c r="M18" s="335"/>
      <c r="N18" s="335"/>
      <c r="O18" s="335"/>
      <c r="P18" s="335"/>
      <c r="Q18" s="62">
        <v>0</v>
      </c>
      <c r="W18" s="34"/>
    </row>
    <row r="19" spans="1:23" ht="19.5" customHeight="1" x14ac:dyDescent="0.25">
      <c r="A19" s="35" t="s">
        <v>34</v>
      </c>
      <c r="B19" s="36">
        <f>SUM(B17+1)</f>
        <v>46382</v>
      </c>
      <c r="C19" s="290"/>
      <c r="D19" s="29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</row>
    <row r="20" spans="1:23" ht="19.5" customHeight="1" x14ac:dyDescent="0.25">
      <c r="A20" s="37" t="s">
        <v>35</v>
      </c>
      <c r="B20" s="36">
        <f>SUM(B19+1)</f>
        <v>46383</v>
      </c>
      <c r="C20" s="296"/>
      <c r="D20" s="298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</row>
    <row r="21" spans="1:23" ht="30" customHeight="1" x14ac:dyDescent="0.25">
      <c r="A21" s="38"/>
      <c r="B21" s="38"/>
      <c r="C21" s="38"/>
      <c r="D21" s="38"/>
      <c r="E21" s="39"/>
      <c r="F21" s="40"/>
      <c r="G21" s="40"/>
      <c r="H21" s="38"/>
      <c r="I21" s="38"/>
      <c r="J21" s="38"/>
      <c r="K21" s="41"/>
      <c r="L21" s="41"/>
      <c r="M21" s="41"/>
      <c r="N21" s="38"/>
    </row>
    <row r="22" spans="1:23" ht="30.75" customHeight="1" x14ac:dyDescent="0.25">
      <c r="A22" s="38"/>
      <c r="B22" s="38"/>
      <c r="C22" s="38"/>
      <c r="D22" s="38"/>
      <c r="F22" s="38"/>
      <c r="G22" s="38"/>
      <c r="H22" s="38"/>
      <c r="I22" s="38"/>
      <c r="J22" s="330" t="s">
        <v>36</v>
      </c>
      <c r="K22" s="330"/>
      <c r="L22" s="330"/>
      <c r="M22" s="49">
        <f>SUM(M9+M11+M13+M15+M17+M19+M20)</f>
        <v>0</v>
      </c>
      <c r="N22" s="49">
        <f>SUM(N9+N11+N13+N15+N17+N19+N20)</f>
        <v>0</v>
      </c>
      <c r="O22" s="49">
        <f>SUM(O9+O11+O13+O15+O17+O19+O20)</f>
        <v>0</v>
      </c>
      <c r="P22" s="50">
        <f>SUM(P9+P11+P13+P15+P17+P19+P20)</f>
        <v>0</v>
      </c>
    </row>
    <row r="23" spans="1:23" ht="30.75" customHeight="1" x14ac:dyDescent="0.25">
      <c r="A23" s="38"/>
      <c r="B23" s="38"/>
      <c r="C23" s="38"/>
      <c r="D23" s="38"/>
      <c r="F23" s="38"/>
      <c r="G23" s="38"/>
      <c r="H23" s="38"/>
      <c r="I23" s="38"/>
      <c r="J23" s="330" t="s">
        <v>37</v>
      </c>
      <c r="K23" s="330"/>
      <c r="L23" s="331"/>
      <c r="M23" s="42"/>
      <c r="N23" s="51">
        <f>SUM(Q9:Q20)</f>
        <v>0</v>
      </c>
      <c r="O23" s="43"/>
    </row>
    <row r="24" spans="1:23" ht="30.75" customHeight="1" x14ac:dyDescent="0.25">
      <c r="A24" s="38"/>
      <c r="B24" s="38"/>
      <c r="C24" s="38"/>
      <c r="D24" s="38"/>
      <c r="F24" s="38"/>
      <c r="G24" s="38"/>
      <c r="H24" s="38"/>
      <c r="I24" s="38"/>
      <c r="J24" s="330" t="s">
        <v>38</v>
      </c>
      <c r="K24" s="330"/>
      <c r="L24" s="331"/>
      <c r="M24" s="42"/>
      <c r="N24" s="51">
        <f>SUM(P22-N23)</f>
        <v>0</v>
      </c>
      <c r="O24" s="43"/>
    </row>
    <row r="25" spans="1:23" ht="30.75" customHeight="1" x14ac:dyDescent="0.25">
      <c r="A25" s="38"/>
      <c r="B25" s="38"/>
      <c r="C25" s="38"/>
      <c r="D25" s="38"/>
      <c r="F25" s="38"/>
      <c r="G25" s="38"/>
      <c r="H25" s="38"/>
      <c r="I25" s="38"/>
      <c r="J25" s="330" t="s">
        <v>39</v>
      </c>
      <c r="K25" s="330"/>
      <c r="L25" s="331"/>
      <c r="M25" s="42"/>
      <c r="N25" s="51">
        <f>'SEM51'!N111</f>
        <v>16.168055555555551</v>
      </c>
      <c r="O25" s="43"/>
    </row>
    <row r="26" spans="1:23" ht="30.75" customHeight="1" x14ac:dyDescent="0.25">
      <c r="H26" s="38"/>
      <c r="I26" s="38"/>
      <c r="J26" s="330" t="s">
        <v>40</v>
      </c>
      <c r="K26" s="330"/>
      <c r="L26" s="331"/>
      <c r="M26" s="44"/>
      <c r="N26" s="51">
        <f>N24+N25</f>
        <v>16.168055555555551</v>
      </c>
      <c r="O26" s="45"/>
    </row>
    <row r="33" spans="6:9" x14ac:dyDescent="0.25">
      <c r="F33" s="38"/>
      <c r="G33" s="38"/>
      <c r="H33" s="38"/>
      <c r="I33" s="38"/>
    </row>
    <row r="34" spans="6:9" x14ac:dyDescent="0.25">
      <c r="F34" s="38"/>
      <c r="G34" s="38"/>
      <c r="H34" s="38"/>
      <c r="I34" s="38"/>
    </row>
    <row r="35" spans="6:9" x14ac:dyDescent="0.25">
      <c r="F35" s="38"/>
      <c r="G35" s="38"/>
      <c r="H35" s="38"/>
      <c r="I35" s="38"/>
    </row>
    <row r="36" spans="6:9" x14ac:dyDescent="0.25">
      <c r="F36" s="38"/>
      <c r="G36" s="38"/>
      <c r="H36" s="38"/>
      <c r="I36" s="38"/>
    </row>
    <row r="37" spans="6:9" x14ac:dyDescent="0.25">
      <c r="F37" s="38"/>
      <c r="G37" s="38"/>
      <c r="H37" s="38"/>
      <c r="I37" s="38"/>
    </row>
    <row r="38" spans="6:9" x14ac:dyDescent="0.25">
      <c r="F38" s="38"/>
      <c r="G38" s="38"/>
      <c r="H38" s="38"/>
      <c r="I38" s="38"/>
    </row>
  </sheetData>
  <mergeCells count="99">
    <mergeCell ref="O19:O20"/>
    <mergeCell ref="P19:P20"/>
    <mergeCell ref="C19:D20"/>
    <mergeCell ref="E19:E20"/>
    <mergeCell ref="J19:J20"/>
    <mergeCell ref="K19:K20"/>
    <mergeCell ref="L19:L20"/>
    <mergeCell ref="M19:M20"/>
    <mergeCell ref="N19:N20"/>
    <mergeCell ref="F19:F20"/>
    <mergeCell ref="G19:G20"/>
    <mergeCell ref="H19:H20"/>
    <mergeCell ref="I19:I20"/>
    <mergeCell ref="Q6:Q7"/>
    <mergeCell ref="M17:M18"/>
    <mergeCell ref="N17:N18"/>
    <mergeCell ref="O17:O18"/>
    <mergeCell ref="P17:P18"/>
    <mergeCell ref="M15:M16"/>
    <mergeCell ref="N15:N16"/>
    <mergeCell ref="O15:O16"/>
    <mergeCell ref="P15:P16"/>
    <mergeCell ref="M13:M14"/>
    <mergeCell ref="O13:O14"/>
    <mergeCell ref="P13:P14"/>
    <mergeCell ref="M11:M12"/>
    <mergeCell ref="N11:N12"/>
    <mergeCell ref="O11:O12"/>
    <mergeCell ref="P11:P12"/>
    <mergeCell ref="N13:N14"/>
    <mergeCell ref="A11:A12"/>
    <mergeCell ref="A13:A14"/>
    <mergeCell ref="A15:A16"/>
    <mergeCell ref="J26:L26"/>
    <mergeCell ref="J22:L22"/>
    <mergeCell ref="J23:L23"/>
    <mergeCell ref="J24:L24"/>
    <mergeCell ref="J25:L25"/>
    <mergeCell ref="A17:A18"/>
    <mergeCell ref="B11:B12"/>
    <mergeCell ref="B13:B14"/>
    <mergeCell ref="B15:B16"/>
    <mergeCell ref="B17:B18"/>
    <mergeCell ref="C11:D12"/>
    <mergeCell ref="C13:D14"/>
    <mergeCell ref="A1:N1"/>
    <mergeCell ref="G6:H6"/>
    <mergeCell ref="I6:J6"/>
    <mergeCell ref="K6:L6"/>
    <mergeCell ref="M6:P6"/>
    <mergeCell ref="A9:A10"/>
    <mergeCell ref="M9:M10"/>
    <mergeCell ref="N9:N10"/>
    <mergeCell ref="O9:O10"/>
    <mergeCell ref="P9:P10"/>
    <mergeCell ref="B9:B10"/>
    <mergeCell ref="C9:D10"/>
    <mergeCell ref="H9:H10"/>
    <mergeCell ref="J9:J10"/>
    <mergeCell ref="K9:K10"/>
    <mergeCell ref="C15:D16"/>
    <mergeCell ref="C17:D18"/>
    <mergeCell ref="G9:G10"/>
    <mergeCell ref="G11:G12"/>
    <mergeCell ref="G13:G14"/>
    <mergeCell ref="G15:G16"/>
    <mergeCell ref="G17:G18"/>
    <mergeCell ref="H15:H16"/>
    <mergeCell ref="H17:H18"/>
    <mergeCell ref="I9:I10"/>
    <mergeCell ref="I11:I12"/>
    <mergeCell ref="I13:I14"/>
    <mergeCell ref="I15:I16"/>
    <mergeCell ref="I17:I18"/>
    <mergeCell ref="J11:J12"/>
    <mergeCell ref="J13:J14"/>
    <mergeCell ref="J15:J16"/>
    <mergeCell ref="J17:J18"/>
    <mergeCell ref="E9:E10"/>
    <mergeCell ref="F9:F10"/>
    <mergeCell ref="E11:E12"/>
    <mergeCell ref="F11:F12"/>
    <mergeCell ref="E13:E14"/>
    <mergeCell ref="F13:F14"/>
    <mergeCell ref="E15:E16"/>
    <mergeCell ref="F15:F16"/>
    <mergeCell ref="E17:E18"/>
    <mergeCell ref="F17:F18"/>
    <mergeCell ref="H11:H12"/>
    <mergeCell ref="H13:H14"/>
    <mergeCell ref="K11:K12"/>
    <mergeCell ref="K13:K14"/>
    <mergeCell ref="K15:K16"/>
    <mergeCell ref="K17:K18"/>
    <mergeCell ref="L9:L10"/>
    <mergeCell ref="L11:L12"/>
    <mergeCell ref="L13:L14"/>
    <mergeCell ref="L15:L16"/>
    <mergeCell ref="L17:L18"/>
  </mergeCells>
  <phoneticPr fontId="0" type="noConversion"/>
  <printOptions horizontalCentered="1" verticalCentered="1"/>
  <pageMargins left="0" right="0" top="0.19685039370078741" bottom="0" header="0.11811023622047245" footer="0.19685039370078741"/>
  <pageSetup paperSize="9" scale="89" orientation="landscape" r:id="rId1"/>
  <headerFooter alignWithMargins="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">
    <pageSetUpPr fitToPage="1"/>
  </sheetPr>
  <dimension ref="A1:AB66"/>
  <sheetViews>
    <sheetView topLeftCell="I20" workbookViewId="0">
      <selection activeCell="V44" sqref="V44"/>
    </sheetView>
  </sheetViews>
  <sheetFormatPr defaultColWidth="11.453125" defaultRowHeight="12.5" x14ac:dyDescent="0.25"/>
  <cols>
    <col min="1" max="3" width="10.54296875" customWidth="1"/>
    <col min="4" max="4" width="2.7265625" customWidth="1"/>
    <col min="5" max="5" width="10.54296875" style="1" customWidth="1"/>
    <col min="6" max="10" width="10.54296875" customWidth="1"/>
    <col min="11" max="13" width="10.54296875" style="2" customWidth="1"/>
    <col min="14" max="16" width="10.54296875" customWidth="1"/>
    <col min="17" max="17" width="4.54296875" style="59" customWidth="1"/>
    <col min="20" max="20" width="13.81640625" customWidth="1"/>
    <col min="23" max="23" width="13.453125" customWidth="1"/>
  </cols>
  <sheetData>
    <row r="1" spans="1:24" ht="23" hidden="1" x14ac:dyDescent="0.5">
      <c r="A1" s="305"/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24" ht="60.65" hidden="1" customHeight="1" x14ac:dyDescent="0.25"/>
    <row r="3" spans="1:24" s="3" customFormat="1" ht="12.75" customHeight="1" x14ac:dyDescent="0.25">
      <c r="K3" s="4"/>
      <c r="L3" s="4"/>
      <c r="M3" s="4"/>
      <c r="O3" s="5"/>
      <c r="P3" s="5"/>
      <c r="Q3" s="60"/>
    </row>
    <row r="4" spans="1:24" ht="30" customHeight="1" x14ac:dyDescent="0.35">
      <c r="A4" s="6" t="s">
        <v>0</v>
      </c>
      <c r="B4" s="7" t="s">
        <v>1</v>
      </c>
      <c r="C4" s="8"/>
      <c r="D4" s="8"/>
      <c r="E4" s="9"/>
      <c r="F4" s="8"/>
      <c r="G4" s="8"/>
      <c r="H4" s="8"/>
      <c r="I4" s="8"/>
      <c r="J4" s="8"/>
      <c r="K4" s="10"/>
      <c r="L4" s="10"/>
      <c r="M4" s="10"/>
      <c r="N4" s="8"/>
      <c r="P4" s="11"/>
    </row>
    <row r="5" spans="1:24" ht="39" customHeight="1" x14ac:dyDescent="0.35">
      <c r="A5" s="12" t="s">
        <v>126</v>
      </c>
      <c r="B5" s="13" t="s">
        <v>3</v>
      </c>
      <c r="C5" s="14">
        <f>SUM('SEM52'!B20+1)</f>
        <v>46384</v>
      </c>
      <c r="D5" s="15" t="s">
        <v>4</v>
      </c>
      <c r="E5" s="16">
        <f>SUM(B48)</f>
        <v>46390</v>
      </c>
      <c r="F5" s="17"/>
      <c r="G5" s="17"/>
      <c r="H5" s="17"/>
      <c r="I5" s="17"/>
      <c r="J5" s="17"/>
      <c r="K5" s="18"/>
      <c r="L5" s="18"/>
      <c r="P5" s="19"/>
    </row>
    <row r="6" spans="1:24" ht="21.75" customHeight="1" x14ac:dyDescent="0.25">
      <c r="B6" s="20"/>
      <c r="C6" s="21"/>
      <c r="D6" s="22"/>
      <c r="E6" s="23" t="s">
        <v>5</v>
      </c>
      <c r="F6" s="24" t="s">
        <v>6</v>
      </c>
      <c r="G6" s="306" t="s">
        <v>7</v>
      </c>
      <c r="H6" s="306"/>
      <c r="I6" s="306" t="s">
        <v>7</v>
      </c>
      <c r="J6" s="306"/>
      <c r="K6" s="306" t="s">
        <v>8</v>
      </c>
      <c r="L6" s="306"/>
      <c r="M6" s="307" t="s">
        <v>9</v>
      </c>
      <c r="N6" s="307"/>
      <c r="O6" s="307"/>
      <c r="P6" s="308"/>
      <c r="Q6" s="332" t="s">
        <v>10</v>
      </c>
    </row>
    <row r="7" spans="1:24" s="1" customFormat="1" ht="39.75" customHeight="1" x14ac:dyDescent="0.3">
      <c r="A7" s="26" t="s">
        <v>11</v>
      </c>
      <c r="B7" s="26" t="s">
        <v>12</v>
      </c>
      <c r="C7" s="27" t="s">
        <v>13</v>
      </c>
      <c r="D7" s="28"/>
      <c r="E7" s="28" t="s">
        <v>14</v>
      </c>
      <c r="F7" s="29" t="s">
        <v>15</v>
      </c>
      <c r="G7" s="29" t="s">
        <v>15</v>
      </c>
      <c r="H7" s="29" t="s">
        <v>14</v>
      </c>
      <c r="I7" s="29" t="s">
        <v>15</v>
      </c>
      <c r="J7" s="29" t="s">
        <v>14</v>
      </c>
      <c r="K7" s="30" t="s">
        <v>14</v>
      </c>
      <c r="L7" s="31" t="s">
        <v>15</v>
      </c>
      <c r="M7" s="30" t="s">
        <v>16</v>
      </c>
      <c r="N7" s="29" t="s">
        <v>17</v>
      </c>
      <c r="O7" s="29" t="s">
        <v>18</v>
      </c>
      <c r="P7" s="25" t="s">
        <v>19</v>
      </c>
      <c r="Q7" s="332"/>
    </row>
    <row r="8" spans="1:24" s="1" customFormat="1" ht="17.5" hidden="1" customHeight="1" x14ac:dyDescent="0.25">
      <c r="C8" s="3"/>
      <c r="D8" s="32"/>
      <c r="E8" s="3"/>
      <c r="F8" s="3"/>
      <c r="G8" s="3"/>
      <c r="H8" s="3"/>
      <c r="I8" s="3"/>
      <c r="J8" s="3"/>
      <c r="K8" s="4"/>
      <c r="L8" s="4"/>
      <c r="M8" s="30"/>
      <c r="N8" s="29"/>
      <c r="O8" s="29"/>
      <c r="P8" s="33"/>
      <c r="Q8" s="61"/>
    </row>
    <row r="9" spans="1:24" ht="19.5" customHeight="1" x14ac:dyDescent="0.25">
      <c r="A9" s="309" t="s">
        <v>20</v>
      </c>
      <c r="B9" s="312">
        <f>SUM(C5)</f>
        <v>46384</v>
      </c>
      <c r="C9" s="290" t="s">
        <v>683</v>
      </c>
      <c r="D9" s="292"/>
      <c r="E9" s="299"/>
      <c r="F9" s="299"/>
      <c r="G9" s="284">
        <v>0.36388888888888887</v>
      </c>
      <c r="H9" s="284">
        <v>0.52083333333333337</v>
      </c>
      <c r="I9" s="287">
        <v>0.55208333333333337</v>
      </c>
      <c r="J9" s="287">
        <v>0.70833333333333337</v>
      </c>
      <c r="K9" s="299"/>
      <c r="L9" s="299"/>
      <c r="M9" s="318">
        <f>(F25-E25)+(L25-K25)</f>
        <v>0</v>
      </c>
      <c r="N9" s="321">
        <f>(H25-G25)+(J25-I25)</f>
        <v>0</v>
      </c>
      <c r="O9" s="324">
        <f>(H9-G9)+(J9-I9)</f>
        <v>0.3131944444444445</v>
      </c>
      <c r="P9" s="327">
        <f>SUM(M9:O25)</f>
        <v>0.3131944444444445</v>
      </c>
      <c r="R9" s="34" t="s">
        <v>142</v>
      </c>
      <c r="S9" t="s">
        <v>28</v>
      </c>
    </row>
    <row r="10" spans="1:24" ht="19.5" customHeight="1" x14ac:dyDescent="0.25">
      <c r="A10" s="310"/>
      <c r="B10" s="313"/>
      <c r="C10" s="293"/>
      <c r="D10" s="295"/>
      <c r="E10" s="300"/>
      <c r="F10" s="300"/>
      <c r="G10" s="285"/>
      <c r="H10" s="285"/>
      <c r="I10" s="288"/>
      <c r="J10" s="288"/>
      <c r="K10" s="300"/>
      <c r="L10" s="300"/>
      <c r="M10" s="319"/>
      <c r="N10" s="322"/>
      <c r="O10" s="325"/>
      <c r="P10" s="328"/>
      <c r="S10" s="34" t="s">
        <v>682</v>
      </c>
      <c r="W10" s="184" t="s">
        <v>151</v>
      </c>
    </row>
    <row r="11" spans="1:24" ht="19.5" customHeight="1" x14ac:dyDescent="0.25">
      <c r="A11" s="310"/>
      <c r="B11" s="313"/>
      <c r="C11" s="293"/>
      <c r="D11" s="295"/>
      <c r="E11" s="300"/>
      <c r="F11" s="300"/>
      <c r="G11" s="285"/>
      <c r="H11" s="285"/>
      <c r="I11" s="288"/>
      <c r="J11" s="288"/>
      <c r="K11" s="300"/>
      <c r="L11" s="300"/>
      <c r="M11" s="319"/>
      <c r="N11" s="322"/>
      <c r="O11" s="325"/>
      <c r="P11" s="328"/>
      <c r="S11" s="34" t="s">
        <v>687</v>
      </c>
      <c r="W11" s="184"/>
    </row>
    <row r="12" spans="1:24" ht="19.5" customHeight="1" x14ac:dyDescent="0.25">
      <c r="A12" s="310"/>
      <c r="B12" s="313"/>
      <c r="C12" s="293"/>
      <c r="D12" s="295"/>
      <c r="E12" s="300"/>
      <c r="F12" s="300"/>
      <c r="G12" s="285"/>
      <c r="H12" s="285"/>
      <c r="I12" s="288"/>
      <c r="J12" s="288"/>
      <c r="K12" s="300"/>
      <c r="L12" s="300"/>
      <c r="M12" s="319"/>
      <c r="N12" s="322"/>
      <c r="O12" s="325"/>
      <c r="P12" s="328"/>
      <c r="R12" s="34" t="s">
        <v>54</v>
      </c>
      <c r="S12" s="34" t="s">
        <v>24</v>
      </c>
      <c r="T12" s="34"/>
      <c r="U12" s="168"/>
      <c r="V12" s="1"/>
      <c r="X12" s="34"/>
    </row>
    <row r="13" spans="1:24" ht="19.5" customHeight="1" x14ac:dyDescent="0.25">
      <c r="A13" s="310"/>
      <c r="B13" s="313"/>
      <c r="C13" s="293"/>
      <c r="D13" s="295"/>
      <c r="E13" s="300"/>
      <c r="F13" s="300"/>
      <c r="G13" s="285"/>
      <c r="H13" s="285"/>
      <c r="I13" s="288"/>
      <c r="J13" s="288"/>
      <c r="K13" s="300"/>
      <c r="L13" s="300"/>
      <c r="M13" s="319"/>
      <c r="N13" s="322"/>
      <c r="O13" s="325"/>
      <c r="P13" s="328"/>
      <c r="S13" s="34" t="s">
        <v>79</v>
      </c>
      <c r="T13" s="34"/>
      <c r="U13" s="168"/>
      <c r="V13" s="1"/>
      <c r="X13" s="34"/>
    </row>
    <row r="14" spans="1:24" ht="19.5" customHeight="1" x14ac:dyDescent="0.25">
      <c r="A14" s="310"/>
      <c r="B14" s="313"/>
      <c r="C14" s="293"/>
      <c r="D14" s="295"/>
      <c r="E14" s="300"/>
      <c r="F14" s="300"/>
      <c r="G14" s="285"/>
      <c r="H14" s="285"/>
      <c r="I14" s="288"/>
      <c r="J14" s="288"/>
      <c r="K14" s="300"/>
      <c r="L14" s="300"/>
      <c r="M14" s="319"/>
      <c r="N14" s="322"/>
      <c r="O14" s="325"/>
      <c r="P14" s="328"/>
      <c r="S14" s="34" t="s">
        <v>680</v>
      </c>
      <c r="X14" s="198" t="s">
        <v>153</v>
      </c>
    </row>
    <row r="15" spans="1:24" ht="19.5" customHeight="1" x14ac:dyDescent="0.25">
      <c r="A15" s="310"/>
      <c r="B15" s="313"/>
      <c r="C15" s="293"/>
      <c r="D15" s="295"/>
      <c r="E15" s="300"/>
      <c r="F15" s="300"/>
      <c r="G15" s="285"/>
      <c r="H15" s="285"/>
      <c r="I15" s="288"/>
      <c r="J15" s="288"/>
      <c r="K15" s="300"/>
      <c r="L15" s="300"/>
      <c r="M15" s="319"/>
      <c r="N15" s="322"/>
      <c r="O15" s="325"/>
      <c r="P15" s="328"/>
      <c r="R15" t="s">
        <v>172</v>
      </c>
      <c r="S15" s="34" t="s">
        <v>24</v>
      </c>
      <c r="T15" s="34"/>
      <c r="U15" s="34"/>
      <c r="X15" s="34"/>
    </row>
    <row r="16" spans="1:24" ht="19.5" customHeight="1" x14ac:dyDescent="0.25">
      <c r="A16" s="310"/>
      <c r="B16" s="313"/>
      <c r="C16" s="293"/>
      <c r="D16" s="295"/>
      <c r="E16" s="300"/>
      <c r="F16" s="300"/>
      <c r="G16" s="285"/>
      <c r="H16" s="285"/>
      <c r="I16" s="288"/>
      <c r="J16" s="288"/>
      <c r="K16" s="300"/>
      <c r="L16" s="300"/>
      <c r="M16" s="319"/>
      <c r="N16" s="322"/>
      <c r="O16" s="325"/>
      <c r="P16" s="328"/>
      <c r="S16" s="34" t="s">
        <v>181</v>
      </c>
      <c r="T16" s="34"/>
      <c r="U16" s="34"/>
      <c r="X16" s="34"/>
    </row>
    <row r="17" spans="1:28" ht="19.5" customHeight="1" x14ac:dyDescent="0.25">
      <c r="A17" s="310"/>
      <c r="B17" s="313"/>
      <c r="C17" s="293"/>
      <c r="D17" s="295"/>
      <c r="E17" s="300"/>
      <c r="F17" s="300"/>
      <c r="G17" s="285"/>
      <c r="H17" s="285"/>
      <c r="I17" s="288"/>
      <c r="J17" s="288"/>
      <c r="K17" s="300"/>
      <c r="L17" s="300"/>
      <c r="M17" s="319"/>
      <c r="N17" s="322"/>
      <c r="O17" s="325"/>
      <c r="P17" s="328"/>
      <c r="S17" s="174" t="s">
        <v>681</v>
      </c>
      <c r="T17" s="34"/>
      <c r="U17" s="34"/>
      <c r="X17" s="198" t="s">
        <v>153</v>
      </c>
    </row>
    <row r="18" spans="1:28" ht="19.5" customHeight="1" x14ac:dyDescent="0.25">
      <c r="A18" s="310"/>
      <c r="B18" s="313"/>
      <c r="C18" s="293"/>
      <c r="D18" s="295"/>
      <c r="E18" s="300"/>
      <c r="F18" s="300"/>
      <c r="G18" s="285"/>
      <c r="H18" s="285"/>
      <c r="I18" s="288"/>
      <c r="J18" s="288"/>
      <c r="K18" s="300"/>
      <c r="L18" s="300"/>
      <c r="M18" s="319"/>
      <c r="N18" s="322"/>
      <c r="O18" s="325"/>
      <c r="P18" s="328"/>
      <c r="R18" t="s">
        <v>233</v>
      </c>
      <c r="S18" s="174" t="s">
        <v>24</v>
      </c>
      <c r="T18" s="34"/>
      <c r="U18" s="34"/>
      <c r="X18" s="34"/>
    </row>
    <row r="19" spans="1:28" ht="19.5" customHeight="1" x14ac:dyDescent="0.25">
      <c r="A19" s="310"/>
      <c r="B19" s="313"/>
      <c r="C19" s="293"/>
      <c r="D19" s="295"/>
      <c r="E19" s="300"/>
      <c r="F19" s="300"/>
      <c r="G19" s="285"/>
      <c r="H19" s="285"/>
      <c r="I19" s="288"/>
      <c r="J19" s="288"/>
      <c r="K19" s="300"/>
      <c r="L19" s="300"/>
      <c r="M19" s="319"/>
      <c r="N19" s="322"/>
      <c r="O19" s="325"/>
      <c r="P19" s="328"/>
      <c r="S19" s="174" t="s">
        <v>234</v>
      </c>
      <c r="T19" s="34"/>
      <c r="U19" s="34"/>
      <c r="X19" s="34"/>
    </row>
    <row r="20" spans="1:28" ht="19.5" customHeight="1" x14ac:dyDescent="0.25">
      <c r="A20" s="310"/>
      <c r="B20" s="313"/>
      <c r="C20" s="293"/>
      <c r="D20" s="295"/>
      <c r="E20" s="300"/>
      <c r="F20" s="300"/>
      <c r="G20" s="285"/>
      <c r="H20" s="285"/>
      <c r="I20" s="288"/>
      <c r="J20" s="288"/>
      <c r="K20" s="300"/>
      <c r="L20" s="300"/>
      <c r="M20" s="319"/>
      <c r="N20" s="322"/>
      <c r="O20" s="325"/>
      <c r="P20" s="328"/>
      <c r="S20" s="174" t="s">
        <v>684</v>
      </c>
      <c r="T20" s="34"/>
      <c r="U20" s="34"/>
      <c r="X20" s="34"/>
    </row>
    <row r="21" spans="1:28" ht="19.5" customHeight="1" x14ac:dyDescent="0.25">
      <c r="A21" s="310"/>
      <c r="B21" s="313"/>
      <c r="C21" s="293"/>
      <c r="D21" s="295"/>
      <c r="E21" s="300"/>
      <c r="F21" s="300"/>
      <c r="G21" s="285"/>
      <c r="H21" s="285"/>
      <c r="I21" s="288"/>
      <c r="J21" s="288"/>
      <c r="K21" s="300"/>
      <c r="L21" s="300"/>
      <c r="M21" s="319"/>
      <c r="N21" s="322"/>
      <c r="O21" s="325"/>
      <c r="P21" s="328"/>
      <c r="S21" s="174"/>
      <c r="T21" s="34" t="s">
        <v>238</v>
      </c>
      <c r="U21" s="280" t="s">
        <v>283</v>
      </c>
      <c r="V21" s="280"/>
      <c r="W21" s="198" t="s">
        <v>153</v>
      </c>
      <c r="X21" s="216" t="s">
        <v>201</v>
      </c>
      <c r="Y21" s="224">
        <v>1026671</v>
      </c>
      <c r="Z21" s="203" t="s">
        <v>257</v>
      </c>
      <c r="AA21" s="188"/>
      <c r="AB21" s="188"/>
    </row>
    <row r="22" spans="1:28" ht="19.5" customHeight="1" x14ac:dyDescent="0.25">
      <c r="A22" s="310"/>
      <c r="B22" s="313"/>
      <c r="C22" s="293"/>
      <c r="D22" s="295"/>
      <c r="E22" s="300"/>
      <c r="F22" s="300"/>
      <c r="G22" s="285"/>
      <c r="H22" s="285"/>
      <c r="I22" s="288"/>
      <c r="J22" s="288"/>
      <c r="K22" s="300"/>
      <c r="L22" s="300"/>
      <c r="M22" s="319"/>
      <c r="N22" s="322"/>
      <c r="O22" s="325"/>
      <c r="P22" s="328"/>
      <c r="S22" s="34"/>
      <c r="T22" s="34" t="s">
        <v>197</v>
      </c>
      <c r="U22" s="280" t="s">
        <v>276</v>
      </c>
      <c r="V22" s="280"/>
      <c r="W22" s="184" t="s">
        <v>151</v>
      </c>
      <c r="X22" s="216" t="s">
        <v>201</v>
      </c>
      <c r="Y22" s="224">
        <v>1026565</v>
      </c>
      <c r="Z22" s="199" t="s">
        <v>257</v>
      </c>
      <c r="AA22" s="184"/>
      <c r="AB22" s="184"/>
    </row>
    <row r="23" spans="1:28" ht="19.5" customHeight="1" x14ac:dyDescent="0.3">
      <c r="A23" s="310"/>
      <c r="B23" s="313"/>
      <c r="C23" s="293"/>
      <c r="D23" s="295"/>
      <c r="E23" s="300"/>
      <c r="F23" s="300"/>
      <c r="G23" s="285"/>
      <c r="H23" s="285"/>
      <c r="I23" s="288"/>
      <c r="J23" s="288"/>
      <c r="K23" s="300"/>
      <c r="L23" s="300"/>
      <c r="M23" s="319"/>
      <c r="N23" s="322"/>
      <c r="O23" s="325"/>
      <c r="P23" s="328"/>
      <c r="S23" s="34"/>
      <c r="T23" s="174"/>
      <c r="U23" s="231" t="s">
        <v>685</v>
      </c>
      <c r="V23" s="168"/>
      <c r="W23" s="34"/>
      <c r="Y23" s="174"/>
      <c r="Z23" s="34"/>
    </row>
    <row r="24" spans="1:28" ht="19.5" customHeight="1" x14ac:dyDescent="0.3">
      <c r="A24" s="310"/>
      <c r="B24" s="313"/>
      <c r="C24" s="293"/>
      <c r="D24" s="295"/>
      <c r="E24" s="300"/>
      <c r="F24" s="300"/>
      <c r="G24" s="285"/>
      <c r="H24" s="285"/>
      <c r="I24" s="288"/>
      <c r="J24" s="288"/>
      <c r="K24" s="300"/>
      <c r="L24" s="300"/>
      <c r="M24" s="319"/>
      <c r="N24" s="322"/>
      <c r="O24" s="325"/>
      <c r="P24" s="328"/>
      <c r="S24" s="34"/>
      <c r="T24" s="174"/>
      <c r="U24" s="231" t="s">
        <v>686</v>
      </c>
      <c r="V24" s="168"/>
      <c r="W24" s="184" t="s">
        <v>151</v>
      </c>
      <c r="Y24" s="174"/>
      <c r="Z24" s="34"/>
    </row>
    <row r="25" spans="1:28" ht="19.5" customHeight="1" x14ac:dyDescent="0.25">
      <c r="A25" s="311"/>
      <c r="B25" s="314"/>
      <c r="C25" s="296"/>
      <c r="D25" s="298"/>
      <c r="E25" s="301"/>
      <c r="F25" s="301"/>
      <c r="G25" s="286"/>
      <c r="H25" s="286"/>
      <c r="I25" s="289"/>
      <c r="J25" s="289"/>
      <c r="K25" s="301"/>
      <c r="L25" s="301"/>
      <c r="M25" s="320"/>
      <c r="N25" s="323"/>
      <c r="O25" s="326"/>
      <c r="P25" s="329"/>
      <c r="Q25" s="62">
        <v>0.29166666666666669</v>
      </c>
    </row>
    <row r="26" spans="1:28" ht="19.5" customHeight="1" x14ac:dyDescent="0.25">
      <c r="A26" s="309" t="s">
        <v>22</v>
      </c>
      <c r="B26" s="312">
        <f>SUM(B9+1)</f>
        <v>46385</v>
      </c>
      <c r="C26" s="290" t="s">
        <v>694</v>
      </c>
      <c r="D26" s="292"/>
      <c r="E26" s="299"/>
      <c r="F26" s="299"/>
      <c r="G26" s="284">
        <v>0.31874999999999998</v>
      </c>
      <c r="H26" s="284">
        <v>0.52083333333333337</v>
      </c>
      <c r="I26" s="287">
        <v>0.5625</v>
      </c>
      <c r="J26" s="287">
        <v>0.6875</v>
      </c>
      <c r="K26" s="299"/>
      <c r="L26" s="299"/>
      <c r="M26" s="318">
        <f>(F40-E40)+(L40-K40)</f>
        <v>0</v>
      </c>
      <c r="N26" s="321">
        <f>(H40-G40)+(J40-I40)</f>
        <v>0</v>
      </c>
      <c r="O26" s="324">
        <f>(H26-G26)+(J26-I26)</f>
        <v>0.32708333333333339</v>
      </c>
      <c r="P26" s="327">
        <f>SUM(M26:O40)</f>
        <v>0.32708333333333339</v>
      </c>
      <c r="R26" t="s">
        <v>233</v>
      </c>
      <c r="S26" s="174" t="s">
        <v>25</v>
      </c>
    </row>
    <row r="27" spans="1:28" ht="19.5" customHeight="1" x14ac:dyDescent="0.25">
      <c r="A27" s="310"/>
      <c r="B27" s="313"/>
      <c r="C27" s="293"/>
      <c r="D27" s="295"/>
      <c r="E27" s="300"/>
      <c r="F27" s="300"/>
      <c r="G27" s="285"/>
      <c r="H27" s="285"/>
      <c r="I27" s="288"/>
      <c r="J27" s="288"/>
      <c r="K27" s="300"/>
      <c r="L27" s="300"/>
      <c r="M27" s="319"/>
      <c r="N27" s="322"/>
      <c r="O27" s="325"/>
      <c r="P27" s="328"/>
      <c r="S27" s="174" t="s">
        <v>234</v>
      </c>
    </row>
    <row r="28" spans="1:28" ht="19.5" customHeight="1" x14ac:dyDescent="0.25">
      <c r="A28" s="310"/>
      <c r="B28" s="313"/>
      <c r="C28" s="293"/>
      <c r="D28" s="295"/>
      <c r="E28" s="300"/>
      <c r="F28" s="300"/>
      <c r="G28" s="285"/>
      <c r="H28" s="285"/>
      <c r="I28" s="288"/>
      <c r="J28" s="288"/>
      <c r="K28" s="300"/>
      <c r="L28" s="300"/>
      <c r="M28" s="319"/>
      <c r="N28" s="322"/>
      <c r="O28" s="325"/>
      <c r="P28" s="328"/>
      <c r="S28" s="34" t="s">
        <v>688</v>
      </c>
      <c r="W28" s="198" t="s">
        <v>153</v>
      </c>
    </row>
    <row r="29" spans="1:28" ht="19.5" customHeight="1" x14ac:dyDescent="0.25">
      <c r="A29" s="310"/>
      <c r="B29" s="313"/>
      <c r="C29" s="293"/>
      <c r="D29" s="295"/>
      <c r="E29" s="300"/>
      <c r="F29" s="300"/>
      <c r="G29" s="285"/>
      <c r="H29" s="285"/>
      <c r="I29" s="288"/>
      <c r="J29" s="288"/>
      <c r="K29" s="300"/>
      <c r="L29" s="300"/>
      <c r="M29" s="319"/>
      <c r="N29" s="322"/>
      <c r="O29" s="325"/>
      <c r="P29" s="328"/>
      <c r="S29" s="34"/>
      <c r="T29" s="190" t="s">
        <v>689</v>
      </c>
      <c r="W29" s="184" t="s">
        <v>151</v>
      </c>
    </row>
    <row r="30" spans="1:28" ht="19.5" customHeight="1" x14ac:dyDescent="0.25">
      <c r="A30" s="310"/>
      <c r="B30" s="313"/>
      <c r="C30" s="293"/>
      <c r="D30" s="295"/>
      <c r="E30" s="300"/>
      <c r="F30" s="300"/>
      <c r="G30" s="285"/>
      <c r="H30" s="285"/>
      <c r="I30" s="288"/>
      <c r="J30" s="288"/>
      <c r="K30" s="300"/>
      <c r="L30" s="300"/>
      <c r="M30" s="319"/>
      <c r="N30" s="322"/>
      <c r="O30" s="325"/>
      <c r="P30" s="328"/>
      <c r="S30" s="34"/>
      <c r="T30" s="34"/>
      <c r="U30" s="34" t="s">
        <v>690</v>
      </c>
      <c r="W30" s="34"/>
      <c r="Z30" s="184" t="s">
        <v>151</v>
      </c>
    </row>
    <row r="31" spans="1:28" ht="19.5" customHeight="1" x14ac:dyDescent="0.25">
      <c r="A31" s="310"/>
      <c r="B31" s="313"/>
      <c r="C31" s="293"/>
      <c r="D31" s="295"/>
      <c r="E31" s="300"/>
      <c r="F31" s="300"/>
      <c r="G31" s="285"/>
      <c r="H31" s="285"/>
      <c r="I31" s="288"/>
      <c r="J31" s="288"/>
      <c r="K31" s="300"/>
      <c r="L31" s="300"/>
      <c r="M31" s="319"/>
      <c r="N31" s="322"/>
      <c r="O31" s="325"/>
      <c r="P31" s="328"/>
      <c r="S31" s="34"/>
      <c r="T31" s="34"/>
      <c r="U31" s="34" t="s">
        <v>691</v>
      </c>
      <c r="W31" s="34"/>
      <c r="AA31" s="184" t="s">
        <v>151</v>
      </c>
    </row>
    <row r="32" spans="1:28" ht="19.5" customHeight="1" x14ac:dyDescent="0.25">
      <c r="A32" s="310"/>
      <c r="B32" s="313"/>
      <c r="C32" s="293"/>
      <c r="D32" s="295"/>
      <c r="E32" s="300"/>
      <c r="F32" s="300"/>
      <c r="G32" s="285"/>
      <c r="H32" s="285"/>
      <c r="I32" s="288"/>
      <c r="J32" s="288"/>
      <c r="K32" s="300"/>
      <c r="L32" s="300"/>
      <c r="M32" s="319"/>
      <c r="N32" s="322"/>
      <c r="O32" s="325"/>
      <c r="P32" s="328"/>
      <c r="R32" s="34" t="s">
        <v>142</v>
      </c>
      <c r="S32" s="34" t="s">
        <v>28</v>
      </c>
    </row>
    <row r="33" spans="1:23" ht="19.5" customHeight="1" x14ac:dyDescent="0.25">
      <c r="A33" s="310"/>
      <c r="B33" s="313"/>
      <c r="C33" s="293"/>
      <c r="D33" s="295"/>
      <c r="E33" s="300"/>
      <c r="F33" s="300"/>
      <c r="G33" s="285"/>
      <c r="H33" s="285"/>
      <c r="I33" s="288"/>
      <c r="J33" s="288"/>
      <c r="K33" s="300"/>
      <c r="L33" s="300"/>
      <c r="M33" s="319"/>
      <c r="N33" s="322"/>
      <c r="O33" s="325"/>
      <c r="P33" s="328"/>
      <c r="S33" s="34" t="s">
        <v>692</v>
      </c>
      <c r="V33" s="186" t="s">
        <v>698</v>
      </c>
    </row>
    <row r="34" spans="1:23" ht="19.5" customHeight="1" x14ac:dyDescent="0.25">
      <c r="A34" s="310"/>
      <c r="B34" s="313"/>
      <c r="C34" s="293"/>
      <c r="D34" s="295"/>
      <c r="E34" s="300"/>
      <c r="F34" s="300"/>
      <c r="G34" s="285"/>
      <c r="H34" s="285"/>
      <c r="I34" s="288"/>
      <c r="J34" s="288"/>
      <c r="K34" s="300"/>
      <c r="L34" s="300"/>
      <c r="M34" s="319"/>
      <c r="N34" s="322"/>
      <c r="O34" s="325"/>
      <c r="P34" s="328"/>
      <c r="S34" s="34" t="s">
        <v>693</v>
      </c>
      <c r="V34" s="198" t="s">
        <v>153</v>
      </c>
    </row>
    <row r="35" spans="1:23" ht="19.5" customHeight="1" x14ac:dyDescent="0.3">
      <c r="A35" s="310"/>
      <c r="B35" s="313"/>
      <c r="C35" s="293"/>
      <c r="D35" s="295"/>
      <c r="E35" s="300"/>
      <c r="F35" s="300"/>
      <c r="G35" s="285"/>
      <c r="H35" s="285"/>
      <c r="I35" s="288"/>
      <c r="J35" s="288"/>
      <c r="K35" s="300"/>
      <c r="L35" s="300"/>
      <c r="M35" s="319"/>
      <c r="N35" s="322"/>
      <c r="O35" s="325"/>
      <c r="P35" s="328"/>
      <c r="S35" s="34"/>
      <c r="T35" s="213" t="s">
        <v>699</v>
      </c>
      <c r="U35" s="188"/>
      <c r="V35" s="203"/>
      <c r="W35" s="188"/>
    </row>
    <row r="36" spans="1:23" ht="19.5" customHeight="1" x14ac:dyDescent="0.25">
      <c r="A36" s="310"/>
      <c r="B36" s="313"/>
      <c r="C36" s="293"/>
      <c r="D36" s="295"/>
      <c r="E36" s="300"/>
      <c r="F36" s="300"/>
      <c r="G36" s="285"/>
      <c r="H36" s="285"/>
      <c r="I36" s="288"/>
      <c r="J36" s="288"/>
      <c r="K36" s="300"/>
      <c r="L36" s="300"/>
      <c r="M36" s="319"/>
      <c r="N36" s="322"/>
      <c r="O36" s="325"/>
      <c r="P36" s="328"/>
      <c r="R36" t="s">
        <v>695</v>
      </c>
      <c r="S36" s="34" t="s">
        <v>28</v>
      </c>
    </row>
    <row r="37" spans="1:23" ht="19.5" customHeight="1" x14ac:dyDescent="0.25">
      <c r="A37" s="310"/>
      <c r="B37" s="313"/>
      <c r="C37" s="293"/>
      <c r="D37" s="295"/>
      <c r="E37" s="300"/>
      <c r="F37" s="300"/>
      <c r="G37" s="285"/>
      <c r="H37" s="285"/>
      <c r="I37" s="288"/>
      <c r="J37" s="288"/>
      <c r="K37" s="300"/>
      <c r="L37" s="300"/>
      <c r="M37" s="319"/>
      <c r="N37" s="322"/>
      <c r="O37" s="325"/>
      <c r="P37" s="328"/>
      <c r="S37" t="s">
        <v>696</v>
      </c>
    </row>
    <row r="38" spans="1:23" ht="19.5" customHeight="1" x14ac:dyDescent="0.25">
      <c r="A38" s="310"/>
      <c r="B38" s="313"/>
      <c r="C38" s="293"/>
      <c r="D38" s="295"/>
      <c r="E38" s="300"/>
      <c r="F38" s="300"/>
      <c r="G38" s="285"/>
      <c r="H38" s="285"/>
      <c r="I38" s="288"/>
      <c r="J38" s="288"/>
      <c r="K38" s="300"/>
      <c r="L38" s="300"/>
      <c r="M38" s="319"/>
      <c r="N38" s="322"/>
      <c r="O38" s="325"/>
      <c r="P38" s="328"/>
      <c r="S38" t="s">
        <v>697</v>
      </c>
      <c r="W38" s="184" t="s">
        <v>151</v>
      </c>
    </row>
    <row r="39" spans="1:23" ht="19.5" customHeight="1" x14ac:dyDescent="0.25">
      <c r="A39" s="310"/>
      <c r="B39" s="313"/>
      <c r="C39" s="293"/>
      <c r="D39" s="295"/>
      <c r="E39" s="300"/>
      <c r="F39" s="300"/>
      <c r="G39" s="285"/>
      <c r="H39" s="285"/>
      <c r="I39" s="288"/>
      <c r="J39" s="288"/>
      <c r="K39" s="300"/>
      <c r="L39" s="300"/>
      <c r="M39" s="319"/>
      <c r="N39" s="322"/>
      <c r="O39" s="325"/>
      <c r="P39" s="328"/>
    </row>
    <row r="40" spans="1:23" ht="19.5" customHeight="1" x14ac:dyDescent="0.25">
      <c r="A40" s="311"/>
      <c r="B40" s="314"/>
      <c r="C40" s="296"/>
      <c r="D40" s="298"/>
      <c r="E40" s="301"/>
      <c r="F40" s="301"/>
      <c r="G40" s="286"/>
      <c r="H40" s="286"/>
      <c r="I40" s="289"/>
      <c r="J40" s="289"/>
      <c r="K40" s="301"/>
      <c r="L40" s="301"/>
      <c r="M40" s="320"/>
      <c r="N40" s="323"/>
      <c r="O40" s="326"/>
      <c r="P40" s="329"/>
      <c r="Q40" s="62">
        <v>0.29166666666666669</v>
      </c>
    </row>
    <row r="41" spans="1:23" ht="19.5" customHeight="1" x14ac:dyDescent="0.25">
      <c r="A41" s="309" t="s">
        <v>26</v>
      </c>
      <c r="B41" s="312">
        <f>SUM(B26+1)</f>
        <v>46386</v>
      </c>
      <c r="C41" s="336" t="s">
        <v>124</v>
      </c>
      <c r="D41" s="337"/>
      <c r="E41" s="342"/>
      <c r="F41" s="342"/>
      <c r="G41" s="345">
        <v>0</v>
      </c>
      <c r="H41" s="345">
        <v>0</v>
      </c>
      <c r="I41" s="345">
        <v>0</v>
      </c>
      <c r="J41" s="345">
        <v>0</v>
      </c>
      <c r="K41" s="342"/>
      <c r="L41" s="342"/>
      <c r="M41" s="333">
        <f>(F42-E42)+(L42-K42)</f>
        <v>0</v>
      </c>
      <c r="N41" s="333">
        <f>(H42-G42)+(J42-I42)</f>
        <v>0</v>
      </c>
      <c r="O41" s="333">
        <f>(H41-G41)+(J41-I41)</f>
        <v>0</v>
      </c>
      <c r="P41" s="333">
        <f>SUM(M41:O42)</f>
        <v>0</v>
      </c>
    </row>
    <row r="42" spans="1:23" ht="19.5" customHeight="1" x14ac:dyDescent="0.25">
      <c r="A42" s="311"/>
      <c r="B42" s="314"/>
      <c r="C42" s="340"/>
      <c r="D42" s="341"/>
      <c r="E42" s="344"/>
      <c r="F42" s="344"/>
      <c r="G42" s="347"/>
      <c r="H42" s="347"/>
      <c r="I42" s="347"/>
      <c r="J42" s="347"/>
      <c r="K42" s="344"/>
      <c r="L42" s="344"/>
      <c r="M42" s="335"/>
      <c r="N42" s="335"/>
      <c r="O42" s="335"/>
      <c r="P42" s="335"/>
      <c r="Q42" s="62">
        <v>0</v>
      </c>
    </row>
    <row r="43" spans="1:23" ht="19.5" customHeight="1" x14ac:dyDescent="0.25">
      <c r="A43" s="309" t="s">
        <v>30</v>
      </c>
      <c r="B43" s="312">
        <f>SUM(B41+1)</f>
        <v>46387</v>
      </c>
      <c r="C43" s="336" t="s">
        <v>124</v>
      </c>
      <c r="D43" s="337"/>
      <c r="E43" s="342"/>
      <c r="F43" s="342"/>
      <c r="G43" s="345">
        <v>0</v>
      </c>
      <c r="H43" s="345">
        <v>0</v>
      </c>
      <c r="I43" s="345">
        <v>0</v>
      </c>
      <c r="J43" s="345">
        <v>0</v>
      </c>
      <c r="K43" s="342"/>
      <c r="L43" s="342"/>
      <c r="M43" s="333">
        <f>(F44-E44)+(L44-K44)</f>
        <v>0</v>
      </c>
      <c r="N43" s="333">
        <f>(H44-G44)+(J44-I44)</f>
        <v>0</v>
      </c>
      <c r="O43" s="333">
        <f>(H43-G43)+(J43-I43)</f>
        <v>0</v>
      </c>
      <c r="P43" s="333">
        <f>SUM(M43:O44)</f>
        <v>0</v>
      </c>
      <c r="V43" s="34"/>
      <c r="W43" s="34"/>
    </row>
    <row r="44" spans="1:23" ht="19.5" customHeight="1" x14ac:dyDescent="0.25">
      <c r="A44" s="311"/>
      <c r="B44" s="314"/>
      <c r="C44" s="340"/>
      <c r="D44" s="341"/>
      <c r="E44" s="344"/>
      <c r="F44" s="344"/>
      <c r="G44" s="347"/>
      <c r="H44" s="347"/>
      <c r="I44" s="347"/>
      <c r="J44" s="347"/>
      <c r="K44" s="344"/>
      <c r="L44" s="344"/>
      <c r="M44" s="335"/>
      <c r="N44" s="335"/>
      <c r="O44" s="335"/>
      <c r="P44" s="335"/>
      <c r="Q44" s="62">
        <v>0</v>
      </c>
      <c r="U44" s="34"/>
      <c r="V44" s="34"/>
      <c r="W44" s="34"/>
    </row>
    <row r="45" spans="1:23" ht="19.5" customHeight="1" x14ac:dyDescent="0.25">
      <c r="A45" s="309" t="s">
        <v>31</v>
      </c>
      <c r="B45" s="312">
        <f>SUM(B43+1)</f>
        <v>46388</v>
      </c>
      <c r="C45" s="336" t="s">
        <v>124</v>
      </c>
      <c r="D45" s="337"/>
      <c r="E45" s="342"/>
      <c r="F45" s="342"/>
      <c r="G45" s="345">
        <v>0</v>
      </c>
      <c r="H45" s="345">
        <v>0</v>
      </c>
      <c r="I45" s="345">
        <v>0</v>
      </c>
      <c r="J45" s="345">
        <v>0</v>
      </c>
      <c r="K45" s="342"/>
      <c r="L45" s="342"/>
      <c r="M45" s="333">
        <f>(F46-E46)+(L46-K46)</f>
        <v>0</v>
      </c>
      <c r="N45" s="333">
        <f>(H46-G46)+(J46-I46)</f>
        <v>0</v>
      </c>
      <c r="O45" s="333">
        <f>(H45-G45)+(J45-I45)</f>
        <v>0</v>
      </c>
      <c r="P45" s="333">
        <f>SUM(M45:O46)</f>
        <v>0</v>
      </c>
      <c r="W45" s="34"/>
    </row>
    <row r="46" spans="1:23" ht="19.5" customHeight="1" x14ac:dyDescent="0.25">
      <c r="A46" s="311"/>
      <c r="B46" s="314"/>
      <c r="C46" s="340"/>
      <c r="D46" s="341"/>
      <c r="E46" s="344"/>
      <c r="F46" s="344"/>
      <c r="G46" s="347"/>
      <c r="H46" s="347"/>
      <c r="I46" s="347"/>
      <c r="J46" s="347"/>
      <c r="K46" s="344"/>
      <c r="L46" s="344"/>
      <c r="M46" s="335"/>
      <c r="N46" s="335"/>
      <c r="O46" s="335"/>
      <c r="P46" s="335"/>
      <c r="Q46" s="62">
        <v>0</v>
      </c>
      <c r="W46" s="34"/>
    </row>
    <row r="47" spans="1:23" ht="19.5" customHeight="1" x14ac:dyDescent="0.25">
      <c r="A47" s="35" t="s">
        <v>34</v>
      </c>
      <c r="B47" s="36">
        <f>SUM(B45+1)</f>
        <v>46389</v>
      </c>
      <c r="C47" s="468"/>
      <c r="D47" s="469"/>
      <c r="E47" s="299"/>
      <c r="F47" s="299"/>
      <c r="G47" s="302">
        <v>0</v>
      </c>
      <c r="H47" s="302">
        <v>0</v>
      </c>
      <c r="I47" s="302">
        <v>0</v>
      </c>
      <c r="J47" s="302">
        <v>0</v>
      </c>
      <c r="K47" s="299"/>
      <c r="L47" s="299"/>
      <c r="M47" s="318">
        <f>(F48-E48)+(L48-K48)</f>
        <v>0</v>
      </c>
      <c r="N47" s="318">
        <f>(H48-G48)+(J48-I48)</f>
        <v>0</v>
      </c>
      <c r="O47" s="318">
        <f>(H47-G47)+(J47-I47)</f>
        <v>0</v>
      </c>
      <c r="P47" s="318">
        <f>SUM(M47:O48)</f>
        <v>0</v>
      </c>
    </row>
    <row r="48" spans="1:23" ht="19.5" customHeight="1" x14ac:dyDescent="0.25">
      <c r="A48" s="37" t="s">
        <v>35</v>
      </c>
      <c r="B48" s="36">
        <f>SUM(B47+1)</f>
        <v>46390</v>
      </c>
      <c r="C48" s="470"/>
      <c r="D48" s="471"/>
      <c r="E48" s="301"/>
      <c r="F48" s="301"/>
      <c r="G48" s="304"/>
      <c r="H48" s="304"/>
      <c r="I48" s="304"/>
      <c r="J48" s="304"/>
      <c r="K48" s="301"/>
      <c r="L48" s="301"/>
      <c r="M48" s="320"/>
      <c r="N48" s="320"/>
      <c r="O48" s="320"/>
      <c r="P48" s="320"/>
    </row>
    <row r="49" spans="1:16" ht="30" customHeight="1" x14ac:dyDescent="0.25">
      <c r="A49" s="38"/>
      <c r="B49" s="38"/>
      <c r="C49" s="38"/>
      <c r="D49" s="38"/>
      <c r="E49" s="39"/>
      <c r="F49" s="40"/>
      <c r="G49" s="40"/>
      <c r="H49" s="38"/>
      <c r="I49" s="38"/>
      <c r="J49" s="38"/>
      <c r="K49" s="41"/>
      <c r="L49" s="41"/>
      <c r="M49" s="41"/>
      <c r="N49" s="38"/>
    </row>
    <row r="50" spans="1:16" ht="30.75" customHeight="1" x14ac:dyDescent="0.25">
      <c r="A50" s="38"/>
      <c r="B50" s="38"/>
      <c r="C50" s="38"/>
      <c r="D50" s="38"/>
      <c r="F50" s="38"/>
      <c r="G50" s="38"/>
      <c r="H50" s="38"/>
      <c r="I50" s="38"/>
      <c r="J50" s="330" t="s">
        <v>36</v>
      </c>
      <c r="K50" s="330"/>
      <c r="L50" s="330"/>
      <c r="M50" s="49">
        <f>SUM(M9+M26+M41+M43+M45+M47+M48)</f>
        <v>0</v>
      </c>
      <c r="N50" s="49">
        <f>SUM(N9+N26+N41+N43+N45+N47+N48)</f>
        <v>0</v>
      </c>
      <c r="O50" s="49">
        <f>SUM(O9+O26+O41+O43+O45+O47+O48)</f>
        <v>0.64027777777777795</v>
      </c>
      <c r="P50" s="50">
        <f>SUM(P9+P26+P41+P43+P45+P47+P48)</f>
        <v>0.64027777777777795</v>
      </c>
    </row>
    <row r="51" spans="1:16" ht="30.75" customHeight="1" x14ac:dyDescent="0.25">
      <c r="A51" s="38"/>
      <c r="B51" s="38"/>
      <c r="C51" s="38"/>
      <c r="D51" s="38"/>
      <c r="F51" s="38"/>
      <c r="G51" s="38"/>
      <c r="H51" s="38"/>
      <c r="I51" s="38"/>
      <c r="J51" s="330" t="s">
        <v>37</v>
      </c>
      <c r="K51" s="330"/>
      <c r="L51" s="331"/>
      <c r="M51" s="42"/>
      <c r="N51" s="51">
        <f>SUM(Q9:Q48)</f>
        <v>0.58333333333333337</v>
      </c>
      <c r="O51" s="43"/>
    </row>
    <row r="52" spans="1:16" ht="30.75" customHeight="1" x14ac:dyDescent="0.25">
      <c r="A52" s="38"/>
      <c r="B52" s="38"/>
      <c r="C52" s="38"/>
      <c r="D52" s="38"/>
      <c r="F52" s="38"/>
      <c r="G52" s="38"/>
      <c r="H52" s="38"/>
      <c r="I52" s="38"/>
      <c r="J52" s="330" t="s">
        <v>38</v>
      </c>
      <c r="K52" s="330"/>
      <c r="L52" s="331"/>
      <c r="M52" s="42"/>
      <c r="N52" s="51">
        <f>SUM(P50-N51)</f>
        <v>5.6944444444444575E-2</v>
      </c>
      <c r="O52" s="43"/>
    </row>
    <row r="53" spans="1:16" ht="30.75" customHeight="1" x14ac:dyDescent="0.25">
      <c r="A53" s="38"/>
      <c r="B53" s="38"/>
      <c r="C53" s="38"/>
      <c r="D53" s="38"/>
      <c r="F53" s="38"/>
      <c r="G53" s="38"/>
      <c r="H53" s="38"/>
      <c r="I53" s="38"/>
      <c r="J53" s="330" t="s">
        <v>39</v>
      </c>
      <c r="K53" s="330"/>
      <c r="L53" s="331"/>
      <c r="M53" s="42"/>
      <c r="N53" s="51">
        <f>'SEM51'!N111</f>
        <v>16.168055555555551</v>
      </c>
      <c r="O53" s="43"/>
    </row>
    <row r="54" spans="1:16" ht="30.75" customHeight="1" x14ac:dyDescent="0.25">
      <c r="H54" s="38"/>
      <c r="I54" s="38"/>
      <c r="J54" s="330" t="s">
        <v>40</v>
      </c>
      <c r="K54" s="330"/>
      <c r="L54" s="331"/>
      <c r="M54" s="44"/>
      <c r="N54" s="51">
        <f>N52+N53</f>
        <v>16.224999999999994</v>
      </c>
      <c r="O54" s="45"/>
    </row>
    <row r="61" spans="1:16" x14ac:dyDescent="0.25">
      <c r="F61" s="38"/>
      <c r="G61" s="38"/>
      <c r="H61" s="38"/>
      <c r="I61" s="38"/>
    </row>
    <row r="62" spans="1:16" x14ac:dyDescent="0.25">
      <c r="F62" s="38"/>
      <c r="G62" s="38"/>
      <c r="H62" s="38"/>
      <c r="I62" s="38"/>
    </row>
    <row r="63" spans="1:16" x14ac:dyDescent="0.25">
      <c r="F63" s="38"/>
      <c r="G63" s="38"/>
      <c r="H63" s="38"/>
      <c r="I63" s="38"/>
    </row>
    <row r="64" spans="1:16" x14ac:dyDescent="0.25">
      <c r="F64" s="38"/>
      <c r="G64" s="38"/>
      <c r="H64" s="38"/>
      <c r="I64" s="38"/>
    </row>
    <row r="65" spans="6:9" x14ac:dyDescent="0.25">
      <c r="F65" s="38"/>
      <c r="G65" s="38"/>
      <c r="H65" s="38"/>
      <c r="I65" s="38"/>
    </row>
    <row r="66" spans="6:9" x14ac:dyDescent="0.25">
      <c r="F66" s="38"/>
      <c r="G66" s="38"/>
      <c r="H66" s="38"/>
      <c r="I66" s="38"/>
    </row>
  </sheetData>
  <mergeCells count="101">
    <mergeCell ref="G45:G46"/>
    <mergeCell ref="H45:H46"/>
    <mergeCell ref="I45:I46"/>
    <mergeCell ref="J45:J46"/>
    <mergeCell ref="J26:J40"/>
    <mergeCell ref="G41:G42"/>
    <mergeCell ref="H41:H42"/>
    <mergeCell ref="I41:I42"/>
    <mergeCell ref="J41:J42"/>
    <mergeCell ref="G43:G44"/>
    <mergeCell ref="H43:H44"/>
    <mergeCell ref="I43:I44"/>
    <mergeCell ref="J43:J44"/>
    <mergeCell ref="A1:N1"/>
    <mergeCell ref="G6:H6"/>
    <mergeCell ref="I6:J6"/>
    <mergeCell ref="K6:L6"/>
    <mergeCell ref="M6:P6"/>
    <mergeCell ref="L47:L48"/>
    <mergeCell ref="M47:M48"/>
    <mergeCell ref="N47:N48"/>
    <mergeCell ref="O47:O48"/>
    <mergeCell ref="P47:P48"/>
    <mergeCell ref="E41:E42"/>
    <mergeCell ref="F41:F42"/>
    <mergeCell ref="E43:E44"/>
    <mergeCell ref="F43:F44"/>
    <mergeCell ref="E45:E46"/>
    <mergeCell ref="F45:F46"/>
    <mergeCell ref="K26:K40"/>
    <mergeCell ref="L26:L40"/>
    <mergeCell ref="K41:K42"/>
    <mergeCell ref="L41:L42"/>
    <mergeCell ref="K43:K44"/>
    <mergeCell ref="L43:L44"/>
    <mergeCell ref="K45:K46"/>
    <mergeCell ref="L45:L46"/>
    <mergeCell ref="Q6:Q7"/>
    <mergeCell ref="A9:A25"/>
    <mergeCell ref="B9:B25"/>
    <mergeCell ref="M9:M25"/>
    <mergeCell ref="N9:N25"/>
    <mergeCell ref="O9:O25"/>
    <mergeCell ref="P9:P25"/>
    <mergeCell ref="C9:D25"/>
    <mergeCell ref="E9:E25"/>
    <mergeCell ref="F9:F25"/>
    <mergeCell ref="K9:K25"/>
    <mergeCell ref="L9:L25"/>
    <mergeCell ref="G9:G25"/>
    <mergeCell ref="H9:H25"/>
    <mergeCell ref="I9:I25"/>
    <mergeCell ref="J9:J25"/>
    <mergeCell ref="M45:M46"/>
    <mergeCell ref="N45:N46"/>
    <mergeCell ref="M43:M44"/>
    <mergeCell ref="N43:N44"/>
    <mergeCell ref="O26:O40"/>
    <mergeCell ref="A26:A40"/>
    <mergeCell ref="B26:B40"/>
    <mergeCell ref="M26:M40"/>
    <mergeCell ref="N26:N40"/>
    <mergeCell ref="O43:O44"/>
    <mergeCell ref="A41:A42"/>
    <mergeCell ref="B41:B42"/>
    <mergeCell ref="M41:M42"/>
    <mergeCell ref="N41:N42"/>
    <mergeCell ref="A43:A44"/>
    <mergeCell ref="B43:B44"/>
    <mergeCell ref="C26:D40"/>
    <mergeCell ref="C41:D42"/>
    <mergeCell ref="C43:D44"/>
    <mergeCell ref="E26:E40"/>
    <mergeCell ref="F26:F40"/>
    <mergeCell ref="G26:G40"/>
    <mergeCell ref="H26:H40"/>
    <mergeCell ref="I26:I40"/>
    <mergeCell ref="U21:V21"/>
    <mergeCell ref="U22:V22"/>
    <mergeCell ref="A45:A46"/>
    <mergeCell ref="B45:B46"/>
    <mergeCell ref="J54:L54"/>
    <mergeCell ref="J50:L50"/>
    <mergeCell ref="J51:L51"/>
    <mergeCell ref="J52:L52"/>
    <mergeCell ref="J53:L53"/>
    <mergeCell ref="C45:D46"/>
    <mergeCell ref="C47:D48"/>
    <mergeCell ref="E47:E48"/>
    <mergeCell ref="F47:F48"/>
    <mergeCell ref="G47:G48"/>
    <mergeCell ref="H47:H48"/>
    <mergeCell ref="I47:I48"/>
    <mergeCell ref="J47:J48"/>
    <mergeCell ref="K47:K48"/>
    <mergeCell ref="P26:P40"/>
    <mergeCell ref="O41:O42"/>
    <mergeCell ref="P41:P42"/>
    <mergeCell ref="O45:O46"/>
    <mergeCell ref="P45:P46"/>
    <mergeCell ref="P43:P44"/>
  </mergeCells>
  <phoneticPr fontId="11" type="noConversion"/>
  <printOptions horizontalCentered="1" verticalCentered="1"/>
  <pageMargins left="0" right="0" top="0" bottom="0.19685039370078741" header="0.51181102362204722" footer="0.51181102362204722"/>
  <pageSetup paperSize="9" scale="49" orientation="landscape" r:id="rId1"/>
  <headerFooter alignWithMargins="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"/>
  <dimension ref="A1:E30"/>
  <sheetViews>
    <sheetView zoomScaleNormal="100" workbookViewId="0">
      <selection activeCell="E11" sqref="E11"/>
    </sheetView>
  </sheetViews>
  <sheetFormatPr defaultColWidth="11.453125" defaultRowHeight="12.5" x14ac:dyDescent="0.25"/>
  <cols>
    <col min="1" max="1" width="15.7265625" bestFit="1" customWidth="1"/>
    <col min="3" max="3" width="14.54296875" bestFit="1" customWidth="1"/>
    <col min="4" max="4" width="14.453125" bestFit="1" customWidth="1"/>
  </cols>
  <sheetData>
    <row r="1" spans="1:5" ht="13" x14ac:dyDescent="0.3">
      <c r="A1" t="s">
        <v>61</v>
      </c>
      <c r="B1" s="118" t="s">
        <v>127</v>
      </c>
      <c r="D1" s="54"/>
      <c r="E1" s="100">
        <v>44566</v>
      </c>
    </row>
    <row r="3" spans="1:5" ht="13" thickBot="1" x14ac:dyDescent="0.3">
      <c r="D3" s="54"/>
    </row>
    <row r="4" spans="1:5" ht="13" thickBot="1" x14ac:dyDescent="0.3">
      <c r="A4" s="66" t="s">
        <v>63</v>
      </c>
      <c r="B4" s="67" t="s">
        <v>64</v>
      </c>
      <c r="C4" s="67" t="s">
        <v>65</v>
      </c>
      <c r="D4" s="68" t="s">
        <v>66</v>
      </c>
    </row>
    <row r="5" spans="1:5" x14ac:dyDescent="0.25">
      <c r="A5" s="69">
        <v>2008</v>
      </c>
      <c r="B5" s="70"/>
      <c r="C5" s="70"/>
      <c r="D5" s="71"/>
    </row>
    <row r="6" spans="1:5" x14ac:dyDescent="0.25">
      <c r="A6" s="72" t="s">
        <v>128</v>
      </c>
      <c r="B6" s="73">
        <v>40</v>
      </c>
      <c r="C6" s="119" t="s">
        <v>107</v>
      </c>
      <c r="D6" s="74">
        <f>'SEM40'!N102</f>
        <v>0.21666666666666679</v>
      </c>
    </row>
    <row r="7" spans="1:5" x14ac:dyDescent="0.25">
      <c r="A7" s="72"/>
      <c r="B7" s="73">
        <v>41</v>
      </c>
      <c r="C7" s="119" t="s">
        <v>107</v>
      </c>
      <c r="D7" s="74">
        <f>'SEM41'!N139</f>
        <v>0.57083333333333353</v>
      </c>
    </row>
    <row r="8" spans="1:5" x14ac:dyDescent="0.25">
      <c r="A8" s="72"/>
      <c r="B8" s="73">
        <v>42</v>
      </c>
      <c r="C8" s="119" t="s">
        <v>107</v>
      </c>
      <c r="D8" s="74">
        <f>'SEM42'!O110</f>
        <v>0.34652777777777777</v>
      </c>
    </row>
    <row r="9" spans="1:5" x14ac:dyDescent="0.25">
      <c r="A9" s="72"/>
      <c r="B9" s="73">
        <v>43</v>
      </c>
      <c r="C9" s="119" t="s">
        <v>107</v>
      </c>
      <c r="D9" s="74">
        <f>'SEM43'!N120</f>
        <v>0.29930555555555549</v>
      </c>
    </row>
    <row r="10" spans="1:5" x14ac:dyDescent="0.25">
      <c r="A10" s="72" t="s">
        <v>129</v>
      </c>
      <c r="B10" s="73">
        <v>44</v>
      </c>
      <c r="C10" s="119" t="s">
        <v>107</v>
      </c>
      <c r="D10" s="74">
        <f>'SEM44'!N120</f>
        <v>0.35416666666666674</v>
      </c>
    </row>
    <row r="11" spans="1:5" x14ac:dyDescent="0.25">
      <c r="A11" s="72"/>
      <c r="B11" s="73">
        <v>45</v>
      </c>
      <c r="C11" s="119" t="s">
        <v>107</v>
      </c>
      <c r="D11" s="74">
        <f>'SEM45'!N102</f>
        <v>0.39861111111111103</v>
      </c>
    </row>
    <row r="12" spans="1:5" x14ac:dyDescent="0.25">
      <c r="A12" s="72"/>
      <c r="B12" s="73">
        <v>46</v>
      </c>
      <c r="C12" s="119" t="s">
        <v>107</v>
      </c>
      <c r="D12" s="74">
        <f>'SEM46'!N88</f>
        <v>0.15555555555555567</v>
      </c>
    </row>
    <row r="13" spans="1:5" x14ac:dyDescent="0.25">
      <c r="A13" s="72"/>
      <c r="B13" s="73">
        <v>47</v>
      </c>
      <c r="C13" s="119" t="s">
        <v>107</v>
      </c>
      <c r="D13" s="74">
        <f>'SEM47'!N39</f>
        <v>0.4951388888888888</v>
      </c>
    </row>
    <row r="14" spans="1:5" x14ac:dyDescent="0.25">
      <c r="A14" s="72"/>
      <c r="B14" s="73">
        <v>48</v>
      </c>
      <c r="C14" s="119" t="s">
        <v>107</v>
      </c>
      <c r="D14" s="74">
        <f>'SEM48'!N109</f>
        <v>0.33472222222222214</v>
      </c>
    </row>
    <row r="15" spans="1:5" x14ac:dyDescent="0.25">
      <c r="A15" s="72" t="s">
        <v>130</v>
      </c>
      <c r="B15" s="73">
        <v>49</v>
      </c>
      <c r="C15" s="119" t="s">
        <v>107</v>
      </c>
      <c r="D15" s="74">
        <f>'SEM49'!N84</f>
        <v>0.14305555555555549</v>
      </c>
    </row>
    <row r="16" spans="1:5" x14ac:dyDescent="0.25">
      <c r="A16" s="72"/>
      <c r="B16" s="73">
        <v>50</v>
      </c>
      <c r="C16" s="119" t="s">
        <v>107</v>
      </c>
      <c r="D16" s="74">
        <f>'SEM50'!N112</f>
        <v>8.6111111111111027E-2</v>
      </c>
    </row>
    <row r="17" spans="1:4" x14ac:dyDescent="0.25">
      <c r="A17" s="72"/>
      <c r="B17" s="73">
        <v>51</v>
      </c>
      <c r="C17" s="119" t="s">
        <v>107</v>
      </c>
      <c r="D17" s="74">
        <f>'SEM51'!N109</f>
        <v>0.33124999999999982</v>
      </c>
    </row>
    <row r="18" spans="1:4" x14ac:dyDescent="0.25">
      <c r="A18" s="72"/>
      <c r="B18" s="73">
        <v>52</v>
      </c>
      <c r="C18" s="119" t="s">
        <v>107</v>
      </c>
      <c r="D18" s="74">
        <f>'SEM52'!N24</f>
        <v>0</v>
      </c>
    </row>
    <row r="19" spans="1:4" x14ac:dyDescent="0.25">
      <c r="A19" s="72"/>
      <c r="B19" s="73"/>
      <c r="C19" s="73"/>
      <c r="D19" s="74"/>
    </row>
    <row r="20" spans="1:4" x14ac:dyDescent="0.25">
      <c r="A20" s="72"/>
      <c r="B20" s="73"/>
      <c r="C20" s="73"/>
      <c r="D20" s="74"/>
    </row>
    <row r="21" spans="1:4" x14ac:dyDescent="0.25">
      <c r="A21" s="72"/>
      <c r="B21" s="73"/>
      <c r="C21" s="73"/>
      <c r="D21" s="74"/>
    </row>
    <row r="22" spans="1:4" x14ac:dyDescent="0.25">
      <c r="A22" s="72"/>
      <c r="B22" s="73"/>
      <c r="C22" s="73"/>
      <c r="D22" s="74"/>
    </row>
    <row r="23" spans="1:4" x14ac:dyDescent="0.25">
      <c r="A23" s="72"/>
      <c r="B23" s="73"/>
      <c r="C23" s="73"/>
      <c r="D23" s="74"/>
    </row>
    <row r="24" spans="1:4" x14ac:dyDescent="0.25">
      <c r="A24" s="72"/>
      <c r="B24" s="73"/>
      <c r="C24" s="73"/>
      <c r="D24" s="74"/>
    </row>
    <row r="25" spans="1:4" x14ac:dyDescent="0.25">
      <c r="A25" s="72"/>
      <c r="B25" s="73"/>
      <c r="C25" s="73"/>
      <c r="D25" s="74"/>
    </row>
    <row r="26" spans="1:4" x14ac:dyDescent="0.25">
      <c r="A26" s="72"/>
      <c r="B26" s="73"/>
      <c r="C26" s="73" t="s">
        <v>9</v>
      </c>
      <c r="D26" s="74">
        <f>SUM(D6:D24)</f>
        <v>3.7319444444444443</v>
      </c>
    </row>
    <row r="27" spans="1:4" ht="13" thickBot="1" x14ac:dyDescent="0.3">
      <c r="A27" s="75"/>
      <c r="B27" s="76"/>
      <c r="C27" s="76"/>
      <c r="D27" s="77"/>
    </row>
    <row r="28" spans="1:4" x14ac:dyDescent="0.25">
      <c r="A28" s="78"/>
      <c r="B28" s="79"/>
      <c r="C28" s="80"/>
      <c r="D28" s="81"/>
    </row>
    <row r="29" spans="1:4" x14ac:dyDescent="0.25">
      <c r="A29" s="72"/>
      <c r="B29" s="82"/>
      <c r="C29" s="83"/>
      <c r="D29" s="74"/>
    </row>
    <row r="30" spans="1:4" ht="13" thickBot="1" x14ac:dyDescent="0.3">
      <c r="A30" s="84" t="s">
        <v>131</v>
      </c>
      <c r="B30" s="85"/>
      <c r="C30" s="86"/>
      <c r="D30" s="87">
        <f>D26</f>
        <v>3.7319444444444443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&amp;L&amp;G</oddHeader>
  </headerFooter>
  <legacyDrawingHF r:id="rId2"/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SEM1</vt:lpstr>
      <vt:lpstr>SEM2</vt:lpstr>
      <vt:lpstr>SEM3</vt:lpstr>
      <vt:lpstr>SEM4</vt:lpstr>
      <vt:lpstr>SEM5</vt:lpstr>
      <vt:lpstr>SEM6</vt:lpstr>
      <vt:lpstr>SEM7</vt:lpstr>
      <vt:lpstr>SEM8</vt:lpstr>
      <vt:lpstr>SEM9</vt:lpstr>
      <vt:lpstr>SEM10</vt:lpstr>
      <vt:lpstr>SEM11</vt:lpstr>
      <vt:lpstr>SEM12</vt:lpstr>
      <vt:lpstr>SEM13</vt:lpstr>
      <vt:lpstr>1 TRIMESTRE</vt:lpstr>
      <vt:lpstr>SEM14 </vt:lpstr>
      <vt:lpstr>SEM15</vt:lpstr>
      <vt:lpstr>SEM16</vt:lpstr>
      <vt:lpstr>SEM17</vt:lpstr>
      <vt:lpstr>SEM18</vt:lpstr>
      <vt:lpstr>SEM19</vt:lpstr>
      <vt:lpstr>SEM20</vt:lpstr>
      <vt:lpstr>SEM21</vt:lpstr>
      <vt:lpstr>SEM22</vt:lpstr>
      <vt:lpstr>SEM23</vt:lpstr>
      <vt:lpstr>SEM24</vt:lpstr>
      <vt:lpstr>SEM25</vt:lpstr>
      <vt:lpstr>SEM26</vt:lpstr>
      <vt:lpstr>2 TRIMESTRE</vt:lpstr>
      <vt:lpstr>SEM27</vt:lpstr>
      <vt:lpstr>SEM28</vt:lpstr>
      <vt:lpstr>SEM29</vt:lpstr>
      <vt:lpstr>SEM30</vt:lpstr>
      <vt:lpstr>SEM32</vt:lpstr>
      <vt:lpstr>SEM33</vt:lpstr>
      <vt:lpstr>SEM34</vt:lpstr>
      <vt:lpstr>SEM35</vt:lpstr>
      <vt:lpstr>SEM36</vt:lpstr>
      <vt:lpstr>SEM37</vt:lpstr>
      <vt:lpstr>SEM38</vt:lpstr>
      <vt:lpstr>SEM31</vt:lpstr>
      <vt:lpstr>SEM39</vt:lpstr>
      <vt:lpstr>3 TRIMESTRE</vt:lpstr>
      <vt:lpstr>SEM40</vt:lpstr>
      <vt:lpstr>SEM41</vt:lpstr>
      <vt:lpstr>SEM42</vt:lpstr>
      <vt:lpstr>SEM43</vt:lpstr>
      <vt:lpstr>SEM44</vt:lpstr>
      <vt:lpstr>SEM45</vt:lpstr>
      <vt:lpstr>SEM46</vt:lpstr>
      <vt:lpstr>SEM47</vt:lpstr>
      <vt:lpstr>SEM48</vt:lpstr>
      <vt:lpstr>SEM49</vt:lpstr>
      <vt:lpstr>SEM50</vt:lpstr>
      <vt:lpstr>SEM51</vt:lpstr>
      <vt:lpstr>SEM52</vt:lpstr>
      <vt:lpstr>SEM53</vt:lpstr>
      <vt:lpstr>4 TRIMESTRE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Brice Belin</cp:lastModifiedBy>
  <cp:revision/>
  <dcterms:created xsi:type="dcterms:W3CDTF">1996-10-21T11:03:58Z</dcterms:created>
  <dcterms:modified xsi:type="dcterms:W3CDTF">2026-10-13T05:56:03Z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Brice.Belin@technipfmc.com</vt:lpwstr>
  </property>
  <property fmtid="{D5CDD505-2E9C-101B-9397-08002B2CF9AE}" pid="5" name="MSIP_Label_3b48b937-0ae3-46f5-b32e-f3232b5be847_SetDate">
    <vt:lpwstr>2019-03-20T12:44:11.7098225Z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b301fcd-8e7f-43d1-9257-f604b374827a_Enabled">
    <vt:lpwstr>True</vt:lpwstr>
  </property>
  <property fmtid="{D5CDD505-2E9C-101B-9397-08002B2CF9AE}" pid="10" name="MSIP_Label_bb301fcd-8e7f-43d1-9257-f604b374827a_SiteId">
    <vt:lpwstr>9179d01a-e94c-4488-b5f0-4554bc474f8c</vt:lpwstr>
  </property>
  <property fmtid="{D5CDD505-2E9C-101B-9397-08002B2CF9AE}" pid="11" name="MSIP_Label_bb301fcd-8e7f-43d1-9257-f604b374827a_Owner">
    <vt:lpwstr>Brice.Belin@technipfmc.com</vt:lpwstr>
  </property>
  <property fmtid="{D5CDD505-2E9C-101B-9397-08002B2CF9AE}" pid="12" name="MSIP_Label_bb301fcd-8e7f-43d1-9257-f604b374827a_SetDate">
    <vt:lpwstr>2019-03-20T12:44:11.7098225Z</vt:lpwstr>
  </property>
  <property fmtid="{D5CDD505-2E9C-101B-9397-08002B2CF9AE}" pid="13" name="MSIP_Label_bb301fcd-8e7f-43d1-9257-f604b374827a_Name">
    <vt:lpwstr>Anyone (no protection)</vt:lpwstr>
  </property>
  <property fmtid="{D5CDD505-2E9C-101B-9397-08002B2CF9AE}" pid="14" name="MSIP_Label_bb301fcd-8e7f-43d1-9257-f604b374827a_Application">
    <vt:lpwstr>Microsoft Azure Information Protection</vt:lpwstr>
  </property>
  <property fmtid="{D5CDD505-2E9C-101B-9397-08002B2CF9AE}" pid="15" name="MSIP_Label_bb301fcd-8e7f-43d1-9257-f604b374827a_Parent">
    <vt:lpwstr>3b48b937-0ae3-46f5-b32e-f3232b5be847</vt:lpwstr>
  </property>
  <property fmtid="{D5CDD505-2E9C-101B-9397-08002B2CF9AE}" pid="16" name="MSIP_Label_bb301fcd-8e7f-43d1-9257-f604b374827a_Extended_MSFT_Method">
    <vt:lpwstr>Automatic</vt:lpwstr>
  </property>
  <property fmtid="{D5CDD505-2E9C-101B-9397-08002B2CF9AE}" pid="17" name="Sensitivity">
    <vt:lpwstr>General Anyone (no protection)</vt:lpwstr>
  </property>
</Properties>
</file>