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E9AC0D35-A77D-4665-B300-EF34C711C187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SOA!$A$1:$H$53</definedName>
    <definedName name="_xlnm.Print_Titles" localSheetId="0">SOA!$1:$11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J38" i="1" l="1"/>
  <c r="H45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F38" i="1"/>
  <c r="E38" i="1"/>
  <c r="B47" i="1" l="1"/>
  <c r="H47" i="1"/>
  <c r="F47" i="1" s="1"/>
  <c r="D47" i="1" s="1"/>
  <c r="G38" i="1"/>
  <c r="H38" i="1" s="1"/>
  <c r="H49" i="1" s="1"/>
</calcChain>
</file>

<file path=xl/sharedStrings.xml><?xml version="1.0" encoding="utf-8"?>
<sst xmlns="http://schemas.openxmlformats.org/spreadsheetml/2006/main" count="58" uniqueCount="55">
  <si>
    <t>Al Fuzail Engineering Services WLL</t>
  </si>
  <si>
    <t>Post Box : 201978, Gate : 248, Street : 24, Industrial Area, Doha - Qatar</t>
  </si>
  <si>
    <t>15 Sep 2020</t>
  </si>
  <si>
    <t>Tel : +974 4460 4254, Fax : 4029 8994, email :  engineering@alfuzailgroup.com</t>
  </si>
  <si>
    <t>SOA - Unpaid Invoice Details</t>
  </si>
  <si>
    <t>Al Jaid Engineering</t>
  </si>
  <si>
    <t>Tel : +974 44606295, Fax : +974 44606269, Email : aljaid@qatar.net.qa</t>
  </si>
  <si>
    <t>Post Box : 11361, Doha, Qatar</t>
  </si>
  <si>
    <t>Accounts Department</t>
  </si>
  <si>
    <t>Customer</t>
  </si>
  <si>
    <t>Attention</t>
  </si>
  <si>
    <t>Date</t>
  </si>
  <si>
    <t>Voucher No.</t>
  </si>
  <si>
    <t>Purchase Order</t>
  </si>
  <si>
    <t>Debit</t>
  </si>
  <si>
    <t>Credit</t>
  </si>
  <si>
    <t>AFES05480</t>
  </si>
  <si>
    <t>AFES05462</t>
  </si>
  <si>
    <t>AFES10562</t>
  </si>
  <si>
    <t>AFES10591</t>
  </si>
  <si>
    <t>AFES10619</t>
  </si>
  <si>
    <t>AFES10620</t>
  </si>
  <si>
    <t>AFES10621</t>
  </si>
  <si>
    <t>AFES10622</t>
  </si>
  <si>
    <t>AFES10623</t>
  </si>
  <si>
    <t>AFES10624</t>
  </si>
  <si>
    <t>AFES10625</t>
  </si>
  <si>
    <t>AFES10740</t>
  </si>
  <si>
    <t>Balance</t>
  </si>
  <si>
    <t>PDC Allocation</t>
  </si>
  <si>
    <t>Cum. Balance</t>
  </si>
  <si>
    <t>Age</t>
  </si>
  <si>
    <t>Receipt No.</t>
  </si>
  <si>
    <t>Receipt Date</t>
  </si>
  <si>
    <t>Cheque No.</t>
  </si>
  <si>
    <t>Cheque Date</t>
  </si>
  <si>
    <t xml:space="preserve">Bank </t>
  </si>
  <si>
    <t>Amount</t>
  </si>
  <si>
    <t>RV-2020-00015</t>
  </si>
  <si>
    <t>01000286</t>
  </si>
  <si>
    <t>Doha Bank</t>
  </si>
  <si>
    <t>RV-2020-00026</t>
  </si>
  <si>
    <t>01000287</t>
  </si>
  <si>
    <t>RV-2020-00042</t>
  </si>
  <si>
    <t>01000288</t>
  </si>
  <si>
    <t>Post Dated Cheque Details</t>
  </si>
  <si>
    <t>0 - 30 Days</t>
  </si>
  <si>
    <t>31 - 60 Days</t>
  </si>
  <si>
    <t>61 - 90 Days</t>
  </si>
  <si>
    <t>Above 90 Days</t>
  </si>
  <si>
    <t>Contact Person</t>
  </si>
  <si>
    <t>Mohammed Raphy, Chief Accountant</t>
  </si>
  <si>
    <t>Mob : 7743 4520, Email : raphy@alfuzailgroup.com, accounts@alfuzailgroup.com</t>
  </si>
  <si>
    <t>Op. Balance</t>
  </si>
  <si>
    <t>Net Amount Due : Qatari Riyals Eithteen thousand seven hundred forty four &amp; fifty Dirhams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</si>
</sst>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4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9"/>
      <color theme="1"/>
      <name val="Times New Roman"/>
      <family val="1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vertical="center"/>
    </xf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quotePrefix="1" applyNumberFormat="1" applyFont="1" applyBorder="1" applyAlignment="1">
      <alignment horizontal="center"/>
    </xf>
    <xf numFmtId="0" fontId="11" fillId="0" borderId="1" xfId="0" applyFont="1" applyBorder="1" applyAlignment="1"/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2" fillId="0" borderId="0" xfId="0" applyFont="1" applyAlignment="1"/>
    <xf numFmtId="0" fontId="5" fillId="0" borderId="0" xfId="0" applyFont="1" applyAlignment="1"/>
    <xf numFmtId="0" fontId="11" fillId="0" borderId="0" xfId="0" applyFont="1" applyBorder="1" applyAlignment="1"/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11" fillId="0" borderId="0" xfId="0" quotePrefix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1" xfId="0" quotePrefix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164" fontId="5" fillId="0" borderId="0" xfId="0" quotePrefix="1" applyNumberFormat="1" applyFont="1" applyBorder="1" applyAlignment="1">
      <alignment horizontal="center"/>
    </xf>
    <xf numFmtId="164" fontId="5" fillId="0" borderId="1" xfId="0" quotePrefix="1" applyNumberFormat="1" applyFont="1" applyBorder="1" applyAlignment="1">
      <alignment horizontal="center"/>
    </xf>
    <xf numFmtId="43" fontId="5" fillId="0" borderId="0" xfId="1" quotePrefix="1" applyFont="1" applyBorder="1" applyAlignment="1">
      <alignment horizontal="center"/>
    </xf>
    <xf numFmtId="43" fontId="5" fillId="0" borderId="1" xfId="1" quotePrefix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left" vertical="center"/>
    </xf>
    <xf numFmtId="0" fontId="11" fillId="0" borderId="0" xfId="0" quotePrefix="1" applyFont="1" applyBorder="1" applyAlignment="1">
      <alignment horizontal="left" vertical="center"/>
    </xf>
    <xf numFmtId="164" fontId="5" fillId="0" borderId="0" xfId="1" applyNumberFormat="1" applyFont="1" applyBorder="1" applyAlignment="1">
      <alignment horizontal="left"/>
    </xf>
    <xf numFmtId="0" fontId="3" fillId="0" borderId="0" xfId="0" quotePrefix="1" applyFont="1" applyAlignment="1"/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9" fillId="0" borderId="3" xfId="0" quotePrefix="1" applyFont="1" applyBorder="1" applyAlignment="1">
      <alignment vertical="center" wrapText="1"/>
    </xf>
    <xf numFmtId="43" fontId="9" fillId="0" borderId="3" xfId="0" quotePrefix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43" fontId="5" fillId="0" borderId="0" xfId="1" applyFont="1"/>
    <xf numFmtId="164" fontId="5" fillId="0" borderId="0" xfId="0" applyNumberFormat="1" applyFont="1" applyAlignment="1">
      <alignment horizontal="center"/>
    </xf>
    <xf numFmtId="43" fontId="5" fillId="0" borderId="1" xfId="1" applyFont="1" applyBorder="1"/>
    <xf numFmtId="43" fontId="9" fillId="0" borderId="0" xfId="0" applyNumberFormat="1" applyFont="1"/>
    <xf numFmtId="0" fontId="2" fillId="0" borderId="5" xfId="0" applyFont="1" applyFill="1" applyBorder="1" applyAlignment="1">
      <alignment horizontal="center" vertical="center"/>
    </xf>
    <xf numFmtId="39" fontId="2" fillId="0" borderId="5" xfId="1" applyNumberFormat="1" applyFont="1" applyFill="1" applyBorder="1" applyAlignment="1">
      <alignment horizontal="center" vertical="center"/>
    </xf>
    <xf numFmtId="0" fontId="2" fillId="0" borderId="0" xfId="0" applyFont="1"/>
    <xf numFmtId="43" fontId="2" fillId="0" borderId="0" xfId="1" applyFont="1"/>
    <xf numFmtId="0" fontId="1" fillId="0" borderId="0" xfId="0" applyFont="1" applyBorder="1" applyAlignment="1">
      <alignment horizontal="center"/>
    </xf>
    <xf numFmtId="43" fontId="5" fillId="0" borderId="0" xfId="0" applyNumberFormat="1" applyFont="1" applyAlignment="1">
      <alignment horizontal="center"/>
    </xf>
    <xf numFmtId="43" fontId="9" fillId="0" borderId="0" xfId="1" applyFont="1" applyBorder="1" applyAlignment="1">
      <alignment horizontal="center" vertical="center"/>
    </xf>
    <xf numFmtId="43" fontId="10" fillId="0" borderId="1" xfId="1" applyFont="1" applyBorder="1" applyAlignment="1">
      <alignment horizontal="right"/>
    </xf>
    <xf numFmtId="43" fontId="10" fillId="0" borderId="0" xfId="1" applyFont="1" applyBorder="1" applyAlignment="1">
      <alignment horizontal="right"/>
    </xf>
    <xf numFmtId="43" fontId="1" fillId="0" borderId="2" xfId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0" xfId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0" xfId="0" applyFont="1" applyAlignment="1"/>
    <xf numFmtId="0" fontId="1" fillId="0" borderId="0" xfId="0" applyFont="1"/>
    <xf numFmtId="43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9" fillId="0" borderId="2" xfId="0" quotePrefix="1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16</xdr:row>
      <xdr:rowOff>28107</xdr:rowOff>
    </xdr:from>
    <xdr:to>
      <xdr:col>5</xdr:col>
      <xdr:colOff>161925</xdr:colOff>
      <xdr:row>35</xdr:row>
      <xdr:rowOff>50040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6CF46-930C-40C3-8B0B-67CF7DE98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3057057"/>
          <a:ext cx="2952750" cy="38224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M64"/>
  <sheetViews>
    <sheetView showGridLines="0" tabSelected="1" workbookViewId="0">
      <selection activeCell="M10" sqref="M10"/>
    </sheetView>
  </sheetViews>
  <sheetFormatPr defaultRowHeight="12" x14ac:dyDescent="0.2"/>
  <cols>
    <col min="1" max="8" width="12.7109375" style="1" customWidth="1"/>
    <col min="9" max="9" width="12.7109375" style="1" hidden="1" customWidth="1"/>
    <col min="10" max="10" width="12.7109375" style="47" hidden="1" customWidth="1"/>
    <col min="11" max="11" width="12.7109375" style="1" customWidth="1"/>
    <col min="12" max="12" width="11" style="1" bestFit="1" customWidth="1"/>
    <col min="13" max="13" width="10" style="1" bestFit="1" customWidth="1"/>
    <col min="14" max="16384" width="9.140625" style="1"/>
  </cols>
  <sheetData>
    <row r="1" spans="1:11" ht="20.100000000000001" customHeight="1" x14ac:dyDescent="0.2">
      <c r="A1" s="73" t="s">
        <v>0</v>
      </c>
      <c r="B1" s="73"/>
      <c r="C1" s="73"/>
      <c r="D1" s="73"/>
      <c r="E1" s="73"/>
      <c r="F1" s="73"/>
      <c r="G1" s="73"/>
      <c r="H1" s="73"/>
      <c r="I1" s="64"/>
      <c r="J1" s="64"/>
      <c r="K1" s="8"/>
    </row>
    <row r="2" spans="1:11" s="19" customFormat="1" ht="15" customHeight="1" x14ac:dyDescent="0.2">
      <c r="A2" s="74" t="s">
        <v>3</v>
      </c>
      <c r="B2" s="74"/>
      <c r="C2" s="74"/>
      <c r="D2" s="74"/>
      <c r="E2" s="74"/>
      <c r="F2" s="74"/>
      <c r="G2" s="74"/>
      <c r="H2" s="74"/>
      <c r="I2" s="65"/>
      <c r="J2" s="65"/>
      <c r="K2" s="18"/>
    </row>
    <row r="3" spans="1:11" s="19" customFormat="1" ht="15" customHeight="1" x14ac:dyDescent="0.2">
      <c r="A3" s="75" t="s">
        <v>1</v>
      </c>
      <c r="B3" s="76"/>
      <c r="C3" s="76"/>
      <c r="D3" s="76"/>
      <c r="E3" s="76"/>
      <c r="F3" s="76"/>
      <c r="G3" s="76"/>
      <c r="H3" s="76"/>
      <c r="I3" s="20"/>
      <c r="J3" s="20"/>
      <c r="K3" s="20"/>
    </row>
    <row r="4" spans="1:11" ht="7.5" customHeight="1" x14ac:dyDescent="0.2">
      <c r="A4" s="6"/>
      <c r="B4" s="6"/>
      <c r="C4" s="6"/>
      <c r="D4" s="6"/>
      <c r="E4" s="6"/>
      <c r="F4" s="6"/>
      <c r="G4" s="6"/>
      <c r="H4" s="6"/>
      <c r="I4" s="6"/>
      <c r="J4" s="57"/>
      <c r="K4" s="7"/>
    </row>
    <row r="5" spans="1:11" ht="24.95" customHeight="1" x14ac:dyDescent="0.3">
      <c r="A5" s="72"/>
      <c r="B5" s="72"/>
      <c r="C5" s="72"/>
      <c r="D5" s="72"/>
      <c r="E5" s="13"/>
      <c r="F5" s="13"/>
      <c r="G5" s="13"/>
      <c r="H5" s="15" t="s">
        <v>4</v>
      </c>
      <c r="I5" s="14"/>
      <c r="J5" s="58"/>
    </row>
    <row r="6" spans="1:11" ht="7.5" customHeight="1" x14ac:dyDescent="0.3">
      <c r="A6" s="22"/>
      <c r="B6" s="22"/>
      <c r="C6" s="22"/>
      <c r="D6" s="22"/>
      <c r="E6" s="20"/>
      <c r="F6" s="20"/>
      <c r="G6" s="20"/>
      <c r="H6" s="20"/>
      <c r="I6" s="23"/>
      <c r="J6" s="59"/>
    </row>
    <row r="7" spans="1:11" ht="15" customHeight="1" x14ac:dyDescent="0.3">
      <c r="A7" s="84" t="s">
        <v>9</v>
      </c>
      <c r="B7" s="25" t="s">
        <v>5</v>
      </c>
      <c r="C7" s="22"/>
      <c r="D7" s="22"/>
      <c r="E7" s="20"/>
      <c r="F7" s="20"/>
      <c r="G7" s="20"/>
      <c r="H7" s="20"/>
      <c r="I7" s="36"/>
      <c r="J7" s="59"/>
    </row>
    <row r="8" spans="1:11" ht="15" customHeight="1" x14ac:dyDescent="0.3">
      <c r="A8" s="84"/>
      <c r="B8" s="24" t="s">
        <v>6</v>
      </c>
      <c r="C8" s="22"/>
      <c r="D8" s="22"/>
      <c r="E8" s="20"/>
      <c r="F8" s="20"/>
      <c r="G8" s="20"/>
      <c r="H8" s="20"/>
      <c r="I8" s="37"/>
      <c r="J8" s="59"/>
    </row>
    <row r="9" spans="1:11" ht="15" customHeight="1" x14ac:dyDescent="0.3">
      <c r="A9" s="84"/>
      <c r="B9" s="24" t="s">
        <v>7</v>
      </c>
      <c r="C9" s="22"/>
      <c r="D9" s="22"/>
      <c r="E9" s="20"/>
      <c r="F9" s="20"/>
      <c r="G9" s="20"/>
      <c r="H9" s="20"/>
      <c r="I9" s="38"/>
      <c r="J9" s="59"/>
    </row>
    <row r="10" spans="1:11" ht="15" customHeight="1" x14ac:dyDescent="0.2">
      <c r="A10" s="85" t="s">
        <v>10</v>
      </c>
      <c r="B10" s="39" t="s">
        <v>8</v>
      </c>
      <c r="E10" s="35"/>
      <c r="F10" s="35"/>
      <c r="G10" s="35"/>
      <c r="H10" s="35"/>
      <c r="I10" s="21"/>
    </row>
    <row r="11" spans="1:11" ht="15" customHeight="1" x14ac:dyDescent="0.2">
      <c r="A11" s="86" t="s">
        <v>11</v>
      </c>
      <c r="B11" s="26" t="s">
        <v>2</v>
      </c>
      <c r="E11" s="35"/>
      <c r="F11" s="35"/>
      <c r="G11" s="35"/>
      <c r="H11" s="35"/>
      <c r="I11" s="21"/>
    </row>
    <row r="12" spans="1:11" ht="7.5" customHeight="1" x14ac:dyDescent="0.2">
      <c r="A12" s="27"/>
      <c r="B12" s="26"/>
    </row>
    <row r="13" spans="1:11" s="3" customFormat="1" ht="20.100000000000001" customHeight="1" x14ac:dyDescent="0.2">
      <c r="A13" s="40" t="s">
        <v>12</v>
      </c>
      <c r="B13" s="34" t="s">
        <v>11</v>
      </c>
      <c r="C13" s="71" t="s">
        <v>13</v>
      </c>
      <c r="D13" s="71"/>
      <c r="E13" s="34" t="s">
        <v>14</v>
      </c>
      <c r="F13" s="34" t="s">
        <v>15</v>
      </c>
      <c r="G13" s="41" t="s">
        <v>29</v>
      </c>
      <c r="H13" s="41" t="s">
        <v>30</v>
      </c>
      <c r="I13" s="34" t="s">
        <v>31</v>
      </c>
      <c r="J13" s="60" t="s">
        <v>28</v>
      </c>
    </row>
    <row r="14" spans="1:11" s="2" customFormat="1" ht="15.95" customHeight="1" x14ac:dyDescent="0.2">
      <c r="A14" s="55" t="s">
        <v>53</v>
      </c>
      <c r="B14" s="12">
        <v>42736</v>
      </c>
      <c r="C14" s="29"/>
      <c r="D14" s="30"/>
      <c r="E14" s="32">
        <v>495</v>
      </c>
      <c r="F14" s="32"/>
      <c r="G14" s="32">
        <v>495</v>
      </c>
      <c r="H14" s="32">
        <f>E14-F14-G14</f>
        <v>0</v>
      </c>
      <c r="I14" s="44">
        <f t="shared" ref="I14:I37" si="0">$B$11-B14</f>
        <v>1353</v>
      </c>
      <c r="J14" s="61">
        <f t="shared" ref="J14:J37" si="1">E14-F14-G14</f>
        <v>0</v>
      </c>
    </row>
    <row r="15" spans="1:11" s="2" customFormat="1" ht="15.95" customHeight="1" x14ac:dyDescent="0.2">
      <c r="A15" s="11">
        <v>2583</v>
      </c>
      <c r="B15" s="12">
        <v>42749</v>
      </c>
      <c r="C15" s="29"/>
      <c r="D15" s="30"/>
      <c r="E15" s="32"/>
      <c r="F15" s="32">
        <v>750</v>
      </c>
      <c r="G15" s="32">
        <v>0</v>
      </c>
      <c r="H15" s="32">
        <f t="shared" ref="H15:H37" si="2">H14+E15-F15-G15</f>
        <v>-750</v>
      </c>
      <c r="I15" s="44">
        <f t="shared" si="0"/>
        <v>1340</v>
      </c>
      <c r="J15" s="61">
        <f t="shared" si="1"/>
        <v>-750</v>
      </c>
    </row>
    <row r="16" spans="1:11" s="2" customFormat="1" ht="15.95" customHeight="1" x14ac:dyDescent="0.2">
      <c r="A16" s="11">
        <v>2584</v>
      </c>
      <c r="B16" s="12">
        <v>42749</v>
      </c>
      <c r="C16" s="29"/>
      <c r="D16" s="30"/>
      <c r="E16" s="32"/>
      <c r="F16" s="32">
        <v>600</v>
      </c>
      <c r="G16" s="32">
        <v>0</v>
      </c>
      <c r="H16" s="32">
        <f t="shared" si="2"/>
        <v>-1350</v>
      </c>
      <c r="I16" s="44">
        <f t="shared" si="0"/>
        <v>1340</v>
      </c>
      <c r="J16" s="61">
        <f t="shared" si="1"/>
        <v>-600</v>
      </c>
    </row>
    <row r="17" spans="1:10" s="2" customFormat="1" ht="15.95" customHeight="1" x14ac:dyDescent="0.2">
      <c r="A17" s="5" t="s">
        <v>16</v>
      </c>
      <c r="B17" s="9">
        <v>42978</v>
      </c>
      <c r="C17" s="29"/>
      <c r="D17" s="30"/>
      <c r="E17" s="32">
        <v>30</v>
      </c>
      <c r="F17" s="32"/>
      <c r="G17" s="32">
        <v>30</v>
      </c>
      <c r="H17" s="32">
        <f t="shared" si="2"/>
        <v>-1350</v>
      </c>
      <c r="I17" s="44">
        <f t="shared" si="0"/>
        <v>1111</v>
      </c>
      <c r="J17" s="61">
        <f t="shared" si="1"/>
        <v>0</v>
      </c>
    </row>
    <row r="18" spans="1:10" s="2" customFormat="1" ht="15.95" customHeight="1" x14ac:dyDescent="0.2">
      <c r="A18" s="11" t="s">
        <v>17</v>
      </c>
      <c r="B18" s="9">
        <v>42983</v>
      </c>
      <c r="C18" s="10"/>
      <c r="D18" s="30"/>
      <c r="E18" s="32">
        <v>124.5</v>
      </c>
      <c r="F18" s="32"/>
      <c r="G18" s="32">
        <v>124.5</v>
      </c>
      <c r="H18" s="32">
        <f t="shared" si="2"/>
        <v>-1350</v>
      </c>
      <c r="I18" s="44">
        <f t="shared" si="0"/>
        <v>1106</v>
      </c>
      <c r="J18" s="61">
        <f t="shared" si="1"/>
        <v>0</v>
      </c>
    </row>
    <row r="19" spans="1:10" s="2" customFormat="1" ht="15.95" customHeight="1" x14ac:dyDescent="0.2">
      <c r="A19" s="11">
        <v>3426</v>
      </c>
      <c r="B19" s="9">
        <v>43068</v>
      </c>
      <c r="C19" s="10"/>
      <c r="D19" s="30"/>
      <c r="E19" s="32"/>
      <c r="F19" s="32">
        <v>680</v>
      </c>
      <c r="G19" s="32">
        <v>0</v>
      </c>
      <c r="H19" s="32">
        <f t="shared" si="2"/>
        <v>-2030</v>
      </c>
      <c r="I19" s="44">
        <f t="shared" si="0"/>
        <v>1021</v>
      </c>
      <c r="J19" s="61">
        <f t="shared" si="1"/>
        <v>-680</v>
      </c>
    </row>
    <row r="20" spans="1:10" s="2" customFormat="1" ht="15.95" customHeight="1" x14ac:dyDescent="0.2">
      <c r="A20" s="5">
        <v>3425</v>
      </c>
      <c r="B20" s="9">
        <v>43068</v>
      </c>
      <c r="C20" s="10"/>
      <c r="D20" s="30"/>
      <c r="E20" s="32"/>
      <c r="F20" s="32">
        <v>880</v>
      </c>
      <c r="G20" s="32">
        <v>0</v>
      </c>
      <c r="H20" s="32">
        <f t="shared" si="2"/>
        <v>-2910</v>
      </c>
      <c r="I20" s="44">
        <f t="shared" si="0"/>
        <v>1021</v>
      </c>
      <c r="J20" s="61">
        <f t="shared" si="1"/>
        <v>-880</v>
      </c>
    </row>
    <row r="21" spans="1:10" s="2" customFormat="1" ht="15.95" customHeight="1" x14ac:dyDescent="0.2">
      <c r="A21" s="5">
        <v>3423</v>
      </c>
      <c r="B21" s="9">
        <v>43068</v>
      </c>
      <c r="C21" s="10"/>
      <c r="D21" s="30"/>
      <c r="E21" s="32"/>
      <c r="F21" s="32">
        <v>250</v>
      </c>
      <c r="G21" s="32">
        <v>0</v>
      </c>
      <c r="H21" s="32">
        <f t="shared" si="2"/>
        <v>-3160</v>
      </c>
      <c r="I21" s="44">
        <f t="shared" si="0"/>
        <v>1021</v>
      </c>
      <c r="J21" s="61">
        <f t="shared" si="1"/>
        <v>-250</v>
      </c>
    </row>
    <row r="22" spans="1:10" s="2" customFormat="1" ht="15.95" customHeight="1" x14ac:dyDescent="0.2">
      <c r="A22" s="5">
        <v>3431</v>
      </c>
      <c r="B22" s="9">
        <v>43071</v>
      </c>
      <c r="C22" s="10"/>
      <c r="D22" s="30"/>
      <c r="E22" s="32"/>
      <c r="F22" s="32">
        <v>1580</v>
      </c>
      <c r="G22" s="32">
        <v>0</v>
      </c>
      <c r="H22" s="32">
        <f t="shared" si="2"/>
        <v>-4740</v>
      </c>
      <c r="I22" s="44">
        <f t="shared" si="0"/>
        <v>1018</v>
      </c>
      <c r="J22" s="61">
        <f t="shared" si="1"/>
        <v>-1580</v>
      </c>
    </row>
    <row r="23" spans="1:10" s="2" customFormat="1" ht="15.95" customHeight="1" x14ac:dyDescent="0.2">
      <c r="A23" s="5">
        <v>4665</v>
      </c>
      <c r="B23" s="9">
        <v>43292</v>
      </c>
      <c r="C23" s="10"/>
      <c r="D23" s="30"/>
      <c r="E23" s="32"/>
      <c r="F23" s="32">
        <v>75</v>
      </c>
      <c r="G23" s="32">
        <v>0</v>
      </c>
      <c r="H23" s="32">
        <f t="shared" si="2"/>
        <v>-4815</v>
      </c>
      <c r="I23" s="44">
        <f t="shared" si="0"/>
        <v>797</v>
      </c>
      <c r="J23" s="61">
        <f t="shared" si="1"/>
        <v>-75</v>
      </c>
    </row>
    <row r="24" spans="1:10" s="2" customFormat="1" ht="15.95" customHeight="1" x14ac:dyDescent="0.2">
      <c r="A24" s="5">
        <v>4666</v>
      </c>
      <c r="B24" s="9">
        <v>43292</v>
      </c>
      <c r="C24" s="10"/>
      <c r="D24" s="30"/>
      <c r="E24" s="32"/>
      <c r="F24" s="32">
        <v>1280</v>
      </c>
      <c r="G24" s="32">
        <v>0</v>
      </c>
      <c r="H24" s="32">
        <f t="shared" si="2"/>
        <v>-6095</v>
      </c>
      <c r="I24" s="44">
        <f t="shared" si="0"/>
        <v>797</v>
      </c>
      <c r="J24" s="61">
        <f t="shared" si="1"/>
        <v>-1280</v>
      </c>
    </row>
    <row r="25" spans="1:10" s="2" customFormat="1" ht="15.95" customHeight="1" x14ac:dyDescent="0.2">
      <c r="A25" s="5">
        <v>4662</v>
      </c>
      <c r="B25" s="9">
        <v>43292</v>
      </c>
      <c r="C25" s="10"/>
      <c r="D25" s="30"/>
      <c r="E25" s="32"/>
      <c r="F25" s="32">
        <v>75</v>
      </c>
      <c r="G25" s="32">
        <v>0</v>
      </c>
      <c r="H25" s="32">
        <f t="shared" si="2"/>
        <v>-6170</v>
      </c>
      <c r="I25" s="44">
        <f t="shared" si="0"/>
        <v>797</v>
      </c>
      <c r="J25" s="61">
        <f t="shared" si="1"/>
        <v>-75</v>
      </c>
    </row>
    <row r="26" spans="1:10" s="2" customFormat="1" ht="15.95" customHeight="1" x14ac:dyDescent="0.2">
      <c r="A26" s="5">
        <v>4661</v>
      </c>
      <c r="B26" s="9">
        <v>43292</v>
      </c>
      <c r="C26" s="10"/>
      <c r="D26" s="30"/>
      <c r="E26" s="32"/>
      <c r="F26" s="32">
        <v>300</v>
      </c>
      <c r="G26" s="32">
        <v>0</v>
      </c>
      <c r="H26" s="32">
        <f t="shared" si="2"/>
        <v>-6470</v>
      </c>
      <c r="I26" s="44">
        <f t="shared" si="0"/>
        <v>797</v>
      </c>
      <c r="J26" s="61">
        <f t="shared" si="1"/>
        <v>-300</v>
      </c>
    </row>
    <row r="27" spans="1:10" s="2" customFormat="1" ht="15.95" customHeight="1" x14ac:dyDescent="0.2">
      <c r="A27" s="5">
        <v>4663</v>
      </c>
      <c r="B27" s="9">
        <v>43292</v>
      </c>
      <c r="C27" s="10"/>
      <c r="D27" s="30"/>
      <c r="E27" s="32"/>
      <c r="F27" s="32">
        <v>720</v>
      </c>
      <c r="G27" s="32">
        <v>0</v>
      </c>
      <c r="H27" s="32">
        <f t="shared" si="2"/>
        <v>-7190</v>
      </c>
      <c r="I27" s="44">
        <f t="shared" si="0"/>
        <v>797</v>
      </c>
      <c r="J27" s="61">
        <f t="shared" si="1"/>
        <v>-720</v>
      </c>
    </row>
    <row r="28" spans="1:10" s="2" customFormat="1" ht="15.95" customHeight="1" x14ac:dyDescent="0.2">
      <c r="A28" s="5" t="s">
        <v>18</v>
      </c>
      <c r="B28" s="9">
        <v>44041</v>
      </c>
      <c r="C28" s="10"/>
      <c r="D28" s="30"/>
      <c r="E28" s="32">
        <v>320</v>
      </c>
      <c r="F28" s="32"/>
      <c r="G28" s="32">
        <v>320</v>
      </c>
      <c r="H28" s="32">
        <f t="shared" si="2"/>
        <v>-7190</v>
      </c>
      <c r="I28" s="44">
        <f t="shared" si="0"/>
        <v>48</v>
      </c>
      <c r="J28" s="61">
        <f t="shared" si="1"/>
        <v>0</v>
      </c>
    </row>
    <row r="29" spans="1:10" s="2" customFormat="1" ht="15.95" customHeight="1" x14ac:dyDescent="0.2">
      <c r="A29" s="5" t="s">
        <v>19</v>
      </c>
      <c r="B29" s="9">
        <v>44047</v>
      </c>
      <c r="C29" s="10"/>
      <c r="D29" s="30"/>
      <c r="E29" s="32">
        <v>340</v>
      </c>
      <c r="F29" s="32"/>
      <c r="G29" s="32">
        <v>340</v>
      </c>
      <c r="H29" s="32">
        <f t="shared" si="2"/>
        <v>-7190</v>
      </c>
      <c r="I29" s="44">
        <f t="shared" si="0"/>
        <v>42</v>
      </c>
      <c r="J29" s="61">
        <f t="shared" si="1"/>
        <v>0</v>
      </c>
    </row>
    <row r="30" spans="1:10" s="2" customFormat="1" ht="15.95" customHeight="1" x14ac:dyDescent="0.2">
      <c r="A30" s="5" t="s">
        <v>20</v>
      </c>
      <c r="B30" s="9">
        <v>44052</v>
      </c>
      <c r="C30" s="10"/>
      <c r="D30" s="30"/>
      <c r="E30" s="32">
        <v>50</v>
      </c>
      <c r="F30" s="32"/>
      <c r="G30" s="32">
        <v>50</v>
      </c>
      <c r="H30" s="32">
        <f t="shared" si="2"/>
        <v>-7190</v>
      </c>
      <c r="I30" s="44">
        <f t="shared" si="0"/>
        <v>37</v>
      </c>
      <c r="J30" s="61">
        <f t="shared" si="1"/>
        <v>0</v>
      </c>
    </row>
    <row r="31" spans="1:10" s="2" customFormat="1" ht="15.95" customHeight="1" x14ac:dyDescent="0.2">
      <c r="A31" s="5" t="s">
        <v>21</v>
      </c>
      <c r="B31" s="9">
        <v>44074</v>
      </c>
      <c r="C31" s="10"/>
      <c r="D31" s="30"/>
      <c r="E31" s="32">
        <v>525</v>
      </c>
      <c r="F31" s="32"/>
      <c r="G31" s="32">
        <v>525</v>
      </c>
      <c r="H31" s="32">
        <f t="shared" si="2"/>
        <v>-7190</v>
      </c>
      <c r="I31" s="44">
        <f t="shared" si="0"/>
        <v>15</v>
      </c>
      <c r="J31" s="61">
        <f t="shared" si="1"/>
        <v>0</v>
      </c>
    </row>
    <row r="32" spans="1:10" s="2" customFormat="1" ht="15.95" customHeight="1" x14ac:dyDescent="0.2">
      <c r="A32" s="5" t="s">
        <v>22</v>
      </c>
      <c r="B32" s="9">
        <v>44074</v>
      </c>
      <c r="C32" s="10"/>
      <c r="D32" s="30"/>
      <c r="E32" s="32">
        <v>250</v>
      </c>
      <c r="F32" s="32"/>
      <c r="G32" s="32">
        <v>250</v>
      </c>
      <c r="H32" s="32">
        <f t="shared" si="2"/>
        <v>-7190</v>
      </c>
      <c r="I32" s="44">
        <f t="shared" si="0"/>
        <v>15</v>
      </c>
      <c r="J32" s="61">
        <f t="shared" si="1"/>
        <v>0</v>
      </c>
    </row>
    <row r="33" spans="1:13" s="2" customFormat="1" ht="15.95" customHeight="1" x14ac:dyDescent="0.2">
      <c r="A33" s="5" t="s">
        <v>23</v>
      </c>
      <c r="B33" s="9">
        <v>44074</v>
      </c>
      <c r="C33" s="10"/>
      <c r="D33" s="30"/>
      <c r="E33" s="32">
        <v>250</v>
      </c>
      <c r="F33" s="32"/>
      <c r="G33" s="32">
        <v>250</v>
      </c>
      <c r="H33" s="32">
        <f t="shared" si="2"/>
        <v>-7190</v>
      </c>
      <c r="I33" s="44">
        <f t="shared" si="0"/>
        <v>15</v>
      </c>
      <c r="J33" s="61">
        <f t="shared" si="1"/>
        <v>0</v>
      </c>
    </row>
    <row r="34" spans="1:13" s="2" customFormat="1" ht="15.95" customHeight="1" x14ac:dyDescent="0.2">
      <c r="A34" s="5" t="s">
        <v>24</v>
      </c>
      <c r="B34" s="9">
        <v>44074</v>
      </c>
      <c r="C34" s="10"/>
      <c r="D34" s="30"/>
      <c r="E34" s="32">
        <v>30000</v>
      </c>
      <c r="F34" s="32"/>
      <c r="G34" s="32">
        <v>8115.5</v>
      </c>
      <c r="H34" s="32">
        <f t="shared" si="2"/>
        <v>14694.5</v>
      </c>
      <c r="I34" s="44">
        <f t="shared" si="0"/>
        <v>15</v>
      </c>
      <c r="J34" s="61">
        <f t="shared" si="1"/>
        <v>21884.5</v>
      </c>
    </row>
    <row r="35" spans="1:13" s="2" customFormat="1" ht="15.95" customHeight="1" x14ac:dyDescent="0.2">
      <c r="A35" s="5" t="s">
        <v>25</v>
      </c>
      <c r="B35" s="9">
        <v>44074</v>
      </c>
      <c r="C35" s="10"/>
      <c r="D35" s="30"/>
      <c r="E35" s="32">
        <v>250</v>
      </c>
      <c r="F35" s="32"/>
      <c r="G35" s="32">
        <v>0</v>
      </c>
      <c r="H35" s="32">
        <f t="shared" si="2"/>
        <v>14944.5</v>
      </c>
      <c r="I35" s="44">
        <f t="shared" si="0"/>
        <v>15</v>
      </c>
      <c r="J35" s="61">
        <f t="shared" si="1"/>
        <v>250</v>
      </c>
    </row>
    <row r="36" spans="1:13" s="2" customFormat="1" ht="15.95" customHeight="1" x14ac:dyDescent="0.2">
      <c r="A36" s="5" t="s">
        <v>26</v>
      </c>
      <c r="B36" s="9">
        <v>44074</v>
      </c>
      <c r="C36" s="10"/>
      <c r="D36" s="30"/>
      <c r="E36" s="32">
        <v>1800</v>
      </c>
      <c r="F36" s="32"/>
      <c r="G36" s="32">
        <v>0</v>
      </c>
      <c r="H36" s="32">
        <f t="shared" si="2"/>
        <v>16744.5</v>
      </c>
      <c r="I36" s="44">
        <f t="shared" si="0"/>
        <v>15</v>
      </c>
      <c r="J36" s="61">
        <f t="shared" si="1"/>
        <v>1800</v>
      </c>
      <c r="M36" s="56"/>
    </row>
    <row r="37" spans="1:13" s="2" customFormat="1" ht="15.95" customHeight="1" x14ac:dyDescent="0.2">
      <c r="A37" s="16" t="s">
        <v>27</v>
      </c>
      <c r="B37" s="17">
        <v>44083</v>
      </c>
      <c r="C37" s="28"/>
      <c r="D37" s="31"/>
      <c r="E37" s="33">
        <v>2000</v>
      </c>
      <c r="F37" s="33"/>
      <c r="G37" s="33">
        <v>0</v>
      </c>
      <c r="H37" s="33">
        <f t="shared" si="2"/>
        <v>18744.5</v>
      </c>
      <c r="I37" s="45">
        <f t="shared" si="0"/>
        <v>6</v>
      </c>
      <c r="J37" s="62">
        <f t="shared" si="1"/>
        <v>2000</v>
      </c>
      <c r="M37" s="56"/>
    </row>
    <row r="38" spans="1:13" ht="15.95" customHeight="1" x14ac:dyDescent="0.2">
      <c r="A38" s="42"/>
      <c r="B38" s="42"/>
      <c r="C38" s="42"/>
      <c r="D38" s="42"/>
      <c r="E38" s="43">
        <f>SUM(E14:E37)</f>
        <v>36434.5</v>
      </c>
      <c r="F38" s="43">
        <f>SUM(F14:F37)</f>
        <v>7190</v>
      </c>
      <c r="G38" s="43">
        <f>SUM(G14:G37)</f>
        <v>10500</v>
      </c>
      <c r="H38" s="43">
        <f>E38-F38-G38</f>
        <v>18744.5</v>
      </c>
      <c r="I38" s="42"/>
      <c r="J38" s="43">
        <f>SUM(J14:J37)</f>
        <v>18744.5</v>
      </c>
      <c r="L38" s="4"/>
      <c r="M38" s="4"/>
    </row>
    <row r="39" spans="1:13" ht="7.5" customHeight="1" x14ac:dyDescent="0.2"/>
    <row r="40" spans="1:13" ht="15.95" customHeight="1" x14ac:dyDescent="0.2">
      <c r="A40" s="78" t="s">
        <v>45</v>
      </c>
      <c r="B40" s="78"/>
      <c r="C40" s="78"/>
      <c r="D40" s="78"/>
      <c r="E40" s="78"/>
      <c r="F40" s="78"/>
      <c r="G40" s="78"/>
      <c r="H40" s="78"/>
    </row>
    <row r="41" spans="1:13" s="3" customFormat="1" ht="15.95" customHeight="1" x14ac:dyDescent="0.2">
      <c r="A41" s="46" t="s">
        <v>32</v>
      </c>
      <c r="B41" s="46" t="s">
        <v>33</v>
      </c>
      <c r="C41" s="46" t="s">
        <v>34</v>
      </c>
      <c r="D41" s="46" t="s">
        <v>35</v>
      </c>
      <c r="E41" s="68" t="s">
        <v>36</v>
      </c>
      <c r="F41" s="68"/>
      <c r="G41" s="68"/>
      <c r="H41" s="46" t="s">
        <v>37</v>
      </c>
      <c r="J41" s="63"/>
    </row>
    <row r="42" spans="1:13" ht="15.95" customHeight="1" x14ac:dyDescent="0.2">
      <c r="A42" s="2" t="s">
        <v>38</v>
      </c>
      <c r="B42" s="48">
        <v>44068</v>
      </c>
      <c r="C42" s="2" t="s">
        <v>39</v>
      </c>
      <c r="D42" s="48">
        <v>44124</v>
      </c>
      <c r="E42" s="69" t="s">
        <v>40</v>
      </c>
      <c r="F42" s="69"/>
      <c r="G42" s="69"/>
      <c r="H42" s="47">
        <v>4500</v>
      </c>
    </row>
    <row r="43" spans="1:13" ht="15.95" customHeight="1" x14ac:dyDescent="0.2">
      <c r="A43" s="2" t="s">
        <v>41</v>
      </c>
      <c r="B43" s="48">
        <v>44068</v>
      </c>
      <c r="C43" s="2" t="s">
        <v>42</v>
      </c>
      <c r="D43" s="48">
        <v>44145</v>
      </c>
      <c r="E43" s="70" t="s">
        <v>40</v>
      </c>
      <c r="F43" s="70"/>
      <c r="G43" s="70"/>
      <c r="H43" s="47">
        <v>2800</v>
      </c>
    </row>
    <row r="44" spans="1:13" ht="15.95" customHeight="1" x14ac:dyDescent="0.2">
      <c r="A44" s="16" t="s">
        <v>43</v>
      </c>
      <c r="B44" s="17">
        <v>44068</v>
      </c>
      <c r="C44" s="16" t="s">
        <v>44</v>
      </c>
      <c r="D44" s="17">
        <v>44160</v>
      </c>
      <c r="E44" s="77" t="s">
        <v>40</v>
      </c>
      <c r="F44" s="77"/>
      <c r="G44" s="77"/>
      <c r="H44" s="49">
        <v>3200</v>
      </c>
    </row>
    <row r="45" spans="1:13" ht="15.95" customHeight="1" x14ac:dyDescent="0.2">
      <c r="H45" s="50">
        <f>SUM(H42:H44)</f>
        <v>10500</v>
      </c>
    </row>
    <row r="46" spans="1:13" ht="7.5" customHeight="1" x14ac:dyDescent="0.2"/>
    <row r="47" spans="1:13" ht="15.95" customHeight="1" x14ac:dyDescent="0.2">
      <c r="A47" s="51" t="s">
        <v>46</v>
      </c>
      <c r="B47" s="52">
        <f>SUMIF($I$14:$I$37,"&lt;31",$J$14:$J$37)</f>
        <v>25934.5</v>
      </c>
      <c r="C47" s="51" t="s">
        <v>47</v>
      </c>
      <c r="D47" s="52">
        <f>SUMIF($I$14:$I$37,"&gt;30",$J$14:$J$37)-H47-F47</f>
        <v>0</v>
      </c>
      <c r="E47" s="51" t="s">
        <v>48</v>
      </c>
      <c r="F47" s="52">
        <f>SUMIF($I$14:$I$37,"&gt;60",$J$14:$J$37)-H47</f>
        <v>0</v>
      </c>
      <c r="G47" s="51" t="s">
        <v>49</v>
      </c>
      <c r="H47" s="52">
        <f>SUMIF($I$14:$I$37,"&gt;90",$J$14:$J$37)</f>
        <v>-7190</v>
      </c>
    </row>
    <row r="48" spans="1:13" ht="7.5" customHeight="1" x14ac:dyDescent="0.2">
      <c r="H48" s="50"/>
    </row>
    <row r="49" spans="1:10" s="66" customFormat="1" ht="15.95" customHeight="1" x14ac:dyDescent="0.2">
      <c r="A49" s="83" t="s">
        <v>54</v>
      </c>
      <c r="B49" s="83"/>
      <c r="C49" s="83"/>
      <c r="D49" s="83"/>
      <c r="E49" s="83"/>
      <c r="F49" s="83"/>
      <c r="G49" s="83"/>
      <c r="H49" s="67">
        <f>H38</f>
        <v>18744.5</v>
      </c>
    </row>
    <row r="50" spans="1:10" ht="7.5" customHeight="1" x14ac:dyDescent="0.2"/>
    <row r="51" spans="1:10" s="53" customFormat="1" ht="15.95" customHeight="1" x14ac:dyDescent="0.2">
      <c r="A51" s="79" t="s">
        <v>50</v>
      </c>
      <c r="B51" s="80" t="s">
        <v>51</v>
      </c>
      <c r="C51" s="81"/>
      <c r="D51" s="81"/>
      <c r="E51" s="81"/>
      <c r="F51" s="81"/>
      <c r="G51" s="81"/>
      <c r="J51" s="54"/>
    </row>
    <row r="52" spans="1:10" s="53" customFormat="1" ht="15.95" customHeight="1" x14ac:dyDescent="0.2">
      <c r="A52" s="79"/>
      <c r="B52" s="80" t="s">
        <v>52</v>
      </c>
      <c r="C52" s="82"/>
      <c r="D52" s="82"/>
      <c r="E52" s="82"/>
      <c r="F52" s="82"/>
      <c r="G52" s="82"/>
      <c r="J52" s="54"/>
    </row>
    <row r="53" spans="1:10" ht="15.95" customHeight="1" x14ac:dyDescent="0.2"/>
    <row r="54" spans="1:10" ht="15.95" customHeight="1" x14ac:dyDescent="0.2"/>
    <row r="55" spans="1:10" ht="15.95" customHeight="1" x14ac:dyDescent="0.2"/>
    <row r="56" spans="1:10" ht="15.95" customHeight="1" x14ac:dyDescent="0.2"/>
    <row r="57" spans="1:10" ht="15.95" customHeight="1" x14ac:dyDescent="0.2"/>
    <row r="58" spans="1:10" ht="15.95" customHeight="1" x14ac:dyDescent="0.2"/>
    <row r="59" spans="1:10" ht="15.95" customHeight="1" x14ac:dyDescent="0.2"/>
    <row r="60" spans="1:10" ht="15.95" customHeight="1" x14ac:dyDescent="0.2"/>
    <row r="61" spans="1:10" ht="15.95" customHeight="1" x14ac:dyDescent="0.2"/>
    <row r="62" spans="1:10" ht="15.95" customHeight="1" x14ac:dyDescent="0.2"/>
    <row r="63" spans="1:10" ht="15.95" customHeight="1" x14ac:dyDescent="0.2"/>
    <row r="64" spans="1:10" ht="15.95" customHeight="1" x14ac:dyDescent="0.2"/>
  </sheetData>
  <mergeCells count="16">
    <mergeCell ref="E44:G44"/>
    <mergeCell ref="A40:H40"/>
    <mergeCell ref="A51:A52"/>
    <mergeCell ref="B51:G51"/>
    <mergeCell ref="B52:G52"/>
    <mergeCell ref="A49:G49"/>
    <mergeCell ref="A5:B5"/>
    <mergeCell ref="C5:D5"/>
    <mergeCell ref="A1:H1"/>
    <mergeCell ref="A2:H2"/>
    <mergeCell ref="A3:H3"/>
    <mergeCell ref="A7:A9"/>
    <mergeCell ref="E41:G41"/>
    <mergeCell ref="E42:G42"/>
    <mergeCell ref="E43:G43"/>
    <mergeCell ref="C13:D13"/>
  </mergeCells>
  <phoneticPr fontId="8" type="noConversion"/>
  <pageMargins left="0.17" right="0.17" top="0.54" bottom="0.22" header="0.17" footer="0.17"/>
  <pageSetup paperSize="9" orientation="portrait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2020-09-30T15:35:21Z</cp:lastPrinted>
  <dcterms:created xsi:type="dcterms:W3CDTF">2020-09-28T09:04:04Z</dcterms:created>
  <dcterms:modified xsi:type="dcterms:W3CDTF">2020-10-01T06:52:50Z</dcterms:modified>
</cp:coreProperties>
</file>