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s_recital\source\repos\ragtime\user\culture\expe\Answers\"/>
    </mc:Choice>
  </mc:AlternateContent>
  <xr:revisionPtr revIDLastSave="0" documentId="13_ncr:1_{60D4D276-E1F7-49F7-84F9-9ED3D26837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" sheetId="1" r:id="rId1"/>
    <sheet name="Stats" sheetId="2" r:id="rId2"/>
    <sheet name="Eval" sheetId="4" r:id="rId3"/>
    <sheet name="Params" sheetId="3" r:id="rId4"/>
  </sheets>
  <definedNames>
    <definedName name="_xlnm._FilterDatabase" localSheetId="2" hidden="1">Eval!$A$1:$H$42</definedName>
    <definedName name="_xlnm._FilterDatabase" localSheetId="0" hidden="1">Expe!$B$2:$Y$502</definedName>
    <definedName name="ANS_MATRIX">Params!$A$29:$C$121</definedName>
    <definedName name="ANSWER_COL">Params!$B$5</definedName>
    <definedName name="BLOCK_SIZE">Params!$B$23</definedName>
    <definedName name="CHUNK_COL">Params!$B$3</definedName>
    <definedName name="CHUNKS_OK">Params!$B$11</definedName>
    <definedName name="CODE_COL">Params!$B$18</definedName>
    <definedName name="COST">Params!$B$7</definedName>
    <definedName name="DURATION">Params!$B$8</definedName>
    <definedName name="EVAL_AUTO">Params!$B$15</definedName>
    <definedName name="EVAL_HUMAN">Params!$B$16</definedName>
    <definedName name="EXPE">OFFSET(Expe!$A$1, HEADER_SIZE, 0, NB_ROWS, 1)</definedName>
    <definedName name="FACT_COL">Params!$B$4</definedName>
    <definedName name="HALLUS">Params!$B$17</definedName>
    <definedName name="HEADER_SIZE">Params!$B$1</definedName>
    <definedName name="JSON_OK">Params!$B$9</definedName>
    <definedName name="LANG">Params!$B$12</definedName>
    <definedName name="LLM_COL">Params!$B$6</definedName>
    <definedName name="NB_DOCS">Params!$B$13</definedName>
    <definedName name="NB_DOCS_AND_PAGES">Params!$B$14</definedName>
    <definedName name="NB_FACTS">Params!$B$22</definedName>
    <definedName name="NB_LLMS">Params!$B$20</definedName>
    <definedName name="NB_QUESTIONS">Params!$B$21</definedName>
    <definedName name="NB_ROWS">Params!$B$24</definedName>
    <definedName name="Q_OK">Params!$B$10</definedName>
    <definedName name="QUESTION_COL">Params!$B$2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4" l="1" a="1"/>
  <c r="K2" i="4" s="1"/>
  <c r="AC1" i="1"/>
  <c r="AC9" i="1"/>
  <c r="AC16" i="1"/>
  <c r="AC23" i="1"/>
  <c r="AC30" i="1"/>
  <c r="AC37" i="1"/>
  <c r="AC44" i="1"/>
  <c r="AC51" i="1"/>
  <c r="AC58" i="1"/>
  <c r="AC65" i="1"/>
  <c r="AC72" i="1"/>
  <c r="AC79" i="1"/>
  <c r="AC86" i="1"/>
  <c r="AC93" i="1"/>
  <c r="AC100" i="1"/>
  <c r="AC107" i="1"/>
  <c r="AC114" i="1"/>
  <c r="AC121" i="1"/>
  <c r="AC128" i="1"/>
  <c r="AC135" i="1"/>
  <c r="AC142" i="1"/>
  <c r="AC149" i="1"/>
  <c r="AC156" i="1"/>
  <c r="AC163" i="1"/>
  <c r="AC170" i="1"/>
  <c r="AC177" i="1"/>
  <c r="AC184" i="1"/>
  <c r="AC191" i="1"/>
  <c r="AC198" i="1"/>
  <c r="AC205" i="1"/>
  <c r="AC212" i="1"/>
  <c r="AC219" i="1"/>
  <c r="AC226" i="1"/>
  <c r="AC233" i="1"/>
  <c r="AC240" i="1"/>
  <c r="AC247" i="1"/>
  <c r="AC254" i="1"/>
  <c r="AC261" i="1"/>
  <c r="AC268" i="1"/>
  <c r="AC275" i="1"/>
  <c r="AC282" i="1"/>
  <c r="AC289" i="1"/>
  <c r="AC296" i="1"/>
  <c r="AC303" i="1"/>
  <c r="AC310" i="1"/>
  <c r="AC317" i="1"/>
  <c r="AC324" i="1"/>
  <c r="AC331" i="1"/>
  <c r="AC338" i="1"/>
  <c r="AC345" i="1"/>
  <c r="AC352" i="1"/>
  <c r="AC359" i="1"/>
  <c r="AC366" i="1"/>
  <c r="AC373" i="1"/>
  <c r="AC380" i="1"/>
  <c r="AC387" i="1"/>
  <c r="AC394" i="1"/>
  <c r="AC401" i="1"/>
  <c r="AC408" i="1"/>
  <c r="AC415" i="1"/>
  <c r="AC422" i="1"/>
  <c r="AC429" i="1"/>
  <c r="AC436" i="1"/>
  <c r="AC443" i="1"/>
  <c r="AC450" i="1"/>
  <c r="AC457" i="1"/>
  <c r="AC464" i="1"/>
  <c r="AC471" i="1"/>
  <c r="AC478" i="1"/>
  <c r="AC485" i="1"/>
  <c r="AC492" i="1"/>
  <c r="AC499" i="1"/>
  <c r="AC506" i="1"/>
  <c r="AC513" i="1"/>
  <c r="AC520" i="1"/>
  <c r="AC527" i="1"/>
  <c r="AC534" i="1"/>
  <c r="AC541" i="1"/>
  <c r="AC548" i="1"/>
  <c r="AC555" i="1"/>
  <c r="AC562" i="1"/>
  <c r="AC569" i="1"/>
  <c r="AC576" i="1"/>
  <c r="AC583" i="1"/>
  <c r="AC590" i="1"/>
  <c r="AC597" i="1"/>
  <c r="AC604" i="1"/>
  <c r="AC611" i="1"/>
  <c r="AC618" i="1"/>
  <c r="AC625" i="1"/>
  <c r="AC632" i="1"/>
  <c r="AC639" i="1"/>
  <c r="AC646" i="1"/>
  <c r="B24" i="3" l="1" a="1"/>
  <c r="B24" i="3" s="1"/>
  <c r="B23" i="3" a="1"/>
  <c r="B23" i="3" s="1"/>
  <c r="B22" i="3"/>
  <c r="A2" i="2" s="1"/>
  <c r="B21" i="3"/>
  <c r="A1" i="2" s="1"/>
  <c r="I1" i="3"/>
  <c r="U652" i="1"/>
  <c r="S652" i="1"/>
  <c r="U651" i="1"/>
  <c r="S651" i="1"/>
  <c r="U650" i="1"/>
  <c r="S650" i="1"/>
  <c r="U649" i="1"/>
  <c r="S649" i="1"/>
  <c r="U648" i="1"/>
  <c r="S648" i="1"/>
  <c r="U647" i="1"/>
  <c r="S647" i="1"/>
  <c r="U646" i="1"/>
  <c r="S646" i="1"/>
  <c r="U645" i="1"/>
  <c r="S645" i="1"/>
  <c r="U644" i="1"/>
  <c r="S644" i="1"/>
  <c r="U643" i="1"/>
  <c r="S643" i="1"/>
  <c r="U642" i="1"/>
  <c r="S642" i="1"/>
  <c r="U641" i="1"/>
  <c r="S641" i="1"/>
  <c r="U640" i="1"/>
  <c r="S640" i="1"/>
  <c r="U639" i="1"/>
  <c r="S639" i="1"/>
  <c r="U638" i="1"/>
  <c r="S638" i="1"/>
  <c r="U637" i="1"/>
  <c r="S637" i="1"/>
  <c r="U636" i="1"/>
  <c r="S636" i="1"/>
  <c r="U635" i="1"/>
  <c r="S635" i="1"/>
  <c r="U634" i="1"/>
  <c r="S634" i="1"/>
  <c r="U633" i="1"/>
  <c r="S633" i="1"/>
  <c r="U632" i="1"/>
  <c r="S632" i="1"/>
  <c r="U631" i="1"/>
  <c r="S631" i="1"/>
  <c r="U630" i="1"/>
  <c r="S630" i="1"/>
  <c r="U629" i="1"/>
  <c r="S629" i="1"/>
  <c r="U628" i="1"/>
  <c r="S628" i="1"/>
  <c r="U627" i="1"/>
  <c r="S627" i="1"/>
  <c r="U626" i="1"/>
  <c r="S626" i="1"/>
  <c r="U625" i="1"/>
  <c r="S625" i="1"/>
  <c r="U624" i="1"/>
  <c r="S624" i="1"/>
  <c r="U623" i="1"/>
  <c r="S623" i="1"/>
  <c r="U622" i="1"/>
  <c r="S622" i="1"/>
  <c r="U621" i="1"/>
  <c r="S621" i="1"/>
  <c r="U620" i="1"/>
  <c r="S620" i="1"/>
  <c r="U619" i="1"/>
  <c r="S619" i="1"/>
  <c r="U618" i="1"/>
  <c r="S618" i="1"/>
  <c r="U617" i="1"/>
  <c r="S617" i="1"/>
  <c r="U616" i="1"/>
  <c r="S616" i="1"/>
  <c r="U615" i="1"/>
  <c r="S615" i="1"/>
  <c r="U614" i="1"/>
  <c r="S614" i="1"/>
  <c r="U613" i="1"/>
  <c r="S613" i="1"/>
  <c r="U612" i="1"/>
  <c r="S612" i="1"/>
  <c r="U611" i="1"/>
  <c r="S611" i="1"/>
  <c r="U610" i="1"/>
  <c r="S610" i="1"/>
  <c r="U609" i="1"/>
  <c r="S609" i="1"/>
  <c r="U608" i="1"/>
  <c r="S608" i="1"/>
  <c r="U607" i="1"/>
  <c r="S607" i="1"/>
  <c r="U606" i="1"/>
  <c r="S606" i="1"/>
  <c r="U605" i="1"/>
  <c r="S605" i="1"/>
  <c r="U604" i="1"/>
  <c r="S604" i="1"/>
  <c r="U603" i="1"/>
  <c r="S603" i="1"/>
  <c r="U602" i="1"/>
  <c r="S602" i="1"/>
  <c r="U601" i="1"/>
  <c r="S601" i="1"/>
  <c r="U600" i="1"/>
  <c r="S600" i="1"/>
  <c r="U599" i="1"/>
  <c r="S599" i="1"/>
  <c r="U598" i="1"/>
  <c r="S598" i="1"/>
  <c r="U597" i="1"/>
  <c r="S597" i="1"/>
  <c r="U596" i="1"/>
  <c r="S596" i="1"/>
  <c r="U595" i="1"/>
  <c r="S595" i="1"/>
  <c r="U594" i="1"/>
  <c r="S594" i="1"/>
  <c r="U593" i="1"/>
  <c r="S593" i="1"/>
  <c r="U592" i="1"/>
  <c r="S592" i="1"/>
  <c r="U591" i="1"/>
  <c r="S591" i="1"/>
  <c r="U590" i="1"/>
  <c r="S590" i="1"/>
  <c r="U589" i="1"/>
  <c r="S589" i="1"/>
  <c r="U588" i="1"/>
  <c r="S588" i="1"/>
  <c r="U587" i="1"/>
  <c r="S587" i="1"/>
  <c r="U586" i="1"/>
  <c r="S586" i="1"/>
  <c r="U585" i="1"/>
  <c r="S585" i="1"/>
  <c r="U584" i="1"/>
  <c r="S584" i="1"/>
  <c r="U583" i="1"/>
  <c r="S583" i="1"/>
  <c r="U582" i="1"/>
  <c r="S582" i="1"/>
  <c r="U581" i="1"/>
  <c r="S581" i="1"/>
  <c r="U580" i="1"/>
  <c r="S580" i="1"/>
  <c r="U579" i="1"/>
  <c r="S579" i="1"/>
  <c r="U578" i="1"/>
  <c r="S578" i="1"/>
  <c r="U577" i="1"/>
  <c r="S577" i="1"/>
  <c r="U576" i="1"/>
  <c r="S576" i="1"/>
  <c r="U575" i="1"/>
  <c r="S575" i="1"/>
  <c r="U574" i="1"/>
  <c r="S574" i="1"/>
  <c r="U573" i="1"/>
  <c r="S573" i="1"/>
  <c r="U572" i="1"/>
  <c r="S572" i="1"/>
  <c r="U571" i="1"/>
  <c r="S571" i="1"/>
  <c r="U570" i="1"/>
  <c r="S570" i="1"/>
  <c r="U569" i="1"/>
  <c r="S569" i="1"/>
  <c r="U568" i="1"/>
  <c r="S568" i="1"/>
  <c r="U567" i="1"/>
  <c r="S567" i="1"/>
  <c r="U566" i="1"/>
  <c r="S566" i="1"/>
  <c r="U565" i="1"/>
  <c r="S565" i="1"/>
  <c r="U564" i="1"/>
  <c r="S564" i="1"/>
  <c r="U563" i="1"/>
  <c r="S563" i="1"/>
  <c r="U562" i="1"/>
  <c r="S562" i="1"/>
  <c r="U561" i="1"/>
  <c r="S561" i="1"/>
  <c r="U560" i="1"/>
  <c r="S560" i="1"/>
  <c r="U559" i="1"/>
  <c r="S559" i="1"/>
  <c r="U558" i="1"/>
  <c r="S558" i="1"/>
  <c r="U557" i="1"/>
  <c r="S557" i="1"/>
  <c r="U556" i="1"/>
  <c r="S556" i="1"/>
  <c r="U555" i="1"/>
  <c r="S555" i="1"/>
  <c r="U554" i="1"/>
  <c r="S554" i="1"/>
  <c r="U553" i="1"/>
  <c r="S553" i="1"/>
  <c r="U552" i="1"/>
  <c r="S552" i="1"/>
  <c r="U551" i="1"/>
  <c r="S551" i="1"/>
  <c r="U550" i="1"/>
  <c r="S550" i="1"/>
  <c r="U549" i="1"/>
  <c r="S549" i="1"/>
  <c r="U548" i="1"/>
  <c r="S548" i="1"/>
  <c r="U547" i="1"/>
  <c r="S547" i="1"/>
  <c r="U546" i="1"/>
  <c r="S546" i="1"/>
  <c r="U545" i="1"/>
  <c r="S545" i="1"/>
  <c r="U544" i="1"/>
  <c r="S544" i="1"/>
  <c r="U543" i="1"/>
  <c r="S543" i="1"/>
  <c r="U542" i="1"/>
  <c r="S542" i="1"/>
  <c r="U541" i="1"/>
  <c r="S541" i="1"/>
  <c r="U540" i="1"/>
  <c r="S540" i="1"/>
  <c r="U539" i="1"/>
  <c r="S539" i="1"/>
  <c r="U538" i="1"/>
  <c r="S538" i="1"/>
  <c r="U537" i="1"/>
  <c r="S537" i="1"/>
  <c r="U536" i="1"/>
  <c r="S536" i="1"/>
  <c r="U535" i="1"/>
  <c r="S535" i="1"/>
  <c r="U534" i="1"/>
  <c r="S534" i="1"/>
  <c r="U533" i="1"/>
  <c r="S533" i="1"/>
  <c r="U532" i="1"/>
  <c r="S532" i="1"/>
  <c r="U531" i="1"/>
  <c r="S531" i="1"/>
  <c r="U530" i="1"/>
  <c r="S530" i="1"/>
  <c r="U529" i="1"/>
  <c r="S529" i="1"/>
  <c r="U528" i="1"/>
  <c r="S528" i="1"/>
  <c r="U527" i="1"/>
  <c r="S527" i="1"/>
  <c r="U526" i="1"/>
  <c r="S526" i="1"/>
  <c r="U525" i="1"/>
  <c r="S525" i="1"/>
  <c r="U524" i="1"/>
  <c r="S524" i="1"/>
  <c r="U523" i="1"/>
  <c r="S523" i="1"/>
  <c r="U522" i="1"/>
  <c r="S522" i="1"/>
  <c r="U521" i="1"/>
  <c r="S521" i="1"/>
  <c r="U520" i="1"/>
  <c r="S520" i="1"/>
  <c r="U519" i="1"/>
  <c r="S519" i="1"/>
  <c r="U518" i="1"/>
  <c r="S518" i="1"/>
  <c r="U517" i="1"/>
  <c r="S517" i="1"/>
  <c r="U516" i="1"/>
  <c r="S516" i="1"/>
  <c r="U515" i="1"/>
  <c r="S515" i="1"/>
  <c r="U514" i="1"/>
  <c r="S514" i="1"/>
  <c r="U513" i="1"/>
  <c r="S513" i="1"/>
  <c r="U512" i="1"/>
  <c r="S512" i="1"/>
  <c r="U511" i="1"/>
  <c r="S511" i="1"/>
  <c r="U510" i="1"/>
  <c r="S510" i="1"/>
  <c r="U509" i="1"/>
  <c r="S509" i="1"/>
  <c r="U508" i="1"/>
  <c r="S508" i="1"/>
  <c r="U507" i="1"/>
  <c r="S507" i="1"/>
  <c r="U506" i="1"/>
  <c r="S506" i="1"/>
  <c r="U505" i="1"/>
  <c r="S505" i="1"/>
  <c r="U504" i="1"/>
  <c r="S504" i="1"/>
  <c r="U503" i="1"/>
  <c r="S503" i="1"/>
  <c r="U502" i="1"/>
  <c r="S502" i="1"/>
  <c r="U501" i="1"/>
  <c r="S501" i="1"/>
  <c r="U500" i="1"/>
  <c r="S500" i="1"/>
  <c r="U499" i="1"/>
  <c r="S499" i="1"/>
  <c r="U498" i="1"/>
  <c r="S498" i="1"/>
  <c r="U497" i="1"/>
  <c r="S497" i="1"/>
  <c r="U496" i="1"/>
  <c r="S496" i="1"/>
  <c r="U495" i="1"/>
  <c r="S495" i="1"/>
  <c r="U494" i="1"/>
  <c r="S494" i="1"/>
  <c r="U493" i="1"/>
  <c r="S493" i="1"/>
  <c r="U492" i="1"/>
  <c r="S492" i="1"/>
  <c r="U491" i="1"/>
  <c r="S491" i="1"/>
  <c r="U490" i="1"/>
  <c r="S490" i="1"/>
  <c r="U489" i="1"/>
  <c r="S489" i="1"/>
  <c r="U488" i="1"/>
  <c r="S488" i="1"/>
  <c r="U487" i="1"/>
  <c r="S487" i="1"/>
  <c r="U486" i="1"/>
  <c r="S486" i="1"/>
  <c r="U485" i="1"/>
  <c r="S485" i="1"/>
  <c r="U484" i="1"/>
  <c r="S484" i="1"/>
  <c r="U483" i="1"/>
  <c r="S483" i="1"/>
  <c r="U482" i="1"/>
  <c r="S482" i="1"/>
  <c r="U481" i="1"/>
  <c r="S481" i="1"/>
  <c r="U480" i="1"/>
  <c r="S480" i="1"/>
  <c r="U479" i="1"/>
  <c r="S479" i="1"/>
  <c r="U478" i="1"/>
  <c r="S478" i="1"/>
  <c r="U477" i="1"/>
  <c r="S477" i="1"/>
  <c r="U476" i="1"/>
  <c r="S476" i="1"/>
  <c r="U475" i="1"/>
  <c r="S475" i="1"/>
  <c r="U474" i="1"/>
  <c r="S474" i="1"/>
  <c r="U473" i="1"/>
  <c r="S473" i="1"/>
  <c r="U472" i="1"/>
  <c r="S472" i="1"/>
  <c r="U471" i="1"/>
  <c r="S471" i="1"/>
  <c r="U470" i="1"/>
  <c r="S470" i="1"/>
  <c r="U469" i="1"/>
  <c r="S469" i="1"/>
  <c r="U468" i="1"/>
  <c r="S468" i="1"/>
  <c r="U467" i="1"/>
  <c r="S467" i="1"/>
  <c r="U466" i="1"/>
  <c r="S466" i="1"/>
  <c r="U465" i="1"/>
  <c r="S465" i="1"/>
  <c r="U464" i="1"/>
  <c r="S464" i="1"/>
  <c r="U463" i="1"/>
  <c r="S463" i="1"/>
  <c r="U462" i="1"/>
  <c r="S462" i="1"/>
  <c r="U461" i="1"/>
  <c r="S461" i="1"/>
  <c r="U460" i="1"/>
  <c r="S460" i="1"/>
  <c r="U459" i="1"/>
  <c r="S459" i="1"/>
  <c r="U458" i="1"/>
  <c r="S458" i="1"/>
  <c r="U457" i="1"/>
  <c r="S457" i="1"/>
  <c r="U456" i="1"/>
  <c r="S456" i="1"/>
  <c r="U455" i="1"/>
  <c r="S455" i="1"/>
  <c r="U454" i="1"/>
  <c r="S454" i="1"/>
  <c r="U453" i="1"/>
  <c r="S453" i="1"/>
  <c r="U452" i="1"/>
  <c r="S452" i="1"/>
  <c r="U451" i="1"/>
  <c r="S451" i="1"/>
  <c r="U450" i="1"/>
  <c r="S450" i="1"/>
  <c r="U449" i="1"/>
  <c r="S449" i="1"/>
  <c r="U448" i="1"/>
  <c r="S448" i="1"/>
  <c r="U447" i="1"/>
  <c r="S447" i="1"/>
  <c r="U446" i="1"/>
  <c r="S446" i="1"/>
  <c r="U445" i="1"/>
  <c r="S445" i="1"/>
  <c r="U444" i="1"/>
  <c r="S444" i="1"/>
  <c r="U443" i="1"/>
  <c r="S443" i="1"/>
  <c r="U442" i="1"/>
  <c r="S442" i="1"/>
  <c r="U441" i="1"/>
  <c r="S441" i="1"/>
  <c r="U440" i="1"/>
  <c r="S440" i="1"/>
  <c r="U439" i="1"/>
  <c r="S439" i="1"/>
  <c r="U438" i="1"/>
  <c r="S438" i="1"/>
  <c r="U437" i="1"/>
  <c r="S437" i="1"/>
  <c r="U436" i="1"/>
  <c r="S436" i="1"/>
  <c r="U435" i="1"/>
  <c r="S435" i="1"/>
  <c r="U434" i="1"/>
  <c r="S434" i="1"/>
  <c r="U433" i="1"/>
  <c r="S433" i="1"/>
  <c r="U432" i="1"/>
  <c r="S432" i="1"/>
  <c r="U431" i="1"/>
  <c r="S431" i="1"/>
  <c r="U430" i="1"/>
  <c r="S430" i="1"/>
  <c r="U429" i="1"/>
  <c r="S429" i="1"/>
  <c r="U428" i="1"/>
  <c r="S428" i="1"/>
  <c r="U427" i="1"/>
  <c r="S427" i="1"/>
  <c r="U426" i="1"/>
  <c r="S426" i="1"/>
  <c r="U425" i="1"/>
  <c r="S425" i="1"/>
  <c r="U424" i="1"/>
  <c r="S424" i="1"/>
  <c r="U423" i="1"/>
  <c r="S423" i="1"/>
  <c r="U422" i="1"/>
  <c r="S422" i="1"/>
  <c r="U421" i="1"/>
  <c r="S421" i="1"/>
  <c r="U420" i="1"/>
  <c r="S420" i="1"/>
  <c r="U419" i="1"/>
  <c r="S419" i="1"/>
  <c r="U418" i="1"/>
  <c r="S418" i="1"/>
  <c r="U417" i="1"/>
  <c r="S417" i="1"/>
  <c r="U416" i="1"/>
  <c r="S416" i="1"/>
  <c r="U415" i="1"/>
  <c r="S415" i="1"/>
  <c r="U414" i="1"/>
  <c r="S414" i="1"/>
  <c r="U413" i="1"/>
  <c r="S413" i="1"/>
  <c r="U412" i="1"/>
  <c r="S412" i="1"/>
  <c r="U411" i="1"/>
  <c r="S411" i="1"/>
  <c r="U410" i="1"/>
  <c r="S410" i="1"/>
  <c r="U409" i="1"/>
  <c r="S409" i="1"/>
  <c r="U408" i="1"/>
  <c r="S408" i="1"/>
  <c r="U407" i="1"/>
  <c r="S407" i="1"/>
  <c r="U406" i="1"/>
  <c r="S406" i="1"/>
  <c r="U405" i="1"/>
  <c r="S405" i="1"/>
  <c r="U404" i="1"/>
  <c r="S404" i="1"/>
  <c r="U403" i="1"/>
  <c r="S403" i="1"/>
  <c r="U402" i="1"/>
  <c r="S402" i="1"/>
  <c r="U401" i="1"/>
  <c r="S401" i="1"/>
  <c r="U400" i="1"/>
  <c r="S400" i="1"/>
  <c r="U399" i="1"/>
  <c r="S399" i="1"/>
  <c r="U398" i="1"/>
  <c r="S398" i="1"/>
  <c r="U397" i="1"/>
  <c r="S397" i="1"/>
  <c r="U396" i="1"/>
  <c r="S396" i="1"/>
  <c r="U395" i="1"/>
  <c r="S395" i="1"/>
  <c r="U394" i="1"/>
  <c r="S394" i="1"/>
  <c r="U393" i="1"/>
  <c r="S393" i="1"/>
  <c r="U392" i="1"/>
  <c r="S392" i="1"/>
  <c r="U391" i="1"/>
  <c r="S391" i="1"/>
  <c r="U390" i="1"/>
  <c r="S390" i="1"/>
  <c r="U389" i="1"/>
  <c r="S389" i="1"/>
  <c r="U388" i="1"/>
  <c r="S388" i="1"/>
  <c r="U387" i="1"/>
  <c r="S387" i="1"/>
  <c r="U386" i="1"/>
  <c r="S386" i="1"/>
  <c r="U385" i="1"/>
  <c r="S385" i="1"/>
  <c r="U384" i="1"/>
  <c r="S384" i="1"/>
  <c r="U383" i="1"/>
  <c r="S383" i="1"/>
  <c r="U382" i="1"/>
  <c r="S382" i="1"/>
  <c r="U381" i="1"/>
  <c r="S381" i="1"/>
  <c r="U380" i="1"/>
  <c r="S380" i="1"/>
  <c r="U379" i="1"/>
  <c r="S379" i="1"/>
  <c r="U378" i="1"/>
  <c r="S378" i="1"/>
  <c r="U377" i="1"/>
  <c r="S377" i="1"/>
  <c r="U376" i="1"/>
  <c r="S376" i="1"/>
  <c r="U375" i="1"/>
  <c r="S375" i="1"/>
  <c r="U374" i="1"/>
  <c r="S374" i="1"/>
  <c r="U373" i="1"/>
  <c r="S373" i="1"/>
  <c r="U372" i="1"/>
  <c r="S372" i="1"/>
  <c r="U371" i="1"/>
  <c r="S371" i="1"/>
  <c r="U370" i="1"/>
  <c r="S370" i="1"/>
  <c r="U369" i="1"/>
  <c r="S369" i="1"/>
  <c r="U368" i="1"/>
  <c r="S368" i="1"/>
  <c r="U367" i="1"/>
  <c r="S367" i="1"/>
  <c r="U366" i="1"/>
  <c r="S366" i="1"/>
  <c r="U365" i="1"/>
  <c r="S365" i="1"/>
  <c r="U364" i="1"/>
  <c r="S364" i="1"/>
  <c r="U363" i="1"/>
  <c r="S363" i="1"/>
  <c r="U362" i="1"/>
  <c r="S362" i="1"/>
  <c r="U361" i="1"/>
  <c r="S361" i="1"/>
  <c r="U360" i="1"/>
  <c r="S360" i="1"/>
  <c r="U359" i="1"/>
  <c r="S359" i="1"/>
  <c r="U358" i="1"/>
  <c r="S358" i="1"/>
  <c r="U357" i="1"/>
  <c r="S357" i="1"/>
  <c r="U356" i="1"/>
  <c r="S356" i="1"/>
  <c r="U355" i="1"/>
  <c r="S355" i="1"/>
  <c r="U354" i="1"/>
  <c r="S354" i="1"/>
  <c r="U353" i="1"/>
  <c r="S353" i="1"/>
  <c r="U352" i="1"/>
  <c r="S352" i="1"/>
  <c r="U351" i="1"/>
  <c r="S351" i="1"/>
  <c r="U350" i="1"/>
  <c r="S350" i="1"/>
  <c r="U349" i="1"/>
  <c r="S349" i="1"/>
  <c r="U348" i="1"/>
  <c r="S348" i="1"/>
  <c r="U347" i="1"/>
  <c r="S347" i="1"/>
  <c r="U346" i="1"/>
  <c r="S346" i="1"/>
  <c r="U345" i="1"/>
  <c r="S345" i="1"/>
  <c r="U344" i="1"/>
  <c r="S344" i="1"/>
  <c r="U343" i="1"/>
  <c r="S343" i="1"/>
  <c r="U342" i="1"/>
  <c r="S342" i="1"/>
  <c r="U341" i="1"/>
  <c r="S341" i="1"/>
  <c r="U340" i="1"/>
  <c r="S340" i="1"/>
  <c r="U339" i="1"/>
  <c r="S339" i="1"/>
  <c r="U338" i="1"/>
  <c r="S338" i="1"/>
  <c r="U337" i="1"/>
  <c r="S337" i="1"/>
  <c r="U336" i="1"/>
  <c r="S336" i="1"/>
  <c r="U335" i="1"/>
  <c r="S335" i="1"/>
  <c r="U334" i="1"/>
  <c r="S334" i="1"/>
  <c r="U333" i="1"/>
  <c r="S333" i="1"/>
  <c r="U332" i="1"/>
  <c r="S332" i="1"/>
  <c r="U331" i="1"/>
  <c r="S331" i="1"/>
  <c r="U330" i="1"/>
  <c r="S330" i="1"/>
  <c r="U329" i="1"/>
  <c r="S329" i="1"/>
  <c r="U328" i="1"/>
  <c r="S328" i="1"/>
  <c r="U327" i="1"/>
  <c r="S327" i="1"/>
  <c r="U326" i="1"/>
  <c r="S326" i="1"/>
  <c r="U325" i="1"/>
  <c r="S325" i="1"/>
  <c r="U324" i="1"/>
  <c r="S324" i="1"/>
  <c r="U323" i="1"/>
  <c r="S323" i="1"/>
  <c r="U322" i="1"/>
  <c r="S322" i="1"/>
  <c r="U321" i="1"/>
  <c r="S321" i="1"/>
  <c r="U320" i="1"/>
  <c r="S320" i="1"/>
  <c r="U319" i="1"/>
  <c r="S319" i="1"/>
  <c r="U318" i="1"/>
  <c r="S318" i="1"/>
  <c r="U317" i="1"/>
  <c r="S317" i="1"/>
  <c r="U316" i="1"/>
  <c r="S316" i="1"/>
  <c r="U315" i="1"/>
  <c r="S315" i="1"/>
  <c r="U314" i="1"/>
  <c r="S314" i="1"/>
  <c r="U313" i="1"/>
  <c r="S313" i="1"/>
  <c r="U312" i="1"/>
  <c r="S312" i="1"/>
  <c r="U311" i="1"/>
  <c r="S311" i="1"/>
  <c r="U310" i="1"/>
  <c r="S310" i="1"/>
  <c r="U309" i="1"/>
  <c r="S309" i="1"/>
  <c r="U308" i="1"/>
  <c r="S308" i="1"/>
  <c r="U307" i="1"/>
  <c r="S307" i="1"/>
  <c r="U306" i="1"/>
  <c r="S306" i="1"/>
  <c r="U305" i="1"/>
  <c r="S305" i="1"/>
  <c r="U304" i="1"/>
  <c r="S304" i="1"/>
  <c r="U303" i="1"/>
  <c r="S303" i="1"/>
  <c r="U302" i="1"/>
  <c r="S302" i="1"/>
  <c r="U301" i="1"/>
  <c r="S301" i="1"/>
  <c r="U300" i="1"/>
  <c r="S300" i="1"/>
  <c r="U299" i="1"/>
  <c r="S299" i="1"/>
  <c r="U298" i="1"/>
  <c r="S298" i="1"/>
  <c r="U297" i="1"/>
  <c r="S297" i="1"/>
  <c r="U296" i="1"/>
  <c r="S296" i="1"/>
  <c r="U295" i="1"/>
  <c r="S295" i="1"/>
  <c r="U294" i="1"/>
  <c r="S294" i="1"/>
  <c r="U293" i="1"/>
  <c r="S293" i="1"/>
  <c r="U292" i="1"/>
  <c r="S292" i="1"/>
  <c r="U291" i="1"/>
  <c r="S291" i="1"/>
  <c r="U290" i="1"/>
  <c r="S290" i="1"/>
  <c r="U289" i="1"/>
  <c r="S289" i="1"/>
  <c r="U288" i="1"/>
  <c r="S288" i="1"/>
  <c r="U287" i="1"/>
  <c r="S287" i="1"/>
  <c r="U286" i="1"/>
  <c r="S286" i="1"/>
  <c r="U285" i="1"/>
  <c r="S285" i="1"/>
  <c r="U284" i="1"/>
  <c r="S284" i="1"/>
  <c r="U283" i="1"/>
  <c r="S283" i="1"/>
  <c r="U282" i="1"/>
  <c r="S282" i="1"/>
  <c r="U281" i="1"/>
  <c r="S281" i="1"/>
  <c r="U280" i="1"/>
  <c r="S280" i="1"/>
  <c r="U279" i="1"/>
  <c r="S279" i="1"/>
  <c r="U278" i="1"/>
  <c r="S278" i="1"/>
  <c r="U277" i="1"/>
  <c r="S277" i="1"/>
  <c r="U276" i="1"/>
  <c r="S276" i="1"/>
  <c r="U275" i="1"/>
  <c r="S275" i="1"/>
  <c r="U274" i="1"/>
  <c r="S274" i="1"/>
  <c r="U273" i="1"/>
  <c r="S273" i="1"/>
  <c r="U272" i="1"/>
  <c r="S272" i="1"/>
  <c r="U271" i="1"/>
  <c r="S271" i="1"/>
  <c r="U270" i="1"/>
  <c r="S270" i="1"/>
  <c r="U269" i="1"/>
  <c r="S269" i="1"/>
  <c r="U268" i="1"/>
  <c r="S268" i="1"/>
  <c r="U267" i="1"/>
  <c r="S267" i="1"/>
  <c r="U266" i="1"/>
  <c r="S266" i="1"/>
  <c r="U265" i="1"/>
  <c r="S265" i="1"/>
  <c r="U264" i="1"/>
  <c r="S264" i="1"/>
  <c r="U263" i="1"/>
  <c r="S263" i="1"/>
  <c r="U262" i="1"/>
  <c r="S262" i="1"/>
  <c r="U261" i="1"/>
  <c r="S261" i="1"/>
  <c r="U260" i="1"/>
  <c r="S260" i="1"/>
  <c r="U259" i="1"/>
  <c r="S259" i="1"/>
  <c r="U258" i="1"/>
  <c r="S258" i="1"/>
  <c r="U257" i="1"/>
  <c r="S257" i="1"/>
  <c r="U256" i="1"/>
  <c r="S256" i="1"/>
  <c r="U255" i="1"/>
  <c r="S255" i="1"/>
  <c r="U254" i="1"/>
  <c r="S254" i="1"/>
  <c r="U253" i="1"/>
  <c r="S253" i="1"/>
  <c r="U252" i="1"/>
  <c r="S252" i="1"/>
  <c r="U251" i="1"/>
  <c r="S251" i="1"/>
  <c r="U250" i="1"/>
  <c r="S250" i="1"/>
  <c r="U249" i="1"/>
  <c r="S249" i="1"/>
  <c r="U248" i="1"/>
  <c r="S248" i="1"/>
  <c r="U247" i="1"/>
  <c r="S247" i="1"/>
  <c r="U246" i="1"/>
  <c r="S246" i="1"/>
  <c r="U245" i="1"/>
  <c r="S245" i="1"/>
  <c r="U244" i="1"/>
  <c r="S244" i="1"/>
  <c r="U243" i="1"/>
  <c r="S243" i="1"/>
  <c r="U242" i="1"/>
  <c r="S242" i="1"/>
  <c r="U241" i="1"/>
  <c r="S241" i="1"/>
  <c r="U240" i="1"/>
  <c r="S240" i="1"/>
  <c r="U239" i="1"/>
  <c r="S239" i="1"/>
  <c r="U238" i="1"/>
  <c r="S238" i="1"/>
  <c r="U237" i="1"/>
  <c r="S237" i="1"/>
  <c r="U236" i="1"/>
  <c r="S236" i="1"/>
  <c r="U235" i="1"/>
  <c r="S235" i="1"/>
  <c r="U234" i="1"/>
  <c r="S234" i="1"/>
  <c r="U233" i="1"/>
  <c r="S233" i="1"/>
  <c r="U232" i="1"/>
  <c r="S232" i="1"/>
  <c r="U231" i="1"/>
  <c r="S231" i="1"/>
  <c r="U230" i="1"/>
  <c r="S230" i="1"/>
  <c r="U229" i="1"/>
  <c r="S229" i="1"/>
  <c r="U228" i="1"/>
  <c r="S228" i="1"/>
  <c r="U227" i="1"/>
  <c r="S227" i="1"/>
  <c r="U226" i="1"/>
  <c r="S226" i="1"/>
  <c r="U225" i="1"/>
  <c r="S225" i="1"/>
  <c r="U224" i="1"/>
  <c r="S224" i="1"/>
  <c r="U223" i="1"/>
  <c r="S223" i="1"/>
  <c r="U222" i="1"/>
  <c r="S222" i="1"/>
  <c r="U221" i="1"/>
  <c r="S221" i="1"/>
  <c r="U220" i="1"/>
  <c r="S220" i="1"/>
  <c r="U219" i="1"/>
  <c r="S219" i="1"/>
  <c r="U218" i="1"/>
  <c r="S218" i="1"/>
  <c r="U217" i="1"/>
  <c r="S217" i="1"/>
  <c r="U216" i="1"/>
  <c r="S216" i="1"/>
  <c r="U215" i="1"/>
  <c r="S215" i="1"/>
  <c r="U214" i="1"/>
  <c r="S214" i="1"/>
  <c r="U213" i="1"/>
  <c r="S213" i="1"/>
  <c r="U212" i="1"/>
  <c r="S212" i="1"/>
  <c r="U211" i="1"/>
  <c r="S211" i="1"/>
  <c r="U210" i="1"/>
  <c r="S210" i="1"/>
  <c r="U209" i="1"/>
  <c r="S209" i="1"/>
  <c r="U208" i="1"/>
  <c r="S208" i="1"/>
  <c r="U207" i="1"/>
  <c r="S207" i="1"/>
  <c r="U206" i="1"/>
  <c r="S206" i="1"/>
  <c r="U205" i="1"/>
  <c r="S205" i="1"/>
  <c r="U204" i="1"/>
  <c r="S204" i="1"/>
  <c r="U203" i="1"/>
  <c r="S203" i="1"/>
  <c r="U202" i="1"/>
  <c r="S202" i="1"/>
  <c r="U201" i="1"/>
  <c r="S201" i="1"/>
  <c r="U200" i="1"/>
  <c r="S200" i="1"/>
  <c r="U199" i="1"/>
  <c r="S199" i="1"/>
  <c r="U198" i="1"/>
  <c r="S198" i="1"/>
  <c r="U197" i="1"/>
  <c r="S197" i="1"/>
  <c r="U196" i="1"/>
  <c r="S196" i="1"/>
  <c r="U195" i="1"/>
  <c r="S195" i="1"/>
  <c r="U194" i="1"/>
  <c r="S194" i="1"/>
  <c r="U193" i="1"/>
  <c r="S193" i="1"/>
  <c r="U192" i="1"/>
  <c r="S192" i="1"/>
  <c r="U191" i="1"/>
  <c r="S191" i="1"/>
  <c r="U190" i="1"/>
  <c r="S190" i="1"/>
  <c r="U189" i="1"/>
  <c r="S189" i="1"/>
  <c r="U188" i="1"/>
  <c r="S188" i="1"/>
  <c r="U187" i="1"/>
  <c r="S187" i="1"/>
  <c r="U186" i="1"/>
  <c r="S186" i="1"/>
  <c r="U185" i="1"/>
  <c r="S185" i="1"/>
  <c r="U184" i="1"/>
  <c r="S184" i="1"/>
  <c r="U183" i="1"/>
  <c r="S183" i="1"/>
  <c r="U182" i="1"/>
  <c r="S182" i="1"/>
  <c r="U181" i="1"/>
  <c r="S181" i="1"/>
  <c r="U180" i="1"/>
  <c r="S180" i="1"/>
  <c r="U179" i="1"/>
  <c r="S179" i="1"/>
  <c r="U178" i="1"/>
  <c r="S178" i="1"/>
  <c r="U177" i="1"/>
  <c r="S177" i="1"/>
  <c r="U176" i="1"/>
  <c r="S176" i="1"/>
  <c r="U175" i="1"/>
  <c r="S175" i="1"/>
  <c r="U174" i="1"/>
  <c r="S174" i="1"/>
  <c r="U173" i="1"/>
  <c r="S173" i="1"/>
  <c r="U172" i="1"/>
  <c r="S172" i="1"/>
  <c r="U171" i="1"/>
  <c r="S171" i="1"/>
  <c r="U170" i="1"/>
  <c r="S170" i="1"/>
  <c r="U169" i="1"/>
  <c r="S169" i="1"/>
  <c r="U168" i="1"/>
  <c r="S168" i="1"/>
  <c r="U167" i="1"/>
  <c r="S167" i="1"/>
  <c r="U166" i="1"/>
  <c r="S166" i="1"/>
  <c r="U165" i="1"/>
  <c r="S165" i="1"/>
  <c r="U164" i="1"/>
  <c r="S164" i="1"/>
  <c r="U163" i="1"/>
  <c r="S163" i="1"/>
  <c r="U162" i="1"/>
  <c r="S162" i="1"/>
  <c r="U161" i="1"/>
  <c r="S161" i="1"/>
  <c r="U160" i="1"/>
  <c r="S160" i="1"/>
  <c r="U159" i="1"/>
  <c r="S159" i="1"/>
  <c r="U158" i="1"/>
  <c r="S158" i="1"/>
  <c r="U157" i="1"/>
  <c r="S157" i="1"/>
  <c r="U156" i="1"/>
  <c r="S156" i="1"/>
  <c r="U155" i="1"/>
  <c r="S155" i="1"/>
  <c r="U154" i="1"/>
  <c r="S154" i="1"/>
  <c r="U153" i="1"/>
  <c r="S153" i="1"/>
  <c r="U152" i="1"/>
  <c r="S152" i="1"/>
  <c r="U151" i="1"/>
  <c r="S151" i="1"/>
  <c r="U150" i="1"/>
  <c r="S150" i="1"/>
  <c r="U149" i="1"/>
  <c r="S149" i="1"/>
  <c r="U148" i="1"/>
  <c r="S148" i="1"/>
  <c r="U147" i="1"/>
  <c r="S147" i="1"/>
  <c r="U146" i="1"/>
  <c r="S146" i="1"/>
  <c r="U145" i="1"/>
  <c r="S145" i="1"/>
  <c r="U144" i="1"/>
  <c r="S144" i="1"/>
  <c r="U143" i="1"/>
  <c r="S143" i="1"/>
  <c r="U142" i="1"/>
  <c r="S142" i="1"/>
  <c r="U141" i="1"/>
  <c r="S141" i="1"/>
  <c r="U140" i="1"/>
  <c r="S140" i="1"/>
  <c r="U139" i="1"/>
  <c r="S139" i="1"/>
  <c r="U138" i="1"/>
  <c r="S138" i="1"/>
  <c r="U137" i="1"/>
  <c r="S137" i="1"/>
  <c r="U136" i="1"/>
  <c r="S136" i="1"/>
  <c r="U135" i="1"/>
  <c r="S135" i="1"/>
  <c r="U134" i="1"/>
  <c r="S134" i="1"/>
  <c r="U133" i="1"/>
  <c r="S133" i="1"/>
  <c r="U132" i="1"/>
  <c r="S132" i="1"/>
  <c r="U131" i="1"/>
  <c r="S131" i="1"/>
  <c r="U130" i="1"/>
  <c r="S130" i="1"/>
  <c r="U129" i="1"/>
  <c r="S129" i="1"/>
  <c r="U128" i="1"/>
  <c r="S128" i="1"/>
  <c r="U127" i="1"/>
  <c r="S127" i="1"/>
  <c r="U126" i="1"/>
  <c r="S126" i="1"/>
  <c r="U125" i="1"/>
  <c r="S125" i="1"/>
  <c r="U124" i="1"/>
  <c r="S124" i="1"/>
  <c r="U123" i="1"/>
  <c r="S123" i="1"/>
  <c r="U122" i="1"/>
  <c r="S122" i="1"/>
  <c r="U121" i="1"/>
  <c r="S121" i="1"/>
  <c r="U120" i="1"/>
  <c r="S120" i="1"/>
  <c r="U119" i="1"/>
  <c r="S119" i="1"/>
  <c r="U118" i="1"/>
  <c r="S118" i="1"/>
  <c r="U117" i="1"/>
  <c r="S117" i="1"/>
  <c r="U116" i="1"/>
  <c r="S116" i="1"/>
  <c r="U115" i="1"/>
  <c r="S115" i="1"/>
  <c r="U114" i="1"/>
  <c r="S114" i="1"/>
  <c r="U113" i="1"/>
  <c r="S113" i="1"/>
  <c r="U112" i="1"/>
  <c r="S112" i="1"/>
  <c r="U111" i="1"/>
  <c r="S111" i="1"/>
  <c r="U110" i="1"/>
  <c r="S110" i="1"/>
  <c r="U109" i="1"/>
  <c r="S109" i="1"/>
  <c r="U108" i="1"/>
  <c r="S108" i="1"/>
  <c r="U107" i="1"/>
  <c r="S107" i="1"/>
  <c r="U106" i="1"/>
  <c r="S106" i="1"/>
  <c r="U105" i="1"/>
  <c r="S105" i="1"/>
  <c r="U104" i="1"/>
  <c r="S104" i="1"/>
  <c r="U103" i="1"/>
  <c r="S103" i="1"/>
  <c r="U102" i="1"/>
  <c r="S102" i="1"/>
  <c r="U101" i="1"/>
  <c r="S101" i="1"/>
  <c r="U100" i="1"/>
  <c r="S100" i="1"/>
  <c r="U99" i="1"/>
  <c r="S99" i="1"/>
  <c r="U98" i="1"/>
  <c r="S98" i="1"/>
  <c r="U97" i="1"/>
  <c r="S97" i="1"/>
  <c r="U96" i="1"/>
  <c r="S96" i="1"/>
  <c r="U95" i="1"/>
  <c r="S95" i="1"/>
  <c r="U94" i="1"/>
  <c r="S94" i="1"/>
  <c r="U93" i="1"/>
  <c r="S93" i="1"/>
  <c r="U92" i="1"/>
  <c r="S92" i="1"/>
  <c r="U91" i="1"/>
  <c r="S91" i="1"/>
  <c r="U90" i="1"/>
  <c r="S90" i="1"/>
  <c r="U89" i="1"/>
  <c r="S89" i="1"/>
  <c r="U88" i="1"/>
  <c r="S88" i="1"/>
  <c r="U87" i="1"/>
  <c r="S87" i="1"/>
  <c r="U86" i="1"/>
  <c r="S86" i="1"/>
  <c r="U85" i="1"/>
  <c r="S85" i="1"/>
  <c r="U84" i="1"/>
  <c r="S84" i="1"/>
  <c r="U83" i="1"/>
  <c r="S83" i="1"/>
  <c r="U82" i="1"/>
  <c r="S82" i="1"/>
  <c r="U81" i="1"/>
  <c r="S81" i="1"/>
  <c r="U80" i="1"/>
  <c r="S80" i="1"/>
  <c r="U79" i="1"/>
  <c r="S79" i="1"/>
  <c r="U78" i="1"/>
  <c r="S78" i="1"/>
  <c r="U77" i="1"/>
  <c r="S77" i="1"/>
  <c r="U76" i="1"/>
  <c r="S76" i="1"/>
  <c r="U75" i="1"/>
  <c r="S75" i="1"/>
  <c r="U74" i="1"/>
  <c r="S74" i="1"/>
  <c r="U73" i="1"/>
  <c r="S73" i="1"/>
  <c r="U72" i="1"/>
  <c r="S72" i="1"/>
  <c r="U71" i="1"/>
  <c r="S71" i="1"/>
  <c r="U70" i="1"/>
  <c r="S70" i="1"/>
  <c r="U69" i="1"/>
  <c r="S69" i="1"/>
  <c r="U68" i="1"/>
  <c r="S68" i="1"/>
  <c r="U67" i="1"/>
  <c r="S67" i="1"/>
  <c r="U66" i="1"/>
  <c r="S66" i="1"/>
  <c r="U65" i="1"/>
  <c r="S65" i="1"/>
  <c r="U64" i="1"/>
  <c r="S64" i="1"/>
  <c r="U63" i="1"/>
  <c r="S63" i="1"/>
  <c r="U62" i="1"/>
  <c r="S62" i="1"/>
  <c r="U61" i="1"/>
  <c r="S61" i="1"/>
  <c r="U60" i="1"/>
  <c r="S60" i="1"/>
  <c r="U59" i="1"/>
  <c r="S59" i="1"/>
  <c r="U58" i="1"/>
  <c r="S58" i="1"/>
  <c r="U57" i="1"/>
  <c r="S57" i="1"/>
  <c r="U56" i="1"/>
  <c r="S56" i="1"/>
  <c r="U55" i="1"/>
  <c r="S55" i="1"/>
  <c r="U54" i="1"/>
  <c r="S54" i="1"/>
  <c r="U53" i="1"/>
  <c r="S53" i="1"/>
  <c r="U52" i="1"/>
  <c r="S52" i="1"/>
  <c r="U51" i="1"/>
  <c r="S51" i="1"/>
  <c r="U50" i="1"/>
  <c r="S50" i="1"/>
  <c r="U49" i="1"/>
  <c r="S49" i="1"/>
  <c r="U48" i="1"/>
  <c r="S48" i="1"/>
  <c r="U47" i="1"/>
  <c r="S47" i="1"/>
  <c r="U46" i="1"/>
  <c r="S46" i="1"/>
  <c r="U45" i="1"/>
  <c r="S45" i="1"/>
  <c r="U44" i="1"/>
  <c r="S44" i="1"/>
  <c r="U43" i="1"/>
  <c r="S43" i="1"/>
  <c r="U42" i="1"/>
  <c r="S42" i="1"/>
  <c r="U41" i="1"/>
  <c r="S41" i="1"/>
  <c r="U40" i="1"/>
  <c r="S40" i="1"/>
  <c r="U39" i="1"/>
  <c r="S39" i="1"/>
  <c r="U38" i="1"/>
  <c r="S38" i="1"/>
  <c r="U37" i="1"/>
  <c r="S37" i="1"/>
  <c r="U36" i="1"/>
  <c r="S36" i="1"/>
  <c r="U35" i="1"/>
  <c r="S35" i="1"/>
  <c r="U34" i="1"/>
  <c r="S34" i="1"/>
  <c r="U33" i="1"/>
  <c r="S33" i="1"/>
  <c r="U32" i="1"/>
  <c r="S32" i="1"/>
  <c r="U31" i="1"/>
  <c r="S31" i="1"/>
  <c r="U30" i="1"/>
  <c r="S30" i="1"/>
  <c r="U29" i="1"/>
  <c r="S29" i="1"/>
  <c r="U28" i="1"/>
  <c r="S28" i="1"/>
  <c r="U27" i="1"/>
  <c r="S27" i="1"/>
  <c r="U26" i="1"/>
  <c r="S26" i="1"/>
  <c r="U25" i="1"/>
  <c r="S25" i="1"/>
  <c r="U24" i="1"/>
  <c r="S24" i="1"/>
  <c r="U23" i="1"/>
  <c r="S23" i="1"/>
  <c r="U22" i="1"/>
  <c r="S22" i="1"/>
  <c r="U21" i="1"/>
  <c r="S21" i="1"/>
  <c r="U20" i="1"/>
  <c r="S20" i="1"/>
  <c r="U19" i="1"/>
  <c r="S19" i="1"/>
  <c r="U18" i="1"/>
  <c r="S18" i="1"/>
  <c r="U17" i="1"/>
  <c r="S17" i="1"/>
  <c r="U16" i="1"/>
  <c r="S16" i="1"/>
  <c r="U15" i="1"/>
  <c r="S15" i="1"/>
  <c r="U14" i="1"/>
  <c r="S14" i="1"/>
  <c r="U13" i="1"/>
  <c r="S13" i="1"/>
  <c r="U12" i="1"/>
  <c r="S12" i="1"/>
  <c r="U11" i="1"/>
  <c r="S11" i="1"/>
  <c r="U10" i="1"/>
  <c r="S10" i="1"/>
  <c r="U9" i="1"/>
  <c r="S9" i="1"/>
  <c r="U8" i="1"/>
  <c r="S8" i="1"/>
  <c r="U7" i="1"/>
  <c r="S7" i="1"/>
  <c r="U6" i="1"/>
  <c r="S6" i="1"/>
  <c r="U5" i="1"/>
  <c r="S5" i="1"/>
  <c r="U4" i="1"/>
  <c r="S4" i="1"/>
  <c r="U3" i="1"/>
  <c r="S3" i="1"/>
  <c r="AC4" i="1" l="1"/>
  <c r="AC12" i="1"/>
  <c r="AC20" i="1"/>
  <c r="AC28" i="1"/>
  <c r="AC36" i="1"/>
  <c r="AC52" i="1"/>
  <c r="AC60" i="1"/>
  <c r="AC68" i="1"/>
  <c r="AC76" i="1"/>
  <c r="AC84" i="1"/>
  <c r="AC92" i="1"/>
  <c r="AC108" i="1"/>
  <c r="AC116" i="1"/>
  <c r="AC124" i="1"/>
  <c r="AC132" i="1"/>
  <c r="AC140" i="1"/>
  <c r="AC148" i="1"/>
  <c r="AC164" i="1"/>
  <c r="AC172" i="1"/>
  <c r="AC180" i="1"/>
  <c r="AC188" i="1"/>
  <c r="AC196" i="1"/>
  <c r="AC204" i="1"/>
  <c r="AC220" i="1"/>
  <c r="AC228" i="1"/>
  <c r="AC236" i="1"/>
  <c r="AC244" i="1"/>
  <c r="AC252" i="1"/>
  <c r="AC260" i="1"/>
  <c r="AC276" i="1"/>
  <c r="AC284" i="1"/>
  <c r="AC292" i="1"/>
  <c r="AC300" i="1"/>
  <c r="AC308" i="1"/>
  <c r="AC316" i="1"/>
  <c r="AC332" i="1"/>
  <c r="AC340" i="1"/>
  <c r="AC348" i="1"/>
  <c r="AC356" i="1"/>
  <c r="AC364" i="1"/>
  <c r="AC372" i="1"/>
  <c r="AC388" i="1"/>
  <c r="AC396" i="1"/>
  <c r="AC404" i="1"/>
  <c r="AC412" i="1"/>
  <c r="AC420" i="1"/>
  <c r="AC428" i="1"/>
  <c r="AC444" i="1"/>
  <c r="AC452" i="1"/>
  <c r="AC460" i="1"/>
  <c r="AC468" i="1"/>
  <c r="AC476" i="1"/>
  <c r="AC484" i="1"/>
  <c r="AC500" i="1"/>
  <c r="AC508" i="1"/>
  <c r="AC516" i="1"/>
  <c r="AC524" i="1"/>
  <c r="AC532" i="1"/>
  <c r="AC540" i="1"/>
  <c r="AC556" i="1"/>
  <c r="AC564" i="1"/>
  <c r="AC572" i="1"/>
  <c r="AC580" i="1"/>
  <c r="AC588" i="1"/>
  <c r="AC596" i="1"/>
  <c r="AC612" i="1"/>
  <c r="AC620" i="1"/>
  <c r="AC628" i="1"/>
  <c r="AC636" i="1"/>
  <c r="AC644" i="1"/>
  <c r="AC652" i="1"/>
  <c r="AC637" i="1"/>
  <c r="AC123" i="1"/>
  <c r="AC251" i="1"/>
  <c r="AC315" i="1"/>
  <c r="AC411" i="1"/>
  <c r="AC467" i="1"/>
  <c r="AC523" i="1"/>
  <c r="AC5" i="1"/>
  <c r="AC13" i="1"/>
  <c r="AC21" i="1"/>
  <c r="AC29" i="1"/>
  <c r="AC45" i="1"/>
  <c r="AC53" i="1"/>
  <c r="AC61" i="1"/>
  <c r="AC69" i="1"/>
  <c r="AC77" i="1"/>
  <c r="AC85" i="1"/>
  <c r="AC101" i="1"/>
  <c r="AC109" i="1"/>
  <c r="AC117" i="1"/>
  <c r="AC125" i="1"/>
  <c r="AC133" i="1"/>
  <c r="AC141" i="1"/>
  <c r="AC157" i="1"/>
  <c r="AC165" i="1"/>
  <c r="AC173" i="1"/>
  <c r="AC181" i="1"/>
  <c r="AC189" i="1"/>
  <c r="AC197" i="1"/>
  <c r="AC213" i="1"/>
  <c r="AC221" i="1"/>
  <c r="AC229" i="1"/>
  <c r="AC237" i="1"/>
  <c r="AC245" i="1"/>
  <c r="AC253" i="1"/>
  <c r="AC269" i="1"/>
  <c r="AC277" i="1"/>
  <c r="AC285" i="1"/>
  <c r="AC293" i="1"/>
  <c r="AC301" i="1"/>
  <c r="AC309" i="1"/>
  <c r="AC325" i="1"/>
  <c r="AC333" i="1"/>
  <c r="AC341" i="1"/>
  <c r="AC349" i="1"/>
  <c r="AC357" i="1"/>
  <c r="AC365" i="1"/>
  <c r="AC381" i="1"/>
  <c r="AC389" i="1"/>
  <c r="AC397" i="1"/>
  <c r="AC405" i="1"/>
  <c r="AC413" i="1"/>
  <c r="AC421" i="1"/>
  <c r="AC437" i="1"/>
  <c r="AC445" i="1"/>
  <c r="AC453" i="1"/>
  <c r="AC461" i="1"/>
  <c r="AC469" i="1"/>
  <c r="AC477" i="1"/>
  <c r="AC493" i="1"/>
  <c r="AC501" i="1"/>
  <c r="AC509" i="1"/>
  <c r="AC517" i="1"/>
  <c r="AC525" i="1"/>
  <c r="AC533" i="1"/>
  <c r="AC549" i="1"/>
  <c r="AC557" i="1"/>
  <c r="AC565" i="1"/>
  <c r="AC573" i="1"/>
  <c r="AC581" i="1"/>
  <c r="AC589" i="1"/>
  <c r="AC605" i="1"/>
  <c r="AC613" i="1"/>
  <c r="AC621" i="1"/>
  <c r="AC629" i="1"/>
  <c r="AC645" i="1"/>
  <c r="AC243" i="1"/>
  <c r="AC355" i="1"/>
  <c r="AC419" i="1"/>
  <c r="AC475" i="1"/>
  <c r="AC6" i="1"/>
  <c r="AC14" i="1"/>
  <c r="AC22" i="1"/>
  <c r="AC38" i="1"/>
  <c r="AC46" i="1"/>
  <c r="AC54" i="1"/>
  <c r="AC62" i="1"/>
  <c r="AC70" i="1"/>
  <c r="AC78" i="1"/>
  <c r="AC94" i="1"/>
  <c r="AC102" i="1"/>
  <c r="AC110" i="1"/>
  <c r="AC118" i="1"/>
  <c r="AC126" i="1"/>
  <c r="AC134" i="1"/>
  <c r="AC150" i="1"/>
  <c r="AC158" i="1"/>
  <c r="AC166" i="1"/>
  <c r="AC174" i="1"/>
  <c r="AC182" i="1"/>
  <c r="AC190" i="1"/>
  <c r="AC206" i="1"/>
  <c r="AC214" i="1"/>
  <c r="AC222" i="1"/>
  <c r="AC230" i="1"/>
  <c r="AC238" i="1"/>
  <c r="AC246" i="1"/>
  <c r="AC262" i="1"/>
  <c r="AC270" i="1"/>
  <c r="AC278" i="1"/>
  <c r="AC286" i="1"/>
  <c r="AC294" i="1"/>
  <c r="AC302" i="1"/>
  <c r="AC318" i="1"/>
  <c r="AC326" i="1"/>
  <c r="AC334" i="1"/>
  <c r="AC342" i="1"/>
  <c r="AC350" i="1"/>
  <c r="AC358" i="1"/>
  <c r="AC374" i="1"/>
  <c r="AC382" i="1"/>
  <c r="AC390" i="1"/>
  <c r="AC398" i="1"/>
  <c r="AC406" i="1"/>
  <c r="AC414" i="1"/>
  <c r="AC430" i="1"/>
  <c r="AC438" i="1"/>
  <c r="AC446" i="1"/>
  <c r="AC454" i="1"/>
  <c r="AC462" i="1"/>
  <c r="AC470" i="1"/>
  <c r="AC486" i="1"/>
  <c r="AC494" i="1"/>
  <c r="AC502" i="1"/>
  <c r="AC510" i="1"/>
  <c r="AC518" i="1"/>
  <c r="AC526" i="1"/>
  <c r="AC542" i="1"/>
  <c r="AC550" i="1"/>
  <c r="AC558" i="1"/>
  <c r="AC566" i="1"/>
  <c r="AC574" i="1"/>
  <c r="AC582" i="1"/>
  <c r="AC598" i="1"/>
  <c r="AC606" i="1"/>
  <c r="AC614" i="1"/>
  <c r="AC622" i="1"/>
  <c r="AC630" i="1"/>
  <c r="AC638" i="1"/>
  <c r="AC115" i="1"/>
  <c r="AC259" i="1"/>
  <c r="AC323" i="1"/>
  <c r="AC379" i="1"/>
  <c r="AC491" i="1"/>
  <c r="AC7" i="1"/>
  <c r="AC15" i="1"/>
  <c r="AC31" i="1"/>
  <c r="AC39" i="1"/>
  <c r="AC47" i="1"/>
  <c r="AC55" i="1"/>
  <c r="AC63" i="1"/>
  <c r="AC71" i="1"/>
  <c r="AC87" i="1"/>
  <c r="AC95" i="1"/>
  <c r="AC103" i="1"/>
  <c r="AC111" i="1"/>
  <c r="AC119" i="1"/>
  <c r="AC127" i="1"/>
  <c r="AC143" i="1"/>
  <c r="AC151" i="1"/>
  <c r="AC159" i="1"/>
  <c r="AC167" i="1"/>
  <c r="AC175" i="1"/>
  <c r="AC183" i="1"/>
  <c r="AC199" i="1"/>
  <c r="AC207" i="1"/>
  <c r="AC215" i="1"/>
  <c r="AC223" i="1"/>
  <c r="AC231" i="1"/>
  <c r="AC239" i="1"/>
  <c r="AC255" i="1"/>
  <c r="AC263" i="1"/>
  <c r="AC271" i="1"/>
  <c r="AC279" i="1"/>
  <c r="AC287" i="1"/>
  <c r="AC295" i="1"/>
  <c r="AC311" i="1"/>
  <c r="AC319" i="1"/>
  <c r="AC327" i="1"/>
  <c r="AC335" i="1"/>
  <c r="AC343" i="1"/>
  <c r="AC351" i="1"/>
  <c r="AC367" i="1"/>
  <c r="AC375" i="1"/>
  <c r="AC383" i="1"/>
  <c r="AC391" i="1"/>
  <c r="AC399" i="1"/>
  <c r="AC407" i="1"/>
  <c r="AC423" i="1"/>
  <c r="AC431" i="1"/>
  <c r="AC439" i="1"/>
  <c r="AC447" i="1"/>
  <c r="AC455" i="1"/>
  <c r="AC463" i="1"/>
  <c r="AC479" i="1"/>
  <c r="AC487" i="1"/>
  <c r="AC495" i="1"/>
  <c r="AC503" i="1"/>
  <c r="AC511" i="1"/>
  <c r="AC519" i="1"/>
  <c r="AC535" i="1"/>
  <c r="AC543" i="1"/>
  <c r="AC551" i="1"/>
  <c r="AC559" i="1"/>
  <c r="AC567" i="1"/>
  <c r="AC575" i="1"/>
  <c r="AC591" i="1"/>
  <c r="AC599" i="1"/>
  <c r="AC607" i="1"/>
  <c r="AC615" i="1"/>
  <c r="AC623" i="1"/>
  <c r="AC631" i="1"/>
  <c r="AC647" i="1"/>
  <c r="AC155" i="1"/>
  <c r="AC299" i="1"/>
  <c r="AC363" i="1"/>
  <c r="AC427" i="1"/>
  <c r="AC483" i="1"/>
  <c r="AC8" i="1"/>
  <c r="AC24" i="1"/>
  <c r="AC32" i="1"/>
  <c r="AC40" i="1"/>
  <c r="AC48" i="1"/>
  <c r="AC56" i="1"/>
  <c r="AC64" i="1"/>
  <c r="AC80" i="1"/>
  <c r="AC88" i="1"/>
  <c r="AC96" i="1"/>
  <c r="AC104" i="1"/>
  <c r="AC112" i="1"/>
  <c r="AC120" i="1"/>
  <c r="AC136" i="1"/>
  <c r="AC144" i="1"/>
  <c r="AC152" i="1"/>
  <c r="AC160" i="1"/>
  <c r="AC168" i="1"/>
  <c r="AC176" i="1"/>
  <c r="AC192" i="1"/>
  <c r="AC200" i="1"/>
  <c r="AC208" i="1"/>
  <c r="AC216" i="1"/>
  <c r="AC224" i="1"/>
  <c r="AC232" i="1"/>
  <c r="AC248" i="1"/>
  <c r="AC256" i="1"/>
  <c r="AC264" i="1"/>
  <c r="AC272" i="1"/>
  <c r="AC280" i="1"/>
  <c r="AC288" i="1"/>
  <c r="AC304" i="1"/>
  <c r="AC312" i="1"/>
  <c r="AC320" i="1"/>
  <c r="AC328" i="1"/>
  <c r="AC336" i="1"/>
  <c r="AC344" i="1"/>
  <c r="AC360" i="1"/>
  <c r="AC368" i="1"/>
  <c r="AC376" i="1"/>
  <c r="AC384" i="1"/>
  <c r="AC392" i="1"/>
  <c r="AC400" i="1"/>
  <c r="AC416" i="1"/>
  <c r="AC424" i="1"/>
  <c r="AC432" i="1"/>
  <c r="AC440" i="1"/>
  <c r="AC448" i="1"/>
  <c r="AC456" i="1"/>
  <c r="AC472" i="1"/>
  <c r="AC480" i="1"/>
  <c r="AC488" i="1"/>
  <c r="AC496" i="1"/>
  <c r="AC504" i="1"/>
  <c r="AC512" i="1"/>
  <c r="AC528" i="1"/>
  <c r="AC536" i="1"/>
  <c r="AC544" i="1"/>
  <c r="AC552" i="1"/>
  <c r="AC560" i="1"/>
  <c r="AC568" i="1"/>
  <c r="AC584" i="1"/>
  <c r="AC592" i="1"/>
  <c r="AC600" i="1"/>
  <c r="AC608" i="1"/>
  <c r="AC616" i="1"/>
  <c r="AC624" i="1"/>
  <c r="AC640" i="1"/>
  <c r="AC648" i="1"/>
  <c r="AC633" i="1"/>
  <c r="AC19" i="1"/>
  <c r="AC75" i="1"/>
  <c r="AC91" i="1"/>
  <c r="AC147" i="1"/>
  <c r="AC187" i="1"/>
  <c r="AC211" i="1"/>
  <c r="AC267" i="1"/>
  <c r="AC307" i="1"/>
  <c r="AC371" i="1"/>
  <c r="AC435" i="1"/>
  <c r="AC531" i="1"/>
  <c r="AC17" i="1"/>
  <c r="AC25" i="1"/>
  <c r="AC33" i="1"/>
  <c r="AC41" i="1"/>
  <c r="AC49" i="1"/>
  <c r="AC57" i="1"/>
  <c r="AC73" i="1"/>
  <c r="AC81" i="1"/>
  <c r="AC89" i="1"/>
  <c r="AC97" i="1"/>
  <c r="AC105" i="1"/>
  <c r="AC113" i="1"/>
  <c r="AC129" i="1"/>
  <c r="AC137" i="1"/>
  <c r="AC145" i="1"/>
  <c r="AC153" i="1"/>
  <c r="AC161" i="1"/>
  <c r="AC169" i="1"/>
  <c r="AC185" i="1"/>
  <c r="AC193" i="1"/>
  <c r="AC201" i="1"/>
  <c r="AC209" i="1"/>
  <c r="AC217" i="1"/>
  <c r="AC225" i="1"/>
  <c r="AC241" i="1"/>
  <c r="AC249" i="1"/>
  <c r="AC257" i="1"/>
  <c r="AC265" i="1"/>
  <c r="AC273" i="1"/>
  <c r="AC281" i="1"/>
  <c r="AC297" i="1"/>
  <c r="AC305" i="1"/>
  <c r="AC313" i="1"/>
  <c r="AC321" i="1"/>
  <c r="AC329" i="1"/>
  <c r="AC337" i="1"/>
  <c r="AC353" i="1"/>
  <c r="AC361" i="1"/>
  <c r="AC369" i="1"/>
  <c r="AC377" i="1"/>
  <c r="AC385" i="1"/>
  <c r="AC393" i="1"/>
  <c r="AC409" i="1"/>
  <c r="AC417" i="1"/>
  <c r="AC425" i="1"/>
  <c r="AC433" i="1"/>
  <c r="AC441" i="1"/>
  <c r="AC449" i="1"/>
  <c r="AC465" i="1"/>
  <c r="AC473" i="1"/>
  <c r="AC481" i="1"/>
  <c r="AC489" i="1"/>
  <c r="AC497" i="1"/>
  <c r="AC505" i="1"/>
  <c r="AC521" i="1"/>
  <c r="AC529" i="1"/>
  <c r="AC537" i="1"/>
  <c r="AC545" i="1"/>
  <c r="AC553" i="1"/>
  <c r="AC561" i="1"/>
  <c r="AC577" i="1"/>
  <c r="AC585" i="1"/>
  <c r="AC593" i="1"/>
  <c r="AC601" i="1"/>
  <c r="AC609" i="1"/>
  <c r="AC617" i="1"/>
  <c r="AC641" i="1"/>
  <c r="AC649" i="1"/>
  <c r="AC35" i="1"/>
  <c r="AC131" i="1"/>
  <c r="AC171" i="1"/>
  <c r="AC195" i="1"/>
  <c r="AC227" i="1"/>
  <c r="AC291" i="1"/>
  <c r="AC347" i="1"/>
  <c r="AC403" i="1"/>
  <c r="AC459" i="1"/>
  <c r="AC507" i="1"/>
  <c r="AC10" i="1"/>
  <c r="AC18" i="1"/>
  <c r="AC26" i="1"/>
  <c r="AC34" i="1"/>
  <c r="AC42" i="1"/>
  <c r="AC50" i="1"/>
  <c r="AC66" i="1"/>
  <c r="AC74" i="1"/>
  <c r="AC82" i="1"/>
  <c r="AC90" i="1"/>
  <c r="AC98" i="1"/>
  <c r="AC106" i="1"/>
  <c r="AC122" i="1"/>
  <c r="AC130" i="1"/>
  <c r="AC138" i="1"/>
  <c r="AC146" i="1"/>
  <c r="AC154" i="1"/>
  <c r="AC162" i="1"/>
  <c r="AC178" i="1"/>
  <c r="AC186" i="1"/>
  <c r="AC194" i="1"/>
  <c r="AC202" i="1"/>
  <c r="AC210" i="1"/>
  <c r="AC218" i="1"/>
  <c r="AC234" i="1"/>
  <c r="AC242" i="1"/>
  <c r="AC250" i="1"/>
  <c r="AC258" i="1"/>
  <c r="AC266" i="1"/>
  <c r="AC274" i="1"/>
  <c r="AC290" i="1"/>
  <c r="AC298" i="1"/>
  <c r="AC306" i="1"/>
  <c r="AC314" i="1"/>
  <c r="AC322" i="1"/>
  <c r="AC330" i="1"/>
  <c r="AC346" i="1"/>
  <c r="AC354" i="1"/>
  <c r="AC362" i="1"/>
  <c r="AC370" i="1"/>
  <c r="AC378" i="1"/>
  <c r="AC386" i="1"/>
  <c r="AC402" i="1"/>
  <c r="AC410" i="1"/>
  <c r="AC418" i="1"/>
  <c r="AC426" i="1"/>
  <c r="AC434" i="1"/>
  <c r="AC442" i="1"/>
  <c r="AC458" i="1"/>
  <c r="AC466" i="1"/>
  <c r="AC474" i="1"/>
  <c r="AC482" i="1"/>
  <c r="AC490" i="1"/>
  <c r="AC498" i="1"/>
  <c r="AC514" i="1"/>
  <c r="AC522" i="1"/>
  <c r="AC530" i="1"/>
  <c r="AC538" i="1"/>
  <c r="AC546" i="1"/>
  <c r="AC554" i="1"/>
  <c r="AC570" i="1"/>
  <c r="AC578" i="1"/>
  <c r="AC586" i="1"/>
  <c r="AC594" i="1"/>
  <c r="AC602" i="1"/>
  <c r="AC610" i="1"/>
  <c r="AC626" i="1"/>
  <c r="AC634" i="1"/>
  <c r="AC642" i="1"/>
  <c r="AC650" i="1"/>
  <c r="AC11" i="1"/>
  <c r="AC27" i="1"/>
  <c r="AC43" i="1"/>
  <c r="AC59" i="1"/>
  <c r="AC67" i="1"/>
  <c r="AC83" i="1"/>
  <c r="AC99" i="1"/>
  <c r="AC139" i="1"/>
  <c r="AC179" i="1"/>
  <c r="AC203" i="1"/>
  <c r="AC235" i="1"/>
  <c r="AC283" i="1"/>
  <c r="AC339" i="1"/>
  <c r="AC395" i="1"/>
  <c r="AC451" i="1"/>
  <c r="AC563" i="1"/>
  <c r="AC595" i="1"/>
  <c r="AC627" i="1"/>
  <c r="AC539" i="1"/>
  <c r="AC571" i="1"/>
  <c r="AC603" i="1"/>
  <c r="AC635" i="1"/>
  <c r="AC547" i="1"/>
  <c r="AC579" i="1"/>
  <c r="AC643" i="1"/>
  <c r="AC515" i="1"/>
  <c r="AC587" i="1"/>
  <c r="AC619" i="1"/>
  <c r="AC651" i="1"/>
  <c r="AC3" i="1"/>
  <c r="B20" i="3"/>
  <c r="G2" i="2" s="1"/>
  <c r="G30" i="2" s="1" a="1"/>
  <c r="G30" i="2" s="1"/>
  <c r="G31" i="2" s="1"/>
  <c r="F3" i="4" l="1" a="1"/>
  <c r="F3" i="4" s="1"/>
  <c r="D11" i="4" a="1"/>
  <c r="D11" i="4" s="1"/>
  <c r="E39" i="4" a="1"/>
  <c r="E39" i="4" s="1"/>
  <c r="D32" i="4" a="1"/>
  <c r="D32" i="4" s="1"/>
  <c r="E21" i="4" a="1"/>
  <c r="E21" i="4" s="1"/>
  <c r="C5" i="4" a="1"/>
  <c r="C5" i="4" s="1"/>
  <c r="H14" i="4" a="1"/>
  <c r="H14" i="4" s="1"/>
  <c r="G27" i="4" a="1"/>
  <c r="G27" i="4" s="1"/>
  <c r="H26" i="4" a="1"/>
  <c r="H26" i="4" s="1"/>
  <c r="E15" i="4" a="1"/>
  <c r="E15" i="4" s="1"/>
  <c r="D2" i="4" a="1"/>
  <c r="D2" i="4" s="1"/>
  <c r="F8" i="4" a="1"/>
  <c r="F8" i="4" s="1"/>
  <c r="D14" i="4" a="1"/>
  <c r="D14" i="4" s="1"/>
  <c r="G7" i="4" a="1"/>
  <c r="G7" i="4" s="1"/>
  <c r="D4" i="4" a="1"/>
  <c r="D4" i="4" s="1"/>
  <c r="F20" i="4" a="1"/>
  <c r="F20" i="4" s="1"/>
  <c r="G37" i="4" a="1"/>
  <c r="G37" i="4" s="1"/>
  <c r="D41" i="4" a="1"/>
  <c r="D41" i="4" s="1"/>
  <c r="G34" i="4" a="1"/>
  <c r="G34" i="4" s="1"/>
  <c r="E28" i="4" a="1"/>
  <c r="E28" i="4" s="1"/>
  <c r="H21" i="4" a="1"/>
  <c r="H21" i="4" s="1"/>
  <c r="F15" i="4" a="1"/>
  <c r="F15" i="4" s="1"/>
  <c r="D9" i="4" a="1"/>
  <c r="D9" i="4" s="1"/>
  <c r="G2" i="4" a="1"/>
  <c r="G2" i="4" s="1"/>
  <c r="G5" i="4" a="1"/>
  <c r="G5" i="4" s="1"/>
  <c r="E42" i="4" a="1"/>
  <c r="E42" i="4" s="1"/>
  <c r="H35" i="4" a="1"/>
  <c r="H35" i="4" s="1"/>
  <c r="F29" i="4" a="1"/>
  <c r="F29" i="4" s="1"/>
  <c r="D23" i="4" a="1"/>
  <c r="D23" i="4" s="1"/>
  <c r="G16" i="4" a="1"/>
  <c r="G16" i="4" s="1"/>
  <c r="E10" i="4" a="1"/>
  <c r="E10" i="4" s="1"/>
  <c r="H3" i="4" a="1"/>
  <c r="H3" i="4" s="1"/>
  <c r="H12" i="4" a="1"/>
  <c r="H12" i="4" s="1"/>
  <c r="H38" i="4" a="1"/>
  <c r="H38" i="4" s="1"/>
  <c r="F32" i="4" a="1"/>
  <c r="F32" i="4" s="1"/>
  <c r="D26" i="4" a="1"/>
  <c r="D26" i="4" s="1"/>
  <c r="G19" i="4" a="1"/>
  <c r="G19" i="4" s="1"/>
  <c r="E13" i="4" a="1"/>
  <c r="E13" i="4" s="1"/>
  <c r="H6" i="4" a="1"/>
  <c r="H6" i="4" s="1"/>
  <c r="F38" i="4" a="1"/>
  <c r="F38" i="4" s="1"/>
  <c r="G22" i="4" a="1"/>
  <c r="G22" i="4" s="1"/>
  <c r="F17" i="4" a="1"/>
  <c r="F17" i="4" s="1"/>
  <c r="G39" i="4" a="1"/>
  <c r="G39" i="4" s="1"/>
  <c r="H32" i="4" a="1"/>
  <c r="H32" i="4" s="1"/>
  <c r="F42" i="4" a="1"/>
  <c r="F42" i="4" s="1"/>
  <c r="E31" i="4" a="1"/>
  <c r="E31" i="4" s="1"/>
  <c r="D28" i="4" a="1"/>
  <c r="D28" i="4" s="1"/>
  <c r="E40" i="4" a="1"/>
  <c r="E40" i="4" s="1"/>
  <c r="H33" i="4" a="1"/>
  <c r="H33" i="4" s="1"/>
  <c r="F27" i="4" a="1"/>
  <c r="F27" i="4" s="1"/>
  <c r="D21" i="4" a="1"/>
  <c r="D21" i="4" s="1"/>
  <c r="G14" i="4" a="1"/>
  <c r="G14" i="4" s="1"/>
  <c r="E8" i="4" a="1"/>
  <c r="E8" i="4" s="1"/>
  <c r="F18" i="4" a="1"/>
  <c r="F18" i="4" s="1"/>
  <c r="F2" i="4" a="1"/>
  <c r="F2" i="4" s="1"/>
  <c r="F41" i="4" a="1"/>
  <c r="F41" i="4" s="1"/>
  <c r="D35" i="4" a="1"/>
  <c r="D35" i="4" s="1"/>
  <c r="G28" i="4" a="1"/>
  <c r="G28" i="4" s="1"/>
  <c r="E22" i="4" a="1"/>
  <c r="E22" i="4" s="1"/>
  <c r="H15" i="4" a="1"/>
  <c r="H15" i="4" s="1"/>
  <c r="F9" i="4" a="1"/>
  <c r="F9" i="4" s="1"/>
  <c r="D3" i="4" a="1"/>
  <c r="D3" i="4" s="1"/>
  <c r="F10" i="4" a="1"/>
  <c r="F10" i="4" s="1"/>
  <c r="D38" i="4" a="1"/>
  <c r="D38" i="4" s="1"/>
  <c r="G31" i="4" a="1"/>
  <c r="G31" i="4" s="1"/>
  <c r="E25" i="4" a="1"/>
  <c r="E25" i="4" s="1"/>
  <c r="H18" i="4" a="1"/>
  <c r="H18" i="4" s="1"/>
  <c r="F12" i="4" a="1"/>
  <c r="F12" i="4" s="1"/>
  <c r="D6" i="4" a="1"/>
  <c r="D6" i="4" s="1"/>
  <c r="H9" i="4" a="1"/>
  <c r="H9" i="4" s="1"/>
  <c r="E30" i="4" a="1"/>
  <c r="E30" i="4" s="1"/>
  <c r="E33" i="4" a="1"/>
  <c r="E33" i="4" s="1"/>
  <c r="C38" i="4" a="1"/>
  <c r="C38" i="4" s="1"/>
  <c r="H40" i="4" a="1"/>
  <c r="H40" i="4" s="1"/>
  <c r="D36" i="4" a="1"/>
  <c r="D36" i="4" s="1"/>
  <c r="H28" i="4" a="1"/>
  <c r="H28" i="4" s="1"/>
  <c r="H24" i="4" a="1"/>
  <c r="H24" i="4" s="1"/>
  <c r="F39" i="4" a="1"/>
  <c r="F39" i="4" s="1"/>
  <c r="D33" i="4" a="1"/>
  <c r="D33" i="4" s="1"/>
  <c r="G26" i="4" a="1"/>
  <c r="G26" i="4" s="1"/>
  <c r="E20" i="4" a="1"/>
  <c r="E20" i="4" s="1"/>
  <c r="H13" i="4" a="1"/>
  <c r="H13" i="4" s="1"/>
  <c r="F7" i="4" a="1"/>
  <c r="F7" i="4" s="1"/>
  <c r="F14" i="4" a="1"/>
  <c r="F14" i="4" s="1"/>
  <c r="E19" i="4" a="1"/>
  <c r="E19" i="4" s="1"/>
  <c r="G40" i="4" a="1"/>
  <c r="G40" i="4" s="1"/>
  <c r="E34" i="4" a="1"/>
  <c r="E34" i="4" s="1"/>
  <c r="H27" i="4" a="1"/>
  <c r="H27" i="4" s="1"/>
  <c r="F21" i="4" a="1"/>
  <c r="F21" i="4" s="1"/>
  <c r="D15" i="4" a="1"/>
  <c r="D15" i="4" s="1"/>
  <c r="G8" i="4" a="1"/>
  <c r="G8" i="4" s="1"/>
  <c r="E2" i="4" a="1"/>
  <c r="E2" i="4" s="1"/>
  <c r="H4" i="4" a="1"/>
  <c r="H4" i="4" s="1"/>
  <c r="E37" i="4" a="1"/>
  <c r="E37" i="4" s="1"/>
  <c r="H30" i="4" a="1"/>
  <c r="H30" i="4" s="1"/>
  <c r="F24" i="4" a="1"/>
  <c r="F24" i="4" s="1"/>
  <c r="D18" i="4" a="1"/>
  <c r="D18" i="4" s="1"/>
  <c r="G11" i="4" a="1"/>
  <c r="G11" i="4" s="1"/>
  <c r="E5" i="4" a="1"/>
  <c r="E5" i="4" s="1"/>
  <c r="H41" i="4" a="1"/>
  <c r="H41" i="4" s="1"/>
  <c r="E16" i="4" a="1"/>
  <c r="E16" i="4" s="1"/>
  <c r="H23" i="4" a="1"/>
  <c r="H23" i="4" s="1"/>
  <c r="G4" i="4" a="1"/>
  <c r="G4" i="4" s="1"/>
  <c r="C2" i="4" a="1"/>
  <c r="C2" i="4" s="1"/>
  <c r="F34" i="4" a="1"/>
  <c r="F34" i="4" s="1"/>
  <c r="G29" i="4" a="1"/>
  <c r="G29" i="4" s="1"/>
  <c r="G25" i="4" a="1"/>
  <c r="G25" i="4" s="1"/>
  <c r="G21" i="4" a="1"/>
  <c r="G21" i="4" s="1"/>
  <c r="G38" i="4" a="1"/>
  <c r="G38" i="4" s="1"/>
  <c r="E32" i="4" a="1"/>
  <c r="E32" i="4" s="1"/>
  <c r="H25" i="4" a="1"/>
  <c r="H25" i="4" s="1"/>
  <c r="F19" i="4" a="1"/>
  <c r="F19" i="4" s="1"/>
  <c r="D13" i="4" a="1"/>
  <c r="D13" i="4" s="1"/>
  <c r="G6" i="4" a="1"/>
  <c r="G6" i="4" s="1"/>
  <c r="D12" i="4" a="1"/>
  <c r="D12" i="4" s="1"/>
  <c r="H16" i="4" a="1"/>
  <c r="H16" i="4" s="1"/>
  <c r="H39" i="4" a="1"/>
  <c r="H39" i="4" s="1"/>
  <c r="F33" i="4" a="1"/>
  <c r="F33" i="4" s="1"/>
  <c r="D27" i="4" a="1"/>
  <c r="D27" i="4" s="1"/>
  <c r="G20" i="4" a="1"/>
  <c r="G20" i="4" s="1"/>
  <c r="E14" i="4" a="1"/>
  <c r="E14" i="4" s="1"/>
  <c r="H7" i="4" a="1"/>
  <c r="H7" i="4" s="1"/>
  <c r="D16" i="4" a="1"/>
  <c r="D16" i="4" s="1"/>
  <c r="H42" i="4" a="1"/>
  <c r="H42" i="4" s="1"/>
  <c r="F36" i="4" a="1"/>
  <c r="F36" i="4" s="1"/>
  <c r="D30" i="4" a="1"/>
  <c r="D30" i="4" s="1"/>
  <c r="G23" i="4" a="1"/>
  <c r="G23" i="4" s="1"/>
  <c r="E17" i="4" a="1"/>
  <c r="E17" i="4" s="1"/>
  <c r="H10" i="4" a="1"/>
  <c r="H10" i="4" s="1"/>
  <c r="F4" i="4" a="1"/>
  <c r="F4" i="4" s="1"/>
  <c r="F35" i="4" a="1"/>
  <c r="F35" i="4" s="1"/>
  <c r="F6" i="4" a="1"/>
  <c r="F6" i="4" s="1"/>
  <c r="C30" i="4" a="1"/>
  <c r="C30" i="4" s="1"/>
  <c r="E27" i="4" a="1"/>
  <c r="E27" i="4" s="1"/>
  <c r="F26" i="4" a="1"/>
  <c r="F26" i="4" s="1"/>
  <c r="F22" i="4" a="1"/>
  <c r="F22" i="4" s="1"/>
  <c r="H36" i="4" a="1"/>
  <c r="H36" i="4" s="1"/>
  <c r="H37" i="4" a="1"/>
  <c r="H37" i="4" s="1"/>
  <c r="F31" i="4" a="1"/>
  <c r="F31" i="4" s="1"/>
  <c r="D25" i="4" a="1"/>
  <c r="D25" i="4" s="1"/>
  <c r="G18" i="4" a="1"/>
  <c r="G18" i="4" s="1"/>
  <c r="E12" i="4" a="1"/>
  <c r="E12" i="4" s="1"/>
  <c r="H5" i="4" a="1"/>
  <c r="H5" i="4" s="1"/>
  <c r="G9" i="4" a="1"/>
  <c r="G9" i="4" s="1"/>
  <c r="G13" i="4" a="1"/>
  <c r="G13" i="4" s="1"/>
  <c r="D39" i="4" a="1"/>
  <c r="D39" i="4" s="1"/>
  <c r="G32" i="4" a="1"/>
  <c r="G32" i="4" s="1"/>
  <c r="E26" i="4" a="1"/>
  <c r="E26" i="4" s="1"/>
  <c r="H19" i="4" a="1"/>
  <c r="H19" i="4" s="1"/>
  <c r="F13" i="4" a="1"/>
  <c r="F13" i="4" s="1"/>
  <c r="D7" i="4" a="1"/>
  <c r="D7" i="4" s="1"/>
  <c r="E3" i="4" a="1"/>
  <c r="E3" i="4" s="1"/>
  <c r="D42" i="4" a="1"/>
  <c r="D42" i="4" s="1"/>
  <c r="G35" i="4" a="1"/>
  <c r="G35" i="4" s="1"/>
  <c r="E29" i="4" a="1"/>
  <c r="E29" i="4" s="1"/>
  <c r="H22" i="4" a="1"/>
  <c r="H22" i="4" s="1"/>
  <c r="F16" i="4" a="1"/>
  <c r="F16" i="4" s="1"/>
  <c r="D10" i="4" a="1"/>
  <c r="D10" i="4" s="1"/>
  <c r="G3" i="4" a="1"/>
  <c r="G3" i="4" s="1"/>
  <c r="D29" i="4" a="1"/>
  <c r="D29" i="4" s="1"/>
  <c r="D24" i="4" a="1"/>
  <c r="D24" i="4" s="1"/>
  <c r="E23" i="4" a="1"/>
  <c r="E23" i="4" s="1"/>
  <c r="G41" i="4" a="1"/>
  <c r="G41" i="4" s="1"/>
  <c r="F30" i="4" a="1"/>
  <c r="F30" i="4" s="1"/>
  <c r="D37" i="4" a="1"/>
  <c r="D37" i="4" s="1"/>
  <c r="G30" i="4" a="1"/>
  <c r="G30" i="4" s="1"/>
  <c r="E24" i="4" a="1"/>
  <c r="E24" i="4" s="1"/>
  <c r="H17" i="4" a="1"/>
  <c r="H17" i="4" s="1"/>
  <c r="F11" i="4" a="1"/>
  <c r="F11" i="4" s="1"/>
  <c r="D5" i="4" a="1"/>
  <c r="D5" i="4" s="1"/>
  <c r="D8" i="4" a="1"/>
  <c r="D8" i="4" s="1"/>
  <c r="E11" i="4" a="1"/>
  <c r="E11" i="4" s="1"/>
  <c r="E38" i="4" a="1"/>
  <c r="E38" i="4" s="1"/>
  <c r="H31" i="4" a="1"/>
  <c r="H31" i="4" s="1"/>
  <c r="F25" i="4" a="1"/>
  <c r="F25" i="4" s="1"/>
  <c r="D19" i="4" a="1"/>
  <c r="D19" i="4" s="1"/>
  <c r="G12" i="4" a="1"/>
  <c r="G12" i="4" s="1"/>
  <c r="E6" i="4" a="1"/>
  <c r="E6" i="4" s="1"/>
  <c r="D20" i="4" a="1"/>
  <c r="D20" i="4" s="1"/>
  <c r="E41" i="4" a="1"/>
  <c r="E41" i="4" s="1"/>
  <c r="H34" i="4" a="1"/>
  <c r="H34" i="4" s="1"/>
  <c r="F28" i="4" a="1"/>
  <c r="F28" i="4" s="1"/>
  <c r="D22" i="4" a="1"/>
  <c r="D22" i="4" s="1"/>
  <c r="G15" i="4" a="1"/>
  <c r="G15" i="4" s="1"/>
  <c r="E9" i="4" a="1"/>
  <c r="E9" i="4" s="1"/>
  <c r="H2" i="4" a="1"/>
  <c r="H2" i="4" s="1"/>
  <c r="G33" i="4" a="1"/>
  <c r="G33" i="4" s="1"/>
  <c r="G36" i="4" a="1"/>
  <c r="G36" i="4" s="1"/>
  <c r="H20" i="4" a="1"/>
  <c r="H20" i="4" s="1"/>
  <c r="D40" i="4" a="1"/>
  <c r="D40" i="4" s="1"/>
  <c r="E35" i="4" a="1"/>
  <c r="E35" i="4" s="1"/>
  <c r="G42" i="4" a="1"/>
  <c r="G42" i="4" s="1"/>
  <c r="E36" i="4" a="1"/>
  <c r="E36" i="4" s="1"/>
  <c r="H29" i="4" a="1"/>
  <c r="H29" i="4" s="1"/>
  <c r="F23" i="4" a="1"/>
  <c r="F23" i="4" s="1"/>
  <c r="D17" i="4" a="1"/>
  <c r="D17" i="4" s="1"/>
  <c r="G10" i="4" a="1"/>
  <c r="G10" i="4" s="1"/>
  <c r="E4" i="4" a="1"/>
  <c r="E4" i="4" s="1"/>
  <c r="E7" i="4" a="1"/>
  <c r="E7" i="4" s="1"/>
  <c r="H8" i="4" a="1"/>
  <c r="H8" i="4" s="1"/>
  <c r="F37" i="4" a="1"/>
  <c r="F37" i="4" s="1"/>
  <c r="D31" i="4" a="1"/>
  <c r="D31" i="4" s="1"/>
  <c r="G24" i="4" a="1"/>
  <c r="G24" i="4" s="1"/>
  <c r="E18" i="4" a="1"/>
  <c r="E18" i="4" s="1"/>
  <c r="H11" i="4" a="1"/>
  <c r="H11" i="4" s="1"/>
  <c r="F5" i="4" a="1"/>
  <c r="F5" i="4" s="1"/>
  <c r="G17" i="4" a="1"/>
  <c r="G17" i="4" s="1"/>
  <c r="F40" i="4" a="1"/>
  <c r="F40" i="4" s="1"/>
  <c r="D34" i="4" a="1"/>
  <c r="D34" i="4" s="1"/>
  <c r="C20" i="4" a="1"/>
  <c r="C20" i="4" s="1"/>
  <c r="C27" i="4" a="1"/>
  <c r="C27" i="4" s="1"/>
  <c r="C34" i="4" a="1"/>
  <c r="C34" i="4" s="1"/>
  <c r="C41" i="4" a="1"/>
  <c r="C41" i="4" s="1"/>
  <c r="C9" i="4" a="1"/>
  <c r="C9" i="4" s="1"/>
  <c r="C16" i="4" a="1"/>
  <c r="C16" i="4" s="1"/>
  <c r="C23" i="4" a="1"/>
  <c r="C23" i="4" s="1"/>
  <c r="C12" i="4" a="1"/>
  <c r="C12" i="4" s="1"/>
  <c r="C19" i="4" a="1"/>
  <c r="C19" i="4" s="1"/>
  <c r="C26" i="4" a="1"/>
  <c r="C26" i="4" s="1"/>
  <c r="C33" i="4" a="1"/>
  <c r="C33" i="4" s="1"/>
  <c r="C40" i="4" a="1"/>
  <c r="C40" i="4" s="1"/>
  <c r="C8" i="4" a="1"/>
  <c r="C8" i="4" s="1"/>
  <c r="C15" i="4" a="1"/>
  <c r="C15" i="4" s="1"/>
  <c r="C6" i="4" a="1"/>
  <c r="C6" i="4" s="1"/>
  <c r="C37" i="4" a="1"/>
  <c r="C37" i="4" s="1"/>
  <c r="C22" i="4" a="1"/>
  <c r="C22" i="4" s="1"/>
  <c r="C29" i="4" a="1"/>
  <c r="C29" i="4" s="1"/>
  <c r="C36" i="4" a="1"/>
  <c r="C36" i="4" s="1"/>
  <c r="C4" i="4" a="1"/>
  <c r="C4" i="4" s="1"/>
  <c r="C11" i="4" a="1"/>
  <c r="C11" i="4" s="1"/>
  <c r="C18" i="4" a="1"/>
  <c r="C18" i="4" s="1"/>
  <c r="C25" i="4" a="1"/>
  <c r="C25" i="4" s="1"/>
  <c r="C32" i="4" a="1"/>
  <c r="C32" i="4" s="1"/>
  <c r="C39" i="4" a="1"/>
  <c r="C39" i="4" s="1"/>
  <c r="C7" i="4" a="1"/>
  <c r="C7" i="4" s="1"/>
  <c r="C13" i="4" a="1"/>
  <c r="C13" i="4" s="1"/>
  <c r="C14" i="4" a="1"/>
  <c r="C14" i="4" s="1"/>
  <c r="C21" i="4" a="1"/>
  <c r="C21" i="4" s="1"/>
  <c r="C28" i="4" a="1"/>
  <c r="C28" i="4" s="1"/>
  <c r="C35" i="4" a="1"/>
  <c r="C35" i="4" s="1"/>
  <c r="C3" i="4" a="1"/>
  <c r="C3" i="4" s="1"/>
  <c r="C42" i="4" a="1"/>
  <c r="C42" i="4" s="1"/>
  <c r="C10" i="4" a="1"/>
  <c r="C10" i="4" s="1"/>
  <c r="C17" i="4" a="1"/>
  <c r="C17" i="4" s="1"/>
  <c r="C24" i="4" a="1"/>
  <c r="C24" i="4" s="1"/>
  <c r="C31" i="4" a="1"/>
  <c r="C31" i="4" s="1"/>
  <c r="B2" i="2"/>
  <c r="B21" i="2" s="1"/>
  <c r="B22" i="2" s="1"/>
  <c r="D2" i="2"/>
  <c r="D30" i="2" s="1" a="1"/>
  <c r="D30" i="2" s="1"/>
  <c r="D31" i="2" s="1"/>
  <c r="F2" i="2"/>
  <c r="F28" i="2" s="1" a="1"/>
  <c r="F28" i="2" s="1"/>
  <c r="F29" i="2" s="1"/>
  <c r="C2" i="2"/>
  <c r="C30" i="2" s="1" a="1"/>
  <c r="C30" i="2" s="1"/>
  <c r="C31" i="2" s="1"/>
  <c r="E2" i="2"/>
  <c r="E23" i="2" s="1"/>
  <c r="E24" i="2" s="1"/>
  <c r="G7" i="2" a="1"/>
  <c r="G7" i="2" s="1"/>
  <c r="G8" i="2" s="1"/>
  <c r="G9" i="2" a="1"/>
  <c r="G9" i="2" s="1"/>
  <c r="G10" i="2" s="1"/>
  <c r="G17" i="2" a="1"/>
  <c r="G17" i="2" s="1"/>
  <c r="G28" i="2" a="1"/>
  <c r="G28" i="2" s="1"/>
  <c r="G29" i="2" s="1"/>
  <c r="G15" i="2" a="1"/>
  <c r="G15" i="2" s="1"/>
  <c r="G26" i="2" a="1"/>
  <c r="G26" i="2" s="1"/>
  <c r="G27" i="2" s="1"/>
  <c r="G23" i="2"/>
  <c r="G24" i="2" s="1"/>
  <c r="G4" i="2" a="1"/>
  <c r="G4" i="2" s="1"/>
  <c r="G5" i="2" a="1"/>
  <c r="G5" i="2" s="1"/>
  <c r="G6" i="2" s="1"/>
  <c r="G3" i="2" a="1"/>
  <c r="G3" i="2" s="1"/>
  <c r="G11" i="2" a="1"/>
  <c r="G11" i="2" s="1"/>
  <c r="G13" i="2" a="1"/>
  <c r="G13" i="2" s="1"/>
  <c r="G25" i="2" a="1"/>
  <c r="G25" i="2" s="1"/>
  <c r="G21" i="2"/>
  <c r="G22" i="2" s="1"/>
  <c r="C28" i="2" a="1"/>
  <c r="C28" i="2" s="1"/>
  <c r="C29" i="2" s="1"/>
  <c r="P3" i="4" l="1" a="1"/>
  <c r="P3" i="4" s="1"/>
  <c r="P7" i="4" a="1"/>
  <c r="P7" i="4" s="1"/>
  <c r="P4" i="4" a="1"/>
  <c r="P4" i="4" s="1"/>
  <c r="P8" i="4" a="1"/>
  <c r="P8" i="4" s="1"/>
  <c r="P5" i="4" a="1"/>
  <c r="P5" i="4" s="1"/>
  <c r="P9" i="4" a="1"/>
  <c r="P9" i="4" s="1"/>
  <c r="P2" i="4" a="1"/>
  <c r="P2" i="4" s="1"/>
  <c r="P6" i="4" a="1"/>
  <c r="P6" i="4" s="1"/>
  <c r="O4" i="4" a="1"/>
  <c r="O4" i="4" s="1"/>
  <c r="O5" i="4" a="1"/>
  <c r="O5" i="4" s="1"/>
  <c r="O9" i="4" a="1"/>
  <c r="O9" i="4" s="1"/>
  <c r="O8" i="4" a="1"/>
  <c r="O8" i="4" s="1"/>
  <c r="O2" i="4" a="1"/>
  <c r="O2" i="4" s="1"/>
  <c r="O6" i="4" a="1"/>
  <c r="O6" i="4" s="1"/>
  <c r="O7" i="4" a="1"/>
  <c r="O7" i="4" s="1"/>
  <c r="O3" i="4" a="1"/>
  <c r="O3" i="4" s="1"/>
  <c r="N5" i="4" a="1"/>
  <c r="N5" i="4" s="1"/>
  <c r="N2" i="4" a="1"/>
  <c r="N2" i="4" s="1"/>
  <c r="N6" i="4" a="1"/>
  <c r="N6" i="4" s="1"/>
  <c r="N9" i="4" a="1"/>
  <c r="N9" i="4" s="1"/>
  <c r="N3" i="4" a="1"/>
  <c r="N3" i="4" s="1"/>
  <c r="N7" i="4" a="1"/>
  <c r="N7" i="4" s="1"/>
  <c r="N4" i="4" a="1"/>
  <c r="N4" i="4" s="1"/>
  <c r="N8" i="4" a="1"/>
  <c r="N8" i="4" s="1"/>
  <c r="M2" i="4" a="1"/>
  <c r="M2" i="4" s="1"/>
  <c r="M6" i="4" a="1"/>
  <c r="M6" i="4" s="1"/>
  <c r="M3" i="4" a="1"/>
  <c r="M3" i="4" s="1"/>
  <c r="M7" i="4" a="1"/>
  <c r="M7" i="4" s="1"/>
  <c r="M4" i="4" a="1"/>
  <c r="M4" i="4" s="1"/>
  <c r="M8" i="4" a="1"/>
  <c r="M8" i="4" s="1"/>
  <c r="M5" i="4" a="1"/>
  <c r="M5" i="4" s="1"/>
  <c r="M9" i="4" a="1"/>
  <c r="M9" i="4" s="1"/>
  <c r="Q2" i="4" a="1"/>
  <c r="Q2" i="4" s="1"/>
  <c r="Q6" i="4" a="1"/>
  <c r="Q6" i="4" s="1"/>
  <c r="Q3" i="4" a="1"/>
  <c r="Q3" i="4" s="1"/>
  <c r="Q7" i="4" a="1"/>
  <c r="Q7" i="4" s="1"/>
  <c r="Q8" i="4" a="1"/>
  <c r="Q8" i="4" s="1"/>
  <c r="Q4" i="4" a="1"/>
  <c r="Q4" i="4" s="1"/>
  <c r="Q5" i="4" a="1"/>
  <c r="Q5" i="4" s="1"/>
  <c r="Q9" i="4" a="1"/>
  <c r="Q9" i="4" s="1"/>
  <c r="L3" i="4" a="1"/>
  <c r="L3" i="4" s="1"/>
  <c r="L7" i="4" a="1"/>
  <c r="L7" i="4" s="1"/>
  <c r="L4" i="4" a="1"/>
  <c r="L4" i="4" s="1"/>
  <c r="L8" i="4" a="1"/>
  <c r="L8" i="4" s="1"/>
  <c r="L5" i="4" a="1"/>
  <c r="L5" i="4" s="1"/>
  <c r="L9" i="4" a="1"/>
  <c r="L9" i="4" s="1"/>
  <c r="L6" i="4" a="1"/>
  <c r="L6" i="4" s="1"/>
  <c r="L2" i="4" a="1"/>
  <c r="L2" i="4" s="1"/>
  <c r="B28" i="2" a="1"/>
  <c r="B28" i="2" s="1"/>
  <c r="B29" i="2" s="1"/>
  <c r="B30" i="2" a="1"/>
  <c r="B30" i="2" s="1"/>
  <c r="B31" i="2" s="1"/>
  <c r="B5" i="2" a="1"/>
  <c r="B5" i="2" s="1"/>
  <c r="B6" i="2" s="1"/>
  <c r="B4" i="2" a="1"/>
  <c r="B4" i="2" s="1"/>
  <c r="B26" i="2" a="1"/>
  <c r="B26" i="2" s="1"/>
  <c r="B27" i="2" s="1"/>
  <c r="B15" i="2" a="1"/>
  <c r="B15" i="2" s="1"/>
  <c r="B23" i="2"/>
  <c r="B24" i="2" s="1"/>
  <c r="C26" i="2" a="1"/>
  <c r="C26" i="2" s="1"/>
  <c r="C27" i="2" s="1"/>
  <c r="C17" i="2" a="1"/>
  <c r="C17" i="2" s="1"/>
  <c r="C5" i="2" a="1"/>
  <c r="C5" i="2" s="1"/>
  <c r="C6" i="2" s="1"/>
  <c r="C15" i="2" a="1"/>
  <c r="C15" i="2" s="1"/>
  <c r="C23" i="2"/>
  <c r="C24" i="2" s="1"/>
  <c r="C21" i="2"/>
  <c r="C22" i="2" s="1"/>
  <c r="C4" i="2" a="1"/>
  <c r="C4" i="2" s="1"/>
  <c r="C9" i="2" a="1"/>
  <c r="C9" i="2" s="1"/>
  <c r="C10" i="2" s="1"/>
  <c r="D21" i="2"/>
  <c r="D22" i="2" s="1"/>
  <c r="D15" i="2" a="1"/>
  <c r="D15" i="2" s="1"/>
  <c r="D5" i="2" a="1"/>
  <c r="D5" i="2" s="1"/>
  <c r="D6" i="2" s="1"/>
  <c r="F7" i="2" a="1"/>
  <c r="F7" i="2" s="1"/>
  <c r="F8" i="2" s="1"/>
  <c r="F15" i="2" a="1"/>
  <c r="F15" i="2" s="1"/>
  <c r="F11" i="2" a="1"/>
  <c r="F11" i="2" s="1"/>
  <c r="D28" i="2" a="1"/>
  <c r="D28" i="2" s="1"/>
  <c r="D29" i="2" s="1"/>
  <c r="B3" i="2" a="1"/>
  <c r="B3" i="2" s="1"/>
  <c r="B13" i="2" a="1"/>
  <c r="B13" i="2" s="1"/>
  <c r="B9" i="2" a="1"/>
  <c r="B9" i="2" s="1"/>
  <c r="B10" i="2" s="1"/>
  <c r="D7" i="2" a="1"/>
  <c r="D7" i="2" s="1"/>
  <c r="D8" i="2" s="1"/>
  <c r="D26" i="2" a="1"/>
  <c r="D26" i="2" s="1"/>
  <c r="D27" i="2" s="1"/>
  <c r="D25" i="2" a="1"/>
  <c r="D25" i="2" s="1"/>
  <c r="D3" i="2" a="1"/>
  <c r="D3" i="2" s="1"/>
  <c r="D13" i="2" a="1"/>
  <c r="D13" i="2" s="1"/>
  <c r="E7" i="2" a="1"/>
  <c r="E7" i="2" s="1"/>
  <c r="E8" i="2" s="1"/>
  <c r="E13" i="2" a="1"/>
  <c r="E13" i="2" s="1"/>
  <c r="E15" i="2" a="1"/>
  <c r="E15" i="2" s="1"/>
  <c r="E5" i="2" a="1"/>
  <c r="E5" i="2" s="1"/>
  <c r="E6" i="2" s="1"/>
  <c r="E30" i="2" a="1"/>
  <c r="E30" i="2" s="1"/>
  <c r="E31" i="2" s="1"/>
  <c r="E11" i="2" a="1"/>
  <c r="E11" i="2" s="1"/>
  <c r="F4" i="2" a="1"/>
  <c r="F4" i="2" s="1"/>
  <c r="F26" i="2" a="1"/>
  <c r="F26" i="2" s="1"/>
  <c r="F27" i="2" s="1"/>
  <c r="F17" i="2" a="1"/>
  <c r="F17" i="2" s="1"/>
  <c r="F30" i="2" a="1"/>
  <c r="F30" i="2" s="1"/>
  <c r="F31" i="2" s="1"/>
  <c r="F25" i="2" a="1"/>
  <c r="F25" i="2" s="1"/>
  <c r="F3" i="2" a="1"/>
  <c r="F3" i="2" s="1"/>
  <c r="F13" i="2" a="1"/>
  <c r="F13" i="2" s="1"/>
  <c r="C13" i="2" a="1"/>
  <c r="C13" i="2" s="1"/>
  <c r="E28" i="2" a="1"/>
  <c r="E28" i="2" s="1"/>
  <c r="E29" i="2" s="1"/>
  <c r="E21" i="2"/>
  <c r="E22" i="2" s="1"/>
  <c r="C11" i="2" a="1"/>
  <c r="C11" i="2" s="1"/>
  <c r="C12" i="2" s="1"/>
  <c r="F23" i="2"/>
  <c r="F24" i="2" s="1"/>
  <c r="B17" i="2" a="1"/>
  <c r="B17" i="2" s="1"/>
  <c r="B18" i="2" s="1"/>
  <c r="B11" i="2" a="1"/>
  <c r="B11" i="2" s="1"/>
  <c r="B7" i="2" a="1"/>
  <c r="B7" i="2" s="1"/>
  <c r="B8" i="2" s="1"/>
  <c r="B25" i="2" a="1"/>
  <c r="B25" i="2" s="1"/>
  <c r="D11" i="2" a="1"/>
  <c r="D11" i="2" s="1"/>
  <c r="E26" i="2" a="1"/>
  <c r="E26" i="2" s="1"/>
  <c r="E27" i="2" s="1"/>
  <c r="E17" i="2" a="1"/>
  <c r="E17" i="2" s="1"/>
  <c r="D4" i="2" a="1"/>
  <c r="D4" i="2" s="1"/>
  <c r="D17" i="2" a="1"/>
  <c r="D17" i="2" s="1"/>
  <c r="D23" i="2"/>
  <c r="D24" i="2" s="1"/>
  <c r="E3" i="2" a="1"/>
  <c r="E3" i="2" s="1"/>
  <c r="F21" i="2"/>
  <c r="F22" i="2" s="1"/>
  <c r="F5" i="2" a="1"/>
  <c r="F5" i="2" s="1"/>
  <c r="F6" i="2" s="1"/>
  <c r="D9" i="2" a="1"/>
  <c r="D9" i="2" s="1"/>
  <c r="D10" i="2" s="1"/>
  <c r="E9" i="2" a="1"/>
  <c r="E9" i="2" s="1"/>
  <c r="E10" i="2" s="1"/>
  <c r="C3" i="2" a="1"/>
  <c r="C3" i="2" s="1"/>
  <c r="F9" i="2" a="1"/>
  <c r="F9" i="2" s="1"/>
  <c r="F10" i="2" s="1"/>
  <c r="E25" i="2" a="1"/>
  <c r="E25" i="2" s="1"/>
  <c r="E4" i="2" a="1"/>
  <c r="E4" i="2" s="1"/>
  <c r="C25" i="2" a="1"/>
  <c r="C25" i="2" s="1"/>
  <c r="C7" i="2" a="1"/>
  <c r="C7" i="2" s="1"/>
  <c r="C8" i="2" s="1"/>
  <c r="G14" i="2"/>
  <c r="G12" i="2"/>
  <c r="G18" i="2"/>
  <c r="G16" i="2"/>
  <c r="C16" i="2"/>
  <c r="C14" i="2" l="1"/>
  <c r="C18" i="2"/>
  <c r="B16" i="2"/>
  <c r="B12" i="2"/>
  <c r="B14" i="2"/>
  <c r="D16" i="2"/>
  <c r="D18" i="2"/>
  <c r="D14" i="2"/>
  <c r="D12" i="2"/>
  <c r="E16" i="2"/>
  <c r="F14" i="2"/>
  <c r="F18" i="2"/>
  <c r="F16" i="2"/>
  <c r="F12" i="2"/>
  <c r="E14" i="2"/>
  <c r="E18" i="2"/>
  <c r="E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<sst xmlns="http://schemas.openxmlformats.org/spreadsheetml/2006/main" count="2214" uniqueCount="645">
  <si>
    <t>Questions</t>
  </si>
  <si>
    <t>Chunk</t>
  </si>
  <si>
    <t>Facts</t>
  </si>
  <si>
    <t>Answers</t>
  </si>
  <si>
    <t>Eval</t>
  </si>
  <si>
    <t>N°</t>
  </si>
  <si>
    <t>Text</t>
  </si>
  <si>
    <t>Model</t>
  </si>
  <si>
    <t>Cost</t>
  </si>
  <si>
    <t>Duration</t>
  </si>
  <si>
    <t>Date</t>
  </si>
  <si>
    <t>LLM</t>
  </si>
  <si>
    <t>JSON ok ?</t>
  </si>
  <si>
    <t>Quest ok ?</t>
  </si>
  <si>
    <t>Chunks ok ?</t>
  </si>
  <si>
    <t>Lang</t>
  </si>
  <si>
    <t>Docs</t>
  </si>
  <si>
    <t>Docs and page</t>
  </si>
  <si>
    <t>Auto</t>
  </si>
  <si>
    <t>Human</t>
  </si>
  <si>
    <t>Hallus</t>
  </si>
  <si>
    <t>Prec</t>
  </si>
  <si>
    <t>Rec</t>
  </si>
  <si>
    <t xml:space="preserve">Qui a inventé le télégraphe électrique ?  A)  Samuel Morse B)  Charles Wheatstone C)  William Fothergill Cooke </t>
  </si>
  <si>
    <t>A</t>
  </si>
  <si>
    <t>gpt-4</t>
  </si>
  <si>
    <t>04/03/2024 10:44:15</t>
  </si>
  <si>
    <t>gpt-3.5-turbo</t>
  </si>
  <si>
    <t>gemini-pro</t>
  </si>
  <si>
    <t>04/03/2024 10:44:30</t>
  </si>
  <si>
    <t>claude-2.1</t>
  </si>
  <si>
    <t>04/03/2024 10:44:33</t>
  </si>
  <si>
    <t>mistral/mistral-large-latest</t>
  </si>
  <si>
    <t>04/03/2024 10:44:34</t>
  </si>
  <si>
    <t>command-nightly</t>
  </si>
  <si>
    <t xml:space="preserve">Qui a inventé la photographie ?  A)  Louis Daguerre B)  William Henry Fox Talbot </t>
  </si>
  <si>
    <t>04/03/2024 10:44:35</t>
  </si>
  <si>
    <t>04/03/2024 10:44:36</t>
  </si>
  <si>
    <t>04/03/2024 10:44:39</t>
  </si>
  <si>
    <t>04/03/2024 10:44:42</t>
  </si>
  <si>
    <t xml:space="preserve">Qui a inventé le moteur à vapeur ?  A)  Thomas Newcomen B)  Denis Papin </t>
  </si>
  <si>
    <t>04/03/2024 10:44:44</t>
  </si>
  <si>
    <t>04/03/2024 10:44:45</t>
  </si>
  <si>
    <t>04/03/2024 10:44:47</t>
  </si>
  <si>
    <t>B</t>
  </si>
  <si>
    <t>04/03/2024 10:44:52</t>
  </si>
  <si>
    <t>04/03/2024 10:44:53</t>
  </si>
  <si>
    <t xml:space="preserve">Qui a inventé le bateau à vapeur ?  A)  James Watt B)  Claude de Jouffroy d'Abbans </t>
  </si>
  <si>
    <t>04/03/2024 10:44:54</t>
  </si>
  <si>
    <t>04/03/2024 10:44:55</t>
  </si>
  <si>
    <t>04/03/2024 10:44:58</t>
  </si>
  <si>
    <t>04/03/2024 10:45:02</t>
  </si>
  <si>
    <t>04/03/2024 10:45:03</t>
  </si>
  <si>
    <t>04/03/2024 10:45:05</t>
  </si>
  <si>
    <t xml:space="preserve">Qui a inventé le parachute ?  A)  Louis-Sébastien Lenormand B)  Sir George Cayley </t>
  </si>
  <si>
    <t>04/03/2024 10:45:06</t>
  </si>
  <si>
    <t>04/03/2024 10:45:07</t>
  </si>
  <si>
    <t>04/03/2024 10:45:09</t>
  </si>
  <si>
    <t>04/03/2024 10:45:13</t>
  </si>
  <si>
    <t xml:space="preserve">Qui a inventé le vélocipède ?  A)  Pierre Michaux B)  Kirkpatrick Macmillan </t>
  </si>
  <si>
    <t>04/03/2024 10:45:15</t>
  </si>
  <si>
    <t>04/03/2024 10:45:16</t>
  </si>
  <si>
    <t>04/03/2024 10:45:19</t>
  </si>
  <si>
    <t>04/03/2024 10:45:20</t>
  </si>
  <si>
    <t>04/03/2024 10:45:21</t>
  </si>
  <si>
    <t xml:space="preserve">Qui a inventé le cinématographe ?  A)  Auguste et Louis Lumière B)  William Friese-Greene </t>
  </si>
  <si>
    <t>04/03/2024 10:45:22</t>
  </si>
  <si>
    <t>04/03/2024 10:45:23</t>
  </si>
  <si>
    <t>04/03/2024 10:45:26</t>
  </si>
  <si>
    <t>04/03/2024 10:45:30</t>
  </si>
  <si>
    <t>04/03/2024 10:45:31</t>
  </si>
  <si>
    <t xml:space="preserve">Qui a inventé la machine à coudre ?  A)  Barthélemy Thimonnier B)  Thomas Saint </t>
  </si>
  <si>
    <t>04/03/2024 10:45:33</t>
  </si>
  <si>
    <t>04/03/2024 10:45:34</t>
  </si>
  <si>
    <t>04/03/2024 10:45:37</t>
  </si>
  <si>
    <t>04/03/2024 10:45:41</t>
  </si>
  <si>
    <t>04/03/2024 10:45:42</t>
  </si>
  <si>
    <t xml:space="preserve">Qui a inventé l'ampoule électrique ?  A)  Joseph Swan B)  Thomas Edison C)  Hiram Maxim </t>
  </si>
  <si>
    <t>04/03/2024 10:45:43</t>
  </si>
  <si>
    <t>04/03/2024 10:45:44</t>
  </si>
  <si>
    <t>04/03/2024 10:45:47</t>
  </si>
  <si>
    <t>04/03/2024 10:45:48</t>
  </si>
  <si>
    <t>04/03/2024 10:45:49</t>
  </si>
  <si>
    <t xml:space="preserve">Qui a inventé le téléphone ?  A)  Alexander Graham Bell B)  Elisha Gray C)  Antonio Meucci </t>
  </si>
  <si>
    <t>04/03/2024 10:45:50</t>
  </si>
  <si>
    <t>04/03/2024 10:45:51</t>
  </si>
  <si>
    <t>04/03/2024 10:45:53</t>
  </si>
  <si>
    <t>04/03/2024 10:45:57</t>
  </si>
  <si>
    <t>04/03/2024 10:45:58</t>
  </si>
  <si>
    <t xml:space="preserve">Qui a inventé la montgolfière ?  A)  Les frères Montgolfier B)  Richard Crosbie </t>
  </si>
  <si>
    <t>04/03/2024 10:46:00</t>
  </si>
  <si>
    <t>04/03/2024 10:46:01</t>
  </si>
  <si>
    <t>04/03/2024 10:46:03</t>
  </si>
  <si>
    <t>04/03/2024 10:46:06</t>
  </si>
  <si>
    <t>04/03/2024 10:46:07</t>
  </si>
  <si>
    <t xml:space="preserve">Qui a inventé le dirigeable ?  A)  Henri Giffard B)  George Cayley </t>
  </si>
  <si>
    <t>04/03/2024 10:46:08</t>
  </si>
  <si>
    <t>04/03/2024 10:46:09</t>
  </si>
  <si>
    <t>04/03/2024 10:46:11</t>
  </si>
  <si>
    <t>04/03/2024 10:46:15</t>
  </si>
  <si>
    <t xml:space="preserve">Qui a inventé la pile électrique ?  A)  Alessandro Volta B)  Luigi Galvani C)  Charles-François de Cisternay du Fay </t>
  </si>
  <si>
    <t>04/03/2024 10:46:17</t>
  </si>
  <si>
    <t>04/03/2024 10:46:20</t>
  </si>
  <si>
    <t>04/03/2024 10:46:25</t>
  </si>
  <si>
    <t>04/03/2024 10:46:26</t>
  </si>
  <si>
    <t xml:space="preserve">Qui a inventé le stéthoscope ?  A)  René Laennec B)  David Littmann </t>
  </si>
  <si>
    <t>04/03/2024 10:46:28</t>
  </si>
  <si>
    <t>04/03/2024 10:46:29</t>
  </si>
  <si>
    <t>04/03/2024 10:46:31</t>
  </si>
  <si>
    <t>04/03/2024 10:46:32</t>
  </si>
  <si>
    <t>04/03/2024 10:46:33</t>
  </si>
  <si>
    <t xml:space="preserve">Qui a inventé le microscope ?  A)  Zacharias Janssen B)  Galileo Galilei C)  Robert Hooke </t>
  </si>
  <si>
    <t>04/03/2024 10:46:35</t>
  </si>
  <si>
    <t>04/03/2024 10:46:36</t>
  </si>
  <si>
    <t>04/03/2024 10:46:39</t>
  </si>
  <si>
    <t>04/03/2024 10:46:40</t>
  </si>
  <si>
    <t>04/03/2024 10:46:41</t>
  </si>
  <si>
    <t>C</t>
  </si>
  <si>
    <t xml:space="preserve">Qui a inventé le thermomètre ?  A)  Galileo Galilei B)  Daniel Gabriel Fahrenheit C)  Cornelis Drebbel </t>
  </si>
  <si>
    <t>04/03/2024 10:46:43</t>
  </si>
  <si>
    <t>04/03/2024 10:46:46</t>
  </si>
  <si>
    <t>04/03/2024 10:46:48</t>
  </si>
  <si>
    <t xml:space="preserve">Qui a inventé le baromètre ?  A)  Evangelista Torricelli B)  Blaise Pascal </t>
  </si>
  <si>
    <t>04/03/2024 10:46:50</t>
  </si>
  <si>
    <t>04/03/2024 10:46:53</t>
  </si>
  <si>
    <t>04/03/2024 10:46:54</t>
  </si>
  <si>
    <t>04/03/2024 10:46:55</t>
  </si>
  <si>
    <t xml:space="preserve">Qui a inventé la machine à vapeur à piston ?  A)  Thomas Savery B)  Denis Papin </t>
  </si>
  <si>
    <t>04/03/2024 10:46:57</t>
  </si>
  <si>
    <t>04/03/2024 10:46:59</t>
  </si>
  <si>
    <t>04/03/2024 10:47:01</t>
  </si>
  <si>
    <t xml:space="preserve">Qui a inventé la locomotive à vapeur ?  A)  Richard Trevithick B)  George Stephenson C)  Nicolas-Joseph Cugnot </t>
  </si>
  <si>
    <t>04/03/2024 10:47:03</t>
  </si>
  <si>
    <t>04/03/2024 10:47:05</t>
  </si>
  <si>
    <t>04/03/2024 10:47:07</t>
  </si>
  <si>
    <t xml:space="preserve">Qui a inventé le moteur à combustion interne ?  A)  Étienne Lenoir B)  Nikolaus Otto </t>
  </si>
  <si>
    <t>04/03/2024 10:47:09</t>
  </si>
  <si>
    <t>04/03/2024 10:47:12</t>
  </si>
  <si>
    <t>04/03/2024 10:47:13</t>
  </si>
  <si>
    <t xml:space="preserve">Qui a inventé le réfrigérateur ?  A)  John Gorrie B)  Carl von Linde C)  James Harrison </t>
  </si>
  <si>
    <t>04/03/2024 10:47:15</t>
  </si>
  <si>
    <t>04/03/2024 10:47:16</t>
  </si>
  <si>
    <t>04/03/2024 10:47:18</t>
  </si>
  <si>
    <t>04/03/2024 10:47:20</t>
  </si>
  <si>
    <t xml:space="preserve">Qui a inventé le transformateur électrique ?  A)  Lucien Gaulard et John Dixon Gibbs B)  Ottó Bláthy, Miksa Déri et Károly Zipernowsky </t>
  </si>
  <si>
    <t>04/03/2024 10:47:22</t>
  </si>
  <si>
    <t>04/03/2024 10:47:23</t>
  </si>
  <si>
    <t>04/03/2024 10:47:25</t>
  </si>
  <si>
    <t>04/03/2024 10:47:26</t>
  </si>
  <si>
    <t>04/03/2024 10:47:27</t>
  </si>
  <si>
    <t>04/03/2024 10:47:28</t>
  </si>
  <si>
    <t xml:space="preserve">Qui a inventé le phonographe ?  A)  Thomas Edison B)  Charles Cros </t>
  </si>
  <si>
    <t>04/03/2024 10:47:29</t>
  </si>
  <si>
    <t>04/03/2024 10:47:31</t>
  </si>
  <si>
    <t>04/03/2024 10:47:33</t>
  </si>
  <si>
    <t xml:space="preserve"> Qui a découvert l'Amérique ?  A)  Christophe Colomb B)  Leif Erikson </t>
  </si>
  <si>
    <t>04/03/2024 10:47:35</t>
  </si>
  <si>
    <t>04/03/2024 10:47:36</t>
  </si>
  <si>
    <t>04/03/2024 10:47:38</t>
  </si>
  <si>
    <t>04/03/2024 10:47:39</t>
  </si>
  <si>
    <t>04/03/2024 10:47:42</t>
  </si>
  <si>
    <t xml:space="preserve"> Qui a inventé l'avion ?  A)  Orville et Wilbur Wright B)  Clément Ader C)  Gustave Whitehead </t>
  </si>
  <si>
    <t>04/03/2024 10:47:44</t>
  </si>
  <si>
    <t>04/03/2024 10:47:45</t>
  </si>
  <si>
    <t>04/03/2024 10:47:48</t>
  </si>
  <si>
    <t>04/03/2024 10:47:49</t>
  </si>
  <si>
    <t>04/03/2024 10:47:50</t>
  </si>
  <si>
    <t xml:space="preserve"> Qui a inventé la radio ?  A)  Guglielmo Marconi B)  Nikola Tesla C)  Oliver Lodge </t>
  </si>
  <si>
    <t>04/03/2024 10:47:51</t>
  </si>
  <si>
    <t>04/03/2024 10:47:52</t>
  </si>
  <si>
    <t>04/03/2024 10:47:55</t>
  </si>
  <si>
    <t>04/03/2024 10:47:56</t>
  </si>
  <si>
    <t>04/03/2024 10:47:57</t>
  </si>
  <si>
    <t xml:space="preserve"> Qui a inventé le télescope ?  A)  Hans Lippershey B)  Zacharias Janssen C)  Galileo Galilei </t>
  </si>
  <si>
    <t>04/03/2024 10:47:59</t>
  </si>
  <si>
    <t>04/03/2024 10:48:00</t>
  </si>
  <si>
    <t>04/03/2024 10:48:02</t>
  </si>
  <si>
    <t>04/03/2024 10:48:03</t>
  </si>
  <si>
    <t>04/03/2024 10:48:05</t>
  </si>
  <si>
    <t>04/03/2024 10:48:06</t>
  </si>
  <si>
    <t xml:space="preserve"> Qui a découvert l'oxygène ?  A)  Joseph Priestley B)  Carl Wilhelm Scheele C)  Antoine Lavoisier </t>
  </si>
  <si>
    <t>04/03/2024 10:48:07</t>
  </si>
  <si>
    <t>04/03/2024 10:48:08</t>
  </si>
  <si>
    <t>04/03/2024 10:48:11</t>
  </si>
  <si>
    <t>04/03/2024 10:48:12</t>
  </si>
  <si>
    <t xml:space="preserve"> Qui a inventé le moteur à réaction ?  A)  Frank Whittle B)  Hans von Ohain </t>
  </si>
  <si>
    <t>04/03/2024 10:48:15</t>
  </si>
  <si>
    <t>04/03/2024 10:48:16</t>
  </si>
  <si>
    <t>04/03/2024 10:48:18</t>
  </si>
  <si>
    <t>04/03/2024 10:48:19</t>
  </si>
  <si>
    <t>04/03/2024 10:48:20</t>
  </si>
  <si>
    <t>04/03/2024 10:48:21</t>
  </si>
  <si>
    <t xml:space="preserve"> Qui a inventé le radar ?  A)  Robert Watson-Watt B)  Christian Hülsmeyer C)  Guglielmo Marconi </t>
  </si>
  <si>
    <t>04/03/2024 10:48:22</t>
  </si>
  <si>
    <t>04/03/2024 10:48:23</t>
  </si>
  <si>
    <t>04/03/2024 10:48:25</t>
  </si>
  <si>
    <t>04/03/2024 10:48:26</t>
  </si>
  <si>
    <t>04/03/2024 10:48:27</t>
  </si>
  <si>
    <t xml:space="preserve"> Qui a découvert la pénicilline ?  A)  Alexander Fleming B)  Ernest Duchesne </t>
  </si>
  <si>
    <t>04/03/2024 10:48:30</t>
  </si>
  <si>
    <t>04/03/2024 10:48:33</t>
  </si>
  <si>
    <t>04/03/2024 10:48:34</t>
  </si>
  <si>
    <t>04/03/2024 10:48:35</t>
  </si>
  <si>
    <t xml:space="preserve"> Qui a inventé la télévision ?  A)  John Logie Baird B)  Philo Farnsworth C)  Vladimir Zworykin </t>
  </si>
  <si>
    <t>04/03/2024 10:48:37</t>
  </si>
  <si>
    <t>04/03/2024 10:48:40</t>
  </si>
  <si>
    <t>04/03/2024 10:48:41</t>
  </si>
  <si>
    <t>04/03/2024 10:48:42</t>
  </si>
  <si>
    <t xml:space="preserve"> Qui a découvert l'ADN ?  A)  James Watson et Francis Crick B)  Rosalind Franklin C)  Maurice Wilkins </t>
  </si>
  <si>
    <t>04/03/2024 10:48:44</t>
  </si>
  <si>
    <t>04/03/2024 10:48:45</t>
  </si>
  <si>
    <t>04/03/2024 10:48:47</t>
  </si>
  <si>
    <t>04/03/2024 10:48:48</t>
  </si>
  <si>
    <t>04/03/2024 10:48:49</t>
  </si>
  <si>
    <t xml:space="preserve"> Qui a inventé le laser ?  A)  Gordon Gould B)  Charles Hard Townes C)  Arthur Leonard Schawlow </t>
  </si>
  <si>
    <t>04/03/2024 10:48:50</t>
  </si>
  <si>
    <t>04/03/2024 10:48:52</t>
  </si>
  <si>
    <t>04/03/2024 10:48:54</t>
  </si>
  <si>
    <t>04/03/2024 10:48:55</t>
  </si>
  <si>
    <t>04/03/2024 10:48:58</t>
  </si>
  <si>
    <t xml:space="preserve"> Qui a inventé le transistor ?  A)  John Bardeen, Walter Brattain et William Shockley B)  Julius Edgar Lilienfeld C)  Oskar Heil </t>
  </si>
  <si>
    <t>04/03/2024 10:49:01</t>
  </si>
  <si>
    <t>04/03/2024 10:49:04</t>
  </si>
  <si>
    <t>04/03/2024 10:49:05</t>
  </si>
  <si>
    <t>04/03/2024 10:49:06</t>
  </si>
  <si>
    <t xml:space="preserve"> Qui a inventé l'ordinateur ?  A)  Charles Babbage B)  Alan Turing C)  John Atanasoff et Clifford Berry </t>
  </si>
  <si>
    <t>04/03/2024 10:49:07</t>
  </si>
  <si>
    <t>04/03/2024 10:49:08</t>
  </si>
  <si>
    <t>04/03/2024 10:49:10</t>
  </si>
  <si>
    <t>04/03/2024 10:49:12</t>
  </si>
  <si>
    <t>04/03/2024 10:49:13</t>
  </si>
  <si>
    <t xml:space="preserve"> Qui a découvert le boson de Higgs ?  A)  Peter Higgs B)  François Englert C)  Robert Brout </t>
  </si>
  <si>
    <t>04/03/2024 10:49:14</t>
  </si>
  <si>
    <t>04/03/2024 10:49:15</t>
  </si>
  <si>
    <t>04/03/2024 10:49:18</t>
  </si>
  <si>
    <t>04/03/2024 10:49:19</t>
  </si>
  <si>
    <t xml:space="preserve"> Qui a inventé le World Wide Web ?  A)  Tim Berners-Lee </t>
  </si>
  <si>
    <t>04/03/2024 10:49:21</t>
  </si>
  <si>
    <t>04/03/2024 10:49:24</t>
  </si>
  <si>
    <t>04/03/2024 10:49:25</t>
  </si>
  <si>
    <t xml:space="preserve"> Qui a découvert le vaccin contre la variole ?  A)  Edward Jenner B)  Benjamin Jesty </t>
  </si>
  <si>
    <t>04/03/2024 10:49:26</t>
  </si>
  <si>
    <t>04/03/2024 10:49:27</t>
  </si>
  <si>
    <t>04/03/2024 10:49:29</t>
  </si>
  <si>
    <t>04/03/2024 10:49:30</t>
  </si>
  <si>
    <t>04/03/2024 10:49:31</t>
  </si>
  <si>
    <t xml:space="preserve"> Qui a inventé le sous-marin ?  A)  Cornelis Drebbel B)  David Bushnell C)  Robert Fulton </t>
  </si>
  <si>
    <t>04/03/2024 10:49:33</t>
  </si>
  <si>
    <t>04/03/2024 10:49:36</t>
  </si>
  <si>
    <t>04/03/2024 10:49:37</t>
  </si>
  <si>
    <t>04/03/2024 10:49:38</t>
  </si>
  <si>
    <t xml:space="preserve"> Qui a découvert la loi de la gravitation universelle ?  A)  Isaac Newton B)  Robert Hooke </t>
  </si>
  <si>
    <t>04/03/2024 10:49:39</t>
  </si>
  <si>
    <t>04/03/2024 10:49:40</t>
  </si>
  <si>
    <t>04/03/2024 10:49:42</t>
  </si>
  <si>
    <t>04/03/2024 10:49:43</t>
  </si>
  <si>
    <t>04/03/2024 10:49:44</t>
  </si>
  <si>
    <t xml:space="preserve"> Qui a inventé le microscope électronique ?  A)  Ernst Ruska et Max Knoll </t>
  </si>
  <si>
    <t>04/03/2024 10:49:45</t>
  </si>
  <si>
    <t>04/03/2024 10:49:46</t>
  </si>
  <si>
    <t>04/03/2024 10:49:49</t>
  </si>
  <si>
    <t>04/03/2024 10:49:51</t>
  </si>
  <si>
    <t xml:space="preserve"> Qui a découvert la structure de la molécule de benzène ?  A)  August Kekulé B)  Archibald Scott Couper </t>
  </si>
  <si>
    <t>04/03/2024 10:49:53</t>
  </si>
  <si>
    <t>04/03/2024 10:49:54</t>
  </si>
  <si>
    <t>04/03/2024 10:49:56</t>
  </si>
  <si>
    <t>04/03/2024 10:49:57</t>
  </si>
  <si>
    <t>04/03/2024 10:49:58</t>
  </si>
  <si>
    <t xml:space="preserve"> Qui a inventé la dynamite ?  A)  Alfred Nobel B)  Ascanio Sobrero </t>
  </si>
  <si>
    <t>04/03/2024 10:49:59</t>
  </si>
  <si>
    <t>04/03/2024 10:50:02</t>
  </si>
  <si>
    <t>04/03/2024 10:50:03</t>
  </si>
  <si>
    <t xml:space="preserve"> Qui a découvert les rayons X ?  A)  Wilhelm Röntgen B)  Thomas Edison C)  Nikola Tesla </t>
  </si>
  <si>
    <t>04/03/2024 10:50:05</t>
  </si>
  <si>
    <t>04/03/2024 10:50:07</t>
  </si>
  <si>
    <t>04/03/2024 10:50:08</t>
  </si>
  <si>
    <t>04/03/2024 10:50:09</t>
  </si>
  <si>
    <t xml:space="preserve"> Qui a inventé le gramophone ?  A)  Emile Berliner B)  Thomas Edison C)  Charles Cros </t>
  </si>
  <si>
    <t>04/03/2024 10:50:10</t>
  </si>
  <si>
    <t>04/03/2024 10:50:11</t>
  </si>
  <si>
    <t>04/03/2024 10:50:13</t>
  </si>
  <si>
    <t>04/03/2024 10:50:16</t>
  </si>
  <si>
    <t>04/03/2024 10:50:17</t>
  </si>
  <si>
    <t xml:space="preserve"> Qui a découvert les rayons cosmiques ?  A)  Victor Hess B)  Robert Millikan </t>
  </si>
  <si>
    <t>04/03/2024 10:50:18</t>
  </si>
  <si>
    <t>04/03/2024 10:50:19</t>
  </si>
  <si>
    <t>04/03/2024 10:50:21</t>
  </si>
  <si>
    <t>04/03/2024 10:50:22</t>
  </si>
  <si>
    <t>04/03/2024 10:50:23</t>
  </si>
  <si>
    <t xml:space="preserve"> Qui a inventé le premier satellite artificiel ?  A)  Sergueï Korolev B)  Wernher von Braun </t>
  </si>
  <si>
    <t>04/03/2024 10:50:25</t>
  </si>
  <si>
    <t>04/03/2024 10:50:27</t>
  </si>
  <si>
    <t>04/03/2024 10:50:29</t>
  </si>
  <si>
    <t xml:space="preserve"> Qui a découvert la loi de la conservation de l'énergie ?  A)  James Joule B)  Julius Robert Mayer C)  Hermann von Helmholtz </t>
  </si>
  <si>
    <t>04/03/2024 10:50:30</t>
  </si>
  <si>
    <t>04/03/2024 10:50:31</t>
  </si>
  <si>
    <t>04/03/2024 10:50:33</t>
  </si>
  <si>
    <t>04/03/2024 10:50:35</t>
  </si>
  <si>
    <t>04/03/2024 10:50:36</t>
  </si>
  <si>
    <t xml:space="preserve"> Qui a inventé la machine à calculer ?  A)  Blaise Pascal B)  Gottfried Leibniz C)  Charles Babbage </t>
  </si>
  <si>
    <t>04/03/2024 10:50:38</t>
  </si>
  <si>
    <t>04/03/2024 10:50:39</t>
  </si>
  <si>
    <t>04/03/2024 10:50:41</t>
  </si>
  <si>
    <t>04/03/2024 10:50:43</t>
  </si>
  <si>
    <t>04/03/2024 10:50:44</t>
  </si>
  <si>
    <t xml:space="preserve"> Qui a découvert la loi de la conservation de la masse ?  A)  Antoine Lavoisier B)  Mikhail Lomonosov </t>
  </si>
  <si>
    <t>04/03/2024 10:50:45</t>
  </si>
  <si>
    <t>04/03/2024 10:50:47</t>
  </si>
  <si>
    <t>04/03/2024 10:50:49</t>
  </si>
  <si>
    <t>04/03/2024 10:50:51</t>
  </si>
  <si>
    <t>04/03/2024 10:50:52</t>
  </si>
  <si>
    <t xml:space="preserve"> Qui a inventé le premier ordinateur programmable ?  A)  Konrad Zuse B)  John Atanasoff et Clifford Berry </t>
  </si>
  <si>
    <t>04/03/2024 10:50:54</t>
  </si>
  <si>
    <t>04/03/2024 10:50:55</t>
  </si>
  <si>
    <t>04/03/2024 10:50:57</t>
  </si>
  <si>
    <t>04/03/2024 10:50:59</t>
  </si>
  <si>
    <t>04/03/2024 10:51:00</t>
  </si>
  <si>
    <t xml:space="preserve"> Qui a découvert la structure de l'ADN ?  A)  James Watson et Francis Crick B)  Rosalind Franklin C)  Maurice Wilkins </t>
  </si>
  <si>
    <t>04/03/2024 10:51:01</t>
  </si>
  <si>
    <t>04/03/2024 10:51:02</t>
  </si>
  <si>
    <t>04/03/2024 10:51:05</t>
  </si>
  <si>
    <t>04/03/2024 10:51:06</t>
  </si>
  <si>
    <t>04/03/2024 10:51:07</t>
  </si>
  <si>
    <t xml:space="preserve"> Qui a inventé le premier laser fonctionnel ?  A)  Theodore Maiman B)  Gordon Gould C)  Charles Hard Townes </t>
  </si>
  <si>
    <t>04/03/2024 10:51:08</t>
  </si>
  <si>
    <t>04/03/2024 10:51:09</t>
  </si>
  <si>
    <t>04/03/2024 10:51:11</t>
  </si>
  <si>
    <t>04/03/2024 10:51:13</t>
  </si>
  <si>
    <t xml:space="preserve"> Qui a découvert la loi de la conservation de la quantité de mouvement ?  A)  Isaac Newton B)  René Descartes C)  Christiaan Huygens </t>
  </si>
  <si>
    <t>04/03/2024 10:51:15</t>
  </si>
  <si>
    <t>04/03/2024 10:51:18</t>
  </si>
  <si>
    <t>04/03/2024 10:51:19</t>
  </si>
  <si>
    <t>04/03/2024 10:51:20</t>
  </si>
  <si>
    <t xml:space="preserve"> Qui a inventé le premier microprocesseur ?  A)  Federico Faggin, Ted Hoff et Stanley Mazor B)  Marcian Hoff </t>
  </si>
  <si>
    <t>04/03/2024 10:51:21</t>
  </si>
  <si>
    <t>04/03/2024 10:51:22</t>
  </si>
  <si>
    <t>04/03/2024 10:51:25</t>
  </si>
  <si>
    <t>04/03/2024 10:51:26</t>
  </si>
  <si>
    <t>04/03/2024 10:51:27</t>
  </si>
  <si>
    <t xml:space="preserve"> Qui a découvert la loi de la conservation de la charge électrique ?  A)  Michael Faraday B)  Charles-Augustin de Coulomb C)  Benjamin Franklin </t>
  </si>
  <si>
    <t>04/03/2024 10:51:29</t>
  </si>
  <si>
    <t>04/03/2024 10:51:32</t>
  </si>
  <si>
    <t>04/03/2024 10:51:33</t>
  </si>
  <si>
    <t>04/03/2024 10:51:36</t>
  </si>
  <si>
    <t xml:space="preserve"> Qui a inventé le premier téléphone portable ?  A)  Martin Cooper B)  Rudy Krolopp </t>
  </si>
  <si>
    <t>04/03/2024 10:51:37</t>
  </si>
  <si>
    <t>04/03/2024 10:51:38</t>
  </si>
  <si>
    <t>04/03/2024 10:51:41</t>
  </si>
  <si>
    <t>04/03/2024 10:51:42</t>
  </si>
  <si>
    <t>04/03/2024 10:51:43</t>
  </si>
  <si>
    <t xml:space="preserve"> Où a été inventé le premier avion ?  A)  Kitty Hawk B)  Le Bourget C)  Bridgeport </t>
  </si>
  <si>
    <t>04/03/2024 10:51:44</t>
  </si>
  <si>
    <t>04/03/2024 10:51:45</t>
  </si>
  <si>
    <t>04/03/2024 10:51:47</t>
  </si>
  <si>
    <t>04/03/2024 10:51:48</t>
  </si>
  <si>
    <t>04/03/2024 10:51:49</t>
  </si>
  <si>
    <t xml:space="preserve"> Où a été découvert l'Amérique par Christophe Colomb ?  A)  San Salvador B)  Pointe Isabela C)  Guanahani </t>
  </si>
  <si>
    <t>04/03/2024 10:51:50</t>
  </si>
  <si>
    <t>04/03/2024 10:51:51</t>
  </si>
  <si>
    <t>04/03/2024 10:51:54</t>
  </si>
  <si>
    <t>04/03/2024 10:51:55</t>
  </si>
  <si>
    <t>04/03/2024 10:51:56</t>
  </si>
  <si>
    <t xml:space="preserve"> Où a été inventé le premier ordinateur programmable ?  A)  Berlin B)  Iowa C)  Bletchley Park </t>
  </si>
  <si>
    <t>04/03/2024 10:51:58</t>
  </si>
  <si>
    <t>04/03/2024 10:52:01</t>
  </si>
  <si>
    <t>04/03/2024 10:52:03</t>
  </si>
  <si>
    <t>04/03/2024 10:52:04</t>
  </si>
  <si>
    <t xml:space="preserve"> Où a été découverte la pénicilline ?  A)  Londres B)  Paris </t>
  </si>
  <si>
    <t>04/03/2024 10:52:05</t>
  </si>
  <si>
    <t>04/03/2024 10:52:06</t>
  </si>
  <si>
    <t>04/03/2024 10:52:08</t>
  </si>
  <si>
    <t>04/03/2024 10:52:09</t>
  </si>
  <si>
    <t>04/03/2024 10:52:10</t>
  </si>
  <si>
    <t xml:space="preserve"> Où a été inventé le premier satellite artificiel ?  A)  Moscou B)  Cape Canaveral C)  Baïkonour </t>
  </si>
  <si>
    <t>04/03/2024 10:52:11</t>
  </si>
  <si>
    <t>04/03/2024 10:52:13</t>
  </si>
  <si>
    <t>04/03/2024 10:52:15</t>
  </si>
  <si>
    <t>04/03/2024 10:52:16</t>
  </si>
  <si>
    <t>04/03/2024 10:52:18</t>
  </si>
  <si>
    <t>04/03/2024 10:52:19</t>
  </si>
  <si>
    <t xml:space="preserve"> Où a été découvert le feu par l'Homme ?  A)  Vallée du Rift B)  Grotte de Zhoukoudian C)  Grotte de Wonderwerk </t>
  </si>
  <si>
    <t>04/03/2024 10:52:20</t>
  </si>
  <si>
    <t>04/03/2024 10:52:22</t>
  </si>
  <si>
    <t>04/03/2024 10:52:24</t>
  </si>
  <si>
    <t>04/03/2024 10:52:25</t>
  </si>
  <si>
    <t>04/03/2024 10:52:26</t>
  </si>
  <si>
    <t>04/03/2024 10:52:27</t>
  </si>
  <si>
    <t xml:space="preserve"> Où a été inventé le premier microprocesseur ?  A)  Silicon Valley B)  Palo Alto C)  Santa Clara </t>
  </si>
  <si>
    <t>04/03/2024 10:52:28</t>
  </si>
  <si>
    <t>04/03/2024 10:52:29</t>
  </si>
  <si>
    <t>04/03/2024 10:52:31</t>
  </si>
  <si>
    <t>04/03/2024 10:52:32</t>
  </si>
  <si>
    <t>04/03/2024 10:52:34</t>
  </si>
  <si>
    <t xml:space="preserve"> Où a été découvert le premier dinosaure ?  A)  Angleterre B)  États-Unis C)  France </t>
  </si>
  <si>
    <t>04/03/2024 10:52:35</t>
  </si>
  <si>
    <t>04/03/2024 10:52:36</t>
  </si>
  <si>
    <t>04/03/2024 10:52:38</t>
  </si>
  <si>
    <t>04/03/2024 10:52:40</t>
  </si>
  <si>
    <t xml:space="preserve"> Où a été inventé le premier téléphone ?  A)  Boston B)  Philadelphie C)  Washington D.C. </t>
  </si>
  <si>
    <t>04/03/2024 10:52:41</t>
  </si>
  <si>
    <t>04/03/2024 10:52:42</t>
  </si>
  <si>
    <t>04/03/2024 10:52:45</t>
  </si>
  <si>
    <t>04/03/2024 10:52:46</t>
  </si>
  <si>
    <t>04/03/2024 10:52:47</t>
  </si>
  <si>
    <t xml:space="preserve"> Où a été découvert le premier gisement de pétrole ?  A)  Titusville B)  Bakou C)  Tulsa </t>
  </si>
  <si>
    <t>04/03/2024 10:52:48</t>
  </si>
  <si>
    <t>04/03/2024 10:52:49</t>
  </si>
  <si>
    <t>04/03/2024 10:52:51</t>
  </si>
  <si>
    <t>04/03/2024 10:52:52</t>
  </si>
  <si>
    <t>04/03/2024 10:52:53</t>
  </si>
  <si>
    <t xml:space="preserve"> Où a été inventé le premier sous-marin ?  A)  Londres B)  La Haye C)  New York </t>
  </si>
  <si>
    <t>04/03/2024 10:52:54</t>
  </si>
  <si>
    <t>04/03/2024 10:52:55</t>
  </si>
  <si>
    <t>04/03/2024 10:52:57</t>
  </si>
  <si>
    <t>04/03/2024 10:52:58</t>
  </si>
  <si>
    <t>04/03/2024 10:53:00</t>
  </si>
  <si>
    <t xml:space="preserve"> Où a été découvert le premier vaccin ?  A)  Gloucestershire B)  Dorset C)  Somerset </t>
  </si>
  <si>
    <t>04/03/2024 10:53:01</t>
  </si>
  <si>
    <t>04/03/2024 10:53:02</t>
  </si>
  <si>
    <t>04/03/2024 10:53:04</t>
  </si>
  <si>
    <t>04/03/2024 10:53:06</t>
  </si>
  <si>
    <t>04/03/2024 10:53:10</t>
  </si>
  <si>
    <t xml:space="preserve"> Où a été inventé le premier moteur à combustion interne ?  A)  Paris B)  Francfort C)  Londres </t>
  </si>
  <si>
    <t>04/03/2024 10:53:12</t>
  </si>
  <si>
    <t>04/03/2024 10:53:15</t>
  </si>
  <si>
    <t>04/03/2024 10:53:16</t>
  </si>
  <si>
    <t>04/03/2024 10:53:17</t>
  </si>
  <si>
    <t xml:space="preserve"> Où a été découvert le premier code de lois écrites ?  A)  Ur B)  Babylone C)  Ebla </t>
  </si>
  <si>
    <t>04/03/2024 10:53:18</t>
  </si>
  <si>
    <t>04/03/2024 10:53:19</t>
  </si>
  <si>
    <t>04/03/2024 10:53:21</t>
  </si>
  <si>
    <t>04/03/2024 10:53:23</t>
  </si>
  <si>
    <t xml:space="preserve"> Où a été inventé le premier télescope ?  A)  Middelburg B)  Gdansk C)  Florence </t>
  </si>
  <si>
    <t>04/03/2024 10:53:25</t>
  </si>
  <si>
    <t>04/03/2024 10:53:28</t>
  </si>
  <si>
    <t>04/03/2024 10:53:29</t>
  </si>
  <si>
    <t>04/03/2024 10:53:30</t>
  </si>
  <si>
    <t xml:space="preserve"> Où a été découvert le premier site préhistorique ?  A)  Vallée de la Vézère B)  Vallée du Nil C)  Vallée de l'Omo </t>
  </si>
  <si>
    <t>04/03/2024 10:53:31</t>
  </si>
  <si>
    <t>04/03/2024 10:53:32</t>
  </si>
  <si>
    <t>04/03/2024 10:53:34</t>
  </si>
  <si>
    <t>04/03/2024 10:53:36</t>
  </si>
  <si>
    <t xml:space="preserve"> Où a été inventé le premier appareil photographique ?  A)  Paris B)  Lacock C)  Nice </t>
  </si>
  <si>
    <t>04/03/2024 10:53:38</t>
  </si>
  <si>
    <t>04/03/2024 10:53:41</t>
  </si>
  <si>
    <t>04/03/2024 10:53:43</t>
  </si>
  <si>
    <t>04/03/2024 10:53:45</t>
  </si>
  <si>
    <t>04/03/2024 10:53:46</t>
  </si>
  <si>
    <t xml:space="preserve"> Où a été découvert le premier gisement de charbon ?  A)  Newcastle upon Tyne B)  Liège C)  Essen </t>
  </si>
  <si>
    <t>04/03/2024 10:53:47</t>
  </si>
  <si>
    <t>04/03/2024 10:53:48</t>
  </si>
  <si>
    <t>04/03/2024 10:53:50</t>
  </si>
  <si>
    <t>04/03/2024 10:53:51</t>
  </si>
  <si>
    <t>04/03/2024 10:53:52</t>
  </si>
  <si>
    <t xml:space="preserve"> Où a été inventé le premier bateau à vapeur ?  A)  Paris B)  Glasgow C)  Philadelphie </t>
  </si>
  <si>
    <t>04/03/2024 10:53:53</t>
  </si>
  <si>
    <t>04/03/2024 10:53:55</t>
  </si>
  <si>
    <t>04/03/2024 10:53:57</t>
  </si>
  <si>
    <t>04/03/2024 10:53:58</t>
  </si>
  <si>
    <t>04/03/2024 10:53:59</t>
  </si>
  <si>
    <t xml:space="preserve"> Où a été découvert le premier système d'écriture ?  A)  Uruk B)  Sumer C)  Susa </t>
  </si>
  <si>
    <t>04/03/2024 10:54:01</t>
  </si>
  <si>
    <t>04/03/2024 10:54:04</t>
  </si>
  <si>
    <t>04/03/2024 10:54:05</t>
  </si>
  <si>
    <t>04/03/2024 10:54:06</t>
  </si>
  <si>
    <t xml:space="preserve"> Où a été inventé le premier réseau ferroviaire ?  A)  Stockton et Darlington B)  Liverpool et Manchester C)  Baltimore et Ohio </t>
  </si>
  <si>
    <t>04/03/2024 10:54:08</t>
  </si>
  <si>
    <t>04/03/2024 10:54:09</t>
  </si>
  <si>
    <t>04/03/2024 10:54:11</t>
  </si>
  <si>
    <t>04/03/2024 10:54:13</t>
  </si>
  <si>
    <t>04/03/2024 10:54:14</t>
  </si>
  <si>
    <t xml:space="preserve"> Qui a découvert l'Amérique (pour les Européens) ?  A)  Christophe Colomb B)  Leif Erikson C)  Amerigo Vespucci </t>
  </si>
  <si>
    <t>04/03/2024 10:54:15</t>
  </si>
  <si>
    <t>04/03/2024 10:54:16</t>
  </si>
  <si>
    <t>04/03/2024 10:54:19</t>
  </si>
  <si>
    <t>04/03/2024 10:54:20</t>
  </si>
  <si>
    <t>04/03/2024 10:54:21</t>
  </si>
  <si>
    <t xml:space="preserve"> Qui a découvert l'Australie (pour les Européens) ?  A)  James Cook B)  Willem Janszoon C)  Abel Tasman </t>
  </si>
  <si>
    <t>04/03/2024 10:54:22</t>
  </si>
  <si>
    <t>04/03/2024 10:54:23</t>
  </si>
  <si>
    <t>04/03/2024 10:54:25</t>
  </si>
  <si>
    <t>04/03/2024 10:54:27</t>
  </si>
  <si>
    <t>04/03/2024 10:54:28</t>
  </si>
  <si>
    <t xml:space="preserve"> Qui a découvert l'Antarctique ?  A)  Fabian von Bellingshausen B)  Edward Bransfield C)  Nathaniel Palmer </t>
  </si>
  <si>
    <t>04/03/2024 10:54:29</t>
  </si>
  <si>
    <t>04/03/2024 10:54:30</t>
  </si>
  <si>
    <t>04/03/2024 10:54:34</t>
  </si>
  <si>
    <t>04/03/2024 10:54:35</t>
  </si>
  <si>
    <t>04/03/2024 10:54:38</t>
  </si>
  <si>
    <t>04/03/2024 10:54:39</t>
  </si>
  <si>
    <t xml:space="preserve"> Qui a découvert le Canada (pour les Européens) ?  A)  John Cabot B)  Jacques Cartier C)  Giovanni Verrazzano </t>
  </si>
  <si>
    <t>04/03/2024 10:54:40</t>
  </si>
  <si>
    <t>04/03/2024 10:54:42</t>
  </si>
  <si>
    <t>04/03/2024 10:54:46</t>
  </si>
  <si>
    <t>04/03/2024 10:54:47</t>
  </si>
  <si>
    <t>04/03/2024 10:54:48</t>
  </si>
  <si>
    <t xml:space="preserve"> Qui a découvert les îles Galápagos ?  A)  Tomás de Berlanga B)  Francis Drake </t>
  </si>
  <si>
    <t>04/03/2024 10:54:49</t>
  </si>
  <si>
    <t>04/03/2024 10:54:50</t>
  </si>
  <si>
    <t>04/03/2024 10:54:54</t>
  </si>
  <si>
    <t>04/03/2024 10:54:55</t>
  </si>
  <si>
    <t>04/03/2024 10:54:56</t>
  </si>
  <si>
    <t xml:space="preserve"> Qui a découvert l'Amérique centrale (pour les Européens) ?  A)  Christophe Colomb B)  Vasco Núñez de Balboa </t>
  </si>
  <si>
    <t>04/03/2024 10:54:58</t>
  </si>
  <si>
    <t>04/03/2024 10:55:02</t>
  </si>
  <si>
    <t>04/03/2024 10:55:03</t>
  </si>
  <si>
    <t>04/03/2024 10:55:06</t>
  </si>
  <si>
    <t>04/03/2024 10:55:07</t>
  </si>
  <si>
    <t xml:space="preserve"> Qui a découvert la Nouvelle-Zélande (pour les Européens) ?  A)  Abel Tasman B)  James Cook C)  Jean-François-Marie de Surville </t>
  </si>
  <si>
    <t>04/03/2024 10:55:08</t>
  </si>
  <si>
    <t>04/03/2024 10:55:09</t>
  </si>
  <si>
    <t>04/03/2024 10:55:13</t>
  </si>
  <si>
    <t>04/03/2024 10:55:14</t>
  </si>
  <si>
    <t>04/03/2024 10:55:15</t>
  </si>
  <si>
    <t xml:space="preserve"> Qui a découvert le fleuve Amazone ?  A)  Francisco de Orellana B)  Vicente Yáñez Pinzón C)  Diego de Ordaz </t>
  </si>
  <si>
    <t>04/03/2024 10:55:16</t>
  </si>
  <si>
    <t>04/03/2024 10:55:18</t>
  </si>
  <si>
    <t>04/03/2024 10:55:21</t>
  </si>
  <si>
    <t>04/03/2024 10:55:22</t>
  </si>
  <si>
    <t>04/03/2024 10:55:23</t>
  </si>
  <si>
    <t xml:space="preserve"> Qui a découvert le détroit de Magellan ?  A)  Fernand de Magellan B)  Francisco de Almeida C)  Estêvão Gomes </t>
  </si>
  <si>
    <t>04/03/2024 10:55:24</t>
  </si>
  <si>
    <t>04/03/2024 10:55:25</t>
  </si>
  <si>
    <t>04/03/2024 10:55:29</t>
  </si>
  <si>
    <t>04/03/2024 10:55:30</t>
  </si>
  <si>
    <t>04/03/2024 10:55:31</t>
  </si>
  <si>
    <t xml:space="preserve"> Qui a découvert l'archipel d'Hawaï (pour les Européens) ?  A)  James Cook B)  Juan Gaetano </t>
  </si>
  <si>
    <t>04/03/2024 10:55:59</t>
  </si>
  <si>
    <t>04/03/2024 10:56:00</t>
  </si>
  <si>
    <t>04/03/2024 10:56:04</t>
  </si>
  <si>
    <t>04/03/2024 10:56:05</t>
  </si>
  <si>
    <t xml:space="preserve"> Qui a découvert le passage du Nord-Ouest ?  A)  Roald Amundsen B)  John Franklin C)  Robert McClure </t>
  </si>
  <si>
    <t>04/03/2024 10:56:06</t>
  </si>
  <si>
    <t>04/03/2024 10:56:07</t>
  </si>
  <si>
    <t>04/03/2024 10:56:11</t>
  </si>
  <si>
    <t>04/03/2024 10:56:12</t>
  </si>
  <si>
    <t>04/03/2024 10:56:13</t>
  </si>
  <si>
    <t xml:space="preserve"> Qui a découvert le cap de Bonne-Espérance ?  A)  Bartolomeu Dias B)  Vasco da Gama </t>
  </si>
  <si>
    <t>04/03/2024 10:56:14</t>
  </si>
  <si>
    <t>04/03/2024 10:56:15</t>
  </si>
  <si>
    <t>04/03/2024 10:56:19</t>
  </si>
  <si>
    <t>04/03/2024 10:56:20</t>
  </si>
  <si>
    <t>04/03/2024 10:56:21</t>
  </si>
  <si>
    <t xml:space="preserve"> Qui a découvert la source du Nil ?  A)  John Hanning Speke B)  Richard Francis Burton C)  Samuel Baker </t>
  </si>
  <si>
    <t>04/03/2024 10:56:46</t>
  </si>
  <si>
    <t>04/03/2024 10:56:48</t>
  </si>
  <si>
    <t>04/03/2024 10:56:52</t>
  </si>
  <si>
    <t>04/03/2024 10:56:54</t>
  </si>
  <si>
    <t>04/03/2024 10:56:55</t>
  </si>
  <si>
    <t xml:space="preserve"> Qui a découvert la Terre de Feu ?  A)  Ferdinand Magellan B)  Hernando de Magallanes </t>
  </si>
  <si>
    <t>04/03/2024 10:56:56</t>
  </si>
  <si>
    <t>04/03/2024 10:56:57</t>
  </si>
  <si>
    <t>04/03/2024 10:57:01</t>
  </si>
  <si>
    <t>04/03/2024 10:57:02</t>
  </si>
  <si>
    <t>04/03/2024 10:57:03</t>
  </si>
  <si>
    <t>ANSWERS</t>
  </si>
  <si>
    <t xml:space="preserve"> Average duration</t>
  </si>
  <si>
    <t xml:space="preserve"> Average cost</t>
  </si>
  <si>
    <t>Correct JSON returned</t>
  </si>
  <si>
    <t>Question ok ?</t>
  </si>
  <si>
    <t>Question AND Chunks ok ?</t>
  </si>
  <si>
    <t>Docs source</t>
  </si>
  <si>
    <t>Docs + page source</t>
  </si>
  <si>
    <t>Language: fr</t>
  </si>
  <si>
    <t>Language: en</t>
  </si>
  <si>
    <t>AUTO EVALUATION</t>
  </si>
  <si>
    <t>Nb answers w/o hallus</t>
  </si>
  <si>
    <t>Average score</t>
  </si>
  <si>
    <t>]0; 1[</t>
  </si>
  <si>
    <t>HEADER_SIZE</t>
  </si>
  <si>
    <t>&lt;- These values are constants</t>
  </si>
  <si>
    <t>QUESTION_COL</t>
  </si>
  <si>
    <t>&lt;- These values are offset from $A$1</t>
  </si>
  <si>
    <t>CHUNK_COL</t>
  </si>
  <si>
    <t>FACT_COL</t>
  </si>
  <si>
    <t>LLM_COL</t>
  </si>
  <si>
    <t>COST</t>
  </si>
  <si>
    <t>DURATION</t>
  </si>
  <si>
    <t>JSON_OK</t>
  </si>
  <si>
    <t>Q_OK</t>
  </si>
  <si>
    <t>CHUNKS_OK</t>
  </si>
  <si>
    <t>LANG</t>
  </si>
  <si>
    <t>NB_DOCS</t>
  </si>
  <si>
    <t>NB_DOCS_AND_PAGES</t>
  </si>
  <si>
    <t>EVAL_AUTO</t>
  </si>
  <si>
    <t>EVAL_HUMAN</t>
  </si>
  <si>
    <t>HALLUS</t>
  </si>
  <si>
    <t>NB_LLMS</t>
  </si>
  <si>
    <t>NB_QUESTIONS</t>
  </si>
  <si>
    <t>NB_FACTS</t>
  </si>
  <si>
    <t>BLOCK_SIZE</t>
  </si>
  <si>
    <t>NB_ROWS</t>
  </si>
  <si>
    <t>Afrique</t>
  </si>
  <si>
    <t>Afique du Sud</t>
  </si>
  <si>
    <t>Allemagne</t>
  </si>
  <si>
    <t>Allemagne-US</t>
  </si>
  <si>
    <t>US</t>
  </si>
  <si>
    <t>US-UK</t>
  </si>
  <si>
    <t>UK</t>
  </si>
  <si>
    <t>Autriche</t>
  </si>
  <si>
    <t>Autriche-US</t>
  </si>
  <si>
    <t>Azerbaïdjan</t>
  </si>
  <si>
    <t>Bahamas</t>
  </si>
  <si>
    <t>Belgique</t>
  </si>
  <si>
    <t>Chine</t>
  </si>
  <si>
    <t>Ecosse</t>
  </si>
  <si>
    <t>Egypte</t>
  </si>
  <si>
    <t>Espagne</t>
  </si>
  <si>
    <t>Éthiopie</t>
  </si>
  <si>
    <t>France</t>
  </si>
  <si>
    <t>France-UK</t>
  </si>
  <si>
    <t>Hongrie</t>
  </si>
  <si>
    <t>Irak</t>
  </si>
  <si>
    <t>Iran</t>
  </si>
  <si>
    <t>Irlande</t>
  </si>
  <si>
    <t>Islande</t>
  </si>
  <si>
    <t>Italie</t>
  </si>
  <si>
    <t>Italie-UK</t>
  </si>
  <si>
    <t>Italie-France</t>
  </si>
  <si>
    <t>Italie-US</t>
  </si>
  <si>
    <t>Kazakhstan</t>
  </si>
  <si>
    <t>Pays-bas</t>
  </si>
  <si>
    <t>Nouvelle-Zélande</t>
  </si>
  <si>
    <t>Norvège</t>
  </si>
  <si>
    <t>Pologne</t>
  </si>
  <si>
    <t>République Dominicaine</t>
  </si>
  <si>
    <t>Royaume-Uni</t>
  </si>
  <si>
    <t>Russie</t>
  </si>
  <si>
    <t>Russie-US</t>
  </si>
  <si>
    <t>Serbie-US</t>
  </si>
  <si>
    <t>Suède</t>
  </si>
  <si>
    <t>Syrie</t>
  </si>
  <si>
    <t>Code</t>
  </si>
  <si>
    <t>ANSWER_COL</t>
  </si>
  <si>
    <t/>
  </si>
  <si>
    <t>Portugal</t>
  </si>
  <si>
    <t>CODE_COL</t>
  </si>
  <si>
    <t>EU</t>
  </si>
  <si>
    <t>EU-US</t>
  </si>
  <si>
    <t>NA</t>
  </si>
  <si>
    <t>ASIA</t>
  </si>
  <si>
    <t>AFRICA</t>
  </si>
  <si>
    <t>M-EAST</t>
  </si>
  <si>
    <t>OCEANIA</t>
  </si>
  <si>
    <t>ASIA-US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</si>
</sst>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&quot; s&quot;"/>
    <numFmt numFmtId="165" formatCode="0.000&quot; $&quot;"/>
    <numFmt numFmtId="166" formatCode="0.00&quot;s&quot;"/>
    <numFmt numFmtId="167" formatCode="dd/mm/yyyy\ hh:mm:ss"/>
    <numFmt numFmtId="168" formatCode="\$#,##0.000"/>
    <numFmt numFmtId="169" formatCode="&quot;Nb questions: &quot;0"/>
    <numFmt numFmtId="170" formatCode="&quot;Nb facts: &quot;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/>
  </cellStyleXfs>
  <cellXfs count="31">
    <xf numFmtId="0" fontId="0" fillId="0" borderId="0" xfId="0"/>
    <xf numFmtId="0" fontId="1" fillId="0" borderId="0" xfId="0" applyFont="1"/>
    <xf numFmtId="9" fontId="2" fillId="0" borderId="0" xfId="1"/>
    <xf numFmtId="164" fontId="2" fillId="0" borderId="0" xfId="1" applyNumberFormat="1"/>
    <xf numFmtId="165" fontId="2" fillId="0" borderId="0" xfId="1" applyNumberFormat="1"/>
    <xf numFmtId="0" fontId="2" fillId="0" borderId="0" xfId="1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166" fontId="0" fillId="0" borderId="0" xfId="0" applyNumberFormat="1"/>
    <xf numFmtId="167" fontId="0" fillId="0" borderId="0" xfId="0" applyNumberFormat="1"/>
    <xf numFmtId="168" fontId="1" fillId="0" borderId="0" xfId="0" applyNumberFormat="1" applyFont="1" applyAlignment="1">
      <alignment horizontal="centerContinuous"/>
    </xf>
    <xf numFmtId="168" fontId="1" fillId="0" borderId="0" xfId="0" applyNumberFormat="1" applyFont="1"/>
    <xf numFmtId="168" fontId="0" fillId="0" borderId="0" xfId="0" applyNumberFormat="1"/>
    <xf numFmtId="166" fontId="1" fillId="0" borderId="0" xfId="0" applyNumberFormat="1" applyFont="1" applyAlignment="1">
      <alignment horizontal="centerContinuous"/>
    </xf>
    <xf numFmtId="166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1" fillId="0" borderId="0" xfId="0" applyNumberFormat="1" applyFont="1"/>
    <xf numFmtId="0" fontId="3" fillId="0" borderId="0" xfId="0" applyFont="1"/>
    <xf numFmtId="169" fontId="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17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horizontal="center" vertical="top"/>
    </xf>
    <xf numFmtId="9" fontId="4" fillId="0" borderId="0" xfId="1" applyFont="1"/>
    <xf numFmtId="1" fontId="2" fillId="0" borderId="0" xfId="1" applyNumberFormat="1"/>
    <xf numFmtId="0" fontId="4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1"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time / cost</a:t>
            </a:r>
            <a:endParaRPr lang="fr-FR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Stats!$A$3</c:f>
              <c:strCache>
                <c:ptCount val="1"/>
                <c:pt idx="0">
                  <c:v> Average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337D-4C69-82E6-CFE749B02CF4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337D-4C69-82E6-CFE749B02CF4}"/>
              </c:ext>
            </c:extLst>
          </c:dPt>
          <c:dPt>
            <c:idx val="2"/>
            <c:invertIfNegative val="0"/>
            <c:bubble3D val="0"/>
            <c:spPr>
              <a:solidFill>
                <a:srgbClr val="4285F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337D-4C69-82E6-CFE749B02CF4}"/>
              </c:ext>
            </c:extLst>
          </c:dPt>
          <c:dPt>
            <c:idx val="3"/>
            <c:invertIfNegative val="0"/>
            <c:bubble3D val="0"/>
            <c:spPr>
              <a:solidFill>
                <a:srgbClr val="F9F5E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337D-4C69-82E6-CFE749B02CF4}"/>
              </c:ext>
            </c:extLst>
          </c:dPt>
          <c:dPt>
            <c:idx val="4"/>
            <c:invertIfNegative val="0"/>
            <c:bubble3D val="0"/>
            <c:spPr>
              <a:solidFill>
                <a:srgbClr val="F7C800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337D-4C69-82E6-CFE749B02CF4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Stats!$B$2:$G$2</c:f>
              <c:strCache>
                <c:ptCount val="6"/>
                <c:pt idx="0">
                  <c:v>gpt-4</c:v>
                </c:pt>
                <c:pt idx="1">
                  <c:v>gpt-3.5-turbo</c:v>
                </c:pt>
                <c:pt idx="2">
                  <c:v>gemini-pro</c:v>
                </c:pt>
                <c:pt idx="3">
                  <c:v>claude-2.1</c:v>
                </c:pt>
                <c:pt idx="4">
                  <c:v>mistral/mistral-large-latest</c:v>
                </c:pt>
                <c:pt idx="5">
                  <c:v>command-nightly</c:v>
                </c:pt>
              </c:strCache>
            </c:strRef>
          </c:cat>
          <c:val>
            <c:numRef>
              <c:f>Stats!$B$3:$G$3</c:f>
              <c:numCache>
                <c:formatCode>0.0" s"</c:formatCode>
                <c:ptCount val="6"/>
                <c:pt idx="0">
                  <c:v>0.89516694623655957</c:v>
                </c:pt>
                <c:pt idx="1">
                  <c:v>0.83670617204301068</c:v>
                </c:pt>
                <c:pt idx="2">
                  <c:v>2.7084572580645148</c:v>
                </c:pt>
                <c:pt idx="3">
                  <c:v>1.5473728387096775</c:v>
                </c:pt>
                <c:pt idx="4">
                  <c:v>0.76663911827956988</c:v>
                </c:pt>
                <c:pt idx="5">
                  <c:v>0.316301376344086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37D-4C69-82E6-CFE749B02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2586560"/>
        <c:axId val="337797616"/>
      </c:barChart>
      <c:lineChart>
        <c:grouping val="standard"/>
        <c:varyColors val="0"/>
        <c:ser>
          <c:idx val="1"/>
          <c:order val="1"/>
          <c:tx>
            <c:strRef>
              <c:f>Stats!$A$4</c:f>
              <c:strCache>
                <c:ptCount val="1"/>
                <c:pt idx="0">
                  <c:v> Average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Stats!$B$2:$G$2</c:f>
              <c:strCache>
                <c:ptCount val="6"/>
                <c:pt idx="0">
                  <c:v>gpt-4</c:v>
                </c:pt>
                <c:pt idx="1">
                  <c:v>gpt-3.5-turbo</c:v>
                </c:pt>
                <c:pt idx="2">
                  <c:v>gemini-pro</c:v>
                </c:pt>
                <c:pt idx="3">
                  <c:v>claude-2.1</c:v>
                </c:pt>
                <c:pt idx="4">
                  <c:v>mistral/mistral-large-latest</c:v>
                </c:pt>
                <c:pt idx="5">
                  <c:v>command-nightly</c:v>
                </c:pt>
              </c:strCache>
            </c:strRef>
          </c:cat>
          <c:val>
            <c:numRef>
              <c:f>Stats!$B$4:$G$4</c:f>
              <c:numCache>
                <c:formatCode>0.000" $"</c:formatCode>
                <c:ptCount val="6"/>
                <c:pt idx="0">
                  <c:v>1.9025806451612899E-3</c:v>
                </c:pt>
                <c:pt idx="1">
                  <c:v>3.332258064516129E-5</c:v>
                </c:pt>
                <c:pt idx="2">
                  <c:v>1.1518817204301079E-5</c:v>
                </c:pt>
                <c:pt idx="3">
                  <c:v>4.6486021505376331E-4</c:v>
                </c:pt>
                <c:pt idx="4">
                  <c:v>8.6735483870967753E-4</c:v>
                </c:pt>
                <c:pt idx="5">
                  <c:v>7.3451612903225759E-4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37D-4C69-82E6-CFE749B02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213600"/>
        <c:axId val="1921073232"/>
      </c:lineChart>
      <c:catAx>
        <c:axId val="33258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797616"/>
        <c:crosses val="autoZero"/>
        <c:auto val="1"/>
        <c:lblAlgn val="ctr"/>
        <c:lblOffset val="100"/>
        <c:noMultiLvlLbl val="0"/>
      </c:catAx>
      <c:valAx>
        <c:axId val="3377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&quot; s&quot;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586560"/>
        <c:crosses val="autoZero"/>
        <c:crossBetween val="between"/>
      </c:valAx>
      <c:catAx>
        <c:axId val="160213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1073232"/>
        <c:crosses val="autoZero"/>
        <c:auto val="1"/>
        <c:lblAlgn val="ctr"/>
        <c:lblOffset val="100"/>
        <c:noMultiLvlLbl val="0"/>
      </c:catAx>
      <c:valAx>
        <c:axId val="1921073232"/>
        <c:scaling>
          <c:orientation val="minMax"/>
        </c:scaling>
        <c:delete val="0"/>
        <c:axPos val="r"/>
        <c:numFmt formatCode="0.000&quot; $&quot;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213600"/>
        <c:crosses val="max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342906</xdr:colOff>
      <xdr:row>2</xdr:row>
      <xdr:rowOff>68586</xdr:rowOff>
    </xdr:from>
    <xdr:to>
      <xdr:col>19</xdr:col>
      <xdr:colOff>121920</xdr:colOff>
      <xdr:row>14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5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5" sqref="A15"/>
    </sheetView>
  </sheetViews>
  <sheetFormatPr defaultRowHeight="14.4" outlineLevelCol="1" x14ac:dyDescent="0.3"/>
  <cols>
    <col min="1" max="1" width="3" bestFit="1" customWidth="1"/>
    <col min="2" max="2" width="24.6640625" customWidth="1"/>
    <col min="3" max="4" width="8.88671875" style="7" customWidth="1"/>
    <col min="5" max="5" width="8.88671875" customWidth="1" outlineLevel="1"/>
    <col min="6" max="6" width="8.88671875" style="14" customWidth="1" outlineLevel="1"/>
    <col min="7" max="7" width="8.88671875" style="10" customWidth="1" outlineLevel="1"/>
    <col min="8" max="8" width="8.88671875" style="11" customWidth="1" outlineLevel="1"/>
    <col min="9" max="9" width="8.88671875" style="7" customWidth="1"/>
    <col min="11" max="11" width="7.21875" style="14" customWidth="1" outlineLevel="1"/>
    <col min="12" max="12" width="8.88671875" style="10" customWidth="1" outlineLevel="1"/>
    <col min="13" max="13" width="11.5546875" style="11" customWidth="1" outlineLevel="1"/>
    <col min="14" max="18" width="7.77734375" style="11" customWidth="1" outlineLevel="1"/>
    <col min="19" max="19" width="2.6640625" style="11" customWidth="1" outlineLevel="1"/>
    <col min="20" max="20" width="7.77734375" style="11" customWidth="1" outlineLevel="1"/>
    <col min="21" max="21" width="2.5546875" style="11" customWidth="1" outlineLevel="1"/>
    <col min="22" max="22" width="4.77734375" customWidth="1"/>
    <col min="23" max="23" width="4.77734375" customWidth="1" outlineLevel="1"/>
    <col min="24" max="24" width="8.88671875" customWidth="1" outlineLevel="1"/>
    <col min="25" max="27" width="4.77734375" customWidth="1"/>
  </cols>
  <sheetData>
    <row r="1" spans="1:29" s="1" customFormat="1" x14ac:dyDescent="0.3">
      <c r="A1" s="8"/>
      <c r="B1" s="8" t="s">
        <v>0</v>
      </c>
      <c r="C1" s="6" t="s">
        <v>1</v>
      </c>
      <c r="D1" s="9" t="s">
        <v>2</v>
      </c>
      <c r="E1" s="8"/>
      <c r="F1" s="12"/>
      <c r="G1" s="15"/>
      <c r="H1" s="17"/>
      <c r="I1" s="6" t="s">
        <v>3</v>
      </c>
      <c r="K1" s="13"/>
      <c r="L1" s="16"/>
      <c r="M1" s="18"/>
      <c r="N1" s="18"/>
      <c r="O1" s="18"/>
      <c r="P1" s="18"/>
      <c r="Q1" s="18"/>
      <c r="R1" s="18"/>
      <c r="S1" s="18"/>
      <c r="T1" s="18"/>
      <c r="U1" s="18"/>
      <c r="V1" s="19" t="s">
        <v>4</v>
      </c>
      <c r="AC1" s="1">
        <f>COLUMN(AC1)</f>
        <v>29</v>
      </c>
    </row>
    <row r="2" spans="1:29" s="1" customFormat="1" x14ac:dyDescent="0.3">
      <c r="A2" s="1" t="s">
        <v>5</v>
      </c>
      <c r="B2" s="1" t="s">
        <v>6</v>
      </c>
      <c r="C2" s="6" t="s">
        <v>6</v>
      </c>
      <c r="D2" s="6" t="s">
        <v>6</v>
      </c>
      <c r="E2" s="1" t="s">
        <v>7</v>
      </c>
      <c r="F2" s="13" t="s">
        <v>8</v>
      </c>
      <c r="G2" s="16" t="s">
        <v>9</v>
      </c>
      <c r="H2" s="18" t="s">
        <v>10</v>
      </c>
      <c r="I2" s="6" t="s">
        <v>6</v>
      </c>
      <c r="J2" s="1" t="s">
        <v>11</v>
      </c>
      <c r="K2" s="13" t="s">
        <v>8</v>
      </c>
      <c r="L2" s="16" t="s">
        <v>9</v>
      </c>
      <c r="M2" s="18" t="s">
        <v>10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/>
      <c r="T2" s="18" t="s">
        <v>17</v>
      </c>
      <c r="U2" s="18"/>
      <c r="V2" s="1" t="s">
        <v>18</v>
      </c>
      <c r="W2" s="1" t="s">
        <v>19</v>
      </c>
      <c r="X2" s="1" t="s">
        <v>6</v>
      </c>
      <c r="Y2" s="1" t="s">
        <v>20</v>
      </c>
      <c r="Z2" s="1" t="s">
        <v>21</v>
      </c>
      <c r="AA2" s="1" t="s">
        <v>22</v>
      </c>
      <c r="AC2" s="1" t="s">
        <v>632</v>
      </c>
    </row>
    <row r="3" spans="1:29" x14ac:dyDescent="0.3">
      <c r="A3">
        <v>1</v>
      </c>
      <c r="B3" t="s">
        <v>23</v>
      </c>
      <c r="I3" s="7" t="s">
        <v>24</v>
      </c>
      <c r="J3" s="14" t="s">
        <v>25</v>
      </c>
      <c r="K3" s="14">
        <v>1.92E-3</v>
      </c>
      <c r="L3" s="10">
        <v>0.81606800000000002</v>
      </c>
      <c r="M3" s="11" t="s">
        <v>26</v>
      </c>
      <c r="S3" t="str">
        <f t="shared" ref="S3:S66" si="0">IF(R3="", "", IF(R3="[]", 0, LEN(R3)-LEN(SUBSTITUTE(R3,",",""))+1))</f>
        <v/>
      </c>
      <c r="U3" t="str">
        <f t="shared" ref="U3:U66" si="1">IF(T3="", "", IF(T3="[]", 0, LEN(T3)-LEN(SUBSTITUTE(T3,",",""))+1))</f>
        <v/>
      </c>
      <c r="AC3" t="str">
        <f ca="1">IF(I3="", "", OFFSET(ANS_MATRIX, INT((ROW(A1)-1)/BLOCK_SIZE), CODE(I3)-65, 1, 1))</f>
        <v>US</v>
      </c>
    </row>
    <row r="4" spans="1:29" x14ac:dyDescent="0.3">
      <c r="I4" s="7" t="s">
        <v>24</v>
      </c>
      <c r="J4" s="14" t="s">
        <v>27</v>
      </c>
      <c r="K4" s="14">
        <v>3.15E-5</v>
      </c>
      <c r="L4" s="10">
        <v>0.54179699999999997</v>
      </c>
      <c r="M4" s="11" t="s">
        <v>26</v>
      </c>
      <c r="S4" t="str">
        <f t="shared" si="0"/>
        <v/>
      </c>
      <c r="U4" t="str">
        <f t="shared" si="1"/>
        <v/>
      </c>
      <c r="AC4" t="str">
        <f ca="1">IF(I4="", "", OFFSET(ANS_MATRIX, INT((ROW(A2)-1)/BLOCK_SIZE), CODE(I4)-65, 1, 1))</f>
        <v>US</v>
      </c>
    </row>
    <row r="5" spans="1:29" x14ac:dyDescent="0.3">
      <c r="I5" s="7" t="s">
        <v>24</v>
      </c>
      <c r="J5" s="14" t="s">
        <v>28</v>
      </c>
      <c r="K5" s="14">
        <v>1.2E-5</v>
      </c>
      <c r="L5" s="10">
        <v>14.827215000000001</v>
      </c>
      <c r="M5" s="11" t="s">
        <v>29</v>
      </c>
      <c r="S5" t="str">
        <f t="shared" si="0"/>
        <v/>
      </c>
      <c r="U5" t="str">
        <f t="shared" si="1"/>
        <v/>
      </c>
      <c r="AC5" t="str">
        <f ca="1">IF(I5="", "", OFFSET(ANS_MATRIX, INT((ROW(A3)-1)/BLOCK_SIZE), CODE(I5)-65, 1, 1))</f>
        <v>US</v>
      </c>
    </row>
    <row r="6" spans="1:29" x14ac:dyDescent="0.3">
      <c r="E6" s="11"/>
      <c r="I6" s="7" t="s">
        <v>24</v>
      </c>
      <c r="J6" s="14" t="s">
        <v>30</v>
      </c>
      <c r="K6" s="14">
        <v>4.6399999999999989E-4</v>
      </c>
      <c r="L6" s="10">
        <v>3.3167689999999999</v>
      </c>
      <c r="M6" s="11" t="s">
        <v>31</v>
      </c>
      <c r="S6" t="str">
        <f t="shared" si="0"/>
        <v/>
      </c>
      <c r="U6" t="str">
        <f t="shared" si="1"/>
        <v/>
      </c>
      <c r="AC6" t="str">
        <f ca="1">IF(I6="", "", OFFSET(ANS_MATRIX, INT((ROW(A4)-1)/BLOCK_SIZE), CODE(I6)-65, 1, 1))</f>
        <v>US</v>
      </c>
    </row>
    <row r="7" spans="1:29" x14ac:dyDescent="0.3">
      <c r="I7" s="7" t="s">
        <v>24</v>
      </c>
      <c r="J7" s="14" t="s">
        <v>32</v>
      </c>
      <c r="K7" s="14">
        <v>6.2399999999999999E-4</v>
      </c>
      <c r="L7" s="10">
        <v>0.34279700000000002</v>
      </c>
      <c r="M7" s="11" t="s">
        <v>33</v>
      </c>
      <c r="S7" t="str">
        <f t="shared" si="0"/>
        <v/>
      </c>
      <c r="U7" t="str">
        <f t="shared" si="1"/>
        <v/>
      </c>
      <c r="AC7" t="str">
        <f ca="1">IF(I7="", "", OFFSET(ANS_MATRIX, INT((ROW(A5)-1)/BLOCK_SIZE), CODE(I7)-65, 1, 1))</f>
        <v>US</v>
      </c>
    </row>
    <row r="8" spans="1:29" x14ac:dyDescent="0.3">
      <c r="I8" s="7" t="s">
        <v>24</v>
      </c>
      <c r="J8" s="14" t="s">
        <v>34</v>
      </c>
      <c r="K8" s="14">
        <v>7.5000000000000002E-4</v>
      </c>
      <c r="L8" s="10">
        <v>0.301479</v>
      </c>
      <c r="M8" s="11" t="s">
        <v>33</v>
      </c>
      <c r="S8" t="str">
        <f t="shared" si="0"/>
        <v/>
      </c>
      <c r="U8" t="str">
        <f t="shared" si="1"/>
        <v/>
      </c>
      <c r="AC8" t="str">
        <f ca="1">IF(I8="", "", OFFSET(ANS_MATRIX, INT((ROW(A6)-1)/BLOCK_SIZE), CODE(I8)-65, 1, 1))</f>
        <v>US</v>
      </c>
    </row>
    <row r="9" spans="1:29" x14ac:dyDescent="0.3">
      <c r="J9" s="14"/>
      <c r="S9" t="str">
        <f t="shared" si="0"/>
        <v/>
      </c>
      <c r="U9" t="str">
        <f t="shared" si="1"/>
        <v/>
      </c>
      <c r="AC9" t="str">
        <f ca="1">IF(I9="", "", OFFSET(ANS_MATRIX, INT((ROW(A7)-1)/BLOCK_SIZE), CODE(I9)-65, 1, 1))</f>
        <v/>
      </c>
    </row>
    <row r="10" spans="1:29" x14ac:dyDescent="0.3">
      <c r="A10">
        <v>2</v>
      </c>
      <c r="B10" t="s">
        <v>35</v>
      </c>
      <c r="I10" s="7" t="s">
        <v>24</v>
      </c>
      <c r="J10" s="14" t="s">
        <v>25</v>
      </c>
      <c r="K10" s="14">
        <v>1.65E-3</v>
      </c>
      <c r="L10" s="10">
        <v>0.74255499999999997</v>
      </c>
      <c r="M10" s="11" t="s">
        <v>36</v>
      </c>
      <c r="S10" t="str">
        <f t="shared" si="0"/>
        <v/>
      </c>
      <c r="U10" t="str">
        <f t="shared" si="1"/>
        <v/>
      </c>
      <c r="AC10" t="str">
        <f ca="1">IF(I10="", "", OFFSET(ANS_MATRIX, INT((ROW(A8)-1)/BLOCK_SIZE), CODE(I10)-65, 1, 1))</f>
        <v>France</v>
      </c>
    </row>
    <row r="11" spans="1:29" x14ac:dyDescent="0.3">
      <c r="I11" s="7" t="s">
        <v>24</v>
      </c>
      <c r="J11" s="14" t="s">
        <v>27</v>
      </c>
      <c r="K11" s="14">
        <v>2.6999999999999999E-5</v>
      </c>
      <c r="L11" s="10">
        <v>0.97499199999999997</v>
      </c>
      <c r="M11" s="11" t="s">
        <v>37</v>
      </c>
      <c r="S11" t="str">
        <f t="shared" si="0"/>
        <v/>
      </c>
      <c r="U11" t="str">
        <f t="shared" si="1"/>
        <v/>
      </c>
      <c r="AC11" t="str">
        <f ca="1">IF(I11="", "", OFFSET(ANS_MATRIX, INT((ROW(A9)-1)/BLOCK_SIZE), CODE(I11)-65, 1, 1))</f>
        <v>France</v>
      </c>
    </row>
    <row r="12" spans="1:29" x14ac:dyDescent="0.3">
      <c r="I12" s="7" t="s">
        <v>24</v>
      </c>
      <c r="J12" s="14" t="s">
        <v>28</v>
      </c>
      <c r="K12" s="14">
        <v>9.9999999999999991E-6</v>
      </c>
      <c r="L12" s="10">
        <v>2.201565</v>
      </c>
      <c r="M12" s="11" t="s">
        <v>38</v>
      </c>
      <c r="S12" t="str">
        <f t="shared" si="0"/>
        <v/>
      </c>
      <c r="U12" t="str">
        <f t="shared" si="1"/>
        <v/>
      </c>
      <c r="AC12" t="str">
        <f ca="1">IF(I12="", "", OFFSET(ANS_MATRIX, INT((ROW(A10)-1)/BLOCK_SIZE), CODE(I12)-65, 1, 1))</f>
        <v>France</v>
      </c>
    </row>
    <row r="13" spans="1:29" x14ac:dyDescent="0.3">
      <c r="I13" s="7" t="s">
        <v>24</v>
      </c>
      <c r="J13" s="14" t="s">
        <v>30</v>
      </c>
      <c r="K13" s="14">
        <v>3.9199999999999999E-4</v>
      </c>
      <c r="L13" s="10">
        <v>3.203522</v>
      </c>
      <c r="M13" s="11" t="s">
        <v>39</v>
      </c>
      <c r="S13" t="str">
        <f t="shared" si="0"/>
        <v/>
      </c>
      <c r="U13" t="str">
        <f t="shared" si="1"/>
        <v/>
      </c>
      <c r="AC13" t="str">
        <f ca="1">IF(I13="", "", OFFSET(ANS_MATRIX, INT((ROW(A11)-1)/BLOCK_SIZE), CODE(I13)-65, 1, 1))</f>
        <v>France</v>
      </c>
    </row>
    <row r="14" spans="1:29" x14ac:dyDescent="0.3">
      <c r="I14" s="7" t="s">
        <v>24</v>
      </c>
      <c r="J14" s="14" t="s">
        <v>32</v>
      </c>
      <c r="K14" s="14">
        <v>5.7600000000000001E-4</v>
      </c>
      <c r="L14" s="10">
        <v>0.345495</v>
      </c>
      <c r="M14" s="11" t="s">
        <v>39</v>
      </c>
      <c r="S14" t="str">
        <f t="shared" si="0"/>
        <v/>
      </c>
      <c r="U14" t="str">
        <f t="shared" si="1"/>
        <v/>
      </c>
      <c r="AC14" t="str">
        <f ca="1">IF(I14="", "", OFFSET(ANS_MATRIX, INT((ROW(A12)-1)/BLOCK_SIZE), CODE(I14)-65, 1, 1))</f>
        <v>France</v>
      </c>
    </row>
    <row r="15" spans="1:29" x14ac:dyDescent="0.3">
      <c r="I15" s="7" t="s">
        <v>24</v>
      </c>
      <c r="J15" s="14" t="s">
        <v>34</v>
      </c>
      <c r="K15" s="14">
        <v>6.3000000000000003E-4</v>
      </c>
      <c r="L15" s="10">
        <v>0.30512800000000001</v>
      </c>
      <c r="M15" s="11" t="s">
        <v>39</v>
      </c>
      <c r="S15" t="str">
        <f t="shared" si="0"/>
        <v/>
      </c>
      <c r="U15" t="str">
        <f t="shared" si="1"/>
        <v/>
      </c>
      <c r="AC15" t="str">
        <f ca="1">IF(I15="", "", OFFSET(ANS_MATRIX, INT((ROW(A13)-1)/BLOCK_SIZE), CODE(I15)-65, 1, 1))</f>
        <v>France</v>
      </c>
    </row>
    <row r="16" spans="1:29" x14ac:dyDescent="0.3">
      <c r="J16" s="14"/>
      <c r="S16" t="str">
        <f t="shared" si="0"/>
        <v/>
      </c>
      <c r="U16" t="str">
        <f t="shared" si="1"/>
        <v/>
      </c>
      <c r="AC16" t="str">
        <f ca="1">IF(I16="", "", OFFSET(ANS_MATRIX, INT((ROW(A14)-1)/BLOCK_SIZE), CODE(I16)-65, 1, 1))</f>
        <v/>
      </c>
    </row>
    <row r="17" spans="1:29" x14ac:dyDescent="0.3">
      <c r="A17">
        <v>3</v>
      </c>
      <c r="B17" t="s">
        <v>40</v>
      </c>
      <c r="I17" s="7" t="s">
        <v>24</v>
      </c>
      <c r="J17" s="14" t="s">
        <v>25</v>
      </c>
      <c r="K17" s="14">
        <v>1.92E-3</v>
      </c>
      <c r="L17" s="10">
        <v>1.0708359999999999</v>
      </c>
      <c r="M17" s="11" t="s">
        <v>41</v>
      </c>
      <c r="S17" t="str">
        <f t="shared" si="0"/>
        <v/>
      </c>
      <c r="U17" t="str">
        <f t="shared" si="1"/>
        <v/>
      </c>
      <c r="AC17" t="str">
        <f ca="1">IF(I17="", "", OFFSET(ANS_MATRIX, INT((ROW(A15)-1)/BLOCK_SIZE), CODE(I17)-65, 1, 1))</f>
        <v>UK</v>
      </c>
    </row>
    <row r="18" spans="1:29" x14ac:dyDescent="0.3">
      <c r="I18" s="7" t="s">
        <v>24</v>
      </c>
      <c r="J18" s="14" t="s">
        <v>27</v>
      </c>
      <c r="K18" s="14">
        <v>3.4999999999999997E-5</v>
      </c>
      <c r="L18" s="10">
        <v>1.0449360000000001</v>
      </c>
      <c r="M18" s="11" t="s">
        <v>42</v>
      </c>
      <c r="S18" t="str">
        <f t="shared" si="0"/>
        <v/>
      </c>
      <c r="U18" t="str">
        <f t="shared" si="1"/>
        <v/>
      </c>
      <c r="AC18" t="str">
        <f ca="1">IF(I18="", "", OFFSET(ANS_MATRIX, INT((ROW(A16)-1)/BLOCK_SIZE), CODE(I18)-65, 1, 1))</f>
        <v>UK</v>
      </c>
    </row>
    <row r="19" spans="1:29" x14ac:dyDescent="0.3">
      <c r="I19" s="7" t="s">
        <v>24</v>
      </c>
      <c r="J19" s="14" t="s">
        <v>28</v>
      </c>
      <c r="K19" s="14">
        <v>1.025E-5</v>
      </c>
      <c r="L19" s="10">
        <v>2.4533700000000001</v>
      </c>
      <c r="M19" s="11" t="s">
        <v>43</v>
      </c>
      <c r="S19" t="str">
        <f t="shared" si="0"/>
        <v/>
      </c>
      <c r="U19" t="str">
        <f t="shared" si="1"/>
        <v/>
      </c>
      <c r="AC19" t="str">
        <f ca="1">IF(I19="", "", OFFSET(ANS_MATRIX, INT((ROW(A17)-1)/BLOCK_SIZE), CODE(I19)-65, 1, 1))</f>
        <v>UK</v>
      </c>
    </row>
    <row r="20" spans="1:29" x14ac:dyDescent="0.3">
      <c r="I20" s="7" t="s">
        <v>44</v>
      </c>
      <c r="J20" s="14" t="s">
        <v>30</v>
      </c>
      <c r="K20" s="14">
        <v>4.0000000000000002E-4</v>
      </c>
      <c r="L20" s="10">
        <v>4.2606979999999997</v>
      </c>
      <c r="M20" s="11" t="s">
        <v>45</v>
      </c>
      <c r="S20" t="str">
        <f t="shared" si="0"/>
        <v/>
      </c>
      <c r="U20" t="str">
        <f t="shared" si="1"/>
        <v/>
      </c>
      <c r="AC20" t="str">
        <f ca="1">IF(I20="", "", OFFSET(ANS_MATRIX, INT((ROW(A18)-1)/BLOCK_SIZE), CODE(I20)-65, 1, 1))</f>
        <v>France</v>
      </c>
    </row>
    <row r="21" spans="1:29" x14ac:dyDescent="0.3">
      <c r="I21" s="7" t="s">
        <v>24</v>
      </c>
      <c r="J21" s="14" t="s">
        <v>32</v>
      </c>
      <c r="K21" s="14">
        <v>5.7600000000000001E-4</v>
      </c>
      <c r="L21" s="10">
        <v>0.62783999999999995</v>
      </c>
      <c r="M21" s="11" t="s">
        <v>45</v>
      </c>
      <c r="S21" t="str">
        <f t="shared" si="0"/>
        <v/>
      </c>
      <c r="U21" t="str">
        <f t="shared" si="1"/>
        <v/>
      </c>
      <c r="AC21" t="str">
        <f ca="1">IF(I21="", "", OFFSET(ANS_MATRIX, INT((ROW(A19)-1)/BLOCK_SIZE), CODE(I21)-65, 1, 1))</f>
        <v>UK</v>
      </c>
    </row>
    <row r="22" spans="1:29" x14ac:dyDescent="0.3">
      <c r="I22" s="7" t="s">
        <v>24</v>
      </c>
      <c r="J22" s="14" t="s">
        <v>34</v>
      </c>
      <c r="K22" s="14">
        <v>6.4499999999999996E-4</v>
      </c>
      <c r="L22" s="10">
        <v>0.30741600000000002</v>
      </c>
      <c r="M22" s="11" t="s">
        <v>46</v>
      </c>
      <c r="S22" t="str">
        <f t="shared" si="0"/>
        <v/>
      </c>
      <c r="U22" t="str">
        <f t="shared" si="1"/>
        <v/>
      </c>
      <c r="AC22" t="str">
        <f ca="1">IF(I22="", "", OFFSET(ANS_MATRIX, INT((ROW(A20)-1)/BLOCK_SIZE), CODE(I22)-65, 1, 1))</f>
        <v>UK</v>
      </c>
    </row>
    <row r="23" spans="1:29" x14ac:dyDescent="0.3">
      <c r="J23" s="14"/>
      <c r="S23" t="str">
        <f t="shared" si="0"/>
        <v/>
      </c>
      <c r="U23" t="str">
        <f t="shared" si="1"/>
        <v/>
      </c>
      <c r="AC23" t="str">
        <f ca="1">IF(I23="", "", OFFSET(ANS_MATRIX, INT((ROW(A21)-1)/BLOCK_SIZE), CODE(I23)-65, 1, 1))</f>
        <v/>
      </c>
    </row>
    <row r="24" spans="1:29" x14ac:dyDescent="0.3">
      <c r="A24">
        <v>4</v>
      </c>
      <c r="B24" t="s">
        <v>47</v>
      </c>
      <c r="I24" s="7" t="s">
        <v>44</v>
      </c>
      <c r="J24" s="14" t="s">
        <v>25</v>
      </c>
      <c r="K24" s="14">
        <v>1.8E-3</v>
      </c>
      <c r="L24" s="10">
        <v>1.008513</v>
      </c>
      <c r="M24" s="11" t="s">
        <v>48</v>
      </c>
      <c r="S24" t="str">
        <f t="shared" si="0"/>
        <v/>
      </c>
      <c r="U24" t="str">
        <f t="shared" si="1"/>
        <v/>
      </c>
      <c r="AC24" t="str">
        <f ca="1">IF(I24="", "", OFFSET(ANS_MATRIX, INT((ROW(A22)-1)/BLOCK_SIZE), CODE(I24)-65, 1, 1))</f>
        <v>France</v>
      </c>
    </row>
    <row r="25" spans="1:29" x14ac:dyDescent="0.3">
      <c r="I25" s="7" t="s">
        <v>44</v>
      </c>
      <c r="J25" s="14" t="s">
        <v>27</v>
      </c>
      <c r="K25" s="14">
        <v>2.9499999999999999E-5</v>
      </c>
      <c r="L25" s="10">
        <v>1.0353619999999999</v>
      </c>
      <c r="M25" s="11" t="s">
        <v>49</v>
      </c>
      <c r="S25" t="str">
        <f t="shared" si="0"/>
        <v/>
      </c>
      <c r="U25" t="str">
        <f t="shared" si="1"/>
        <v/>
      </c>
      <c r="AC25" t="str">
        <f ca="1">IF(I25="", "", OFFSET(ANS_MATRIX, INT((ROW(A23)-1)/BLOCK_SIZE), CODE(I25)-65, 1, 1))</f>
        <v>France</v>
      </c>
    </row>
    <row r="26" spans="1:29" x14ac:dyDescent="0.3">
      <c r="I26" s="7" t="s">
        <v>44</v>
      </c>
      <c r="J26" s="14" t="s">
        <v>28</v>
      </c>
      <c r="K26" s="14">
        <v>1.15E-5</v>
      </c>
      <c r="L26" s="10">
        <v>2.501115</v>
      </c>
      <c r="M26" s="11" t="s">
        <v>50</v>
      </c>
      <c r="S26" t="str">
        <f t="shared" si="0"/>
        <v/>
      </c>
      <c r="U26" t="str">
        <f t="shared" si="1"/>
        <v/>
      </c>
      <c r="AC26" t="str">
        <f ca="1">IF(I26="", "", OFFSET(ANS_MATRIX, INT((ROW(A24)-1)/BLOCK_SIZE), CODE(I26)-65, 1, 1))</f>
        <v>France</v>
      </c>
    </row>
    <row r="27" spans="1:29" x14ac:dyDescent="0.3">
      <c r="I27" s="7" t="s">
        <v>44</v>
      </c>
      <c r="J27" s="14" t="s">
        <v>30</v>
      </c>
      <c r="K27" s="14">
        <v>4.3199999999999998E-4</v>
      </c>
      <c r="L27" s="10">
        <v>4.562271</v>
      </c>
      <c r="M27" s="11" t="s">
        <v>51</v>
      </c>
      <c r="S27" t="str">
        <f t="shared" si="0"/>
        <v/>
      </c>
      <c r="U27" t="str">
        <f t="shared" si="1"/>
        <v/>
      </c>
      <c r="AC27" t="str">
        <f ca="1">IF(I27="", "", OFFSET(ANS_MATRIX, INT((ROW(A25)-1)/BLOCK_SIZE), CODE(I27)-65, 1, 1))</f>
        <v>France</v>
      </c>
    </row>
    <row r="28" spans="1:29" x14ac:dyDescent="0.3">
      <c r="I28" s="7" t="s">
        <v>44</v>
      </c>
      <c r="J28" s="14" t="s">
        <v>32</v>
      </c>
      <c r="K28" s="14">
        <v>8.1599999999999999E-4</v>
      </c>
      <c r="L28" s="10">
        <v>0.92847199999999996</v>
      </c>
      <c r="M28" s="11" t="s">
        <v>52</v>
      </c>
      <c r="S28" t="str">
        <f t="shared" si="0"/>
        <v/>
      </c>
      <c r="U28" t="str">
        <f t="shared" si="1"/>
        <v/>
      </c>
      <c r="AC28" t="str">
        <f ca="1">IF(I28="", "", OFFSET(ANS_MATRIX, INT((ROW(A26)-1)/BLOCK_SIZE), CODE(I28)-65, 1, 1))</f>
        <v>France</v>
      </c>
    </row>
    <row r="29" spans="1:29" x14ac:dyDescent="0.3">
      <c r="I29" s="7" t="s">
        <v>24</v>
      </c>
      <c r="J29" s="14" t="s">
        <v>34</v>
      </c>
      <c r="K29" s="14">
        <v>7.0500000000000001E-4</v>
      </c>
      <c r="L29" s="10">
        <v>1.2101170000000001</v>
      </c>
      <c r="M29" s="11" t="s">
        <v>53</v>
      </c>
      <c r="S29" t="str">
        <f t="shared" si="0"/>
        <v/>
      </c>
      <c r="U29" t="str">
        <f t="shared" si="1"/>
        <v/>
      </c>
      <c r="AC29" t="str">
        <f ca="1">IF(I29="", "", OFFSET(ANS_MATRIX, INT((ROW(A27)-1)/BLOCK_SIZE), CODE(I29)-65, 1, 1))</f>
        <v>Ecosse</v>
      </c>
    </row>
    <row r="30" spans="1:29" x14ac:dyDescent="0.3">
      <c r="J30" s="14"/>
      <c r="S30" t="str">
        <f t="shared" si="0"/>
        <v/>
      </c>
      <c r="U30" t="str">
        <f t="shared" si="1"/>
        <v/>
      </c>
      <c r="AC30" t="str">
        <f ca="1">IF(I30="", "", OFFSET(ANS_MATRIX, INT((ROW(A28)-1)/BLOCK_SIZE), CODE(I30)-65, 1, 1))</f>
        <v/>
      </c>
    </row>
    <row r="31" spans="1:29" x14ac:dyDescent="0.3">
      <c r="A31">
        <v>5</v>
      </c>
      <c r="B31" t="s">
        <v>54</v>
      </c>
      <c r="I31" s="7" t="s">
        <v>24</v>
      </c>
      <c r="J31" s="14" t="s">
        <v>25</v>
      </c>
      <c r="K31" s="14">
        <v>1.7099999999999999E-3</v>
      </c>
      <c r="L31" s="10">
        <v>0.83783099999999999</v>
      </c>
      <c r="M31" s="11" t="s">
        <v>55</v>
      </c>
      <c r="S31" t="str">
        <f t="shared" si="0"/>
        <v/>
      </c>
      <c r="U31" t="str">
        <f t="shared" si="1"/>
        <v/>
      </c>
      <c r="AC31" t="str">
        <f ca="1">IF(I31="", "", OFFSET(ANS_MATRIX, INT((ROW(A29)-1)/BLOCK_SIZE), CODE(I31)-65, 1, 1))</f>
        <v>France</v>
      </c>
    </row>
    <row r="32" spans="1:29" x14ac:dyDescent="0.3">
      <c r="I32" s="7" t="s">
        <v>24</v>
      </c>
      <c r="J32" s="14" t="s">
        <v>27</v>
      </c>
      <c r="K32" s="14">
        <v>2.8E-5</v>
      </c>
      <c r="L32" s="10">
        <v>0.70369400000000004</v>
      </c>
      <c r="M32" s="11" t="s">
        <v>56</v>
      </c>
      <c r="S32" t="str">
        <f t="shared" si="0"/>
        <v/>
      </c>
      <c r="U32" t="str">
        <f t="shared" si="1"/>
        <v/>
      </c>
      <c r="AC32" t="str">
        <f ca="1">IF(I32="", "", OFFSET(ANS_MATRIX, INT((ROW(A30)-1)/BLOCK_SIZE), CODE(I32)-65, 1, 1))</f>
        <v>France</v>
      </c>
    </row>
    <row r="33" spans="1:29" x14ac:dyDescent="0.3">
      <c r="I33" s="7" t="s">
        <v>44</v>
      </c>
      <c r="J33" s="14" t="s">
        <v>28</v>
      </c>
      <c r="K33" s="14">
        <v>1.075E-5</v>
      </c>
      <c r="L33" s="10">
        <v>2.3525399999999999</v>
      </c>
      <c r="M33" s="11" t="s">
        <v>57</v>
      </c>
      <c r="S33" t="str">
        <f t="shared" si="0"/>
        <v/>
      </c>
      <c r="U33" t="str">
        <f t="shared" si="1"/>
        <v/>
      </c>
      <c r="AC33" t="str">
        <f ca="1">IF(I33="", "", OFFSET(ANS_MATRIX, INT((ROW(A31)-1)/BLOCK_SIZE), CODE(I33)-65, 1, 1))</f>
        <v>UK</v>
      </c>
    </row>
    <row r="34" spans="1:29" x14ac:dyDescent="0.3">
      <c r="I34" s="7" t="s">
        <v>24</v>
      </c>
      <c r="J34" s="14" t="s">
        <v>30</v>
      </c>
      <c r="K34" s="14">
        <v>4.3199999999999998E-4</v>
      </c>
      <c r="L34" s="10">
        <v>3.6119460000000001</v>
      </c>
      <c r="M34" s="11" t="s">
        <v>58</v>
      </c>
      <c r="S34" t="str">
        <f t="shared" si="0"/>
        <v/>
      </c>
      <c r="U34" t="str">
        <f t="shared" si="1"/>
        <v/>
      </c>
      <c r="AC34" t="str">
        <f ca="1">IF(I34="", "", OFFSET(ANS_MATRIX, INT((ROW(A32)-1)/BLOCK_SIZE), CODE(I34)-65, 1, 1))</f>
        <v>France</v>
      </c>
    </row>
    <row r="35" spans="1:29" x14ac:dyDescent="0.3">
      <c r="I35" s="7" t="s">
        <v>24</v>
      </c>
      <c r="J35" s="14" t="s">
        <v>32</v>
      </c>
      <c r="K35" s="14">
        <v>7.1199999999999996E-4</v>
      </c>
      <c r="L35" s="10">
        <v>0.42702600000000002</v>
      </c>
      <c r="M35" s="11" t="s">
        <v>58</v>
      </c>
      <c r="S35" t="str">
        <f t="shared" si="0"/>
        <v/>
      </c>
      <c r="U35" t="str">
        <f t="shared" si="1"/>
        <v/>
      </c>
      <c r="AC35" t="str">
        <f ca="1">IF(I35="", "", OFFSET(ANS_MATRIX, INT((ROW(A33)-1)/BLOCK_SIZE), CODE(I35)-65, 1, 1))</f>
        <v>France</v>
      </c>
    </row>
    <row r="36" spans="1:29" x14ac:dyDescent="0.3">
      <c r="I36" s="7" t="s">
        <v>24</v>
      </c>
      <c r="J36" s="14" t="s">
        <v>34</v>
      </c>
      <c r="K36" s="14">
        <v>6.6E-4</v>
      </c>
      <c r="L36" s="10">
        <v>0.26710299999999998</v>
      </c>
      <c r="M36" s="11" t="s">
        <v>58</v>
      </c>
      <c r="S36" t="str">
        <f t="shared" si="0"/>
        <v/>
      </c>
      <c r="U36" t="str">
        <f t="shared" si="1"/>
        <v/>
      </c>
      <c r="AC36" t="str">
        <f ca="1">IF(I36="", "", OFFSET(ANS_MATRIX, INT((ROW(A34)-1)/BLOCK_SIZE), CODE(I36)-65, 1, 1))</f>
        <v>France</v>
      </c>
    </row>
    <row r="37" spans="1:29" x14ac:dyDescent="0.3">
      <c r="J37" s="14"/>
      <c r="S37" t="str">
        <f t="shared" si="0"/>
        <v/>
      </c>
      <c r="U37" t="str">
        <f t="shared" si="1"/>
        <v/>
      </c>
      <c r="AC37" t="str">
        <f ca="1">IF(I37="", "", OFFSET(ANS_MATRIX, INT((ROW(A35)-1)/BLOCK_SIZE), CODE(I37)-65, 1, 1))</f>
        <v/>
      </c>
    </row>
    <row r="38" spans="1:29" x14ac:dyDescent="0.3">
      <c r="A38">
        <v>6</v>
      </c>
      <c r="B38" t="s">
        <v>59</v>
      </c>
      <c r="I38" s="7" t="s">
        <v>24</v>
      </c>
      <c r="J38" s="14" t="s">
        <v>25</v>
      </c>
      <c r="K38" s="14">
        <v>1.7099999999999999E-3</v>
      </c>
      <c r="L38" s="10">
        <v>1.115783</v>
      </c>
      <c r="M38" s="11" t="s">
        <v>60</v>
      </c>
      <c r="S38" t="str">
        <f t="shared" si="0"/>
        <v/>
      </c>
      <c r="U38" t="str">
        <f t="shared" si="1"/>
        <v/>
      </c>
      <c r="AC38" t="str">
        <f ca="1">IF(I38="", "", OFFSET(ANS_MATRIX, INT((ROW(A36)-1)/BLOCK_SIZE), CODE(I38)-65, 1, 1))</f>
        <v>France</v>
      </c>
    </row>
    <row r="39" spans="1:29" x14ac:dyDescent="0.3">
      <c r="I39" s="7" t="s">
        <v>24</v>
      </c>
      <c r="J39" s="14" t="s">
        <v>27</v>
      </c>
      <c r="K39" s="14">
        <v>3.4E-5</v>
      </c>
      <c r="L39" s="10">
        <v>0.72585799999999989</v>
      </c>
      <c r="M39" s="11" t="s">
        <v>61</v>
      </c>
      <c r="S39" t="str">
        <f t="shared" si="0"/>
        <v/>
      </c>
      <c r="U39" t="str">
        <f t="shared" si="1"/>
        <v/>
      </c>
      <c r="AC39" t="str">
        <f ca="1">IF(I39="", "", OFFSET(ANS_MATRIX, INT((ROW(A37)-1)/BLOCK_SIZE), CODE(I39)-65, 1, 1))</f>
        <v>France</v>
      </c>
    </row>
    <row r="40" spans="1:29" x14ac:dyDescent="0.3">
      <c r="I40" s="7" t="s">
        <v>24</v>
      </c>
      <c r="J40" s="14" t="s">
        <v>28</v>
      </c>
      <c r="K40" s="14">
        <v>1.025E-5</v>
      </c>
      <c r="L40" s="10">
        <v>3.0818370000000002</v>
      </c>
      <c r="M40" s="11" t="s">
        <v>62</v>
      </c>
      <c r="S40" t="str">
        <f t="shared" si="0"/>
        <v/>
      </c>
      <c r="U40" t="str">
        <f t="shared" si="1"/>
        <v/>
      </c>
      <c r="AC40" t="str">
        <f ca="1">IF(I40="", "", OFFSET(ANS_MATRIX, INT((ROW(A38)-1)/BLOCK_SIZE), CODE(I40)-65, 1, 1))</f>
        <v>France</v>
      </c>
    </row>
    <row r="41" spans="1:29" x14ac:dyDescent="0.3">
      <c r="I41" s="7" t="s">
        <v>24</v>
      </c>
      <c r="J41" s="14" t="s">
        <v>30</v>
      </c>
      <c r="K41" s="14">
        <v>4.08E-4</v>
      </c>
      <c r="L41" s="10">
        <v>1.046335</v>
      </c>
      <c r="M41" s="11" t="s">
        <v>63</v>
      </c>
      <c r="S41" t="str">
        <f t="shared" si="0"/>
        <v/>
      </c>
      <c r="U41" t="str">
        <f t="shared" si="1"/>
        <v/>
      </c>
      <c r="AC41" t="str">
        <f ca="1">IF(I41="", "", OFFSET(ANS_MATRIX, INT((ROW(A39)-1)/BLOCK_SIZE), CODE(I41)-65, 1, 1))</f>
        <v>France</v>
      </c>
    </row>
    <row r="42" spans="1:29" x14ac:dyDescent="0.3">
      <c r="I42" s="7" t="s">
        <v>24</v>
      </c>
      <c r="J42" s="14" t="s">
        <v>32</v>
      </c>
      <c r="K42" s="14">
        <v>5.3600000000000002E-4</v>
      </c>
      <c r="L42" s="10">
        <v>0.38262800000000002</v>
      </c>
      <c r="M42" s="11" t="s">
        <v>63</v>
      </c>
      <c r="S42" t="str">
        <f t="shared" si="0"/>
        <v/>
      </c>
      <c r="U42" t="str">
        <f t="shared" si="1"/>
        <v/>
      </c>
      <c r="AC42" t="str">
        <f ca="1">IF(I42="", "", OFFSET(ANS_MATRIX, INT((ROW(A40)-1)/BLOCK_SIZE), CODE(I42)-65, 1, 1))</f>
        <v>France</v>
      </c>
    </row>
    <row r="43" spans="1:29" x14ac:dyDescent="0.3">
      <c r="I43" s="7" t="s">
        <v>44</v>
      </c>
      <c r="J43" s="14" t="s">
        <v>34</v>
      </c>
      <c r="K43" s="14">
        <v>6.6E-4</v>
      </c>
      <c r="L43" s="10">
        <v>0.244892</v>
      </c>
      <c r="M43" s="11" t="s">
        <v>64</v>
      </c>
      <c r="S43" t="str">
        <f t="shared" si="0"/>
        <v/>
      </c>
      <c r="U43" t="str">
        <f t="shared" si="1"/>
        <v/>
      </c>
      <c r="AC43" t="str">
        <f ca="1">IF(I43="", "", OFFSET(ANS_MATRIX, INT((ROW(A41)-1)/BLOCK_SIZE), CODE(I43)-65, 1, 1))</f>
        <v>Ecosse</v>
      </c>
    </row>
    <row r="44" spans="1:29" x14ac:dyDescent="0.3">
      <c r="J44" s="14"/>
      <c r="S44" t="str">
        <f t="shared" si="0"/>
        <v/>
      </c>
      <c r="U44" t="str">
        <f t="shared" si="1"/>
        <v/>
      </c>
      <c r="AC44" t="str">
        <f ca="1">IF(I44="", "", OFFSET(ANS_MATRIX, INT((ROW(A42)-1)/BLOCK_SIZE), CODE(I44)-65, 1, 1))</f>
        <v/>
      </c>
    </row>
    <row r="45" spans="1:29" x14ac:dyDescent="0.3">
      <c r="A45">
        <v>7</v>
      </c>
      <c r="B45" t="s">
        <v>65</v>
      </c>
      <c r="I45" s="7" t="s">
        <v>24</v>
      </c>
      <c r="J45" s="14" t="s">
        <v>25</v>
      </c>
      <c r="K45" s="14">
        <v>1.8600000000000001E-3</v>
      </c>
      <c r="L45" s="10">
        <v>0.69317600000000001</v>
      </c>
      <c r="M45" s="11" t="s">
        <v>66</v>
      </c>
      <c r="S45" t="str">
        <f t="shared" si="0"/>
        <v/>
      </c>
      <c r="U45" t="str">
        <f t="shared" si="1"/>
        <v/>
      </c>
      <c r="AC45" t="str">
        <f ca="1">IF(I45="", "", OFFSET(ANS_MATRIX, INT((ROW(A43)-1)/BLOCK_SIZE), CODE(I45)-65, 1, 1))</f>
        <v>France</v>
      </c>
    </row>
    <row r="46" spans="1:29" x14ac:dyDescent="0.3">
      <c r="I46" s="7" t="s">
        <v>24</v>
      </c>
      <c r="J46" s="14" t="s">
        <v>27</v>
      </c>
      <c r="K46" s="14">
        <v>3.0499999999999999E-5</v>
      </c>
      <c r="L46" s="10">
        <v>0.854236</v>
      </c>
      <c r="M46" s="11" t="s">
        <v>67</v>
      </c>
      <c r="S46" t="str">
        <f t="shared" si="0"/>
        <v/>
      </c>
      <c r="U46" t="str">
        <f t="shared" si="1"/>
        <v/>
      </c>
      <c r="AC46" t="str">
        <f ca="1">IF(I46="", "", OFFSET(ANS_MATRIX, INT((ROW(A44)-1)/BLOCK_SIZE), CODE(I46)-65, 1, 1))</f>
        <v>France</v>
      </c>
    </row>
    <row r="47" spans="1:29" x14ac:dyDescent="0.3">
      <c r="I47" s="7" t="s">
        <v>24</v>
      </c>
      <c r="J47" s="14" t="s">
        <v>28</v>
      </c>
      <c r="K47" s="14">
        <v>1.1E-5</v>
      </c>
      <c r="L47" s="10">
        <v>2.6982710000000001</v>
      </c>
      <c r="M47" s="11" t="s">
        <v>68</v>
      </c>
      <c r="S47" t="str">
        <f t="shared" si="0"/>
        <v/>
      </c>
      <c r="U47" t="str">
        <f t="shared" si="1"/>
        <v/>
      </c>
      <c r="AC47" t="str">
        <f ca="1">IF(I47="", "", OFFSET(ANS_MATRIX, INT((ROW(A45)-1)/BLOCK_SIZE), CODE(I47)-65, 1, 1))</f>
        <v>France</v>
      </c>
    </row>
    <row r="48" spans="1:29" x14ac:dyDescent="0.3">
      <c r="I48" s="7" t="s">
        <v>24</v>
      </c>
      <c r="J48" s="14" t="s">
        <v>30</v>
      </c>
      <c r="K48" s="14">
        <v>4.4799999999999999E-4</v>
      </c>
      <c r="L48" s="10">
        <v>4.2483180000000003</v>
      </c>
      <c r="M48" s="11" t="s">
        <v>69</v>
      </c>
      <c r="S48" t="str">
        <f t="shared" si="0"/>
        <v/>
      </c>
      <c r="U48" t="str">
        <f t="shared" si="1"/>
        <v/>
      </c>
      <c r="AC48" t="str">
        <f ca="1">IF(I48="", "", OFFSET(ANS_MATRIX, INT((ROW(A46)-1)/BLOCK_SIZE), CODE(I48)-65, 1, 1))</f>
        <v>France</v>
      </c>
    </row>
    <row r="49" spans="1:29" x14ac:dyDescent="0.3">
      <c r="I49" s="7" t="s">
        <v>24</v>
      </c>
      <c r="J49" s="14" t="s">
        <v>32</v>
      </c>
      <c r="K49" s="14">
        <v>6.8000000000000005E-4</v>
      </c>
      <c r="L49" s="10">
        <v>0.73682499999999995</v>
      </c>
      <c r="M49" s="11" t="s">
        <v>70</v>
      </c>
      <c r="S49" t="str">
        <f t="shared" si="0"/>
        <v/>
      </c>
      <c r="U49" t="str">
        <f t="shared" si="1"/>
        <v/>
      </c>
      <c r="AC49" t="str">
        <f ca="1">IF(I49="", "", OFFSET(ANS_MATRIX, INT((ROW(A47)-1)/BLOCK_SIZE), CODE(I49)-65, 1, 1))</f>
        <v>France</v>
      </c>
    </row>
    <row r="50" spans="1:29" x14ac:dyDescent="0.3">
      <c r="I50" s="7" t="s">
        <v>24</v>
      </c>
      <c r="J50" s="14" t="s">
        <v>34</v>
      </c>
      <c r="K50" s="14">
        <v>7.3499999999999998E-4</v>
      </c>
      <c r="L50" s="10">
        <v>0.29842800000000003</v>
      </c>
      <c r="M50" s="11" t="s">
        <v>70</v>
      </c>
      <c r="S50" t="str">
        <f t="shared" si="0"/>
        <v/>
      </c>
      <c r="U50" t="str">
        <f t="shared" si="1"/>
        <v/>
      </c>
      <c r="AC50" t="str">
        <f ca="1">IF(I50="", "", OFFSET(ANS_MATRIX, INT((ROW(A48)-1)/BLOCK_SIZE), CODE(I50)-65, 1, 1))</f>
        <v>France</v>
      </c>
    </row>
    <row r="51" spans="1:29" x14ac:dyDescent="0.3">
      <c r="J51" s="14"/>
      <c r="S51" t="str">
        <f t="shared" si="0"/>
        <v/>
      </c>
      <c r="U51" t="str">
        <f t="shared" si="1"/>
        <v/>
      </c>
      <c r="AC51" t="str">
        <f ca="1">IF(I51="", "", OFFSET(ANS_MATRIX, INT((ROW(A49)-1)/BLOCK_SIZE), CODE(I51)-65, 1, 1))</f>
        <v/>
      </c>
    </row>
    <row r="52" spans="1:29" x14ac:dyDescent="0.3">
      <c r="A52">
        <v>8</v>
      </c>
      <c r="B52" t="s">
        <v>71</v>
      </c>
      <c r="I52" s="7" t="s">
        <v>44</v>
      </c>
      <c r="J52" s="14" t="s">
        <v>25</v>
      </c>
      <c r="K52" s="14">
        <v>1.8600000000000001E-3</v>
      </c>
      <c r="L52" s="10">
        <v>1.148269</v>
      </c>
      <c r="M52" s="11" t="s">
        <v>72</v>
      </c>
      <c r="S52" t="str">
        <f t="shared" si="0"/>
        <v/>
      </c>
      <c r="U52" t="str">
        <f t="shared" si="1"/>
        <v/>
      </c>
      <c r="AC52" t="str">
        <f ca="1">IF(I52="", "", OFFSET(ANS_MATRIX, INT((ROW(A50)-1)/BLOCK_SIZE), CODE(I52)-65, 1, 1))</f>
        <v>UK</v>
      </c>
    </row>
    <row r="53" spans="1:29" x14ac:dyDescent="0.3">
      <c r="I53" s="7" t="s">
        <v>24</v>
      </c>
      <c r="J53" s="14" t="s">
        <v>27</v>
      </c>
      <c r="K53" s="14">
        <v>4.0500000000000002E-5</v>
      </c>
      <c r="L53" s="10">
        <v>1.173689</v>
      </c>
      <c r="M53" s="11" t="s">
        <v>73</v>
      </c>
      <c r="S53" t="str">
        <f t="shared" si="0"/>
        <v/>
      </c>
      <c r="U53" t="str">
        <f t="shared" si="1"/>
        <v/>
      </c>
      <c r="AC53" t="str">
        <f ca="1">IF(I53="", "", OFFSET(ANS_MATRIX, INT((ROW(A51)-1)/BLOCK_SIZE), CODE(I53)-65, 1, 1))</f>
        <v>France</v>
      </c>
    </row>
    <row r="54" spans="1:29" x14ac:dyDescent="0.3">
      <c r="I54" s="7" t="s">
        <v>24</v>
      </c>
      <c r="J54" s="14" t="s">
        <v>28</v>
      </c>
      <c r="K54" s="14">
        <v>1.1250000000000001E-5</v>
      </c>
      <c r="L54" s="10">
        <v>2.307185</v>
      </c>
      <c r="M54" s="11" t="s">
        <v>74</v>
      </c>
      <c r="S54" t="str">
        <f t="shared" si="0"/>
        <v/>
      </c>
      <c r="U54" t="str">
        <f t="shared" si="1"/>
        <v/>
      </c>
      <c r="AC54" t="str">
        <f ca="1">IF(I54="", "", OFFSET(ANS_MATRIX, INT((ROW(A52)-1)/BLOCK_SIZE), CODE(I54)-65, 1, 1))</f>
        <v>France</v>
      </c>
    </row>
    <row r="55" spans="1:29" x14ac:dyDescent="0.3">
      <c r="I55" s="7" t="s">
        <v>24</v>
      </c>
      <c r="J55" s="14" t="s">
        <v>30</v>
      </c>
      <c r="K55" s="14">
        <v>4.1599999999999997E-4</v>
      </c>
      <c r="L55" s="10">
        <v>4.0667059999999999</v>
      </c>
      <c r="M55" s="11" t="s">
        <v>75</v>
      </c>
      <c r="S55" t="str">
        <f t="shared" si="0"/>
        <v/>
      </c>
      <c r="U55" t="str">
        <f t="shared" si="1"/>
        <v/>
      </c>
      <c r="AC55" t="str">
        <f ca="1">IF(I55="", "", OFFSET(ANS_MATRIX, INT((ROW(A53)-1)/BLOCK_SIZE), CODE(I55)-65, 1, 1))</f>
        <v>France</v>
      </c>
    </row>
    <row r="56" spans="1:29" x14ac:dyDescent="0.3">
      <c r="I56" s="7" t="s">
        <v>24</v>
      </c>
      <c r="J56" s="14" t="s">
        <v>32</v>
      </c>
      <c r="K56" s="14">
        <v>7.0399999999999998E-4</v>
      </c>
      <c r="L56" s="10">
        <v>0.87361900000000003</v>
      </c>
      <c r="M56" s="11" t="s">
        <v>76</v>
      </c>
      <c r="S56" t="str">
        <f t="shared" si="0"/>
        <v/>
      </c>
      <c r="U56" t="str">
        <f t="shared" si="1"/>
        <v/>
      </c>
      <c r="AC56" t="str">
        <f ca="1">IF(I56="", "", OFFSET(ANS_MATRIX, INT((ROW(A54)-1)/BLOCK_SIZE), CODE(I56)-65, 1, 1))</f>
        <v>France</v>
      </c>
    </row>
    <row r="57" spans="1:29" x14ac:dyDescent="0.3">
      <c r="I57" s="7" t="s">
        <v>24</v>
      </c>
      <c r="J57" s="14" t="s">
        <v>34</v>
      </c>
      <c r="K57" s="14">
        <v>6.7500000000000004E-4</v>
      </c>
      <c r="L57" s="10">
        <v>0.268988</v>
      </c>
      <c r="M57" s="11" t="s">
        <v>76</v>
      </c>
      <c r="S57" t="str">
        <f t="shared" si="0"/>
        <v/>
      </c>
      <c r="U57" t="str">
        <f t="shared" si="1"/>
        <v/>
      </c>
      <c r="AC57" t="str">
        <f ca="1">IF(I57="", "", OFFSET(ANS_MATRIX, INT((ROW(A55)-1)/BLOCK_SIZE), CODE(I57)-65, 1, 1))</f>
        <v>France</v>
      </c>
    </row>
    <row r="58" spans="1:29" x14ac:dyDescent="0.3">
      <c r="J58" s="14"/>
      <c r="S58" t="str">
        <f t="shared" si="0"/>
        <v/>
      </c>
      <c r="U58" t="str">
        <f t="shared" si="1"/>
        <v/>
      </c>
      <c r="AC58" t="str">
        <f ca="1">IF(I58="", "", OFFSET(ANS_MATRIX, INT((ROW(A56)-1)/BLOCK_SIZE), CODE(I58)-65, 1, 1))</f>
        <v/>
      </c>
    </row>
    <row r="59" spans="1:29" x14ac:dyDescent="0.3">
      <c r="A59">
        <v>9</v>
      </c>
      <c r="B59" t="s">
        <v>77</v>
      </c>
      <c r="I59" s="7" t="s">
        <v>44</v>
      </c>
      <c r="J59" s="14" t="s">
        <v>25</v>
      </c>
      <c r="K59" s="14">
        <v>1.74E-3</v>
      </c>
      <c r="L59" s="10">
        <v>0.93476599999999999</v>
      </c>
      <c r="M59" s="11" t="s">
        <v>78</v>
      </c>
      <c r="S59" t="str">
        <f t="shared" si="0"/>
        <v/>
      </c>
      <c r="U59" t="str">
        <f t="shared" si="1"/>
        <v/>
      </c>
      <c r="AC59" t="str">
        <f ca="1">IF(I59="", "", OFFSET(ANS_MATRIX, INT((ROW(A57)-1)/BLOCK_SIZE), CODE(I59)-65, 1, 1))</f>
        <v>US</v>
      </c>
    </row>
    <row r="60" spans="1:29" x14ac:dyDescent="0.3">
      <c r="I60" s="7" t="s">
        <v>44</v>
      </c>
      <c r="J60" s="14" t="s">
        <v>27</v>
      </c>
      <c r="K60" s="14">
        <v>2.9499999999999999E-5</v>
      </c>
      <c r="L60" s="10">
        <v>0.73016499999999995</v>
      </c>
      <c r="M60" s="11" t="s">
        <v>79</v>
      </c>
      <c r="S60" t="str">
        <f t="shared" si="0"/>
        <v/>
      </c>
      <c r="U60" t="str">
        <f t="shared" si="1"/>
        <v/>
      </c>
      <c r="AC60" t="str">
        <f ca="1">IF(I60="", "", OFFSET(ANS_MATRIX, INT((ROW(A58)-1)/BLOCK_SIZE), CODE(I60)-65, 1, 1))</f>
        <v>US</v>
      </c>
    </row>
    <row r="61" spans="1:29" x14ac:dyDescent="0.3">
      <c r="I61" s="7" t="s">
        <v>44</v>
      </c>
      <c r="J61" s="14" t="s">
        <v>28</v>
      </c>
      <c r="K61" s="14">
        <v>1.15E-5</v>
      </c>
      <c r="L61" s="10">
        <v>2.5151129999999999</v>
      </c>
      <c r="M61" s="11" t="s">
        <v>80</v>
      </c>
      <c r="S61" t="str">
        <f t="shared" si="0"/>
        <v/>
      </c>
      <c r="U61" t="str">
        <f t="shared" si="1"/>
        <v/>
      </c>
      <c r="AC61" t="str">
        <f ca="1">IF(I61="", "", OFFSET(ANS_MATRIX, INT((ROW(A59)-1)/BLOCK_SIZE), CODE(I61)-65, 1, 1))</f>
        <v>US</v>
      </c>
    </row>
    <row r="62" spans="1:29" x14ac:dyDescent="0.3">
      <c r="I62" s="7" t="s">
        <v>44</v>
      </c>
      <c r="J62" s="14" t="s">
        <v>30</v>
      </c>
      <c r="K62" s="14">
        <v>4.3199999999999998E-4</v>
      </c>
      <c r="L62" s="10">
        <v>1.0897460000000001</v>
      </c>
      <c r="M62" s="11" t="s">
        <v>81</v>
      </c>
      <c r="S62" t="str">
        <f t="shared" si="0"/>
        <v/>
      </c>
      <c r="U62" t="str">
        <f t="shared" si="1"/>
        <v/>
      </c>
      <c r="AC62" t="str">
        <f ca="1">IF(I62="", "", OFFSET(ANS_MATRIX, INT((ROW(A60)-1)/BLOCK_SIZE), CODE(I62)-65, 1, 1))</f>
        <v>US</v>
      </c>
    </row>
    <row r="63" spans="1:29" x14ac:dyDescent="0.3">
      <c r="I63" s="7" t="s">
        <v>44</v>
      </c>
      <c r="J63" s="14" t="s">
        <v>32</v>
      </c>
      <c r="K63" s="14">
        <v>6.2399999999999999E-4</v>
      </c>
      <c r="L63" s="10">
        <v>0.64712899999999995</v>
      </c>
      <c r="M63" s="11" t="s">
        <v>81</v>
      </c>
      <c r="S63" t="str">
        <f t="shared" si="0"/>
        <v/>
      </c>
      <c r="U63" t="str">
        <f t="shared" si="1"/>
        <v/>
      </c>
      <c r="AC63" t="str">
        <f ca="1">IF(I63="", "", OFFSET(ANS_MATRIX, INT((ROW(A61)-1)/BLOCK_SIZE), CODE(I63)-65, 1, 1))</f>
        <v>US</v>
      </c>
    </row>
    <row r="64" spans="1:29" x14ac:dyDescent="0.3">
      <c r="I64" s="7" t="s">
        <v>24</v>
      </c>
      <c r="J64" s="14" t="s">
        <v>34</v>
      </c>
      <c r="K64" s="14">
        <v>7.0500000000000001E-4</v>
      </c>
      <c r="L64" s="10">
        <v>0.30898799999999998</v>
      </c>
      <c r="M64" s="11" t="s">
        <v>82</v>
      </c>
      <c r="S64" t="str">
        <f t="shared" si="0"/>
        <v/>
      </c>
      <c r="U64" t="str">
        <f t="shared" si="1"/>
        <v/>
      </c>
      <c r="AC64" t="str">
        <f ca="1">IF(I64="", "", OFFSET(ANS_MATRIX, INT((ROW(A62)-1)/BLOCK_SIZE), CODE(I64)-65, 1, 1))</f>
        <v>UK</v>
      </c>
    </row>
    <row r="65" spans="1:29" x14ac:dyDescent="0.3">
      <c r="J65" s="14"/>
      <c r="S65" t="str">
        <f t="shared" si="0"/>
        <v/>
      </c>
      <c r="U65" t="str">
        <f t="shared" si="1"/>
        <v/>
      </c>
      <c r="AC65" t="str">
        <f ca="1">IF(I65="", "", OFFSET(ANS_MATRIX, INT((ROW(A63)-1)/BLOCK_SIZE), CODE(I65)-65, 1, 1))</f>
        <v/>
      </c>
    </row>
    <row r="66" spans="1:29" x14ac:dyDescent="0.3">
      <c r="A66">
        <v>10</v>
      </c>
      <c r="B66" t="s">
        <v>83</v>
      </c>
      <c r="I66" s="7" t="s">
        <v>24</v>
      </c>
      <c r="J66" s="14" t="s">
        <v>25</v>
      </c>
      <c r="K66" s="14">
        <v>1.74E-3</v>
      </c>
      <c r="L66" s="10">
        <v>0.73605399999999999</v>
      </c>
      <c r="M66" s="11" t="s">
        <v>84</v>
      </c>
      <c r="S66" t="str">
        <f t="shared" si="0"/>
        <v/>
      </c>
      <c r="U66" t="str">
        <f t="shared" si="1"/>
        <v/>
      </c>
      <c r="AC66" t="str">
        <f ca="1">IF(I66="", "", OFFSET(ANS_MATRIX, INT((ROW(A64)-1)/BLOCK_SIZE), CODE(I66)-65, 1, 1))</f>
        <v>Ecosse</v>
      </c>
    </row>
    <row r="67" spans="1:29" x14ac:dyDescent="0.3">
      <c r="I67" s="7" t="s">
        <v>24</v>
      </c>
      <c r="J67" s="14" t="s">
        <v>27</v>
      </c>
      <c r="K67" s="14">
        <v>3.4499999999999998E-5</v>
      </c>
      <c r="L67" s="10">
        <v>1.1455109999999999</v>
      </c>
      <c r="M67" s="11" t="s">
        <v>85</v>
      </c>
      <c r="S67" t="str">
        <f t="shared" ref="S67:S130" si="2">IF(R67="", "", IF(R67="[]", 0, LEN(R67)-LEN(SUBSTITUTE(R67,",",""))+1))</f>
        <v/>
      </c>
      <c r="U67" t="str">
        <f t="shared" ref="U67:U130" si="3">IF(T67="", "", IF(T67="[]", 0, LEN(T67)-LEN(SUBSTITUTE(T67,",",""))+1))</f>
        <v/>
      </c>
      <c r="AC67" t="str">
        <f ca="1">IF(I67="", "", OFFSET(ANS_MATRIX, INT((ROW(A65)-1)/BLOCK_SIZE), CODE(I67)-65, 1, 1))</f>
        <v>Ecosse</v>
      </c>
    </row>
    <row r="68" spans="1:29" x14ac:dyDescent="0.3">
      <c r="I68" s="7" t="s">
        <v>24</v>
      </c>
      <c r="J68" s="14" t="s">
        <v>28</v>
      </c>
      <c r="K68" s="14">
        <v>1.1250000000000001E-5</v>
      </c>
      <c r="L68" s="10">
        <v>2.3310949999999999</v>
      </c>
      <c r="M68" s="11" t="s">
        <v>86</v>
      </c>
      <c r="S68" t="str">
        <f t="shared" si="2"/>
        <v/>
      </c>
      <c r="U68" t="str">
        <f t="shared" si="3"/>
        <v/>
      </c>
      <c r="AC68" t="str">
        <f ca="1">IF(I68="", "", OFFSET(ANS_MATRIX, INT((ROW(A66)-1)/BLOCK_SIZE), CODE(I68)-65, 1, 1))</f>
        <v>Ecosse</v>
      </c>
    </row>
    <row r="69" spans="1:29" x14ac:dyDescent="0.3">
      <c r="I69" s="7" t="s">
        <v>24</v>
      </c>
      <c r="J69" s="14" t="s">
        <v>30</v>
      </c>
      <c r="K69" s="14">
        <v>4.1599999999999997E-4</v>
      </c>
      <c r="L69" s="10">
        <v>3.6450290000000001</v>
      </c>
      <c r="M69" s="11" t="s">
        <v>87</v>
      </c>
      <c r="S69" t="str">
        <f t="shared" si="2"/>
        <v/>
      </c>
      <c r="U69" t="str">
        <f t="shared" si="3"/>
        <v/>
      </c>
      <c r="AC69" t="str">
        <f ca="1">IF(I69="", "", OFFSET(ANS_MATRIX, INT((ROW(A67)-1)/BLOCK_SIZE), CODE(I69)-65, 1, 1))</f>
        <v>Ecosse</v>
      </c>
    </row>
    <row r="70" spans="1:29" x14ac:dyDescent="0.3">
      <c r="I70" s="7" t="s">
        <v>24</v>
      </c>
      <c r="J70" s="14" t="s">
        <v>32</v>
      </c>
      <c r="K70" s="14">
        <v>5.5199999999999997E-4</v>
      </c>
      <c r="L70" s="10">
        <v>0.42407699999999998</v>
      </c>
      <c r="M70" s="11" t="s">
        <v>87</v>
      </c>
      <c r="S70" t="str">
        <f t="shared" si="2"/>
        <v/>
      </c>
      <c r="U70" t="str">
        <f t="shared" si="3"/>
        <v/>
      </c>
      <c r="AC70" t="str">
        <f ca="1">IF(I70="", "", OFFSET(ANS_MATRIX, INT((ROW(A68)-1)/BLOCK_SIZE), CODE(I70)-65, 1, 1))</f>
        <v>Ecosse</v>
      </c>
    </row>
    <row r="71" spans="1:29" x14ac:dyDescent="0.3">
      <c r="I71" s="7" t="s">
        <v>24</v>
      </c>
      <c r="J71" s="14" t="s">
        <v>34</v>
      </c>
      <c r="K71" s="14">
        <v>6.7500000000000004E-4</v>
      </c>
      <c r="L71" s="10">
        <v>0.36786200000000002</v>
      </c>
      <c r="M71" s="11" t="s">
        <v>88</v>
      </c>
      <c r="S71" t="str">
        <f t="shared" si="2"/>
        <v/>
      </c>
      <c r="U71" t="str">
        <f t="shared" si="3"/>
        <v/>
      </c>
      <c r="AC71" t="str">
        <f ca="1">IF(I71="", "", OFFSET(ANS_MATRIX, INT((ROW(A69)-1)/BLOCK_SIZE), CODE(I71)-65, 1, 1))</f>
        <v>Ecosse</v>
      </c>
    </row>
    <row r="72" spans="1:29" x14ac:dyDescent="0.3">
      <c r="J72" s="14"/>
      <c r="S72" t="str">
        <f t="shared" si="2"/>
        <v/>
      </c>
      <c r="U72" t="str">
        <f t="shared" si="3"/>
        <v/>
      </c>
      <c r="AC72" t="str">
        <f ca="1">IF(I72="", "", OFFSET(ANS_MATRIX, INT((ROW(A70)-1)/BLOCK_SIZE), CODE(I72)-65, 1, 1))</f>
        <v/>
      </c>
    </row>
    <row r="73" spans="1:29" x14ac:dyDescent="0.3">
      <c r="A73">
        <v>11</v>
      </c>
      <c r="B73" t="s">
        <v>89</v>
      </c>
      <c r="I73" s="7" t="s">
        <v>24</v>
      </c>
      <c r="J73" s="14" t="s">
        <v>25</v>
      </c>
      <c r="K73" s="14">
        <v>1.6800000000000001E-3</v>
      </c>
      <c r="L73" s="10">
        <v>1.04474</v>
      </c>
      <c r="M73" s="11" t="s">
        <v>90</v>
      </c>
      <c r="S73" t="str">
        <f t="shared" si="2"/>
        <v/>
      </c>
      <c r="U73" t="str">
        <f t="shared" si="3"/>
        <v/>
      </c>
      <c r="AC73" t="str">
        <f ca="1">IF(I73="", "", OFFSET(ANS_MATRIX, INT((ROW(A71)-1)/BLOCK_SIZE), CODE(I73)-65, 1, 1))</f>
        <v>France</v>
      </c>
    </row>
    <row r="74" spans="1:29" x14ac:dyDescent="0.3">
      <c r="I74" s="7" t="s">
        <v>24</v>
      </c>
      <c r="J74" s="14" t="s">
        <v>27</v>
      </c>
      <c r="K74" s="14">
        <v>2.8500000000000002E-5</v>
      </c>
      <c r="L74" s="10">
        <v>0.92077299999999995</v>
      </c>
      <c r="M74" s="11" t="s">
        <v>91</v>
      </c>
      <c r="S74" t="str">
        <f t="shared" si="2"/>
        <v/>
      </c>
      <c r="U74" t="str">
        <f t="shared" si="3"/>
        <v/>
      </c>
      <c r="AC74" t="str">
        <f ca="1">IF(I74="", "", OFFSET(ANS_MATRIX, INT((ROW(A72)-1)/BLOCK_SIZE), CODE(I74)-65, 1, 1))</f>
        <v>France</v>
      </c>
    </row>
    <row r="75" spans="1:29" x14ac:dyDescent="0.3">
      <c r="I75" s="7" t="s">
        <v>24</v>
      </c>
      <c r="J75" s="14" t="s">
        <v>28</v>
      </c>
      <c r="K75" s="14">
        <v>1.1E-5</v>
      </c>
      <c r="L75" s="10">
        <v>2.5102769999999999</v>
      </c>
      <c r="M75" s="11" t="s">
        <v>92</v>
      </c>
      <c r="S75" t="str">
        <f t="shared" si="2"/>
        <v/>
      </c>
      <c r="U75" t="str">
        <f t="shared" si="3"/>
        <v/>
      </c>
      <c r="AC75" t="str">
        <f ca="1">IF(I75="", "", OFFSET(ANS_MATRIX, INT((ROW(A73)-1)/BLOCK_SIZE), CODE(I75)-65, 1, 1))</f>
        <v>France</v>
      </c>
    </row>
    <row r="76" spans="1:29" x14ac:dyDescent="0.3">
      <c r="I76" s="7" t="s">
        <v>24</v>
      </c>
      <c r="J76" s="14" t="s">
        <v>30</v>
      </c>
      <c r="K76" s="14">
        <v>4.4000000000000002E-4</v>
      </c>
      <c r="L76" s="10">
        <v>2.490942</v>
      </c>
      <c r="M76" s="11" t="s">
        <v>93</v>
      </c>
      <c r="S76" t="str">
        <f t="shared" si="2"/>
        <v/>
      </c>
      <c r="U76" t="str">
        <f t="shared" si="3"/>
        <v/>
      </c>
      <c r="AC76" t="str">
        <f ca="1">IF(I76="", "", OFFSET(ANS_MATRIX, INT((ROW(A74)-1)/BLOCK_SIZE), CODE(I76)-65, 1, 1))</f>
        <v>France</v>
      </c>
    </row>
    <row r="77" spans="1:29" x14ac:dyDescent="0.3">
      <c r="I77" s="7" t="s">
        <v>24</v>
      </c>
      <c r="J77" s="14" t="s">
        <v>32</v>
      </c>
      <c r="K77" s="14">
        <v>6.4799999999999992E-4</v>
      </c>
      <c r="L77" s="10">
        <v>0.81759899999999996</v>
      </c>
      <c r="M77" s="11" t="s">
        <v>93</v>
      </c>
      <c r="S77" t="str">
        <f t="shared" si="2"/>
        <v/>
      </c>
      <c r="U77" t="str">
        <f t="shared" si="3"/>
        <v/>
      </c>
      <c r="AC77" t="str">
        <f ca="1">IF(I77="", "", OFFSET(ANS_MATRIX, INT((ROW(A75)-1)/BLOCK_SIZE), CODE(I77)-65, 1, 1))</f>
        <v>France</v>
      </c>
    </row>
    <row r="78" spans="1:29" x14ac:dyDescent="0.3">
      <c r="I78" s="7" t="s">
        <v>24</v>
      </c>
      <c r="J78" s="14" t="s">
        <v>34</v>
      </c>
      <c r="K78" s="14">
        <v>6.7500000000000004E-4</v>
      </c>
      <c r="L78" s="10">
        <v>0.36068</v>
      </c>
      <c r="M78" s="11" t="s">
        <v>94</v>
      </c>
      <c r="S78" t="str">
        <f t="shared" si="2"/>
        <v/>
      </c>
      <c r="U78" t="str">
        <f t="shared" si="3"/>
        <v/>
      </c>
      <c r="AC78" t="str">
        <f ca="1">IF(I78="", "", OFFSET(ANS_MATRIX, INT((ROW(A76)-1)/BLOCK_SIZE), CODE(I78)-65, 1, 1))</f>
        <v>France</v>
      </c>
    </row>
    <row r="79" spans="1:29" x14ac:dyDescent="0.3">
      <c r="J79" s="14"/>
      <c r="S79" t="str">
        <f t="shared" si="2"/>
        <v/>
      </c>
      <c r="U79" t="str">
        <f t="shared" si="3"/>
        <v/>
      </c>
      <c r="AC79" t="str">
        <f ca="1">IF(I79="", "", OFFSET(ANS_MATRIX, INT((ROW(A77)-1)/BLOCK_SIZE), CODE(I79)-65, 1, 1))</f>
        <v/>
      </c>
    </row>
    <row r="80" spans="1:29" x14ac:dyDescent="0.3">
      <c r="A80">
        <v>12</v>
      </c>
      <c r="B80" t="s">
        <v>95</v>
      </c>
      <c r="I80" s="7" t="s">
        <v>24</v>
      </c>
      <c r="J80" s="14" t="s">
        <v>25</v>
      </c>
      <c r="K80" s="14">
        <v>1.6199999999999999E-3</v>
      </c>
      <c r="L80" s="10">
        <v>0.67575799999999997</v>
      </c>
      <c r="M80" s="11" t="s">
        <v>96</v>
      </c>
      <c r="S80" t="str">
        <f t="shared" si="2"/>
        <v/>
      </c>
      <c r="U80" t="str">
        <f t="shared" si="3"/>
        <v/>
      </c>
      <c r="AC80" t="str">
        <f ca="1">IF(I80="", "", OFFSET(ANS_MATRIX, INT((ROW(A78)-1)/BLOCK_SIZE), CODE(I80)-65, 1, 1))</f>
        <v>France</v>
      </c>
    </row>
    <row r="81" spans="1:29" x14ac:dyDescent="0.3">
      <c r="I81" s="7" t="s">
        <v>24</v>
      </c>
      <c r="J81" s="14" t="s">
        <v>27</v>
      </c>
      <c r="K81" s="14">
        <v>2.65E-5</v>
      </c>
      <c r="L81" s="10">
        <v>1.0000979999999999</v>
      </c>
      <c r="M81" s="11" t="s">
        <v>97</v>
      </c>
      <c r="S81" t="str">
        <f t="shared" si="2"/>
        <v/>
      </c>
      <c r="U81" t="str">
        <f t="shared" si="3"/>
        <v/>
      </c>
      <c r="AC81" t="str">
        <f ca="1">IF(I81="", "", OFFSET(ANS_MATRIX, INT((ROW(A79)-1)/BLOCK_SIZE), CODE(I81)-65, 1, 1))</f>
        <v>France</v>
      </c>
    </row>
    <row r="82" spans="1:29" x14ac:dyDescent="0.3">
      <c r="I82" s="7" t="s">
        <v>24</v>
      </c>
      <c r="J82" s="14" t="s">
        <v>28</v>
      </c>
      <c r="K82" s="14">
        <v>1.025E-5</v>
      </c>
      <c r="L82" s="10">
        <v>2.1975720000000001</v>
      </c>
      <c r="M82" s="11" t="s">
        <v>98</v>
      </c>
      <c r="S82" t="str">
        <f t="shared" si="2"/>
        <v/>
      </c>
      <c r="U82" t="str">
        <f t="shared" si="3"/>
        <v/>
      </c>
      <c r="AC82" t="str">
        <f ca="1">IF(I82="", "", OFFSET(ANS_MATRIX, INT((ROW(A80)-1)/BLOCK_SIZE), CODE(I82)-65, 1, 1))</f>
        <v>France</v>
      </c>
    </row>
    <row r="83" spans="1:29" x14ac:dyDescent="0.3">
      <c r="I83" s="7" t="s">
        <v>24</v>
      </c>
      <c r="J83" s="14" t="s">
        <v>30</v>
      </c>
      <c r="K83" s="14">
        <v>4.0799999999999989E-4</v>
      </c>
      <c r="L83" s="10">
        <v>3.3770280000000001</v>
      </c>
      <c r="M83" s="11" t="s">
        <v>99</v>
      </c>
      <c r="S83" t="str">
        <f t="shared" si="2"/>
        <v/>
      </c>
      <c r="U83" t="str">
        <f t="shared" si="3"/>
        <v/>
      </c>
      <c r="AC83" t="str">
        <f ca="1">IF(I83="", "", OFFSET(ANS_MATRIX, INT((ROW(A81)-1)/BLOCK_SIZE), CODE(I83)-65, 1, 1))</f>
        <v>France</v>
      </c>
    </row>
    <row r="84" spans="1:29" x14ac:dyDescent="0.3">
      <c r="I84" s="7" t="s">
        <v>24</v>
      </c>
      <c r="J84" s="14" t="s">
        <v>32</v>
      </c>
      <c r="K84" s="14">
        <v>5.44E-4</v>
      </c>
      <c r="L84" s="10">
        <v>0.48752600000000001</v>
      </c>
      <c r="M84" s="11" t="s">
        <v>99</v>
      </c>
      <c r="S84" t="str">
        <f t="shared" si="2"/>
        <v/>
      </c>
      <c r="U84" t="str">
        <f t="shared" si="3"/>
        <v/>
      </c>
      <c r="AC84" t="str">
        <f ca="1">IF(I84="", "", OFFSET(ANS_MATRIX, INT((ROW(A82)-1)/BLOCK_SIZE), CODE(I84)-65, 1, 1))</f>
        <v>France</v>
      </c>
    </row>
    <row r="85" spans="1:29" x14ac:dyDescent="0.3">
      <c r="I85" s="7" t="s">
        <v>24</v>
      </c>
      <c r="J85" s="14" t="s">
        <v>34</v>
      </c>
      <c r="K85" s="14">
        <v>6.1499999999999999E-4</v>
      </c>
      <c r="L85" s="10">
        <v>0.28681899999999999</v>
      </c>
      <c r="M85" s="11" t="s">
        <v>99</v>
      </c>
      <c r="S85" t="str">
        <f t="shared" si="2"/>
        <v/>
      </c>
      <c r="U85" t="str">
        <f t="shared" si="3"/>
        <v/>
      </c>
      <c r="AC85" t="str">
        <f ca="1">IF(I85="", "", OFFSET(ANS_MATRIX, INT((ROW(A83)-1)/BLOCK_SIZE), CODE(I85)-65, 1, 1))</f>
        <v>France</v>
      </c>
    </row>
    <row r="86" spans="1:29" x14ac:dyDescent="0.3">
      <c r="J86" s="14"/>
      <c r="S86" t="str">
        <f t="shared" si="2"/>
        <v/>
      </c>
      <c r="U86" t="str">
        <f t="shared" si="3"/>
        <v/>
      </c>
      <c r="AC86" t="str">
        <f ca="1">IF(I86="", "", OFFSET(ANS_MATRIX, INT((ROW(A84)-1)/BLOCK_SIZE), CODE(I86)-65, 1, 1))</f>
        <v/>
      </c>
    </row>
    <row r="87" spans="1:29" x14ac:dyDescent="0.3">
      <c r="A87">
        <v>13</v>
      </c>
      <c r="B87" t="s">
        <v>100</v>
      </c>
      <c r="I87" s="7" t="s">
        <v>24</v>
      </c>
      <c r="J87" s="14" t="s">
        <v>25</v>
      </c>
      <c r="K87" s="14">
        <v>2.0100000000000001E-3</v>
      </c>
      <c r="L87" s="10">
        <v>0.56611699999999998</v>
      </c>
      <c r="M87" s="11" t="s">
        <v>101</v>
      </c>
      <c r="S87" t="str">
        <f t="shared" si="2"/>
        <v/>
      </c>
      <c r="U87" t="str">
        <f t="shared" si="3"/>
        <v/>
      </c>
      <c r="AC87" t="str">
        <f ca="1">IF(I87="", "", OFFSET(ANS_MATRIX, INT((ROW(A85)-1)/BLOCK_SIZE), CODE(I87)-65, 1, 1))</f>
        <v>Italie</v>
      </c>
    </row>
    <row r="88" spans="1:29" x14ac:dyDescent="0.3">
      <c r="I88" s="7" t="s">
        <v>24</v>
      </c>
      <c r="J88" s="14" t="s">
        <v>27</v>
      </c>
      <c r="K88" s="14">
        <v>3.4E-5</v>
      </c>
      <c r="L88" s="10">
        <v>0.628992</v>
      </c>
      <c r="M88" s="11" t="s">
        <v>101</v>
      </c>
      <c r="S88" t="str">
        <f t="shared" si="2"/>
        <v/>
      </c>
      <c r="U88" t="str">
        <f t="shared" si="3"/>
        <v/>
      </c>
      <c r="AC88" t="str">
        <f ca="1">IF(I88="", "", OFFSET(ANS_MATRIX, INT((ROW(A86)-1)/BLOCK_SIZE), CODE(I88)-65, 1, 1))</f>
        <v>Italie</v>
      </c>
    </row>
    <row r="89" spans="1:29" x14ac:dyDescent="0.3">
      <c r="I89" s="7" t="s">
        <v>24</v>
      </c>
      <c r="J89" s="14" t="s">
        <v>28</v>
      </c>
      <c r="K89" s="14">
        <v>1.2500000000000001E-5</v>
      </c>
      <c r="L89" s="10">
        <v>2.73001</v>
      </c>
      <c r="M89" s="11" t="s">
        <v>102</v>
      </c>
      <c r="S89" t="str">
        <f t="shared" si="2"/>
        <v/>
      </c>
      <c r="U89" t="str">
        <f t="shared" si="3"/>
        <v/>
      </c>
      <c r="AC89" t="str">
        <f ca="1">IF(I89="", "", OFFSET(ANS_MATRIX, INT((ROW(A87)-1)/BLOCK_SIZE), CODE(I89)-65, 1, 1))</f>
        <v>Italie</v>
      </c>
    </row>
    <row r="90" spans="1:29" x14ac:dyDescent="0.3">
      <c r="I90" s="7" t="s">
        <v>24</v>
      </c>
      <c r="J90" s="14" t="s">
        <v>30</v>
      </c>
      <c r="K90" s="14">
        <v>5.04E-4</v>
      </c>
      <c r="L90" s="10">
        <v>5.0015039999999997</v>
      </c>
      <c r="M90" s="11" t="s">
        <v>103</v>
      </c>
      <c r="S90" t="str">
        <f t="shared" si="2"/>
        <v/>
      </c>
      <c r="U90" t="str">
        <f t="shared" si="3"/>
        <v/>
      </c>
      <c r="AC90" t="str">
        <f ca="1">IF(I90="", "", OFFSET(ANS_MATRIX, INT((ROW(A88)-1)/BLOCK_SIZE), CODE(I90)-65, 1, 1))</f>
        <v>Italie</v>
      </c>
    </row>
    <row r="91" spans="1:29" x14ac:dyDescent="0.3">
      <c r="I91" s="7" t="s">
        <v>24</v>
      </c>
      <c r="J91" s="14" t="s">
        <v>32</v>
      </c>
      <c r="K91" s="14">
        <v>7.1999999999999994E-4</v>
      </c>
      <c r="L91" s="10">
        <v>0.43986599999999998</v>
      </c>
      <c r="M91" s="11" t="s">
        <v>103</v>
      </c>
      <c r="S91" t="str">
        <f t="shared" si="2"/>
        <v/>
      </c>
      <c r="U91" t="str">
        <f t="shared" si="3"/>
        <v/>
      </c>
      <c r="AC91" t="str">
        <f ca="1">IF(I91="", "", OFFSET(ANS_MATRIX, INT((ROW(A89)-1)/BLOCK_SIZE), CODE(I91)-65, 1, 1))</f>
        <v>Italie</v>
      </c>
    </row>
    <row r="92" spans="1:29" x14ac:dyDescent="0.3">
      <c r="I92" s="7" t="s">
        <v>24</v>
      </c>
      <c r="J92" s="14" t="s">
        <v>34</v>
      </c>
      <c r="K92" s="14">
        <v>8.4000000000000003E-4</v>
      </c>
      <c r="L92" s="10">
        <v>0.28260400000000002</v>
      </c>
      <c r="M92" s="11" t="s">
        <v>104</v>
      </c>
      <c r="S92" t="str">
        <f t="shared" si="2"/>
        <v/>
      </c>
      <c r="U92" t="str">
        <f t="shared" si="3"/>
        <v/>
      </c>
      <c r="AC92" t="str">
        <f ca="1">IF(I92="", "", OFFSET(ANS_MATRIX, INT((ROW(A90)-1)/BLOCK_SIZE), CODE(I92)-65, 1, 1))</f>
        <v>Italie</v>
      </c>
    </row>
    <row r="93" spans="1:29" x14ac:dyDescent="0.3">
      <c r="J93" s="14"/>
      <c r="S93" t="str">
        <f t="shared" si="2"/>
        <v/>
      </c>
      <c r="U93" t="str">
        <f t="shared" si="3"/>
        <v/>
      </c>
      <c r="AC93" t="str">
        <f ca="1">IF(I93="", "", OFFSET(ANS_MATRIX, INT((ROW(A91)-1)/BLOCK_SIZE), CODE(I93)-65, 1, 1))</f>
        <v/>
      </c>
    </row>
    <row r="94" spans="1:29" x14ac:dyDescent="0.3">
      <c r="A94">
        <v>14</v>
      </c>
      <c r="B94" t="s">
        <v>105</v>
      </c>
      <c r="I94" s="7" t="s">
        <v>24</v>
      </c>
      <c r="J94" s="14" t="s">
        <v>25</v>
      </c>
      <c r="K94" s="14">
        <v>1.7099999999999999E-3</v>
      </c>
      <c r="L94" s="10">
        <v>1.8918509999999999</v>
      </c>
      <c r="M94" s="11" t="s">
        <v>106</v>
      </c>
      <c r="S94" t="str">
        <f t="shared" si="2"/>
        <v/>
      </c>
      <c r="U94" t="str">
        <f t="shared" si="3"/>
        <v/>
      </c>
      <c r="AC94" t="str">
        <f ca="1">IF(I94="", "", OFFSET(ANS_MATRIX, INT((ROW(A92)-1)/BLOCK_SIZE), CODE(I94)-65, 1, 1))</f>
        <v>France</v>
      </c>
    </row>
    <row r="95" spans="1:29" x14ac:dyDescent="0.3">
      <c r="I95" s="7" t="s">
        <v>24</v>
      </c>
      <c r="J95" s="14" t="s">
        <v>27</v>
      </c>
      <c r="K95" s="14">
        <v>2.8E-5</v>
      </c>
      <c r="L95" s="10">
        <v>0.62066100000000002</v>
      </c>
      <c r="M95" s="11" t="s">
        <v>107</v>
      </c>
      <c r="S95" t="str">
        <f t="shared" si="2"/>
        <v/>
      </c>
      <c r="U95" t="str">
        <f t="shared" si="3"/>
        <v/>
      </c>
      <c r="AC95" t="str">
        <f ca="1">IF(I95="", "", OFFSET(ANS_MATRIX, INT((ROW(A93)-1)/BLOCK_SIZE), CODE(I95)-65, 1, 1))</f>
        <v>France</v>
      </c>
    </row>
    <row r="96" spans="1:29" x14ac:dyDescent="0.3">
      <c r="I96" s="7" t="s">
        <v>24</v>
      </c>
      <c r="J96" s="14" t="s">
        <v>28</v>
      </c>
      <c r="K96" s="14">
        <v>1.0499999999999999E-5</v>
      </c>
      <c r="L96" s="10">
        <v>2.1271249999999999</v>
      </c>
      <c r="M96" s="11" t="s">
        <v>108</v>
      </c>
      <c r="S96" t="str">
        <f t="shared" si="2"/>
        <v/>
      </c>
      <c r="U96" t="str">
        <f t="shared" si="3"/>
        <v/>
      </c>
      <c r="AC96" t="str">
        <f ca="1">IF(I96="", "", OFFSET(ANS_MATRIX, INT((ROW(A94)-1)/BLOCK_SIZE), CODE(I96)-65, 1, 1))</f>
        <v>France</v>
      </c>
    </row>
    <row r="97" spans="1:29" x14ac:dyDescent="0.3">
      <c r="I97" s="7" t="s">
        <v>24</v>
      </c>
      <c r="J97" s="14" t="s">
        <v>30</v>
      </c>
      <c r="K97" s="14">
        <v>4.3199999999999998E-4</v>
      </c>
      <c r="L97" s="10">
        <v>0.928454</v>
      </c>
      <c r="M97" s="11" t="s">
        <v>109</v>
      </c>
      <c r="S97" t="str">
        <f t="shared" si="2"/>
        <v/>
      </c>
      <c r="U97" t="str">
        <f t="shared" si="3"/>
        <v/>
      </c>
      <c r="AC97" t="str">
        <f ca="1">IF(I97="", "", OFFSET(ANS_MATRIX, INT((ROW(A95)-1)/BLOCK_SIZE), CODE(I97)-65, 1, 1))</f>
        <v>France</v>
      </c>
    </row>
    <row r="98" spans="1:29" x14ac:dyDescent="0.3">
      <c r="I98" s="7" t="s">
        <v>24</v>
      </c>
      <c r="J98" s="14" t="s">
        <v>32</v>
      </c>
      <c r="K98" s="14">
        <v>5.9200000000000008E-4</v>
      </c>
      <c r="L98" s="10">
        <v>0.85003600000000001</v>
      </c>
      <c r="M98" s="11" t="s">
        <v>110</v>
      </c>
      <c r="S98" t="str">
        <f t="shared" si="2"/>
        <v/>
      </c>
      <c r="U98" t="str">
        <f t="shared" si="3"/>
        <v/>
      </c>
      <c r="AC98" t="str">
        <f ca="1">IF(I98="", "", OFFSET(ANS_MATRIX, INT((ROW(A96)-1)/BLOCK_SIZE), CODE(I98)-65, 1, 1))</f>
        <v>France</v>
      </c>
    </row>
    <row r="99" spans="1:29" x14ac:dyDescent="0.3">
      <c r="I99" s="7" t="s">
        <v>24</v>
      </c>
      <c r="J99" s="14" t="s">
        <v>34</v>
      </c>
      <c r="K99" s="14">
        <v>6.6E-4</v>
      </c>
      <c r="L99" s="10">
        <v>0.34566999999999998</v>
      </c>
      <c r="M99" s="11" t="s">
        <v>110</v>
      </c>
      <c r="S99" t="str">
        <f t="shared" si="2"/>
        <v/>
      </c>
      <c r="U99" t="str">
        <f t="shared" si="3"/>
        <v/>
      </c>
      <c r="AC99" t="str">
        <f ca="1">IF(I99="", "", OFFSET(ANS_MATRIX, INT((ROW(A97)-1)/BLOCK_SIZE), CODE(I99)-65, 1, 1))</f>
        <v>France</v>
      </c>
    </row>
    <row r="100" spans="1:29" x14ac:dyDescent="0.3">
      <c r="J100" s="14"/>
      <c r="S100" t="str">
        <f t="shared" si="2"/>
        <v/>
      </c>
      <c r="U100" t="str">
        <f t="shared" si="3"/>
        <v/>
      </c>
      <c r="AC100" t="str">
        <f ca="1">IF(I100="", "", OFFSET(ANS_MATRIX, INT((ROW(A98)-1)/BLOCK_SIZE), CODE(I100)-65, 1, 1))</f>
        <v/>
      </c>
    </row>
    <row r="101" spans="1:29" x14ac:dyDescent="0.3">
      <c r="A101">
        <v>15</v>
      </c>
      <c r="B101" t="s">
        <v>111</v>
      </c>
      <c r="I101" s="7" t="s">
        <v>24</v>
      </c>
      <c r="J101" s="14" t="s">
        <v>25</v>
      </c>
      <c r="K101" s="14">
        <v>1.83E-3</v>
      </c>
      <c r="L101" s="10">
        <v>1.321482</v>
      </c>
      <c r="M101" s="11" t="s">
        <v>112</v>
      </c>
      <c r="S101" t="str">
        <f t="shared" si="2"/>
        <v/>
      </c>
      <c r="U101" t="str">
        <f t="shared" si="3"/>
        <v/>
      </c>
      <c r="AC101" t="str">
        <f ca="1">IF(I101="", "", OFFSET(ANS_MATRIX, INT((ROW(A99)-1)/BLOCK_SIZE), CODE(I101)-65, 1, 1))</f>
        <v>Pays-bas</v>
      </c>
    </row>
    <row r="102" spans="1:29" x14ac:dyDescent="0.3">
      <c r="I102" s="7" t="s">
        <v>24</v>
      </c>
      <c r="J102" s="14" t="s">
        <v>27</v>
      </c>
      <c r="K102" s="14">
        <v>3.8999999999999999E-5</v>
      </c>
      <c r="L102" s="10">
        <v>0.97897100000000004</v>
      </c>
      <c r="M102" s="11" t="s">
        <v>113</v>
      </c>
      <c r="S102" t="str">
        <f t="shared" si="2"/>
        <v/>
      </c>
      <c r="U102" t="str">
        <f t="shared" si="3"/>
        <v/>
      </c>
      <c r="AC102" t="str">
        <f ca="1">IF(I102="", "", OFFSET(ANS_MATRIX, INT((ROW(A100)-1)/BLOCK_SIZE), CODE(I102)-65, 1, 1))</f>
        <v>Pays-bas</v>
      </c>
    </row>
    <row r="103" spans="1:29" x14ac:dyDescent="0.3">
      <c r="I103" s="7" t="s">
        <v>24</v>
      </c>
      <c r="J103" s="14" t="s">
        <v>28</v>
      </c>
      <c r="K103" s="14">
        <v>1.15E-5</v>
      </c>
      <c r="L103" s="10">
        <v>2.6414960000000001</v>
      </c>
      <c r="M103" s="11" t="s">
        <v>114</v>
      </c>
      <c r="S103" t="str">
        <f t="shared" si="2"/>
        <v/>
      </c>
      <c r="U103" t="str">
        <f t="shared" si="3"/>
        <v/>
      </c>
      <c r="AC103" t="str">
        <f ca="1">IF(I103="", "", OFFSET(ANS_MATRIX, INT((ROW(A101)-1)/BLOCK_SIZE), CODE(I103)-65, 1, 1))</f>
        <v>Pays-bas</v>
      </c>
    </row>
    <row r="104" spans="1:29" x14ac:dyDescent="0.3">
      <c r="I104" s="7" t="s">
        <v>24</v>
      </c>
      <c r="J104" s="14" t="s">
        <v>30</v>
      </c>
      <c r="K104" s="14">
        <v>4.4000000000000002E-4</v>
      </c>
      <c r="L104" s="10">
        <v>0.964615</v>
      </c>
      <c r="M104" s="11" t="s">
        <v>115</v>
      </c>
      <c r="S104" t="str">
        <f t="shared" si="2"/>
        <v/>
      </c>
      <c r="U104" t="str">
        <f t="shared" si="3"/>
        <v/>
      </c>
      <c r="AC104" t="str">
        <f ca="1">IF(I104="", "", OFFSET(ANS_MATRIX, INT((ROW(A102)-1)/BLOCK_SIZE), CODE(I104)-65, 1, 1))</f>
        <v>Pays-bas</v>
      </c>
    </row>
    <row r="105" spans="1:29" x14ac:dyDescent="0.3">
      <c r="I105" s="7" t="s">
        <v>24</v>
      </c>
      <c r="J105" s="14" t="s">
        <v>32</v>
      </c>
      <c r="K105" s="14">
        <v>6.6399999999999999E-4</v>
      </c>
      <c r="L105" s="10">
        <v>0.62156599999999995</v>
      </c>
      <c r="M105" s="11" t="s">
        <v>116</v>
      </c>
      <c r="S105" t="str">
        <f t="shared" si="2"/>
        <v/>
      </c>
      <c r="U105" t="str">
        <f t="shared" si="3"/>
        <v/>
      </c>
      <c r="AC105" t="str">
        <f ca="1">IF(I105="", "", OFFSET(ANS_MATRIX, INT((ROW(A103)-1)/BLOCK_SIZE), CODE(I105)-65, 1, 1))</f>
        <v>Pays-bas</v>
      </c>
    </row>
    <row r="106" spans="1:29" x14ac:dyDescent="0.3">
      <c r="I106" s="7" t="s">
        <v>117</v>
      </c>
      <c r="J106" s="14" t="s">
        <v>34</v>
      </c>
      <c r="K106" s="14">
        <v>7.0500000000000001E-4</v>
      </c>
      <c r="L106" s="10">
        <v>0.50219100000000005</v>
      </c>
      <c r="M106" s="11" t="s">
        <v>116</v>
      </c>
      <c r="S106" t="str">
        <f t="shared" si="2"/>
        <v/>
      </c>
      <c r="U106" t="str">
        <f t="shared" si="3"/>
        <v/>
      </c>
      <c r="AC106" t="str">
        <f ca="1">IF(I106="", "", OFFSET(ANS_MATRIX, INT((ROW(A104)-1)/BLOCK_SIZE), CODE(I106)-65, 1, 1))</f>
        <v>UK</v>
      </c>
    </row>
    <row r="107" spans="1:29" x14ac:dyDescent="0.3">
      <c r="J107" s="14"/>
      <c r="S107" t="str">
        <f t="shared" si="2"/>
        <v/>
      </c>
      <c r="U107" t="str">
        <f t="shared" si="3"/>
        <v/>
      </c>
      <c r="AC107" t="str">
        <f ca="1">IF(I107="", "", OFFSET(ANS_MATRIX, INT((ROW(A105)-1)/BLOCK_SIZE), CODE(I107)-65, 1, 1))</f>
        <v/>
      </c>
    </row>
    <row r="108" spans="1:29" x14ac:dyDescent="0.3">
      <c r="A108">
        <v>16</v>
      </c>
      <c r="B108" t="s">
        <v>118</v>
      </c>
      <c r="I108" s="7" t="s">
        <v>44</v>
      </c>
      <c r="J108" s="14" t="s">
        <v>25</v>
      </c>
      <c r="K108" s="14">
        <v>2.0699999999999998E-3</v>
      </c>
      <c r="L108" s="10">
        <v>0.89583299999999999</v>
      </c>
      <c r="M108" s="11" t="s">
        <v>119</v>
      </c>
      <c r="S108" t="str">
        <f t="shared" si="2"/>
        <v/>
      </c>
      <c r="U108" t="str">
        <f t="shared" si="3"/>
        <v/>
      </c>
      <c r="AC108" t="str">
        <f ca="1">IF(I108="", "", OFFSET(ANS_MATRIX, INT((ROW(A106)-1)/BLOCK_SIZE), CODE(I108)-65, 1, 1))</f>
        <v>Allemagne</v>
      </c>
    </row>
    <row r="109" spans="1:29" x14ac:dyDescent="0.3">
      <c r="I109" s="7" t="s">
        <v>24</v>
      </c>
      <c r="J109" s="14" t="s">
        <v>27</v>
      </c>
      <c r="K109" s="14">
        <v>4.0000000000000003E-5</v>
      </c>
      <c r="L109" s="10">
        <v>0.74320799999999998</v>
      </c>
      <c r="M109" s="11" t="s">
        <v>119</v>
      </c>
      <c r="S109" t="str">
        <f t="shared" si="2"/>
        <v/>
      </c>
      <c r="U109" t="str">
        <f t="shared" si="3"/>
        <v/>
      </c>
      <c r="AC109" t="str">
        <f ca="1">IF(I109="", "", OFFSET(ANS_MATRIX, INT((ROW(A107)-1)/BLOCK_SIZE), CODE(I109)-65, 1, 1))</f>
        <v>Italie</v>
      </c>
    </row>
    <row r="110" spans="1:29" x14ac:dyDescent="0.3">
      <c r="I110" s="7" t="s">
        <v>117</v>
      </c>
      <c r="J110" s="14" t="s">
        <v>28</v>
      </c>
      <c r="K110" s="14">
        <v>1.275E-5</v>
      </c>
      <c r="L110" s="10">
        <v>2.4972590000000001</v>
      </c>
      <c r="M110" s="11" t="s">
        <v>120</v>
      </c>
      <c r="S110" t="str">
        <f t="shared" si="2"/>
        <v/>
      </c>
      <c r="U110" t="str">
        <f t="shared" si="3"/>
        <v/>
      </c>
      <c r="AC110" t="str">
        <f ca="1">IF(I110="", "", OFFSET(ANS_MATRIX, INT((ROW(A108)-1)/BLOCK_SIZE), CODE(I110)-65, 1, 1))</f>
        <v>Pays-bas</v>
      </c>
    </row>
    <row r="111" spans="1:29" x14ac:dyDescent="0.3">
      <c r="I111" s="7" t="s">
        <v>117</v>
      </c>
      <c r="J111" s="14" t="s">
        <v>30</v>
      </c>
      <c r="K111" s="14">
        <v>6.2399999999999999E-4</v>
      </c>
      <c r="L111" s="10">
        <v>1.6886479999999999</v>
      </c>
      <c r="M111" s="11" t="s">
        <v>121</v>
      </c>
      <c r="S111" t="str">
        <f t="shared" si="2"/>
        <v/>
      </c>
      <c r="U111" t="str">
        <f t="shared" si="3"/>
        <v/>
      </c>
      <c r="AC111" t="str">
        <f ca="1">IF(I111="", "", OFFSET(ANS_MATRIX, INT((ROW(A109)-1)/BLOCK_SIZE), CODE(I111)-65, 1, 1))</f>
        <v>Pays-bas</v>
      </c>
    </row>
    <row r="112" spans="1:29" x14ac:dyDescent="0.3">
      <c r="I112" s="7" t="s">
        <v>44</v>
      </c>
      <c r="J112" s="14" t="s">
        <v>32</v>
      </c>
      <c r="K112" s="14">
        <v>6.7200000000000007E-4</v>
      </c>
      <c r="L112" s="10">
        <v>0.56109699999999996</v>
      </c>
      <c r="M112" s="11" t="s">
        <v>121</v>
      </c>
      <c r="S112" t="str">
        <f t="shared" si="2"/>
        <v/>
      </c>
      <c r="U112" t="str">
        <f t="shared" si="3"/>
        <v/>
      </c>
      <c r="AC112" t="str">
        <f ca="1">IF(I112="", "", OFFSET(ANS_MATRIX, INT((ROW(A110)-1)/BLOCK_SIZE), CODE(I112)-65, 1, 1))</f>
        <v>Allemagne</v>
      </c>
    </row>
    <row r="113" spans="1:29" x14ac:dyDescent="0.3">
      <c r="I113" s="7" t="s">
        <v>117</v>
      </c>
      <c r="J113" s="14" t="s">
        <v>34</v>
      </c>
      <c r="K113" s="14">
        <v>7.5000000000000002E-4</v>
      </c>
      <c r="L113" s="10">
        <v>0.27310400000000012</v>
      </c>
      <c r="M113" s="11" t="s">
        <v>121</v>
      </c>
      <c r="S113" t="str">
        <f t="shared" si="2"/>
        <v/>
      </c>
      <c r="U113" t="str">
        <f t="shared" si="3"/>
        <v/>
      </c>
      <c r="AC113" t="str">
        <f ca="1">IF(I113="", "", OFFSET(ANS_MATRIX, INT((ROW(A111)-1)/BLOCK_SIZE), CODE(I113)-65, 1, 1))</f>
        <v>Pays-bas</v>
      </c>
    </row>
    <row r="114" spans="1:29" x14ac:dyDescent="0.3">
      <c r="J114" s="14"/>
      <c r="S114" t="str">
        <f t="shared" si="2"/>
        <v/>
      </c>
      <c r="U114" t="str">
        <f t="shared" si="3"/>
        <v/>
      </c>
      <c r="AC114" t="str">
        <f ca="1">IF(I114="", "", OFFSET(ANS_MATRIX, INT((ROW(A112)-1)/BLOCK_SIZE), CODE(I114)-65, 1, 1))</f>
        <v/>
      </c>
    </row>
    <row r="115" spans="1:29" x14ac:dyDescent="0.3">
      <c r="A115">
        <v>17</v>
      </c>
      <c r="B115" t="s">
        <v>122</v>
      </c>
      <c r="I115" s="7" t="s">
        <v>24</v>
      </c>
      <c r="J115" s="14" t="s">
        <v>25</v>
      </c>
      <c r="K115" s="14">
        <v>1.65E-3</v>
      </c>
      <c r="L115" s="10">
        <v>0.74291200000000002</v>
      </c>
      <c r="M115" s="11" t="s">
        <v>123</v>
      </c>
      <c r="S115" t="str">
        <f t="shared" si="2"/>
        <v/>
      </c>
      <c r="U115" t="str">
        <f t="shared" si="3"/>
        <v/>
      </c>
      <c r="AC115" t="str">
        <f ca="1">IF(I115="", "", OFFSET(ANS_MATRIX, INT((ROW(A113)-1)/BLOCK_SIZE), CODE(I115)-65, 1, 1))</f>
        <v>Italie</v>
      </c>
    </row>
    <row r="116" spans="1:29" x14ac:dyDescent="0.3">
      <c r="I116" s="7" t="s">
        <v>24</v>
      </c>
      <c r="J116" s="14" t="s">
        <v>27</v>
      </c>
      <c r="K116" s="14">
        <v>2.6999999999999999E-5</v>
      </c>
      <c r="L116" s="10">
        <v>0.58377500000000004</v>
      </c>
      <c r="M116" s="11" t="s">
        <v>123</v>
      </c>
      <c r="S116" t="str">
        <f t="shared" si="2"/>
        <v/>
      </c>
      <c r="U116" t="str">
        <f t="shared" si="3"/>
        <v/>
      </c>
      <c r="AC116" t="str">
        <f ca="1">IF(I116="", "", OFFSET(ANS_MATRIX, INT((ROW(A114)-1)/BLOCK_SIZE), CODE(I116)-65, 1, 1))</f>
        <v>Italie</v>
      </c>
    </row>
    <row r="117" spans="1:29" x14ac:dyDescent="0.3">
      <c r="I117" s="7" t="s">
        <v>24</v>
      </c>
      <c r="J117" s="14" t="s">
        <v>28</v>
      </c>
      <c r="K117" s="14">
        <v>1.075E-5</v>
      </c>
      <c r="L117" s="10">
        <v>2.3291900000000001</v>
      </c>
      <c r="M117" s="11" t="s">
        <v>124</v>
      </c>
      <c r="S117" t="str">
        <f t="shared" si="2"/>
        <v/>
      </c>
      <c r="U117" t="str">
        <f t="shared" si="3"/>
        <v/>
      </c>
      <c r="AC117" t="str">
        <f ca="1">IF(I117="", "", OFFSET(ANS_MATRIX, INT((ROW(A115)-1)/BLOCK_SIZE), CODE(I117)-65, 1, 1))</f>
        <v>Italie</v>
      </c>
    </row>
    <row r="118" spans="1:29" x14ac:dyDescent="0.3">
      <c r="I118" s="7" t="s">
        <v>24</v>
      </c>
      <c r="J118" s="14" t="s">
        <v>30</v>
      </c>
      <c r="K118" s="14">
        <v>4.1599999999999997E-4</v>
      </c>
      <c r="L118" s="10">
        <v>1.177254</v>
      </c>
      <c r="M118" s="11" t="s">
        <v>125</v>
      </c>
      <c r="S118" t="str">
        <f t="shared" si="2"/>
        <v/>
      </c>
      <c r="U118" t="str">
        <f t="shared" si="3"/>
        <v/>
      </c>
      <c r="AC118" t="str">
        <f ca="1">IF(I118="", "", OFFSET(ANS_MATRIX, INT((ROW(A116)-1)/BLOCK_SIZE), CODE(I118)-65, 1, 1))</f>
        <v>Italie</v>
      </c>
    </row>
    <row r="119" spans="1:29" x14ac:dyDescent="0.3">
      <c r="I119" s="7" t="s">
        <v>24</v>
      </c>
      <c r="J119" s="14" t="s">
        <v>32</v>
      </c>
      <c r="K119" s="14">
        <v>6.1600000000000001E-4</v>
      </c>
      <c r="L119" s="10">
        <v>0.55947499999999994</v>
      </c>
      <c r="M119" s="11" t="s">
        <v>125</v>
      </c>
      <c r="S119" t="str">
        <f t="shared" si="2"/>
        <v/>
      </c>
      <c r="U119" t="str">
        <f t="shared" si="3"/>
        <v/>
      </c>
      <c r="AC119" t="str">
        <f ca="1">IF(I119="", "", OFFSET(ANS_MATRIX, INT((ROW(A117)-1)/BLOCK_SIZE), CODE(I119)-65, 1, 1))</f>
        <v>Italie</v>
      </c>
    </row>
    <row r="120" spans="1:29" x14ac:dyDescent="0.3">
      <c r="I120" s="7" t="s">
        <v>24</v>
      </c>
      <c r="J120" s="14" t="s">
        <v>34</v>
      </c>
      <c r="K120" s="14">
        <v>6.3000000000000003E-4</v>
      </c>
      <c r="L120" s="10">
        <v>0.297871</v>
      </c>
      <c r="M120" s="11" t="s">
        <v>126</v>
      </c>
      <c r="S120" t="str">
        <f t="shared" si="2"/>
        <v/>
      </c>
      <c r="U120" t="str">
        <f t="shared" si="3"/>
        <v/>
      </c>
      <c r="AC120" t="str">
        <f ca="1">IF(I120="", "", OFFSET(ANS_MATRIX, INT((ROW(A118)-1)/BLOCK_SIZE), CODE(I120)-65, 1, 1))</f>
        <v>Italie</v>
      </c>
    </row>
    <row r="121" spans="1:29" x14ac:dyDescent="0.3">
      <c r="J121" s="14"/>
      <c r="S121" t="str">
        <f t="shared" si="2"/>
        <v/>
      </c>
      <c r="U121" t="str">
        <f t="shared" si="3"/>
        <v/>
      </c>
      <c r="AC121" t="str">
        <f ca="1">IF(I121="", "", OFFSET(ANS_MATRIX, INT((ROW(A119)-1)/BLOCK_SIZE), CODE(I121)-65, 1, 1))</f>
        <v/>
      </c>
    </row>
    <row r="122" spans="1:29" x14ac:dyDescent="0.3">
      <c r="A122">
        <v>18</v>
      </c>
      <c r="B122" t="s">
        <v>127</v>
      </c>
      <c r="I122" s="7" t="s">
        <v>44</v>
      </c>
      <c r="J122" s="14" t="s">
        <v>25</v>
      </c>
      <c r="K122" s="14">
        <v>1.8600000000000001E-3</v>
      </c>
      <c r="L122" s="10">
        <v>1.390191</v>
      </c>
      <c r="M122" s="11" t="s">
        <v>128</v>
      </c>
      <c r="S122" t="str">
        <f t="shared" si="2"/>
        <v/>
      </c>
      <c r="U122" t="str">
        <f t="shared" si="3"/>
        <v/>
      </c>
      <c r="AC122" t="str">
        <f ca="1">IF(I122="", "", OFFSET(ANS_MATRIX, INT((ROW(A120)-1)/BLOCK_SIZE), CODE(I122)-65, 1, 1))</f>
        <v>France</v>
      </c>
    </row>
    <row r="123" spans="1:29" x14ac:dyDescent="0.3">
      <c r="I123" s="7" t="s">
        <v>44</v>
      </c>
      <c r="J123" s="14" t="s">
        <v>27</v>
      </c>
      <c r="K123" s="14">
        <v>2.7500000000000001E-5</v>
      </c>
      <c r="L123" s="10">
        <v>0.63284799999999997</v>
      </c>
      <c r="M123" s="11" t="s">
        <v>128</v>
      </c>
      <c r="S123" t="str">
        <f t="shared" si="2"/>
        <v/>
      </c>
      <c r="U123" t="str">
        <f t="shared" si="3"/>
        <v/>
      </c>
      <c r="AC123" t="str">
        <f ca="1">IF(I123="", "", OFFSET(ANS_MATRIX, INT((ROW(A121)-1)/BLOCK_SIZE), CODE(I123)-65, 1, 1))</f>
        <v>France</v>
      </c>
    </row>
    <row r="124" spans="1:29" x14ac:dyDescent="0.3">
      <c r="I124" s="7" t="s">
        <v>44</v>
      </c>
      <c r="J124" s="14" t="s">
        <v>28</v>
      </c>
      <c r="K124" s="14">
        <v>1.075E-5</v>
      </c>
      <c r="L124" s="10">
        <v>2.1827230000000002</v>
      </c>
      <c r="M124" s="11" t="s">
        <v>129</v>
      </c>
      <c r="S124" t="str">
        <f t="shared" si="2"/>
        <v/>
      </c>
      <c r="U124" t="str">
        <f t="shared" si="3"/>
        <v/>
      </c>
      <c r="AC124" t="str">
        <f ca="1">IF(I124="", "", OFFSET(ANS_MATRIX, INT((ROW(A122)-1)/BLOCK_SIZE), CODE(I124)-65, 1, 1))</f>
        <v>France</v>
      </c>
    </row>
    <row r="125" spans="1:29" x14ac:dyDescent="0.3">
      <c r="I125" s="7" t="s">
        <v>44</v>
      </c>
      <c r="J125" s="14" t="s">
        <v>30</v>
      </c>
      <c r="K125" s="14">
        <v>4.0000000000000002E-4</v>
      </c>
      <c r="L125" s="10">
        <v>1.2862610000000001</v>
      </c>
      <c r="M125" s="11" t="s">
        <v>130</v>
      </c>
      <c r="S125" t="str">
        <f t="shared" si="2"/>
        <v/>
      </c>
      <c r="U125" t="str">
        <f t="shared" si="3"/>
        <v/>
      </c>
      <c r="AC125" t="str">
        <f ca="1">IF(I125="", "", OFFSET(ANS_MATRIX, INT((ROW(A123)-1)/BLOCK_SIZE), CODE(I125)-65, 1, 1))</f>
        <v>France</v>
      </c>
    </row>
    <row r="126" spans="1:29" x14ac:dyDescent="0.3">
      <c r="I126" s="7" t="s">
        <v>44</v>
      </c>
      <c r="J126" s="14" t="s">
        <v>32</v>
      </c>
      <c r="K126" s="14">
        <v>5.7600000000000001E-4</v>
      </c>
      <c r="L126" s="10">
        <v>0.33121899999999999</v>
      </c>
      <c r="M126" s="11" t="s">
        <v>130</v>
      </c>
      <c r="S126" t="str">
        <f t="shared" si="2"/>
        <v/>
      </c>
      <c r="U126" t="str">
        <f t="shared" si="3"/>
        <v/>
      </c>
      <c r="AC126" t="str">
        <f ca="1">IF(I126="", "", OFFSET(ANS_MATRIX, INT((ROW(A124)-1)/BLOCK_SIZE), CODE(I126)-65, 1, 1))</f>
        <v>France</v>
      </c>
    </row>
    <row r="127" spans="1:29" x14ac:dyDescent="0.3">
      <c r="I127" s="7" t="s">
        <v>44</v>
      </c>
      <c r="J127" s="14" t="s">
        <v>34</v>
      </c>
      <c r="K127" s="14">
        <v>6.4499999999999996E-4</v>
      </c>
      <c r="L127" s="10">
        <v>0.23272499999999999</v>
      </c>
      <c r="M127" s="11" t="s">
        <v>130</v>
      </c>
      <c r="S127" t="str">
        <f t="shared" si="2"/>
        <v/>
      </c>
      <c r="U127" t="str">
        <f t="shared" si="3"/>
        <v/>
      </c>
      <c r="AC127" t="str">
        <f ca="1">IF(I127="", "", OFFSET(ANS_MATRIX, INT((ROW(A125)-1)/BLOCK_SIZE), CODE(I127)-65, 1, 1))</f>
        <v>France</v>
      </c>
    </row>
    <row r="128" spans="1:29" x14ac:dyDescent="0.3">
      <c r="J128" s="14"/>
      <c r="S128" t="str">
        <f t="shared" si="2"/>
        <v/>
      </c>
      <c r="U128" t="str">
        <f t="shared" si="3"/>
        <v/>
      </c>
      <c r="AC128" t="str">
        <f ca="1">IF(I128="", "", OFFSET(ANS_MATRIX, INT((ROW(A126)-1)/BLOCK_SIZE), CODE(I128)-65, 1, 1))</f>
        <v/>
      </c>
    </row>
    <row r="129" spans="1:29" x14ac:dyDescent="0.3">
      <c r="A129">
        <v>19</v>
      </c>
      <c r="B129" t="s">
        <v>131</v>
      </c>
      <c r="I129" s="7" t="s">
        <v>24</v>
      </c>
      <c r="J129" s="14" t="s">
        <v>25</v>
      </c>
      <c r="K129" s="14">
        <v>1.98E-3</v>
      </c>
      <c r="L129" s="10">
        <v>0.76333799999999996</v>
      </c>
      <c r="M129" s="11" t="s">
        <v>132</v>
      </c>
      <c r="S129" t="str">
        <f t="shared" si="2"/>
        <v/>
      </c>
      <c r="U129" t="str">
        <f t="shared" si="3"/>
        <v/>
      </c>
      <c r="AC129" t="str">
        <f ca="1">IF(I129="", "", OFFSET(ANS_MATRIX, INT((ROW(A127)-1)/BLOCK_SIZE), CODE(I129)-65, 1, 1))</f>
        <v>UK</v>
      </c>
    </row>
    <row r="130" spans="1:29" x14ac:dyDescent="0.3">
      <c r="I130" s="7" t="s">
        <v>44</v>
      </c>
      <c r="J130" s="14" t="s">
        <v>27</v>
      </c>
      <c r="K130" s="14">
        <v>3.2499999999999997E-5</v>
      </c>
      <c r="L130" s="10">
        <v>0.53449800000000003</v>
      </c>
      <c r="M130" s="11" t="s">
        <v>132</v>
      </c>
      <c r="S130" t="str">
        <f t="shared" si="2"/>
        <v/>
      </c>
      <c r="U130" t="str">
        <f t="shared" si="3"/>
        <v/>
      </c>
      <c r="AC130" t="str">
        <f ca="1">IF(I130="", "", OFFSET(ANS_MATRIX, INT((ROW(A128)-1)/BLOCK_SIZE), CODE(I130)-65, 1, 1))</f>
        <v>UK</v>
      </c>
    </row>
    <row r="131" spans="1:29" x14ac:dyDescent="0.3">
      <c r="I131" s="7" t="s">
        <v>44</v>
      </c>
      <c r="J131" s="14" t="s">
        <v>28</v>
      </c>
      <c r="K131" s="14">
        <v>1.275E-5</v>
      </c>
      <c r="L131" s="10">
        <v>2.3347899999999999</v>
      </c>
      <c r="M131" s="11" t="s">
        <v>133</v>
      </c>
      <c r="S131" t="str">
        <f t="shared" ref="S131:S194" si="4">IF(R131="", "", IF(R131="[]", 0, LEN(R131)-LEN(SUBSTITUTE(R131,",",""))+1))</f>
        <v/>
      </c>
      <c r="U131" t="str">
        <f t="shared" ref="U131:U194" si="5">IF(T131="", "", IF(T131="[]", 0, LEN(T131)-LEN(SUBSTITUTE(T131,",",""))+1))</f>
        <v/>
      </c>
      <c r="AC131" t="str">
        <f ca="1">IF(I131="", "", OFFSET(ANS_MATRIX, INT((ROW(A129)-1)/BLOCK_SIZE), CODE(I131)-65, 1, 1))</f>
        <v>UK</v>
      </c>
    </row>
    <row r="132" spans="1:29" x14ac:dyDescent="0.3">
      <c r="I132" s="7" t="s">
        <v>44</v>
      </c>
      <c r="J132" s="14" t="s">
        <v>30</v>
      </c>
      <c r="K132" s="14">
        <v>4.8000000000000001E-4</v>
      </c>
      <c r="L132" s="10">
        <v>1.1024940000000001</v>
      </c>
      <c r="M132" s="11" t="s">
        <v>134</v>
      </c>
      <c r="S132" t="str">
        <f t="shared" si="4"/>
        <v/>
      </c>
      <c r="U132" t="str">
        <f t="shared" si="5"/>
        <v/>
      </c>
      <c r="AC132" t="str">
        <f ca="1">IF(I132="", "", OFFSET(ANS_MATRIX, INT((ROW(A130)-1)/BLOCK_SIZE), CODE(I132)-65, 1, 1))</f>
        <v>UK</v>
      </c>
    </row>
    <row r="133" spans="1:29" x14ac:dyDescent="0.3">
      <c r="I133" s="7" t="s">
        <v>24</v>
      </c>
      <c r="J133" s="14" t="s">
        <v>32</v>
      </c>
      <c r="K133" s="14">
        <v>6.96E-4</v>
      </c>
      <c r="L133" s="10">
        <v>0.61445799999999995</v>
      </c>
      <c r="M133" s="11" t="s">
        <v>134</v>
      </c>
      <c r="S133" t="str">
        <f t="shared" si="4"/>
        <v/>
      </c>
      <c r="U133" t="str">
        <f t="shared" si="5"/>
        <v/>
      </c>
      <c r="AC133" t="str">
        <f ca="1">IF(I133="", "", OFFSET(ANS_MATRIX, INT((ROW(A131)-1)/BLOCK_SIZE), CODE(I133)-65, 1, 1))</f>
        <v>UK</v>
      </c>
    </row>
    <row r="134" spans="1:29" x14ac:dyDescent="0.3">
      <c r="I134" s="7" t="s">
        <v>44</v>
      </c>
      <c r="J134" s="14" t="s">
        <v>34</v>
      </c>
      <c r="K134" s="14">
        <v>7.9500000000000003E-4</v>
      </c>
      <c r="L134" s="10">
        <v>0.233372</v>
      </c>
      <c r="M134" s="11" t="s">
        <v>134</v>
      </c>
      <c r="S134" t="str">
        <f t="shared" si="4"/>
        <v/>
      </c>
      <c r="U134" t="str">
        <f t="shared" si="5"/>
        <v/>
      </c>
      <c r="AC134" t="str">
        <f ca="1">IF(I134="", "", OFFSET(ANS_MATRIX, INT((ROW(A132)-1)/BLOCK_SIZE), CODE(I134)-65, 1, 1))</f>
        <v>UK</v>
      </c>
    </row>
    <row r="135" spans="1:29" x14ac:dyDescent="0.3">
      <c r="J135" s="14"/>
      <c r="S135" t="str">
        <f t="shared" si="4"/>
        <v/>
      </c>
      <c r="U135" t="str">
        <f t="shared" si="5"/>
        <v/>
      </c>
      <c r="AC135" t="str">
        <f ca="1">IF(I135="", "", OFFSET(ANS_MATRIX, INT((ROW(A133)-1)/BLOCK_SIZE), CODE(I135)-65, 1, 1))</f>
        <v/>
      </c>
    </row>
    <row r="136" spans="1:29" x14ac:dyDescent="0.3">
      <c r="A136">
        <v>20</v>
      </c>
      <c r="B136" t="s">
        <v>135</v>
      </c>
      <c r="I136" s="7" t="s">
        <v>44</v>
      </c>
      <c r="J136" s="14" t="s">
        <v>25</v>
      </c>
      <c r="K136" s="14">
        <v>1.7700000000000001E-3</v>
      </c>
      <c r="L136" s="10">
        <v>0.76069399999999998</v>
      </c>
      <c r="M136" s="11" t="s">
        <v>136</v>
      </c>
      <c r="S136" t="str">
        <f t="shared" si="4"/>
        <v/>
      </c>
      <c r="U136" t="str">
        <f t="shared" si="5"/>
        <v/>
      </c>
      <c r="AC136" t="str">
        <f ca="1">IF(I136="", "", OFFSET(ANS_MATRIX, INT((ROW(A134)-1)/BLOCK_SIZE), CODE(I136)-65, 1, 1))</f>
        <v>Allemagne</v>
      </c>
    </row>
    <row r="137" spans="1:29" x14ac:dyDescent="0.3">
      <c r="I137" s="7" t="s">
        <v>44</v>
      </c>
      <c r="J137" s="14" t="s">
        <v>27</v>
      </c>
      <c r="K137" s="14">
        <v>2.9E-5</v>
      </c>
      <c r="L137" s="10">
        <v>0.51439999999999997</v>
      </c>
      <c r="M137" s="11" t="s">
        <v>136</v>
      </c>
      <c r="S137" t="str">
        <f t="shared" si="4"/>
        <v/>
      </c>
      <c r="U137" t="str">
        <f t="shared" si="5"/>
        <v/>
      </c>
      <c r="AC137" t="str">
        <f ca="1">IF(I137="", "", OFFSET(ANS_MATRIX, INT((ROW(A135)-1)/BLOCK_SIZE), CODE(I137)-65, 1, 1))</f>
        <v>Allemagne</v>
      </c>
    </row>
    <row r="138" spans="1:29" x14ac:dyDescent="0.3">
      <c r="I138" s="7" t="s">
        <v>44</v>
      </c>
      <c r="J138" s="14" t="s">
        <v>28</v>
      </c>
      <c r="K138" s="14">
        <v>1.0499999999999999E-5</v>
      </c>
      <c r="L138" s="10">
        <v>2.3592170000000001</v>
      </c>
      <c r="M138" s="11" t="s">
        <v>137</v>
      </c>
      <c r="S138" t="str">
        <f t="shared" si="4"/>
        <v/>
      </c>
      <c r="U138" t="str">
        <f t="shared" si="5"/>
        <v/>
      </c>
      <c r="AC138" t="str">
        <f ca="1">IF(I138="", "", OFFSET(ANS_MATRIX, INT((ROW(A136)-1)/BLOCK_SIZE), CODE(I138)-65, 1, 1))</f>
        <v>Allemagne</v>
      </c>
    </row>
    <row r="139" spans="1:29" x14ac:dyDescent="0.3">
      <c r="I139" s="7" t="s">
        <v>44</v>
      </c>
      <c r="J139" s="14" t="s">
        <v>30</v>
      </c>
      <c r="K139" s="14">
        <v>4.2400000000000001E-4</v>
      </c>
      <c r="L139" s="10">
        <v>0.86988299999999996</v>
      </c>
      <c r="M139" s="11" t="s">
        <v>138</v>
      </c>
      <c r="S139" t="str">
        <f t="shared" si="4"/>
        <v/>
      </c>
      <c r="U139" t="str">
        <f t="shared" si="5"/>
        <v/>
      </c>
      <c r="AC139" t="str">
        <f ca="1">IF(I139="", "", OFFSET(ANS_MATRIX, INT((ROW(A137)-1)/BLOCK_SIZE), CODE(I139)-65, 1, 1))</f>
        <v>Allemagne</v>
      </c>
    </row>
    <row r="140" spans="1:29" x14ac:dyDescent="0.3">
      <c r="I140" s="7" t="s">
        <v>24</v>
      </c>
      <c r="J140" s="14" t="s">
        <v>32</v>
      </c>
      <c r="K140" s="14">
        <v>5.9199999999999997E-4</v>
      </c>
      <c r="L140" s="10">
        <v>0.52978199999999998</v>
      </c>
      <c r="M140" s="11" t="s">
        <v>138</v>
      </c>
      <c r="S140" t="str">
        <f t="shared" si="4"/>
        <v/>
      </c>
      <c r="U140" t="str">
        <f t="shared" si="5"/>
        <v/>
      </c>
      <c r="AC140" t="str">
        <f ca="1">IF(I140="", "", OFFSET(ANS_MATRIX, INT((ROW(A138)-1)/BLOCK_SIZE), CODE(I140)-65, 1, 1))</f>
        <v>France</v>
      </c>
    </row>
    <row r="141" spans="1:29" x14ac:dyDescent="0.3">
      <c r="I141" s="7" t="s">
        <v>44</v>
      </c>
      <c r="J141" s="14" t="s">
        <v>34</v>
      </c>
      <c r="K141" s="14">
        <v>6.8999999999999997E-4</v>
      </c>
      <c r="L141" s="10">
        <v>0.28737800000000002</v>
      </c>
      <c r="M141" s="11" t="s">
        <v>138</v>
      </c>
      <c r="S141" t="str">
        <f t="shared" si="4"/>
        <v/>
      </c>
      <c r="U141" t="str">
        <f t="shared" si="5"/>
        <v/>
      </c>
      <c r="AC141" t="str">
        <f ca="1">IF(I141="", "", OFFSET(ANS_MATRIX, INT((ROW(A139)-1)/BLOCK_SIZE), CODE(I141)-65, 1, 1))</f>
        <v>Allemagne</v>
      </c>
    </row>
    <row r="142" spans="1:29" x14ac:dyDescent="0.3">
      <c r="J142" s="14"/>
      <c r="S142" t="str">
        <f t="shared" si="4"/>
        <v/>
      </c>
      <c r="U142" t="str">
        <f t="shared" si="5"/>
        <v/>
      </c>
      <c r="AC142" t="str">
        <f ca="1">IF(I142="", "", OFFSET(ANS_MATRIX, INT((ROW(A140)-1)/BLOCK_SIZE), CODE(I142)-65, 1, 1))</f>
        <v/>
      </c>
    </row>
    <row r="143" spans="1:29" x14ac:dyDescent="0.3">
      <c r="A143">
        <v>21</v>
      </c>
      <c r="B143" t="s">
        <v>139</v>
      </c>
      <c r="I143" s="7" t="s">
        <v>44</v>
      </c>
      <c r="J143" s="14" t="s">
        <v>25</v>
      </c>
      <c r="K143" s="14">
        <v>2.0999999999999999E-3</v>
      </c>
      <c r="L143" s="10">
        <v>0.99524000000000001</v>
      </c>
      <c r="M143" s="11" t="s">
        <v>140</v>
      </c>
      <c r="S143" t="str">
        <f t="shared" si="4"/>
        <v/>
      </c>
      <c r="U143" t="str">
        <f t="shared" si="5"/>
        <v/>
      </c>
      <c r="AC143" t="str">
        <f ca="1">IF(I143="", "", OFFSET(ANS_MATRIX, INT((ROW(A141)-1)/BLOCK_SIZE), CODE(I143)-65, 1, 1))</f>
        <v>Allemagne</v>
      </c>
    </row>
    <row r="144" spans="1:29" x14ac:dyDescent="0.3">
      <c r="I144" s="7" t="s">
        <v>24</v>
      </c>
      <c r="J144" s="14" t="s">
        <v>27</v>
      </c>
      <c r="K144" s="14">
        <v>3.65E-5</v>
      </c>
      <c r="L144" s="10">
        <v>1.0557049999999999</v>
      </c>
      <c r="M144" s="11" t="s">
        <v>141</v>
      </c>
      <c r="S144" t="str">
        <f t="shared" si="4"/>
        <v/>
      </c>
      <c r="U144" t="str">
        <f t="shared" si="5"/>
        <v/>
      </c>
      <c r="AC144" t="str">
        <f ca="1">IF(I144="", "", OFFSET(ANS_MATRIX, INT((ROW(A142)-1)/BLOCK_SIZE), CODE(I144)-65, 1, 1))</f>
        <v>US</v>
      </c>
    </row>
    <row r="145" spans="1:29" x14ac:dyDescent="0.3">
      <c r="I145" s="7" t="s">
        <v>117</v>
      </c>
      <c r="J145" s="14" t="s">
        <v>28</v>
      </c>
      <c r="K145" s="14">
        <v>1.1E-5</v>
      </c>
      <c r="L145" s="10">
        <v>2.322492</v>
      </c>
      <c r="M145" s="11" t="s">
        <v>142</v>
      </c>
      <c r="S145" t="str">
        <f t="shared" si="4"/>
        <v/>
      </c>
      <c r="U145" t="str">
        <f t="shared" si="5"/>
        <v/>
      </c>
      <c r="AC145" t="str">
        <f ca="1">IF(I145="", "", OFFSET(ANS_MATRIX, INT((ROW(A143)-1)/BLOCK_SIZE), CODE(I145)-65, 1, 1))</f>
        <v>Ecosse</v>
      </c>
    </row>
    <row r="146" spans="1:29" x14ac:dyDescent="0.3">
      <c r="I146" s="7" t="s">
        <v>117</v>
      </c>
      <c r="J146" s="14" t="s">
        <v>30</v>
      </c>
      <c r="K146" s="14">
        <v>5.44E-4</v>
      </c>
      <c r="L146" s="10">
        <v>1.2565660000000001</v>
      </c>
      <c r="M146" s="11" t="s">
        <v>143</v>
      </c>
      <c r="S146" t="str">
        <f t="shared" si="4"/>
        <v/>
      </c>
      <c r="U146" t="str">
        <f t="shared" si="5"/>
        <v/>
      </c>
      <c r="AC146" t="str">
        <f ca="1">IF(I146="", "", OFFSET(ANS_MATRIX, INT((ROW(A144)-1)/BLOCK_SIZE), CODE(I146)-65, 1, 1))</f>
        <v>Ecosse</v>
      </c>
    </row>
    <row r="147" spans="1:29" x14ac:dyDescent="0.3">
      <c r="I147" s="7" t="s">
        <v>44</v>
      </c>
      <c r="J147" s="14" t="s">
        <v>32</v>
      </c>
      <c r="K147" s="14">
        <v>5.9199999999999997E-4</v>
      </c>
      <c r="L147" s="10">
        <v>0.551512</v>
      </c>
      <c r="M147" s="11" t="s">
        <v>143</v>
      </c>
      <c r="S147" t="str">
        <f t="shared" si="4"/>
        <v/>
      </c>
      <c r="U147" t="str">
        <f t="shared" si="5"/>
        <v/>
      </c>
      <c r="AC147" t="str">
        <f ca="1">IF(I147="", "", OFFSET(ANS_MATRIX, INT((ROW(A145)-1)/BLOCK_SIZE), CODE(I147)-65, 1, 1))</f>
        <v>Allemagne</v>
      </c>
    </row>
    <row r="148" spans="1:29" x14ac:dyDescent="0.3">
      <c r="I148" s="7" t="s">
        <v>24</v>
      </c>
      <c r="J148" s="14" t="s">
        <v>34</v>
      </c>
      <c r="K148" s="14">
        <v>7.3499999999999998E-4</v>
      </c>
      <c r="L148" s="10">
        <v>0.22401799999999999</v>
      </c>
      <c r="M148" s="11" t="s">
        <v>143</v>
      </c>
      <c r="S148" t="str">
        <f t="shared" si="4"/>
        <v/>
      </c>
      <c r="U148" t="str">
        <f t="shared" si="5"/>
        <v/>
      </c>
      <c r="AC148" t="str">
        <f ca="1">IF(I148="", "", OFFSET(ANS_MATRIX, INT((ROW(A146)-1)/BLOCK_SIZE), CODE(I148)-65, 1, 1))</f>
        <v>US</v>
      </c>
    </row>
    <row r="149" spans="1:29" x14ac:dyDescent="0.3">
      <c r="J149" s="14"/>
      <c r="S149" t="str">
        <f t="shared" si="4"/>
        <v/>
      </c>
      <c r="U149" t="str">
        <f t="shared" si="5"/>
        <v/>
      </c>
      <c r="AC149" t="str">
        <f ca="1">IF(I149="", "", OFFSET(ANS_MATRIX, INT((ROW(A147)-1)/BLOCK_SIZE), CODE(I149)-65, 1, 1))</f>
        <v/>
      </c>
    </row>
    <row r="150" spans="1:29" x14ac:dyDescent="0.3">
      <c r="A150">
        <v>22</v>
      </c>
      <c r="B150" t="s">
        <v>144</v>
      </c>
      <c r="I150" s="7" t="s">
        <v>44</v>
      </c>
      <c r="J150" s="14" t="s">
        <v>25</v>
      </c>
      <c r="K150" s="14">
        <v>2.2499999999999998E-3</v>
      </c>
      <c r="L150" s="10">
        <v>0.67742599999999997</v>
      </c>
      <c r="M150" s="11" t="s">
        <v>145</v>
      </c>
      <c r="S150" t="str">
        <f t="shared" si="4"/>
        <v/>
      </c>
      <c r="U150" t="str">
        <f t="shared" si="5"/>
        <v/>
      </c>
      <c r="AC150" t="str">
        <f ca="1">IF(I150="", "", OFFSET(ANS_MATRIX, INT((ROW(A148)-1)/BLOCK_SIZE), CODE(I150)-65, 1, 1))</f>
        <v>Hongrie</v>
      </c>
    </row>
    <row r="151" spans="1:29" x14ac:dyDescent="0.3">
      <c r="I151" s="7" t="s">
        <v>44</v>
      </c>
      <c r="J151" s="14" t="s">
        <v>27</v>
      </c>
      <c r="K151" s="14">
        <v>3.6999999999999998E-5</v>
      </c>
      <c r="L151" s="10">
        <v>1.2494419999999999</v>
      </c>
      <c r="M151" s="11" t="s">
        <v>146</v>
      </c>
      <c r="S151" t="str">
        <f t="shared" si="4"/>
        <v/>
      </c>
      <c r="U151" t="str">
        <f t="shared" si="5"/>
        <v/>
      </c>
      <c r="AC151" t="str">
        <f ca="1">IF(I151="", "", OFFSET(ANS_MATRIX, INT((ROW(A149)-1)/BLOCK_SIZE), CODE(I151)-65, 1, 1))</f>
        <v>Hongrie</v>
      </c>
    </row>
    <row r="152" spans="1:29" x14ac:dyDescent="0.3">
      <c r="I152" s="7" t="s">
        <v>24</v>
      </c>
      <c r="J152" s="14" t="s">
        <v>28</v>
      </c>
      <c r="K152" s="14">
        <v>1.525E-5</v>
      </c>
      <c r="L152" s="10">
        <v>2.2070409999999998</v>
      </c>
      <c r="M152" s="11" t="s">
        <v>147</v>
      </c>
      <c r="S152" t="str">
        <f t="shared" si="4"/>
        <v/>
      </c>
      <c r="U152" t="str">
        <f t="shared" si="5"/>
        <v/>
      </c>
      <c r="AC152" t="str">
        <f ca="1">IF(I152="", "", OFFSET(ANS_MATRIX, INT((ROW(A150)-1)/BLOCK_SIZE), CODE(I152)-65, 1, 1))</f>
        <v>France-UK</v>
      </c>
    </row>
    <row r="153" spans="1:29" x14ac:dyDescent="0.3">
      <c r="I153" s="7" t="s">
        <v>44</v>
      </c>
      <c r="J153" s="14" t="s">
        <v>30</v>
      </c>
      <c r="K153" s="14">
        <v>5.5199999999999997E-4</v>
      </c>
      <c r="L153" s="10">
        <v>1.2200420000000001</v>
      </c>
      <c r="M153" s="11" t="s">
        <v>148</v>
      </c>
      <c r="S153" t="str">
        <f t="shared" si="4"/>
        <v/>
      </c>
      <c r="U153" t="str">
        <f t="shared" si="5"/>
        <v/>
      </c>
      <c r="AC153" t="str">
        <f ca="1">IF(I153="", "", OFFSET(ANS_MATRIX, INT((ROW(A151)-1)/BLOCK_SIZE), CODE(I153)-65, 1, 1))</f>
        <v>Hongrie</v>
      </c>
    </row>
    <row r="154" spans="1:29" x14ac:dyDescent="0.3">
      <c r="I154" s="7" t="s">
        <v>24</v>
      </c>
      <c r="J154" s="14" t="s">
        <v>32</v>
      </c>
      <c r="K154" s="14">
        <v>9.3599999999999998E-4</v>
      </c>
      <c r="L154" s="10">
        <v>0.92781800000000003</v>
      </c>
      <c r="M154" s="11" t="s">
        <v>149</v>
      </c>
      <c r="S154" t="str">
        <f t="shared" si="4"/>
        <v/>
      </c>
      <c r="U154" t="str">
        <f t="shared" si="5"/>
        <v/>
      </c>
      <c r="AC154" t="str">
        <f ca="1">IF(I154="", "", OFFSET(ANS_MATRIX, INT((ROW(A152)-1)/BLOCK_SIZE), CODE(I154)-65, 1, 1))</f>
        <v>France-UK</v>
      </c>
    </row>
    <row r="155" spans="1:29" x14ac:dyDescent="0.3">
      <c r="I155" s="7" t="s">
        <v>44</v>
      </c>
      <c r="J155" s="14" t="s">
        <v>34</v>
      </c>
      <c r="K155" s="14">
        <v>9.2999999999999995E-4</v>
      </c>
      <c r="L155" s="10">
        <v>0.29790100000000003</v>
      </c>
      <c r="M155" s="11" t="s">
        <v>150</v>
      </c>
      <c r="S155" t="str">
        <f t="shared" si="4"/>
        <v/>
      </c>
      <c r="U155" t="str">
        <f t="shared" si="5"/>
        <v/>
      </c>
      <c r="AC155" t="str">
        <f ca="1">IF(I155="", "", OFFSET(ANS_MATRIX, INT((ROW(A153)-1)/BLOCK_SIZE), CODE(I155)-65, 1, 1))</f>
        <v>Hongrie</v>
      </c>
    </row>
    <row r="156" spans="1:29" x14ac:dyDescent="0.3">
      <c r="J156" s="14"/>
      <c r="S156" t="str">
        <f t="shared" si="4"/>
        <v/>
      </c>
      <c r="U156" t="str">
        <f t="shared" si="5"/>
        <v/>
      </c>
      <c r="AC156" t="str">
        <f ca="1">IF(I156="", "", OFFSET(ANS_MATRIX, INT((ROW(A154)-1)/BLOCK_SIZE), CODE(I156)-65, 1, 1))</f>
        <v/>
      </c>
    </row>
    <row r="157" spans="1:29" x14ac:dyDescent="0.3">
      <c r="A157">
        <v>23</v>
      </c>
      <c r="B157" t="s">
        <v>151</v>
      </c>
      <c r="I157" s="7" t="s">
        <v>24</v>
      </c>
      <c r="J157" s="14" t="s">
        <v>25</v>
      </c>
      <c r="K157" s="14">
        <v>1.56E-3</v>
      </c>
      <c r="L157" s="10">
        <v>0.65339700000000001</v>
      </c>
      <c r="M157" s="11" t="s">
        <v>152</v>
      </c>
      <c r="S157" t="str">
        <f t="shared" si="4"/>
        <v/>
      </c>
      <c r="U157" t="str">
        <f t="shared" si="5"/>
        <v/>
      </c>
      <c r="AC157" t="str">
        <f ca="1">IF(I157="", "", OFFSET(ANS_MATRIX, INT((ROW(A155)-1)/BLOCK_SIZE), CODE(I157)-65, 1, 1))</f>
        <v>US</v>
      </c>
    </row>
    <row r="158" spans="1:29" x14ac:dyDescent="0.3">
      <c r="I158" s="7" t="s">
        <v>24</v>
      </c>
      <c r="J158" s="14" t="s">
        <v>27</v>
      </c>
      <c r="K158" s="14">
        <v>3.0000000000000001E-5</v>
      </c>
      <c r="L158" s="10">
        <v>0.54683400000000004</v>
      </c>
      <c r="M158" s="11" t="s">
        <v>152</v>
      </c>
      <c r="S158" t="str">
        <f t="shared" si="4"/>
        <v/>
      </c>
      <c r="U158" t="str">
        <f t="shared" si="5"/>
        <v/>
      </c>
      <c r="AC158" t="str">
        <f ca="1">IF(I158="", "", OFFSET(ANS_MATRIX, INT((ROW(A156)-1)/BLOCK_SIZE), CODE(I158)-65, 1, 1))</f>
        <v>US</v>
      </c>
    </row>
    <row r="159" spans="1:29" x14ac:dyDescent="0.3">
      <c r="I159" s="7" t="s">
        <v>24</v>
      </c>
      <c r="J159" s="14" t="s">
        <v>28</v>
      </c>
      <c r="K159" s="14">
        <v>9.5000000000000005E-6</v>
      </c>
      <c r="L159" s="10">
        <v>2.124517</v>
      </c>
      <c r="M159" s="11" t="s">
        <v>153</v>
      </c>
      <c r="S159" t="str">
        <f t="shared" si="4"/>
        <v/>
      </c>
      <c r="U159" t="str">
        <f t="shared" si="5"/>
        <v/>
      </c>
      <c r="AC159" t="str">
        <f ca="1">IF(I159="", "", OFFSET(ANS_MATRIX, INT((ROW(A157)-1)/BLOCK_SIZE), CODE(I159)-65, 1, 1))</f>
        <v>US</v>
      </c>
    </row>
    <row r="160" spans="1:29" x14ac:dyDescent="0.3">
      <c r="I160" s="7" t="s">
        <v>24</v>
      </c>
      <c r="J160" s="14" t="s">
        <v>30</v>
      </c>
      <c r="K160" s="14">
        <v>3.9199999999999999E-4</v>
      </c>
      <c r="L160" s="10">
        <v>1.0886929999999999</v>
      </c>
      <c r="M160" s="11" t="s">
        <v>154</v>
      </c>
      <c r="S160" t="str">
        <f t="shared" si="4"/>
        <v/>
      </c>
      <c r="U160" t="str">
        <f t="shared" si="5"/>
        <v/>
      </c>
      <c r="AC160" t="str">
        <f ca="1">IF(I160="", "", OFFSET(ANS_MATRIX, INT((ROW(A158)-1)/BLOCK_SIZE), CODE(I160)-65, 1, 1))</f>
        <v>US</v>
      </c>
    </row>
    <row r="161" spans="1:29" x14ac:dyDescent="0.3">
      <c r="I161" s="7" t="s">
        <v>24</v>
      </c>
      <c r="J161" s="14" t="s">
        <v>32</v>
      </c>
      <c r="K161" s="14">
        <v>5.44E-4</v>
      </c>
      <c r="L161" s="10">
        <v>0.42419499999999999</v>
      </c>
      <c r="M161" s="11" t="s">
        <v>154</v>
      </c>
      <c r="S161" t="str">
        <f t="shared" si="4"/>
        <v/>
      </c>
      <c r="U161" t="str">
        <f t="shared" si="5"/>
        <v/>
      </c>
      <c r="AC161" t="str">
        <f ca="1">IF(I161="", "", OFFSET(ANS_MATRIX, INT((ROW(A159)-1)/BLOCK_SIZE), CODE(I161)-65, 1, 1))</f>
        <v>US</v>
      </c>
    </row>
    <row r="162" spans="1:29" x14ac:dyDescent="0.3">
      <c r="I162" s="7" t="s">
        <v>24</v>
      </c>
      <c r="J162" s="14" t="s">
        <v>34</v>
      </c>
      <c r="K162" s="14">
        <v>5.8500000000000002E-4</v>
      </c>
      <c r="L162" s="10">
        <v>0.26591900000000002</v>
      </c>
      <c r="M162" s="11" t="s">
        <v>154</v>
      </c>
      <c r="S162" t="str">
        <f t="shared" si="4"/>
        <v/>
      </c>
      <c r="U162" t="str">
        <f t="shared" si="5"/>
        <v/>
      </c>
      <c r="AC162" t="str">
        <f ca="1">IF(I162="", "", OFFSET(ANS_MATRIX, INT((ROW(A160)-1)/BLOCK_SIZE), CODE(I162)-65, 1, 1))</f>
        <v>US</v>
      </c>
    </row>
    <row r="163" spans="1:29" x14ac:dyDescent="0.3">
      <c r="J163" s="14"/>
      <c r="S163" t="str">
        <f t="shared" si="4"/>
        <v/>
      </c>
      <c r="U163" t="str">
        <f t="shared" si="5"/>
        <v/>
      </c>
      <c r="AC163" t="str">
        <f ca="1">IF(I163="", "", OFFSET(ANS_MATRIX, INT((ROW(A161)-1)/BLOCK_SIZE), CODE(I163)-65, 1, 1))</f>
        <v/>
      </c>
    </row>
    <row r="164" spans="1:29" x14ac:dyDescent="0.3">
      <c r="A164">
        <v>24</v>
      </c>
      <c r="B164" t="s">
        <v>155</v>
      </c>
      <c r="I164" s="7" t="s">
        <v>24</v>
      </c>
      <c r="J164" s="14" t="s">
        <v>25</v>
      </c>
      <c r="K164" s="14">
        <v>1.6199999999999999E-3</v>
      </c>
      <c r="L164" s="10">
        <v>0.72443999999999997</v>
      </c>
      <c r="M164" s="11" t="s">
        <v>156</v>
      </c>
      <c r="S164" t="str">
        <f t="shared" si="4"/>
        <v/>
      </c>
      <c r="U164" t="str">
        <f t="shared" si="5"/>
        <v/>
      </c>
      <c r="AC164" t="str">
        <f ca="1">IF(I164="", "", OFFSET(ANS_MATRIX, INT((ROW(A162)-1)/BLOCK_SIZE), CODE(I164)-65, 1, 1))</f>
        <v>Italie</v>
      </c>
    </row>
    <row r="165" spans="1:29" x14ac:dyDescent="0.3">
      <c r="I165" s="7" t="s">
        <v>24</v>
      </c>
      <c r="J165" s="14" t="s">
        <v>27</v>
      </c>
      <c r="K165" s="14">
        <v>2.65E-5</v>
      </c>
      <c r="L165" s="10">
        <v>0.97118000000000004</v>
      </c>
      <c r="M165" s="11" t="s">
        <v>157</v>
      </c>
      <c r="S165" t="str">
        <f t="shared" si="4"/>
        <v/>
      </c>
      <c r="U165" t="str">
        <f t="shared" si="5"/>
        <v/>
      </c>
      <c r="AC165" t="str">
        <f ca="1">IF(I165="", "", OFFSET(ANS_MATRIX, INT((ROW(A163)-1)/BLOCK_SIZE), CODE(I165)-65, 1, 1))</f>
        <v>Italie</v>
      </c>
    </row>
    <row r="166" spans="1:29" x14ac:dyDescent="0.3">
      <c r="I166" s="7" t="s">
        <v>24</v>
      </c>
      <c r="J166" s="14" t="s">
        <v>28</v>
      </c>
      <c r="K166" s="14">
        <v>9.5000000000000005E-6</v>
      </c>
      <c r="L166" s="10">
        <v>2.2210559999999999</v>
      </c>
      <c r="M166" s="11" t="s">
        <v>158</v>
      </c>
      <c r="S166" t="str">
        <f t="shared" si="4"/>
        <v/>
      </c>
      <c r="U166" t="str">
        <f t="shared" si="5"/>
        <v/>
      </c>
      <c r="AC166" t="str">
        <f ca="1">IF(I166="", "", OFFSET(ANS_MATRIX, INT((ROW(A164)-1)/BLOCK_SIZE), CODE(I166)-65, 1, 1))</f>
        <v>Italie</v>
      </c>
    </row>
    <row r="167" spans="1:29" x14ac:dyDescent="0.3">
      <c r="I167" s="7" t="s">
        <v>24</v>
      </c>
      <c r="J167" s="14" t="s">
        <v>30</v>
      </c>
      <c r="K167" s="14">
        <v>3.9199999999999999E-4</v>
      </c>
      <c r="L167" s="10">
        <v>0.98256500000000002</v>
      </c>
      <c r="M167" s="11" t="s">
        <v>159</v>
      </c>
      <c r="S167" t="str">
        <f t="shared" si="4"/>
        <v/>
      </c>
      <c r="U167" t="str">
        <f t="shared" si="5"/>
        <v/>
      </c>
      <c r="AC167" t="str">
        <f ca="1">IF(I167="", "", OFFSET(ANS_MATRIX, INT((ROW(A165)-1)/BLOCK_SIZE), CODE(I167)-65, 1, 1))</f>
        <v>Italie</v>
      </c>
    </row>
    <row r="168" spans="1:29" x14ac:dyDescent="0.3">
      <c r="I168" s="7" t="s">
        <v>24</v>
      </c>
      <c r="J168" s="14" t="s">
        <v>32</v>
      </c>
      <c r="K168" s="14">
        <v>3.0400000000000002E-3</v>
      </c>
      <c r="L168" s="10">
        <v>3.3488229999999999</v>
      </c>
      <c r="M168" s="11" t="s">
        <v>160</v>
      </c>
      <c r="S168" t="str">
        <f t="shared" si="4"/>
        <v/>
      </c>
      <c r="U168" t="str">
        <f t="shared" si="5"/>
        <v/>
      </c>
      <c r="AC168" t="str">
        <f ca="1">IF(I168="", "", OFFSET(ANS_MATRIX, INT((ROW(A166)-1)/BLOCK_SIZE), CODE(I168)-65, 1, 1))</f>
        <v>Italie</v>
      </c>
    </row>
    <row r="169" spans="1:29" x14ac:dyDescent="0.3">
      <c r="I169" s="7" t="s">
        <v>44</v>
      </c>
      <c r="J169" s="14" t="s">
        <v>34</v>
      </c>
      <c r="K169" s="14">
        <v>6.3000000000000003E-4</v>
      </c>
      <c r="L169" s="10">
        <v>0.302147</v>
      </c>
      <c r="M169" s="11" t="s">
        <v>160</v>
      </c>
      <c r="S169" t="str">
        <f t="shared" si="4"/>
        <v/>
      </c>
      <c r="U169" t="str">
        <f t="shared" si="5"/>
        <v/>
      </c>
      <c r="AC169" t="str">
        <f ca="1">IF(I169="", "", OFFSET(ANS_MATRIX, INT((ROW(A167)-1)/BLOCK_SIZE), CODE(I169)-65, 1, 1))</f>
        <v>Islande</v>
      </c>
    </row>
    <row r="170" spans="1:29" x14ac:dyDescent="0.3">
      <c r="J170" s="14"/>
      <c r="S170" t="str">
        <f t="shared" si="4"/>
        <v/>
      </c>
      <c r="U170" t="str">
        <f t="shared" si="5"/>
        <v/>
      </c>
      <c r="AC170" t="str">
        <f ca="1">IF(I170="", "", OFFSET(ANS_MATRIX, INT((ROW(A168)-1)/BLOCK_SIZE), CODE(I170)-65, 1, 1))</f>
        <v/>
      </c>
    </row>
    <row r="171" spans="1:29" x14ac:dyDescent="0.3">
      <c r="A171">
        <v>25</v>
      </c>
      <c r="B171" t="s">
        <v>161</v>
      </c>
      <c r="I171" s="7" t="s">
        <v>24</v>
      </c>
      <c r="J171" s="14" t="s">
        <v>25</v>
      </c>
      <c r="K171" s="14">
        <v>1.89E-3</v>
      </c>
      <c r="L171" s="10">
        <v>0.92642500000000005</v>
      </c>
      <c r="M171" s="11" t="s">
        <v>162</v>
      </c>
      <c r="S171" t="str">
        <f t="shared" si="4"/>
        <v/>
      </c>
      <c r="U171" t="str">
        <f t="shared" si="5"/>
        <v/>
      </c>
      <c r="AC171" t="str">
        <f ca="1">IF(I171="", "", OFFSET(ANS_MATRIX, INT((ROW(A169)-1)/BLOCK_SIZE), CODE(I171)-65, 1, 1))</f>
        <v>US</v>
      </c>
    </row>
    <row r="172" spans="1:29" x14ac:dyDescent="0.3">
      <c r="I172" s="7" t="s">
        <v>24</v>
      </c>
      <c r="J172" s="14" t="s">
        <v>27</v>
      </c>
      <c r="K172" s="14">
        <v>4.1499999999999999E-5</v>
      </c>
      <c r="L172" s="10">
        <v>1.175789</v>
      </c>
      <c r="M172" s="11" t="s">
        <v>163</v>
      </c>
      <c r="S172" t="str">
        <f t="shared" si="4"/>
        <v/>
      </c>
      <c r="U172" t="str">
        <f t="shared" si="5"/>
        <v/>
      </c>
      <c r="AC172" t="str">
        <f ca="1">IF(I172="", "", OFFSET(ANS_MATRIX, INT((ROW(A170)-1)/BLOCK_SIZE), CODE(I172)-65, 1, 1))</f>
        <v>US</v>
      </c>
    </row>
    <row r="173" spans="1:29" x14ac:dyDescent="0.3">
      <c r="I173" s="7" t="s">
        <v>24</v>
      </c>
      <c r="J173" s="14" t="s">
        <v>28</v>
      </c>
      <c r="K173" s="14">
        <v>1.2E-5</v>
      </c>
      <c r="L173" s="10">
        <v>2.3900649999999999</v>
      </c>
      <c r="M173" s="11" t="s">
        <v>164</v>
      </c>
      <c r="S173" t="str">
        <f t="shared" si="4"/>
        <v/>
      </c>
      <c r="U173" t="str">
        <f t="shared" si="5"/>
        <v/>
      </c>
      <c r="AC173" t="str">
        <f ca="1">IF(I173="", "", OFFSET(ANS_MATRIX, INT((ROW(A171)-1)/BLOCK_SIZE), CODE(I173)-65, 1, 1))</f>
        <v>US</v>
      </c>
    </row>
    <row r="174" spans="1:29" x14ac:dyDescent="0.3">
      <c r="I174" s="7" t="s">
        <v>24</v>
      </c>
      <c r="J174" s="14" t="s">
        <v>30</v>
      </c>
      <c r="K174" s="14">
        <v>4.6399999999999989E-4</v>
      </c>
      <c r="L174" s="10">
        <v>1.4504319999999999</v>
      </c>
      <c r="M174" s="11" t="s">
        <v>165</v>
      </c>
      <c r="S174" t="str">
        <f t="shared" si="4"/>
        <v/>
      </c>
      <c r="U174" t="str">
        <f t="shared" si="5"/>
        <v/>
      </c>
      <c r="AC174" t="str">
        <f ca="1">IF(I174="", "", OFFSET(ANS_MATRIX, INT((ROW(A172)-1)/BLOCK_SIZE), CODE(I174)-65, 1, 1))</f>
        <v>US</v>
      </c>
    </row>
    <row r="175" spans="1:29" x14ac:dyDescent="0.3">
      <c r="I175" s="7" t="s">
        <v>24</v>
      </c>
      <c r="J175" s="14" t="s">
        <v>32</v>
      </c>
      <c r="K175" s="14">
        <v>6.7199999999999996E-4</v>
      </c>
      <c r="L175" s="10">
        <v>0.51971400000000001</v>
      </c>
      <c r="M175" s="11" t="s">
        <v>166</v>
      </c>
      <c r="S175" t="str">
        <f t="shared" si="4"/>
        <v/>
      </c>
      <c r="U175" t="str">
        <f t="shared" si="5"/>
        <v/>
      </c>
      <c r="AC175" t="str">
        <f ca="1">IF(I175="", "", OFFSET(ANS_MATRIX, INT((ROW(A173)-1)/BLOCK_SIZE), CODE(I175)-65, 1, 1))</f>
        <v>US</v>
      </c>
    </row>
    <row r="176" spans="1:29" x14ac:dyDescent="0.3">
      <c r="I176" s="7" t="s">
        <v>24</v>
      </c>
      <c r="J176" s="14" t="s">
        <v>34</v>
      </c>
      <c r="K176" s="14">
        <v>7.6499999999999995E-4</v>
      </c>
      <c r="L176" s="10">
        <v>0.26883699999999999</v>
      </c>
      <c r="M176" s="11" t="s">
        <v>166</v>
      </c>
      <c r="S176" t="str">
        <f t="shared" si="4"/>
        <v/>
      </c>
      <c r="U176" t="str">
        <f t="shared" si="5"/>
        <v/>
      </c>
      <c r="AC176" t="str">
        <f ca="1">IF(I176="", "", OFFSET(ANS_MATRIX, INT((ROW(A174)-1)/BLOCK_SIZE), CODE(I176)-65, 1, 1))</f>
        <v>US</v>
      </c>
    </row>
    <row r="177" spans="1:29" x14ac:dyDescent="0.3">
      <c r="J177" s="14"/>
      <c r="S177" t="str">
        <f t="shared" si="4"/>
        <v/>
      </c>
      <c r="U177" t="str">
        <f t="shared" si="5"/>
        <v/>
      </c>
      <c r="AC177" t="str">
        <f ca="1">IF(I177="", "", OFFSET(ANS_MATRIX, INT((ROW(A175)-1)/BLOCK_SIZE), CODE(I177)-65, 1, 1))</f>
        <v/>
      </c>
    </row>
    <row r="178" spans="1:29" x14ac:dyDescent="0.3">
      <c r="A178">
        <v>26</v>
      </c>
      <c r="B178" t="s">
        <v>167</v>
      </c>
      <c r="I178" s="7" t="s">
        <v>24</v>
      </c>
      <c r="J178" s="14" t="s">
        <v>25</v>
      </c>
      <c r="K178" s="14">
        <v>1.7700000000000001E-3</v>
      </c>
      <c r="L178" s="10">
        <v>0.83486300000000002</v>
      </c>
      <c r="M178" s="11" t="s">
        <v>168</v>
      </c>
      <c r="S178" t="str">
        <f t="shared" si="4"/>
        <v/>
      </c>
      <c r="U178" t="str">
        <f t="shared" si="5"/>
        <v/>
      </c>
      <c r="AC178" t="str">
        <f ca="1">IF(I178="", "", OFFSET(ANS_MATRIX, INT((ROW(A176)-1)/BLOCK_SIZE), CODE(I178)-65, 1, 1))</f>
        <v>Italie</v>
      </c>
    </row>
    <row r="179" spans="1:29" x14ac:dyDescent="0.3">
      <c r="I179" s="7" t="s">
        <v>24</v>
      </c>
      <c r="J179" s="14" t="s">
        <v>27</v>
      </c>
      <c r="K179" s="14">
        <v>4.0999999999999987E-5</v>
      </c>
      <c r="L179" s="10">
        <v>1.109837</v>
      </c>
      <c r="M179" s="11" t="s">
        <v>169</v>
      </c>
      <c r="S179" t="str">
        <f t="shared" si="4"/>
        <v/>
      </c>
      <c r="U179" t="str">
        <f t="shared" si="5"/>
        <v/>
      </c>
      <c r="AC179" t="str">
        <f ca="1">IF(I179="", "", OFFSET(ANS_MATRIX, INT((ROW(A177)-1)/BLOCK_SIZE), CODE(I179)-65, 1, 1))</f>
        <v>Italie</v>
      </c>
    </row>
    <row r="180" spans="1:29" x14ac:dyDescent="0.3">
      <c r="I180" s="7" t="s">
        <v>24</v>
      </c>
      <c r="J180" s="14" t="s">
        <v>28</v>
      </c>
      <c r="K180" s="14">
        <v>1.1E-5</v>
      </c>
      <c r="L180" s="10">
        <v>2.2457500000000001</v>
      </c>
      <c r="M180" s="11" t="s">
        <v>170</v>
      </c>
      <c r="S180" t="str">
        <f t="shared" si="4"/>
        <v/>
      </c>
      <c r="U180" t="str">
        <f t="shared" si="5"/>
        <v/>
      </c>
      <c r="AC180" t="str">
        <f ca="1">IF(I180="", "", OFFSET(ANS_MATRIX, INT((ROW(A178)-1)/BLOCK_SIZE), CODE(I180)-65, 1, 1))</f>
        <v>Italie</v>
      </c>
    </row>
    <row r="181" spans="1:29" x14ac:dyDescent="0.3">
      <c r="I181" s="7" t="s">
        <v>24</v>
      </c>
      <c r="J181" s="14" t="s">
        <v>30</v>
      </c>
      <c r="K181" s="14">
        <v>4.5600000000000003E-4</v>
      </c>
      <c r="L181" s="10">
        <v>1.461282</v>
      </c>
      <c r="M181" s="11" t="s">
        <v>171</v>
      </c>
      <c r="S181" t="str">
        <f t="shared" si="4"/>
        <v/>
      </c>
      <c r="U181" t="str">
        <f t="shared" si="5"/>
        <v/>
      </c>
      <c r="AC181" t="str">
        <f ca="1">IF(I181="", "", OFFSET(ANS_MATRIX, INT((ROW(A179)-1)/BLOCK_SIZE), CODE(I181)-65, 1, 1))</f>
        <v>Italie</v>
      </c>
    </row>
    <row r="182" spans="1:29" x14ac:dyDescent="0.3">
      <c r="I182" s="7" t="s">
        <v>24</v>
      </c>
      <c r="J182" s="14" t="s">
        <v>32</v>
      </c>
      <c r="K182" s="14">
        <v>7.1199999999999996E-4</v>
      </c>
      <c r="L182" s="10">
        <v>0.907918</v>
      </c>
      <c r="M182" s="11" t="s">
        <v>172</v>
      </c>
      <c r="S182" t="str">
        <f t="shared" si="4"/>
        <v/>
      </c>
      <c r="U182" t="str">
        <f t="shared" si="5"/>
        <v/>
      </c>
      <c r="AC182" t="str">
        <f ca="1">IF(I182="", "", OFFSET(ANS_MATRIX, INT((ROW(A180)-1)/BLOCK_SIZE), CODE(I182)-65, 1, 1))</f>
        <v>Italie</v>
      </c>
    </row>
    <row r="183" spans="1:29" x14ac:dyDescent="0.3">
      <c r="I183" s="7" t="s">
        <v>24</v>
      </c>
      <c r="J183" s="14" t="s">
        <v>34</v>
      </c>
      <c r="K183" s="14">
        <v>7.0500000000000001E-4</v>
      </c>
      <c r="L183" s="10">
        <v>0.31643199999999999</v>
      </c>
      <c r="M183" s="11" t="s">
        <v>172</v>
      </c>
      <c r="S183" t="str">
        <f t="shared" si="4"/>
        <v/>
      </c>
      <c r="U183" t="str">
        <f t="shared" si="5"/>
        <v/>
      </c>
      <c r="AC183" t="str">
        <f ca="1">IF(I183="", "", OFFSET(ANS_MATRIX, INT((ROW(A181)-1)/BLOCK_SIZE), CODE(I183)-65, 1, 1))</f>
        <v>Italie</v>
      </c>
    </row>
    <row r="184" spans="1:29" x14ac:dyDescent="0.3">
      <c r="J184" s="14"/>
      <c r="S184" t="str">
        <f t="shared" si="4"/>
        <v/>
      </c>
      <c r="U184" t="str">
        <f t="shared" si="5"/>
        <v/>
      </c>
      <c r="AC184" t="str">
        <f ca="1">IF(I184="", "", OFFSET(ANS_MATRIX, INT((ROW(A182)-1)/BLOCK_SIZE), CODE(I184)-65, 1, 1))</f>
        <v/>
      </c>
    </row>
    <row r="185" spans="1:29" x14ac:dyDescent="0.3">
      <c r="A185">
        <v>27</v>
      </c>
      <c r="B185" t="s">
        <v>173</v>
      </c>
      <c r="I185" s="7" t="s">
        <v>24</v>
      </c>
      <c r="J185" s="14" t="s">
        <v>25</v>
      </c>
      <c r="K185" s="14">
        <v>1.89E-3</v>
      </c>
      <c r="L185" s="10">
        <v>1.182474</v>
      </c>
      <c r="M185" s="11" t="s">
        <v>174</v>
      </c>
      <c r="S185" t="str">
        <f t="shared" si="4"/>
        <v/>
      </c>
      <c r="U185" t="str">
        <f t="shared" si="5"/>
        <v/>
      </c>
      <c r="AC185" t="str">
        <f ca="1">IF(I185="", "", OFFSET(ANS_MATRIX, INT((ROW(A183)-1)/BLOCK_SIZE), CODE(I185)-65, 1, 1))</f>
        <v>Pays-bas</v>
      </c>
    </row>
    <row r="186" spans="1:29" x14ac:dyDescent="0.3">
      <c r="I186" s="7" t="s">
        <v>117</v>
      </c>
      <c r="J186" s="14" t="s">
        <v>27</v>
      </c>
      <c r="K186" s="14">
        <v>3.1000000000000001E-5</v>
      </c>
      <c r="L186" s="10">
        <v>0.70025400000000004</v>
      </c>
      <c r="M186" s="11" t="s">
        <v>175</v>
      </c>
      <c r="S186" t="str">
        <f t="shared" si="4"/>
        <v/>
      </c>
      <c r="U186" t="str">
        <f t="shared" si="5"/>
        <v/>
      </c>
      <c r="AC186" t="str">
        <f ca="1">IF(I186="", "", OFFSET(ANS_MATRIX, INT((ROW(A184)-1)/BLOCK_SIZE), CODE(I186)-65, 1, 1))</f>
        <v>Italie</v>
      </c>
    </row>
    <row r="187" spans="1:29" x14ac:dyDescent="0.3">
      <c r="I187" s="7" t="s">
        <v>24</v>
      </c>
      <c r="J187" s="14" t="s">
        <v>28</v>
      </c>
      <c r="K187" s="14">
        <v>1.225E-5</v>
      </c>
      <c r="L187" s="10">
        <v>2.1249120000000001</v>
      </c>
      <c r="M187" s="11" t="s">
        <v>176</v>
      </c>
      <c r="S187" t="str">
        <f t="shared" si="4"/>
        <v/>
      </c>
      <c r="U187" t="str">
        <f t="shared" si="5"/>
        <v/>
      </c>
      <c r="AC187" t="str">
        <f ca="1">IF(I187="", "", OFFSET(ANS_MATRIX, INT((ROW(A185)-1)/BLOCK_SIZE), CODE(I187)-65, 1, 1))</f>
        <v>Pays-bas</v>
      </c>
    </row>
    <row r="188" spans="1:29" x14ac:dyDescent="0.3">
      <c r="I188" s="7" t="s">
        <v>24</v>
      </c>
      <c r="J188" s="14" t="s">
        <v>30</v>
      </c>
      <c r="K188" s="14">
        <v>4.6399999999999989E-4</v>
      </c>
      <c r="L188" s="10">
        <v>0.88519300000000001</v>
      </c>
      <c r="M188" s="11" t="s">
        <v>177</v>
      </c>
      <c r="S188" t="str">
        <f t="shared" si="4"/>
        <v/>
      </c>
      <c r="U188" t="str">
        <f t="shared" si="5"/>
        <v/>
      </c>
      <c r="AC188" t="str">
        <f ca="1">IF(I188="", "", OFFSET(ANS_MATRIX, INT((ROW(A186)-1)/BLOCK_SIZE), CODE(I188)-65, 1, 1))</f>
        <v>Pays-bas</v>
      </c>
    </row>
    <row r="189" spans="1:29" x14ac:dyDescent="0.3">
      <c r="I189" s="7" t="s">
        <v>24</v>
      </c>
      <c r="J189" s="14" t="s">
        <v>32</v>
      </c>
      <c r="K189" s="14">
        <v>2.5920000000000001E-3</v>
      </c>
      <c r="L189" s="10">
        <v>2.2049240000000001</v>
      </c>
      <c r="M189" s="11" t="s">
        <v>178</v>
      </c>
      <c r="S189" t="str">
        <f t="shared" si="4"/>
        <v/>
      </c>
      <c r="U189" t="str">
        <f t="shared" si="5"/>
        <v/>
      </c>
      <c r="AC189" t="str">
        <f ca="1">IF(I189="", "", OFFSET(ANS_MATRIX, INT((ROW(A187)-1)/BLOCK_SIZE), CODE(I189)-65, 1, 1))</f>
        <v>Pays-bas</v>
      </c>
    </row>
    <row r="190" spans="1:29" x14ac:dyDescent="0.3">
      <c r="I190" s="7" t="s">
        <v>24</v>
      </c>
      <c r="J190" s="14" t="s">
        <v>34</v>
      </c>
      <c r="K190" s="14">
        <v>7.6499999999999995E-4</v>
      </c>
      <c r="L190" s="10">
        <v>0.26844600000000002</v>
      </c>
      <c r="M190" s="11" t="s">
        <v>179</v>
      </c>
      <c r="S190" t="str">
        <f t="shared" si="4"/>
        <v/>
      </c>
      <c r="U190" t="str">
        <f t="shared" si="5"/>
        <v/>
      </c>
      <c r="AC190" t="str">
        <f ca="1">IF(I190="", "", OFFSET(ANS_MATRIX, INT((ROW(A188)-1)/BLOCK_SIZE), CODE(I190)-65, 1, 1))</f>
        <v>Pays-bas</v>
      </c>
    </row>
    <row r="191" spans="1:29" x14ac:dyDescent="0.3">
      <c r="J191" s="14"/>
      <c r="S191" t="str">
        <f t="shared" si="4"/>
        <v/>
      </c>
      <c r="U191" t="str">
        <f t="shared" si="5"/>
        <v/>
      </c>
      <c r="AC191" t="str">
        <f ca="1">IF(I191="", "", OFFSET(ANS_MATRIX, INT((ROW(A189)-1)/BLOCK_SIZE), CODE(I191)-65, 1, 1))</f>
        <v/>
      </c>
    </row>
    <row r="192" spans="1:29" x14ac:dyDescent="0.3">
      <c r="A192">
        <v>28</v>
      </c>
      <c r="B192" t="s">
        <v>180</v>
      </c>
      <c r="I192" s="7" t="s">
        <v>24</v>
      </c>
      <c r="J192" s="14" t="s">
        <v>25</v>
      </c>
      <c r="K192" s="14">
        <v>2.0699999999999998E-3</v>
      </c>
      <c r="L192" s="10">
        <v>0.95998099999999997</v>
      </c>
      <c r="M192" s="11" t="s">
        <v>181</v>
      </c>
      <c r="S192" t="str">
        <f t="shared" si="4"/>
        <v/>
      </c>
      <c r="U192" t="str">
        <f t="shared" si="5"/>
        <v/>
      </c>
      <c r="AC192" t="str">
        <f ca="1">IF(I192="", "", OFFSET(ANS_MATRIX, INT((ROW(A190)-1)/BLOCK_SIZE), CODE(I192)-65, 1, 1))</f>
        <v>UK</v>
      </c>
    </row>
    <row r="193" spans="1:29" x14ac:dyDescent="0.3">
      <c r="I193" s="7" t="s">
        <v>117</v>
      </c>
      <c r="J193" s="14" t="s">
        <v>27</v>
      </c>
      <c r="K193" s="14">
        <v>3.1000000000000001E-5</v>
      </c>
      <c r="L193" s="10">
        <v>1.0144930000000001</v>
      </c>
      <c r="M193" s="11" t="s">
        <v>182</v>
      </c>
      <c r="S193" t="str">
        <f t="shared" si="4"/>
        <v/>
      </c>
      <c r="U193" t="str">
        <f t="shared" si="5"/>
        <v/>
      </c>
      <c r="AC193" t="str">
        <f ca="1">IF(I193="", "", OFFSET(ANS_MATRIX, INT((ROW(A191)-1)/BLOCK_SIZE), CODE(I193)-65, 1, 1))</f>
        <v>France</v>
      </c>
    </row>
    <row r="194" spans="1:29" x14ac:dyDescent="0.3">
      <c r="I194" s="7" t="s">
        <v>24</v>
      </c>
      <c r="J194" s="14" t="s">
        <v>28</v>
      </c>
      <c r="K194" s="14">
        <v>1.2E-5</v>
      </c>
      <c r="L194" s="10">
        <v>2.4284569999999999</v>
      </c>
      <c r="M194" s="11" t="s">
        <v>183</v>
      </c>
      <c r="S194" t="str">
        <f t="shared" si="4"/>
        <v/>
      </c>
      <c r="U194" t="str">
        <f t="shared" si="5"/>
        <v/>
      </c>
      <c r="AC194" t="str">
        <f ca="1">IF(I194="", "", OFFSET(ANS_MATRIX, INT((ROW(A192)-1)/BLOCK_SIZE), CODE(I194)-65, 1, 1))</f>
        <v>UK</v>
      </c>
    </row>
    <row r="195" spans="1:29" x14ac:dyDescent="0.3">
      <c r="I195" s="7" t="s">
        <v>44</v>
      </c>
      <c r="J195" s="14" t="s">
        <v>30</v>
      </c>
      <c r="K195" s="14">
        <v>4.6399999999999989E-4</v>
      </c>
      <c r="L195" s="10">
        <v>1.0227090000000001</v>
      </c>
      <c r="M195" s="11" t="s">
        <v>184</v>
      </c>
      <c r="S195" t="str">
        <f t="shared" ref="S195:S258" si="6">IF(R195="", "", IF(R195="[]", 0, LEN(R195)-LEN(SUBSTITUTE(R195,",",""))+1))</f>
        <v/>
      </c>
      <c r="U195" t="str">
        <f t="shared" ref="U195:U258" si="7">IF(T195="", "", IF(T195="[]", 0, LEN(T195)-LEN(SUBSTITUTE(T195,",",""))+1))</f>
        <v/>
      </c>
      <c r="AC195" t="str">
        <f ca="1">IF(I195="", "", OFFSET(ANS_MATRIX, INT((ROW(A193)-1)/BLOCK_SIZE), CODE(I195)-65, 1, 1))</f>
        <v>Suède</v>
      </c>
    </row>
    <row r="196" spans="1:29" x14ac:dyDescent="0.3">
      <c r="I196" s="7" t="s">
        <v>24</v>
      </c>
      <c r="J196" s="14" t="s">
        <v>32</v>
      </c>
      <c r="K196" s="14">
        <v>6.3199999999999997E-4</v>
      </c>
      <c r="L196" s="10">
        <v>0.40052300000000002</v>
      </c>
      <c r="M196" s="11" t="s">
        <v>184</v>
      </c>
      <c r="S196" t="str">
        <f t="shared" si="6"/>
        <v/>
      </c>
      <c r="U196" t="str">
        <f t="shared" si="7"/>
        <v/>
      </c>
      <c r="AC196" t="str">
        <f ca="1">IF(I196="", "", OFFSET(ANS_MATRIX, INT((ROW(A194)-1)/BLOCK_SIZE), CODE(I196)-65, 1, 1))</f>
        <v>UK</v>
      </c>
    </row>
    <row r="197" spans="1:29" x14ac:dyDescent="0.3">
      <c r="I197" s="7" t="s">
        <v>24</v>
      </c>
      <c r="J197" s="14" t="s">
        <v>34</v>
      </c>
      <c r="K197" s="14">
        <v>7.6499999999999995E-4</v>
      </c>
      <c r="L197" s="10">
        <v>0.378807</v>
      </c>
      <c r="M197" s="11" t="s">
        <v>184</v>
      </c>
      <c r="S197" t="str">
        <f t="shared" si="6"/>
        <v/>
      </c>
      <c r="U197" t="str">
        <f t="shared" si="7"/>
        <v/>
      </c>
      <c r="AC197" t="str">
        <f ca="1">IF(I197="", "", OFFSET(ANS_MATRIX, INT((ROW(A195)-1)/BLOCK_SIZE), CODE(I197)-65, 1, 1))</f>
        <v>UK</v>
      </c>
    </row>
    <row r="198" spans="1:29" x14ac:dyDescent="0.3">
      <c r="J198" s="14"/>
      <c r="S198" t="str">
        <f t="shared" si="6"/>
        <v/>
      </c>
      <c r="U198" t="str">
        <f t="shared" si="7"/>
        <v/>
      </c>
      <c r="AC198" t="str">
        <f ca="1">IF(I198="", "", OFFSET(ANS_MATRIX, INT((ROW(A196)-1)/BLOCK_SIZE), CODE(I198)-65, 1, 1))</f>
        <v/>
      </c>
    </row>
    <row r="199" spans="1:29" x14ac:dyDescent="0.3">
      <c r="A199">
        <v>29</v>
      </c>
      <c r="B199" t="s">
        <v>185</v>
      </c>
      <c r="I199" s="7" t="s">
        <v>24</v>
      </c>
      <c r="J199" s="14" t="s">
        <v>25</v>
      </c>
      <c r="K199" s="14">
        <v>1.8600000000000001E-3</v>
      </c>
      <c r="L199" s="10">
        <v>1.358196</v>
      </c>
      <c r="M199" s="11" t="s">
        <v>186</v>
      </c>
      <c r="S199" t="str">
        <f t="shared" si="6"/>
        <v/>
      </c>
      <c r="U199" t="str">
        <f t="shared" si="7"/>
        <v/>
      </c>
      <c r="AC199" t="str">
        <f ca="1">IF(I199="", "", OFFSET(ANS_MATRIX, INT((ROW(A197)-1)/BLOCK_SIZE), CODE(I199)-65, 1, 1))</f>
        <v>UK</v>
      </c>
    </row>
    <row r="200" spans="1:29" x14ac:dyDescent="0.3">
      <c r="I200" s="7" t="s">
        <v>24</v>
      </c>
      <c r="J200" s="14" t="s">
        <v>27</v>
      </c>
      <c r="K200" s="14">
        <v>3.3500000000000001E-5</v>
      </c>
      <c r="L200" s="10">
        <v>1.025406</v>
      </c>
      <c r="M200" s="11" t="s">
        <v>187</v>
      </c>
      <c r="S200" t="str">
        <f t="shared" si="6"/>
        <v/>
      </c>
      <c r="U200" t="str">
        <f t="shared" si="7"/>
        <v/>
      </c>
      <c r="AC200" t="str">
        <f ca="1">IF(I200="", "", OFFSET(ANS_MATRIX, INT((ROW(A198)-1)/BLOCK_SIZE), CODE(I200)-65, 1, 1))</f>
        <v>UK</v>
      </c>
    </row>
    <row r="201" spans="1:29" x14ac:dyDescent="0.3">
      <c r="I201" s="7" t="s">
        <v>24</v>
      </c>
      <c r="J201" s="14" t="s">
        <v>28</v>
      </c>
      <c r="K201" s="14">
        <v>1.0499999999999999E-5</v>
      </c>
      <c r="L201" s="10">
        <v>2.6453739999999999</v>
      </c>
      <c r="M201" s="11" t="s">
        <v>188</v>
      </c>
      <c r="S201" t="str">
        <f t="shared" si="6"/>
        <v/>
      </c>
      <c r="U201" t="str">
        <f t="shared" si="7"/>
        <v/>
      </c>
      <c r="AC201" t="str">
        <f ca="1">IF(I201="", "", OFFSET(ANS_MATRIX, INT((ROW(A199)-1)/BLOCK_SIZE), CODE(I201)-65, 1, 1))</f>
        <v>UK</v>
      </c>
    </row>
    <row r="202" spans="1:29" x14ac:dyDescent="0.3">
      <c r="I202" s="7" t="s">
        <v>44</v>
      </c>
      <c r="J202" s="14" t="s">
        <v>30</v>
      </c>
      <c r="K202" s="14">
        <v>4.08E-4</v>
      </c>
      <c r="L202" s="10">
        <v>1.143446</v>
      </c>
      <c r="M202" s="11" t="s">
        <v>189</v>
      </c>
      <c r="S202" t="str">
        <f t="shared" si="6"/>
        <v/>
      </c>
      <c r="U202" t="str">
        <f t="shared" si="7"/>
        <v/>
      </c>
      <c r="AC202" t="str">
        <f ca="1">IF(I202="", "", OFFSET(ANS_MATRIX, INT((ROW(A200)-1)/BLOCK_SIZE), CODE(I202)-65, 1, 1))</f>
        <v>Allemagne</v>
      </c>
    </row>
    <row r="203" spans="1:29" x14ac:dyDescent="0.3">
      <c r="I203" s="7" t="s">
        <v>24</v>
      </c>
      <c r="J203" s="14" t="s">
        <v>32</v>
      </c>
      <c r="K203" s="14">
        <v>5.44E-4</v>
      </c>
      <c r="L203" s="10">
        <v>0.65242999999999995</v>
      </c>
      <c r="M203" s="11" t="s">
        <v>190</v>
      </c>
      <c r="S203" t="str">
        <f t="shared" si="6"/>
        <v/>
      </c>
      <c r="U203" t="str">
        <f t="shared" si="7"/>
        <v/>
      </c>
      <c r="AC203" t="str">
        <f ca="1">IF(I203="", "", OFFSET(ANS_MATRIX, INT((ROW(A201)-1)/BLOCK_SIZE), CODE(I203)-65, 1, 1))</f>
        <v>UK</v>
      </c>
    </row>
    <row r="204" spans="1:29" x14ac:dyDescent="0.3">
      <c r="I204" s="7" t="s">
        <v>24</v>
      </c>
      <c r="J204" s="14" t="s">
        <v>34</v>
      </c>
      <c r="K204" s="14">
        <v>6.6E-4</v>
      </c>
      <c r="L204" s="10">
        <v>0.49017699999999997</v>
      </c>
      <c r="M204" s="11" t="s">
        <v>191</v>
      </c>
      <c r="S204" t="str">
        <f t="shared" si="6"/>
        <v/>
      </c>
      <c r="U204" t="str">
        <f t="shared" si="7"/>
        <v/>
      </c>
      <c r="AC204" t="str">
        <f ca="1">IF(I204="", "", OFFSET(ANS_MATRIX, INT((ROW(A202)-1)/BLOCK_SIZE), CODE(I204)-65, 1, 1))</f>
        <v>UK</v>
      </c>
    </row>
    <row r="205" spans="1:29" x14ac:dyDescent="0.3">
      <c r="J205" s="14"/>
      <c r="S205" t="str">
        <f t="shared" si="6"/>
        <v/>
      </c>
      <c r="U205" t="str">
        <f t="shared" si="7"/>
        <v/>
      </c>
      <c r="AC205" t="str">
        <f ca="1">IF(I205="", "", OFFSET(ANS_MATRIX, INT((ROW(A203)-1)/BLOCK_SIZE), CODE(I205)-65, 1, 1))</f>
        <v/>
      </c>
    </row>
    <row r="206" spans="1:29" x14ac:dyDescent="0.3">
      <c r="A206">
        <v>30</v>
      </c>
      <c r="B206" t="s">
        <v>192</v>
      </c>
      <c r="I206" s="7" t="s">
        <v>24</v>
      </c>
      <c r="J206" s="14" t="s">
        <v>25</v>
      </c>
      <c r="K206" s="14">
        <v>2.16E-3</v>
      </c>
      <c r="L206" s="10">
        <v>1.0822860000000001</v>
      </c>
      <c r="M206" s="11" t="s">
        <v>193</v>
      </c>
      <c r="S206" t="str">
        <f t="shared" si="6"/>
        <v/>
      </c>
      <c r="U206" t="str">
        <f t="shared" si="7"/>
        <v/>
      </c>
      <c r="AC206" t="str">
        <f ca="1">IF(I206="", "", OFFSET(ANS_MATRIX, INT((ROW(A204)-1)/BLOCK_SIZE), CODE(I206)-65, 1, 1))</f>
        <v>Ecosse</v>
      </c>
    </row>
    <row r="207" spans="1:29" x14ac:dyDescent="0.3">
      <c r="I207" s="7" t="s">
        <v>24</v>
      </c>
      <c r="J207" s="14" t="s">
        <v>27</v>
      </c>
      <c r="K207" s="14">
        <v>3.8999999999999999E-5</v>
      </c>
      <c r="L207" s="10">
        <v>0.70839799999999997</v>
      </c>
      <c r="M207" s="11" t="s">
        <v>194</v>
      </c>
      <c r="S207" t="str">
        <f t="shared" si="6"/>
        <v/>
      </c>
      <c r="U207" t="str">
        <f t="shared" si="7"/>
        <v/>
      </c>
      <c r="AC207" t="str">
        <f ca="1">IF(I207="", "", OFFSET(ANS_MATRIX, INT((ROW(A205)-1)/BLOCK_SIZE), CODE(I207)-65, 1, 1))</f>
        <v>Ecosse</v>
      </c>
    </row>
    <row r="208" spans="1:29" x14ac:dyDescent="0.3">
      <c r="I208" s="7" t="s">
        <v>24</v>
      </c>
      <c r="J208" s="14" t="s">
        <v>28</v>
      </c>
      <c r="K208" s="14">
        <v>1.2E-5</v>
      </c>
      <c r="L208" s="10">
        <v>2.3099560000000001</v>
      </c>
      <c r="M208" s="11" t="s">
        <v>195</v>
      </c>
      <c r="S208" t="str">
        <f t="shared" si="6"/>
        <v/>
      </c>
      <c r="U208" t="str">
        <f t="shared" si="7"/>
        <v/>
      </c>
      <c r="AC208" t="str">
        <f ca="1">IF(I208="", "", OFFSET(ANS_MATRIX, INT((ROW(A206)-1)/BLOCK_SIZE), CODE(I208)-65, 1, 1))</f>
        <v>Ecosse</v>
      </c>
    </row>
    <row r="209" spans="1:29" x14ac:dyDescent="0.3">
      <c r="I209" s="7" t="s">
        <v>44</v>
      </c>
      <c r="J209" s="14" t="s">
        <v>30</v>
      </c>
      <c r="K209" s="14">
        <v>4.7199999999999998E-4</v>
      </c>
      <c r="L209" s="10">
        <v>1.1984919999999999</v>
      </c>
      <c r="M209" s="11" t="s">
        <v>196</v>
      </c>
      <c r="S209" t="str">
        <f t="shared" si="6"/>
        <v/>
      </c>
      <c r="U209" t="str">
        <f t="shared" si="7"/>
        <v/>
      </c>
      <c r="AC209" t="str">
        <f ca="1">IF(I209="", "", OFFSET(ANS_MATRIX, INT((ROW(A207)-1)/BLOCK_SIZE), CODE(I209)-65, 1, 1))</f>
        <v>Allemagne</v>
      </c>
    </row>
    <row r="210" spans="1:29" x14ac:dyDescent="0.3">
      <c r="I210" s="7" t="s">
        <v>24</v>
      </c>
      <c r="J210" s="14" t="s">
        <v>32</v>
      </c>
      <c r="K210" s="14">
        <v>6.7200000000000007E-4</v>
      </c>
      <c r="L210" s="10">
        <v>0.53980899999999998</v>
      </c>
      <c r="M210" s="11" t="s">
        <v>197</v>
      </c>
      <c r="S210" t="str">
        <f t="shared" si="6"/>
        <v/>
      </c>
      <c r="U210" t="str">
        <f t="shared" si="7"/>
        <v/>
      </c>
      <c r="AC210" t="str">
        <f ca="1">IF(I210="", "", OFFSET(ANS_MATRIX, INT((ROW(A208)-1)/BLOCK_SIZE), CODE(I210)-65, 1, 1))</f>
        <v>Ecosse</v>
      </c>
    </row>
    <row r="211" spans="1:29" x14ac:dyDescent="0.3">
      <c r="I211" s="7" t="s">
        <v>24</v>
      </c>
      <c r="J211" s="14" t="s">
        <v>34</v>
      </c>
      <c r="K211" s="14">
        <v>7.7999999999999999E-4</v>
      </c>
      <c r="L211" s="10">
        <v>0.26563799999999999</v>
      </c>
      <c r="M211" s="11" t="s">
        <v>197</v>
      </c>
      <c r="S211" t="str">
        <f t="shared" si="6"/>
        <v/>
      </c>
      <c r="U211" t="str">
        <f t="shared" si="7"/>
        <v/>
      </c>
      <c r="AC211" t="str">
        <f ca="1">IF(I211="", "", OFFSET(ANS_MATRIX, INT((ROW(A209)-1)/BLOCK_SIZE), CODE(I211)-65, 1, 1))</f>
        <v>Ecosse</v>
      </c>
    </row>
    <row r="212" spans="1:29" x14ac:dyDescent="0.3">
      <c r="J212" s="14"/>
      <c r="S212" t="str">
        <f t="shared" si="6"/>
        <v/>
      </c>
      <c r="U212" t="str">
        <f t="shared" si="7"/>
        <v/>
      </c>
      <c r="AC212" t="str">
        <f ca="1">IF(I212="", "", OFFSET(ANS_MATRIX, INT((ROW(A210)-1)/BLOCK_SIZE), CODE(I212)-65, 1, 1))</f>
        <v/>
      </c>
    </row>
    <row r="213" spans="1:29" x14ac:dyDescent="0.3">
      <c r="A213">
        <v>31</v>
      </c>
      <c r="B213" t="s">
        <v>198</v>
      </c>
      <c r="I213" s="7" t="s">
        <v>24</v>
      </c>
      <c r="J213" s="14" t="s">
        <v>25</v>
      </c>
      <c r="K213" s="14">
        <v>1.5900000000000001E-3</v>
      </c>
      <c r="L213" s="10">
        <v>0.63189200000000001</v>
      </c>
      <c r="M213" s="11" t="s">
        <v>199</v>
      </c>
      <c r="S213" t="str">
        <f t="shared" si="6"/>
        <v/>
      </c>
      <c r="U213" t="str">
        <f t="shared" si="7"/>
        <v/>
      </c>
      <c r="AC213" t="str">
        <f ca="1">IF(I213="", "", OFFSET(ANS_MATRIX, INT((ROW(A211)-1)/BLOCK_SIZE), CODE(I213)-65, 1, 1))</f>
        <v>Ecosse</v>
      </c>
    </row>
    <row r="214" spans="1:29" x14ac:dyDescent="0.3">
      <c r="I214" s="7" t="s">
        <v>24</v>
      </c>
      <c r="J214" s="14" t="s">
        <v>27</v>
      </c>
      <c r="K214" s="14">
        <v>2.6999999999999999E-5</v>
      </c>
      <c r="L214" s="10">
        <v>0.70597299999999996</v>
      </c>
      <c r="M214" s="11" t="s">
        <v>199</v>
      </c>
      <c r="S214" t="str">
        <f t="shared" si="6"/>
        <v/>
      </c>
      <c r="U214" t="str">
        <f t="shared" si="7"/>
        <v/>
      </c>
      <c r="AC214" t="str">
        <f ca="1">IF(I214="", "", OFFSET(ANS_MATRIX, INT((ROW(A212)-1)/BLOCK_SIZE), CODE(I214)-65, 1, 1))</f>
        <v>Ecosse</v>
      </c>
    </row>
    <row r="215" spans="1:29" x14ac:dyDescent="0.3">
      <c r="I215" s="7" t="s">
        <v>24</v>
      </c>
      <c r="J215" s="14" t="s">
        <v>28</v>
      </c>
      <c r="K215" s="14">
        <v>1.025E-5</v>
      </c>
      <c r="L215" s="10">
        <v>2.4632320000000001</v>
      </c>
      <c r="M215" s="11" t="s">
        <v>200</v>
      </c>
      <c r="S215" t="str">
        <f t="shared" si="6"/>
        <v/>
      </c>
      <c r="U215" t="str">
        <f t="shared" si="7"/>
        <v/>
      </c>
      <c r="AC215" t="str">
        <f ca="1">IF(I215="", "", OFFSET(ANS_MATRIX, INT((ROW(A213)-1)/BLOCK_SIZE), CODE(I215)-65, 1, 1))</f>
        <v>Ecosse</v>
      </c>
    </row>
    <row r="216" spans="1:29" x14ac:dyDescent="0.3">
      <c r="I216" s="7" t="s">
        <v>24</v>
      </c>
      <c r="J216" s="14" t="s">
        <v>30</v>
      </c>
      <c r="K216" s="14">
        <v>4.2400000000000001E-4</v>
      </c>
      <c r="L216" s="10">
        <v>1.030589</v>
      </c>
      <c r="M216" s="11" t="s">
        <v>201</v>
      </c>
      <c r="S216" t="str">
        <f t="shared" si="6"/>
        <v/>
      </c>
      <c r="U216" t="str">
        <f t="shared" si="7"/>
        <v/>
      </c>
      <c r="AC216" t="str">
        <f ca="1">IF(I216="", "", OFFSET(ANS_MATRIX, INT((ROW(A214)-1)/BLOCK_SIZE), CODE(I216)-65, 1, 1))</f>
        <v>Ecosse</v>
      </c>
    </row>
    <row r="217" spans="1:29" x14ac:dyDescent="0.3">
      <c r="I217" s="7" t="s">
        <v>24</v>
      </c>
      <c r="J217" s="14" t="s">
        <v>32</v>
      </c>
      <c r="K217" s="14">
        <v>5.7600000000000001E-4</v>
      </c>
      <c r="L217" s="10">
        <v>0.79710400000000003</v>
      </c>
      <c r="M217" s="11" t="s">
        <v>202</v>
      </c>
      <c r="S217" t="str">
        <f t="shared" si="6"/>
        <v/>
      </c>
      <c r="U217" t="str">
        <f t="shared" si="7"/>
        <v/>
      </c>
      <c r="AC217" t="str">
        <f ca="1">IF(I217="", "", OFFSET(ANS_MATRIX, INT((ROW(A215)-1)/BLOCK_SIZE), CODE(I217)-65, 1, 1))</f>
        <v>Ecosse</v>
      </c>
    </row>
    <row r="218" spans="1:29" x14ac:dyDescent="0.3">
      <c r="I218" s="7" t="s">
        <v>24</v>
      </c>
      <c r="J218" s="14" t="s">
        <v>34</v>
      </c>
      <c r="K218" s="14">
        <v>6.4499999999999996E-4</v>
      </c>
      <c r="L218" s="10">
        <v>0.297711</v>
      </c>
      <c r="M218" s="11" t="s">
        <v>202</v>
      </c>
      <c r="S218" t="str">
        <f t="shared" si="6"/>
        <v/>
      </c>
      <c r="U218" t="str">
        <f t="shared" si="7"/>
        <v/>
      </c>
      <c r="AC218" t="str">
        <f ca="1">IF(I218="", "", OFFSET(ANS_MATRIX, INT((ROW(A216)-1)/BLOCK_SIZE), CODE(I218)-65, 1, 1))</f>
        <v>Ecosse</v>
      </c>
    </row>
    <row r="219" spans="1:29" x14ac:dyDescent="0.3">
      <c r="J219" s="14"/>
      <c r="S219" t="str">
        <f t="shared" si="6"/>
        <v/>
      </c>
      <c r="U219" t="str">
        <f t="shared" si="7"/>
        <v/>
      </c>
      <c r="AC219" t="str">
        <f ca="1">IF(I219="", "", OFFSET(ANS_MATRIX, INT((ROW(A217)-1)/BLOCK_SIZE), CODE(I219)-65, 1, 1))</f>
        <v/>
      </c>
    </row>
    <row r="220" spans="1:29" x14ac:dyDescent="0.3">
      <c r="A220">
        <v>32</v>
      </c>
      <c r="B220" t="s">
        <v>203</v>
      </c>
      <c r="I220" s="7" t="s">
        <v>24</v>
      </c>
      <c r="J220" s="14" t="s">
        <v>25</v>
      </c>
      <c r="K220" s="14">
        <v>2.1900000000000001E-3</v>
      </c>
      <c r="L220" s="10">
        <v>0.87819100000000005</v>
      </c>
      <c r="M220" s="11" t="s">
        <v>204</v>
      </c>
      <c r="S220" t="str">
        <f t="shared" si="6"/>
        <v/>
      </c>
      <c r="U220" t="str">
        <f t="shared" si="7"/>
        <v/>
      </c>
      <c r="AC220" t="str">
        <f ca="1">IF(I220="", "", OFFSET(ANS_MATRIX, INT((ROW(A218)-1)/BLOCK_SIZE), CODE(I220)-65, 1, 1))</f>
        <v>Ecosse</v>
      </c>
    </row>
    <row r="221" spans="1:29" x14ac:dyDescent="0.3">
      <c r="I221" s="7" t="s">
        <v>44</v>
      </c>
      <c r="J221" s="14" t="s">
        <v>27</v>
      </c>
      <c r="K221" s="14">
        <v>3.1000000000000001E-5</v>
      </c>
      <c r="L221" s="10">
        <v>0.65852500000000003</v>
      </c>
      <c r="M221" s="11" t="s">
        <v>204</v>
      </c>
      <c r="S221" t="str">
        <f t="shared" si="6"/>
        <v/>
      </c>
      <c r="U221" t="str">
        <f t="shared" si="7"/>
        <v/>
      </c>
      <c r="AC221" t="str">
        <f ca="1">IF(I221="", "", OFFSET(ANS_MATRIX, INT((ROW(A219)-1)/BLOCK_SIZE), CODE(I221)-65, 1, 1))</f>
        <v>US</v>
      </c>
    </row>
    <row r="222" spans="1:29" x14ac:dyDescent="0.3">
      <c r="I222" s="7" t="s">
        <v>24</v>
      </c>
      <c r="J222" s="14" t="s">
        <v>28</v>
      </c>
      <c r="K222" s="14">
        <v>1.225E-5</v>
      </c>
      <c r="L222" s="10">
        <v>2.473786</v>
      </c>
      <c r="M222" s="11" t="s">
        <v>205</v>
      </c>
      <c r="S222" t="str">
        <f t="shared" si="6"/>
        <v/>
      </c>
      <c r="U222" t="str">
        <f t="shared" si="7"/>
        <v/>
      </c>
      <c r="AC222" t="str">
        <f ca="1">IF(I222="", "", OFFSET(ANS_MATRIX, INT((ROW(A220)-1)/BLOCK_SIZE), CODE(I222)-65, 1, 1))</f>
        <v>Ecosse</v>
      </c>
    </row>
    <row r="223" spans="1:29" x14ac:dyDescent="0.3">
      <c r="I223" s="7" t="s">
        <v>24</v>
      </c>
      <c r="J223" s="14" t="s">
        <v>30</v>
      </c>
      <c r="K223" s="14">
        <v>4.8799999999999988E-4</v>
      </c>
      <c r="L223" s="10">
        <v>1.4233849999999999</v>
      </c>
      <c r="M223" s="11" t="s">
        <v>206</v>
      </c>
      <c r="S223" t="str">
        <f t="shared" si="6"/>
        <v/>
      </c>
      <c r="U223" t="str">
        <f t="shared" si="7"/>
        <v/>
      </c>
      <c r="AC223" t="str">
        <f ca="1">IF(I223="", "", OFFSET(ANS_MATRIX, INT((ROW(A221)-1)/BLOCK_SIZE), CODE(I223)-65, 1, 1))</f>
        <v>Ecosse</v>
      </c>
    </row>
    <row r="224" spans="1:29" x14ac:dyDescent="0.3">
      <c r="I224" s="7" t="s">
        <v>24</v>
      </c>
      <c r="J224" s="14" t="s">
        <v>32</v>
      </c>
      <c r="K224" s="14">
        <v>7.0399999999999998E-4</v>
      </c>
      <c r="L224" s="10">
        <v>0.61860700000000002</v>
      </c>
      <c r="M224" s="11" t="s">
        <v>207</v>
      </c>
      <c r="S224" t="str">
        <f t="shared" si="6"/>
        <v/>
      </c>
      <c r="U224" t="str">
        <f t="shared" si="7"/>
        <v/>
      </c>
      <c r="AC224" t="str">
        <f ca="1">IF(I224="", "", OFFSET(ANS_MATRIX, INT((ROW(A222)-1)/BLOCK_SIZE), CODE(I224)-65, 1, 1))</f>
        <v>Ecosse</v>
      </c>
    </row>
    <row r="225" spans="1:29" x14ac:dyDescent="0.3">
      <c r="I225" s="7" t="s">
        <v>44</v>
      </c>
      <c r="J225" s="14" t="s">
        <v>34</v>
      </c>
      <c r="K225" s="14">
        <v>7.5000000000000002E-4</v>
      </c>
      <c r="L225" s="10">
        <v>0.29885600000000001</v>
      </c>
      <c r="M225" s="11" t="s">
        <v>207</v>
      </c>
      <c r="S225" t="str">
        <f t="shared" si="6"/>
        <v/>
      </c>
      <c r="U225" t="str">
        <f t="shared" si="7"/>
        <v/>
      </c>
      <c r="AC225" t="str">
        <f ca="1">IF(I225="", "", OFFSET(ANS_MATRIX, INT((ROW(A223)-1)/BLOCK_SIZE), CODE(I225)-65, 1, 1))</f>
        <v>US</v>
      </c>
    </row>
    <row r="226" spans="1:29" x14ac:dyDescent="0.3">
      <c r="J226" s="14"/>
      <c r="S226" t="str">
        <f t="shared" si="6"/>
        <v/>
      </c>
      <c r="U226" t="str">
        <f t="shared" si="7"/>
        <v/>
      </c>
      <c r="AC226" t="str">
        <f ca="1">IF(I226="", "", OFFSET(ANS_MATRIX, INT((ROW(A224)-1)/BLOCK_SIZE), CODE(I226)-65, 1, 1))</f>
        <v/>
      </c>
    </row>
    <row r="227" spans="1:29" x14ac:dyDescent="0.3">
      <c r="A227">
        <v>33</v>
      </c>
      <c r="B227" t="s">
        <v>208</v>
      </c>
      <c r="I227" s="7" t="s">
        <v>24</v>
      </c>
      <c r="J227" s="14" t="s">
        <v>25</v>
      </c>
      <c r="K227" s="14">
        <v>1.89E-3</v>
      </c>
      <c r="L227" s="10">
        <v>0.83701800000000004</v>
      </c>
      <c r="M227" s="11" t="s">
        <v>209</v>
      </c>
      <c r="S227" t="str">
        <f t="shared" si="6"/>
        <v/>
      </c>
      <c r="U227" t="str">
        <f t="shared" si="7"/>
        <v/>
      </c>
      <c r="AC227" t="str">
        <f ca="1">IF(I227="", "", OFFSET(ANS_MATRIX, INT((ROW(A225)-1)/BLOCK_SIZE), CODE(I227)-65, 1, 1))</f>
        <v>US-UK</v>
      </c>
    </row>
    <row r="228" spans="1:29" x14ac:dyDescent="0.3">
      <c r="I228" s="7" t="s">
        <v>24</v>
      </c>
      <c r="J228" s="14" t="s">
        <v>27</v>
      </c>
      <c r="K228" s="14">
        <v>3.1000000000000001E-5</v>
      </c>
      <c r="L228" s="10">
        <v>0.97821599999999997</v>
      </c>
      <c r="M228" s="11" t="s">
        <v>210</v>
      </c>
      <c r="S228" t="str">
        <f t="shared" si="6"/>
        <v/>
      </c>
      <c r="U228" t="str">
        <f t="shared" si="7"/>
        <v/>
      </c>
      <c r="AC228" t="str">
        <f ca="1">IF(I228="", "", OFFSET(ANS_MATRIX, INT((ROW(A226)-1)/BLOCK_SIZE), CODE(I228)-65, 1, 1))</f>
        <v>US-UK</v>
      </c>
    </row>
    <row r="229" spans="1:29" x14ac:dyDescent="0.3">
      <c r="I229" s="7" t="s">
        <v>24</v>
      </c>
      <c r="J229" s="14" t="s">
        <v>28</v>
      </c>
      <c r="K229" s="14">
        <v>1.1749999999999999E-5</v>
      </c>
      <c r="L229" s="10">
        <v>2.3071269999999999</v>
      </c>
      <c r="M229" s="11" t="s">
        <v>211</v>
      </c>
      <c r="S229" t="str">
        <f t="shared" si="6"/>
        <v/>
      </c>
      <c r="U229" t="str">
        <f t="shared" si="7"/>
        <v/>
      </c>
      <c r="AC229" t="str">
        <f ca="1">IF(I229="", "", OFFSET(ANS_MATRIX, INT((ROW(A227)-1)/BLOCK_SIZE), CODE(I229)-65, 1, 1))</f>
        <v>US-UK</v>
      </c>
    </row>
    <row r="230" spans="1:29" x14ac:dyDescent="0.3">
      <c r="I230" s="7" t="s">
        <v>24</v>
      </c>
      <c r="J230" s="14" t="s">
        <v>30</v>
      </c>
      <c r="K230" s="14">
        <v>4.6399999999999989E-4</v>
      </c>
      <c r="L230" s="10">
        <v>1.2773699999999999</v>
      </c>
      <c r="M230" s="11" t="s">
        <v>212</v>
      </c>
      <c r="S230" t="str">
        <f t="shared" si="6"/>
        <v/>
      </c>
      <c r="U230" t="str">
        <f t="shared" si="7"/>
        <v/>
      </c>
      <c r="AC230" t="str">
        <f ca="1">IF(I230="", "", OFFSET(ANS_MATRIX, INT((ROW(A228)-1)/BLOCK_SIZE), CODE(I230)-65, 1, 1))</f>
        <v>US-UK</v>
      </c>
    </row>
    <row r="231" spans="1:29" x14ac:dyDescent="0.3">
      <c r="I231" s="7" t="s">
        <v>24</v>
      </c>
      <c r="J231" s="14" t="s">
        <v>32</v>
      </c>
      <c r="K231" s="14">
        <v>6.7199999999999996E-4</v>
      </c>
      <c r="L231" s="10">
        <v>0.56212099999999998</v>
      </c>
      <c r="M231" s="11" t="s">
        <v>213</v>
      </c>
      <c r="S231" t="str">
        <f t="shared" si="6"/>
        <v/>
      </c>
      <c r="U231" t="str">
        <f t="shared" si="7"/>
        <v/>
      </c>
      <c r="AC231" t="str">
        <f ca="1">IF(I231="", "", OFFSET(ANS_MATRIX, INT((ROW(A229)-1)/BLOCK_SIZE), CODE(I231)-65, 1, 1))</f>
        <v>US-UK</v>
      </c>
    </row>
    <row r="232" spans="1:29" x14ac:dyDescent="0.3">
      <c r="I232" s="7" t="s">
        <v>24</v>
      </c>
      <c r="J232" s="14" t="s">
        <v>34</v>
      </c>
      <c r="K232" s="14">
        <v>7.5000000000000002E-4</v>
      </c>
      <c r="L232" s="10">
        <v>0.29987399999999997</v>
      </c>
      <c r="M232" s="11" t="s">
        <v>213</v>
      </c>
      <c r="S232" t="str">
        <f t="shared" si="6"/>
        <v/>
      </c>
      <c r="U232" t="str">
        <f t="shared" si="7"/>
        <v/>
      </c>
      <c r="AC232" t="str">
        <f ca="1">IF(I232="", "", OFFSET(ANS_MATRIX, INT((ROW(A230)-1)/BLOCK_SIZE), CODE(I232)-65, 1, 1))</f>
        <v>US-UK</v>
      </c>
    </row>
    <row r="233" spans="1:29" x14ac:dyDescent="0.3">
      <c r="J233" s="14"/>
      <c r="S233" t="str">
        <f t="shared" si="6"/>
        <v/>
      </c>
      <c r="U233" t="str">
        <f t="shared" si="7"/>
        <v/>
      </c>
      <c r="AC233" t="str">
        <f ca="1">IF(I233="", "", OFFSET(ANS_MATRIX, INT((ROW(A231)-1)/BLOCK_SIZE), CODE(I233)-65, 1, 1))</f>
        <v/>
      </c>
    </row>
    <row r="234" spans="1:29" x14ac:dyDescent="0.3">
      <c r="A234">
        <v>34</v>
      </c>
      <c r="B234" t="s">
        <v>214</v>
      </c>
      <c r="I234" s="7" t="s">
        <v>44</v>
      </c>
      <c r="J234" s="14" t="s">
        <v>25</v>
      </c>
      <c r="K234" s="14">
        <v>1.7700000000000001E-3</v>
      </c>
      <c r="L234" s="10">
        <v>0.73187999999999998</v>
      </c>
      <c r="M234" s="11" t="s">
        <v>215</v>
      </c>
      <c r="S234" t="str">
        <f t="shared" si="6"/>
        <v/>
      </c>
      <c r="U234" t="str">
        <f t="shared" si="7"/>
        <v/>
      </c>
      <c r="AC234" t="str">
        <f ca="1">IF(I234="", "", OFFSET(ANS_MATRIX, INT((ROW(A232)-1)/BLOCK_SIZE), CODE(I234)-65, 1, 1))</f>
        <v>US</v>
      </c>
    </row>
    <row r="235" spans="1:29" x14ac:dyDescent="0.3">
      <c r="I235" s="7" t="s">
        <v>24</v>
      </c>
      <c r="J235" s="14" t="s">
        <v>27</v>
      </c>
      <c r="K235" s="14">
        <v>3.3500000000000001E-5</v>
      </c>
      <c r="L235" s="10">
        <v>1.244054</v>
      </c>
      <c r="M235" s="11" t="s">
        <v>216</v>
      </c>
      <c r="S235" t="str">
        <f t="shared" si="6"/>
        <v/>
      </c>
      <c r="U235" t="str">
        <f t="shared" si="7"/>
        <v/>
      </c>
      <c r="AC235" t="str">
        <f ca="1">IF(I235="", "", OFFSET(ANS_MATRIX, INT((ROW(A233)-1)/BLOCK_SIZE), CODE(I235)-65, 1, 1))</f>
        <v>US</v>
      </c>
    </row>
    <row r="236" spans="1:29" x14ac:dyDescent="0.3">
      <c r="I236" s="7" t="s">
        <v>44</v>
      </c>
      <c r="J236" s="14" t="s">
        <v>28</v>
      </c>
      <c r="K236" s="14">
        <v>1.1749999999999999E-5</v>
      </c>
      <c r="L236" s="10">
        <v>2.3619569999999999</v>
      </c>
      <c r="M236" s="11" t="s">
        <v>217</v>
      </c>
      <c r="S236" t="str">
        <f t="shared" si="6"/>
        <v/>
      </c>
      <c r="U236" t="str">
        <f t="shared" si="7"/>
        <v/>
      </c>
      <c r="AC236" t="str">
        <f ca="1">IF(I236="", "", OFFSET(ANS_MATRIX, INT((ROW(A234)-1)/BLOCK_SIZE), CODE(I236)-65, 1, 1))</f>
        <v>US</v>
      </c>
    </row>
    <row r="237" spans="1:29" x14ac:dyDescent="0.3">
      <c r="I237" s="7" t="s">
        <v>44</v>
      </c>
      <c r="J237" s="14" t="s">
        <v>30</v>
      </c>
      <c r="K237" s="14">
        <v>4.3199999999999998E-4</v>
      </c>
      <c r="L237" s="10">
        <v>0.94635400000000003</v>
      </c>
      <c r="M237" s="11" t="s">
        <v>218</v>
      </c>
      <c r="S237" t="str">
        <f t="shared" si="6"/>
        <v/>
      </c>
      <c r="U237" t="str">
        <f t="shared" si="7"/>
        <v/>
      </c>
      <c r="AC237" t="str">
        <f ca="1">IF(I237="", "", OFFSET(ANS_MATRIX, INT((ROW(A235)-1)/BLOCK_SIZE), CODE(I237)-65, 1, 1))</f>
        <v>US</v>
      </c>
    </row>
    <row r="238" spans="1:29" x14ac:dyDescent="0.3">
      <c r="I238" s="7" t="s">
        <v>24</v>
      </c>
      <c r="J238" s="14" t="s">
        <v>32</v>
      </c>
      <c r="K238" s="14">
        <v>2.0079999999999998E-3</v>
      </c>
      <c r="L238" s="10">
        <v>2.65943</v>
      </c>
      <c r="M238" s="11" t="s">
        <v>219</v>
      </c>
      <c r="S238" t="str">
        <f t="shared" si="6"/>
        <v/>
      </c>
      <c r="U238" t="str">
        <f t="shared" si="7"/>
        <v/>
      </c>
      <c r="AC238" t="str">
        <f ca="1">IF(I238="", "", OFFSET(ANS_MATRIX, INT((ROW(A236)-1)/BLOCK_SIZE), CODE(I238)-65, 1, 1))</f>
        <v>US</v>
      </c>
    </row>
    <row r="239" spans="1:29" x14ac:dyDescent="0.3">
      <c r="I239" s="7" t="s">
        <v>24</v>
      </c>
      <c r="J239" s="14" t="s">
        <v>34</v>
      </c>
      <c r="K239" s="14">
        <v>7.0500000000000001E-4</v>
      </c>
      <c r="L239" s="10">
        <v>0.33836300000000002</v>
      </c>
      <c r="M239" s="11" t="s">
        <v>219</v>
      </c>
      <c r="S239" t="str">
        <f t="shared" si="6"/>
        <v/>
      </c>
      <c r="U239" t="str">
        <f t="shared" si="7"/>
        <v/>
      </c>
      <c r="AC239" t="str">
        <f ca="1">IF(I239="", "", OFFSET(ANS_MATRIX, INT((ROW(A237)-1)/BLOCK_SIZE), CODE(I239)-65, 1, 1))</f>
        <v>US</v>
      </c>
    </row>
    <row r="240" spans="1:29" x14ac:dyDescent="0.3">
      <c r="J240" s="14"/>
      <c r="S240" t="str">
        <f t="shared" si="6"/>
        <v/>
      </c>
      <c r="U240" t="str">
        <f t="shared" si="7"/>
        <v/>
      </c>
      <c r="AC240" t="str">
        <f ca="1">IF(I240="", "", OFFSET(ANS_MATRIX, INT((ROW(A238)-1)/BLOCK_SIZE), CODE(I240)-65, 1, 1))</f>
        <v/>
      </c>
    </row>
    <row r="241" spans="1:29" x14ac:dyDescent="0.3">
      <c r="A241">
        <v>35</v>
      </c>
      <c r="B241" t="s">
        <v>220</v>
      </c>
      <c r="I241" s="7" t="s">
        <v>24</v>
      </c>
      <c r="J241" s="14" t="s">
        <v>25</v>
      </c>
      <c r="K241" s="14">
        <v>2.0999999999999999E-3</v>
      </c>
      <c r="L241" s="10">
        <v>0.76995899999999995</v>
      </c>
      <c r="M241" s="11" t="s">
        <v>221</v>
      </c>
      <c r="S241" t="str">
        <f t="shared" si="6"/>
        <v/>
      </c>
      <c r="U241" t="str">
        <f t="shared" si="7"/>
        <v/>
      </c>
      <c r="AC241" t="str">
        <f ca="1">IF(I241="", "", OFFSET(ANS_MATRIX, INT((ROW(A239)-1)/BLOCK_SIZE), CODE(I241)-65, 1, 1))</f>
        <v>US</v>
      </c>
    </row>
    <row r="242" spans="1:29" x14ac:dyDescent="0.3">
      <c r="I242" s="7" t="s">
        <v>24</v>
      </c>
      <c r="J242" s="14" t="s">
        <v>27</v>
      </c>
      <c r="K242" s="14">
        <v>3.4499999999999998E-5</v>
      </c>
      <c r="L242" s="10">
        <v>0.64244400000000002</v>
      </c>
      <c r="M242" s="11" t="s">
        <v>221</v>
      </c>
      <c r="S242" t="str">
        <f t="shared" si="6"/>
        <v/>
      </c>
      <c r="U242" t="str">
        <f t="shared" si="7"/>
        <v/>
      </c>
      <c r="AC242" t="str">
        <f ca="1">IF(I242="", "", OFFSET(ANS_MATRIX, INT((ROW(A240)-1)/BLOCK_SIZE), CODE(I242)-65, 1, 1))</f>
        <v>US</v>
      </c>
    </row>
    <row r="243" spans="1:29" x14ac:dyDescent="0.3">
      <c r="I243" s="7" t="s">
        <v>24</v>
      </c>
      <c r="J243" s="14" t="s">
        <v>28</v>
      </c>
      <c r="K243" s="14">
        <v>1.375E-5</v>
      </c>
      <c r="L243" s="10">
        <v>2.100403</v>
      </c>
      <c r="M243" s="11" t="s">
        <v>222</v>
      </c>
      <c r="S243" t="str">
        <f t="shared" si="6"/>
        <v/>
      </c>
      <c r="U243" t="str">
        <f t="shared" si="7"/>
        <v/>
      </c>
      <c r="AC243" t="str">
        <f ca="1">IF(I243="", "", OFFSET(ANS_MATRIX, INT((ROW(A241)-1)/BLOCK_SIZE), CODE(I243)-65, 1, 1))</f>
        <v>US</v>
      </c>
    </row>
    <row r="244" spans="1:29" x14ac:dyDescent="0.3">
      <c r="I244" s="7" t="s">
        <v>24</v>
      </c>
      <c r="J244" s="14" t="s">
        <v>30</v>
      </c>
      <c r="K244" s="14">
        <v>5.2000000000000006E-4</v>
      </c>
      <c r="L244" s="10">
        <v>1.171271</v>
      </c>
      <c r="M244" s="11" t="s">
        <v>223</v>
      </c>
      <c r="S244" t="str">
        <f t="shared" si="6"/>
        <v/>
      </c>
      <c r="U244" t="str">
        <f t="shared" si="7"/>
        <v/>
      </c>
      <c r="AC244" t="str">
        <f ca="1">IF(I244="", "", OFFSET(ANS_MATRIX, INT((ROW(A242)-1)/BLOCK_SIZE), CODE(I244)-65, 1, 1))</f>
        <v>US</v>
      </c>
    </row>
    <row r="245" spans="1:29" x14ac:dyDescent="0.3">
      <c r="I245" s="7" t="s">
        <v>24</v>
      </c>
      <c r="J245" s="14" t="s">
        <v>32</v>
      </c>
      <c r="K245" s="14">
        <v>9.6000000000000002E-4</v>
      </c>
      <c r="L245" s="10">
        <v>0.696376</v>
      </c>
      <c r="M245" s="11" t="s">
        <v>223</v>
      </c>
      <c r="S245" t="str">
        <f t="shared" si="6"/>
        <v/>
      </c>
      <c r="U245" t="str">
        <f t="shared" si="7"/>
        <v/>
      </c>
      <c r="AC245" t="str">
        <f ca="1">IF(I245="", "", OFFSET(ANS_MATRIX, INT((ROW(A243)-1)/BLOCK_SIZE), CODE(I245)-65, 1, 1))</f>
        <v>US</v>
      </c>
    </row>
    <row r="246" spans="1:29" x14ac:dyDescent="0.3">
      <c r="I246" s="7" t="s">
        <v>24</v>
      </c>
      <c r="J246" s="14" t="s">
        <v>34</v>
      </c>
      <c r="K246" s="14">
        <v>8.7000000000000001E-4</v>
      </c>
      <c r="L246" s="10">
        <v>0.31886599999999998</v>
      </c>
      <c r="M246" s="11" t="s">
        <v>224</v>
      </c>
      <c r="S246" t="str">
        <f t="shared" si="6"/>
        <v/>
      </c>
      <c r="U246" t="str">
        <f t="shared" si="7"/>
        <v/>
      </c>
      <c r="AC246" t="str">
        <f ca="1">IF(I246="", "", OFFSET(ANS_MATRIX, INT((ROW(A244)-1)/BLOCK_SIZE), CODE(I246)-65, 1, 1))</f>
        <v>US</v>
      </c>
    </row>
    <row r="247" spans="1:29" x14ac:dyDescent="0.3">
      <c r="J247" s="14"/>
      <c r="S247" t="str">
        <f t="shared" si="6"/>
        <v/>
      </c>
      <c r="U247" t="str">
        <f t="shared" si="7"/>
        <v/>
      </c>
      <c r="AC247" t="str">
        <f ca="1">IF(I247="", "", OFFSET(ANS_MATRIX, INT((ROW(A245)-1)/BLOCK_SIZE), CODE(I247)-65, 1, 1))</f>
        <v/>
      </c>
    </row>
    <row r="248" spans="1:29" x14ac:dyDescent="0.3">
      <c r="A248">
        <v>36</v>
      </c>
      <c r="B248" t="s">
        <v>225</v>
      </c>
      <c r="I248" s="7" t="s">
        <v>24</v>
      </c>
      <c r="J248" s="14" t="s">
        <v>25</v>
      </c>
      <c r="K248" s="14">
        <v>1.8600000000000001E-3</v>
      </c>
      <c r="L248" s="10">
        <v>0.71215799999999985</v>
      </c>
      <c r="M248" s="11" t="s">
        <v>226</v>
      </c>
      <c r="S248" t="str">
        <f t="shared" si="6"/>
        <v/>
      </c>
      <c r="U248" t="str">
        <f t="shared" si="7"/>
        <v/>
      </c>
      <c r="AC248" t="str">
        <f ca="1">IF(I248="", "", OFFSET(ANS_MATRIX, INT((ROW(A246)-1)/BLOCK_SIZE), CODE(I248)-65, 1, 1))</f>
        <v>UK</v>
      </c>
    </row>
    <row r="249" spans="1:29" x14ac:dyDescent="0.3">
      <c r="I249" s="7" t="s">
        <v>24</v>
      </c>
      <c r="J249" s="14" t="s">
        <v>27</v>
      </c>
      <c r="K249" s="14">
        <v>3.65E-5</v>
      </c>
      <c r="L249" s="10">
        <v>1.046411</v>
      </c>
      <c r="M249" s="11" t="s">
        <v>227</v>
      </c>
      <c r="S249" t="str">
        <f t="shared" si="6"/>
        <v/>
      </c>
      <c r="U249" t="str">
        <f t="shared" si="7"/>
        <v/>
      </c>
      <c r="AC249" t="str">
        <f ca="1">IF(I249="", "", OFFSET(ANS_MATRIX, INT((ROW(A247)-1)/BLOCK_SIZE), CODE(I249)-65, 1, 1))</f>
        <v>UK</v>
      </c>
    </row>
    <row r="250" spans="1:29" x14ac:dyDescent="0.3">
      <c r="I250" s="7" t="s">
        <v>117</v>
      </c>
      <c r="J250" s="14" t="s">
        <v>28</v>
      </c>
      <c r="K250" s="14">
        <v>1.225E-5</v>
      </c>
      <c r="L250" s="10">
        <v>2.190086</v>
      </c>
      <c r="M250" s="11" t="s">
        <v>228</v>
      </c>
      <c r="S250" t="str">
        <f t="shared" si="6"/>
        <v/>
      </c>
      <c r="U250" t="str">
        <f t="shared" si="7"/>
        <v/>
      </c>
      <c r="AC250" t="str">
        <f ca="1">IF(I250="", "", OFFSET(ANS_MATRIX, INT((ROW(A248)-1)/BLOCK_SIZE), CODE(I250)-65, 1, 1))</f>
        <v>US</v>
      </c>
    </row>
    <row r="251" spans="1:29" x14ac:dyDescent="0.3">
      <c r="I251" s="7" t="s">
        <v>117</v>
      </c>
      <c r="J251" s="14" t="s">
        <v>30</v>
      </c>
      <c r="K251" s="14">
        <v>6.7199999999999996E-4</v>
      </c>
      <c r="L251" s="10">
        <v>1.373146</v>
      </c>
      <c r="M251" s="11" t="s">
        <v>229</v>
      </c>
      <c r="S251" t="str">
        <f t="shared" si="6"/>
        <v/>
      </c>
      <c r="U251" t="str">
        <f t="shared" si="7"/>
        <v/>
      </c>
      <c r="AC251" t="str">
        <f ca="1">IF(I251="", "", OFFSET(ANS_MATRIX, INT((ROW(A249)-1)/BLOCK_SIZE), CODE(I251)-65, 1, 1))</f>
        <v>US</v>
      </c>
    </row>
    <row r="252" spans="1:29" x14ac:dyDescent="0.3">
      <c r="I252" s="7" t="s">
        <v>117</v>
      </c>
      <c r="J252" s="14" t="s">
        <v>32</v>
      </c>
      <c r="K252" s="14">
        <v>8.2399999999999997E-4</v>
      </c>
      <c r="L252" s="10">
        <v>0.61120099999999999</v>
      </c>
      <c r="M252" s="11" t="s">
        <v>229</v>
      </c>
      <c r="S252" t="str">
        <f t="shared" si="6"/>
        <v/>
      </c>
      <c r="U252" t="str">
        <f t="shared" si="7"/>
        <v/>
      </c>
      <c r="AC252" t="str">
        <f ca="1">IF(I252="", "", OFFSET(ANS_MATRIX, INT((ROW(A250)-1)/BLOCK_SIZE), CODE(I252)-65, 1, 1))</f>
        <v>US</v>
      </c>
    </row>
    <row r="253" spans="1:29" x14ac:dyDescent="0.3">
      <c r="I253" s="7" t="s">
        <v>24</v>
      </c>
      <c r="J253" s="14" t="s">
        <v>34</v>
      </c>
      <c r="K253" s="14">
        <v>7.5000000000000002E-4</v>
      </c>
      <c r="L253" s="10">
        <v>0.29025899999999999</v>
      </c>
      <c r="M253" s="11" t="s">
        <v>230</v>
      </c>
      <c r="S253" t="str">
        <f t="shared" si="6"/>
        <v/>
      </c>
      <c r="U253" t="str">
        <f t="shared" si="7"/>
        <v/>
      </c>
      <c r="AC253" t="str">
        <f ca="1">IF(I253="", "", OFFSET(ANS_MATRIX, INT((ROW(A251)-1)/BLOCK_SIZE), CODE(I253)-65, 1, 1))</f>
        <v>UK</v>
      </c>
    </row>
    <row r="254" spans="1:29" x14ac:dyDescent="0.3">
      <c r="J254" s="14"/>
      <c r="S254" t="str">
        <f t="shared" si="6"/>
        <v/>
      </c>
      <c r="U254" t="str">
        <f t="shared" si="7"/>
        <v/>
      </c>
      <c r="AC254" t="str">
        <f ca="1">IF(I254="", "", OFFSET(ANS_MATRIX, INT((ROW(A252)-1)/BLOCK_SIZE), CODE(I254)-65, 1, 1))</f>
        <v/>
      </c>
    </row>
    <row r="255" spans="1:29" x14ac:dyDescent="0.3">
      <c r="A255">
        <v>37</v>
      </c>
      <c r="B255" t="s">
        <v>231</v>
      </c>
      <c r="I255" s="7" t="s">
        <v>24</v>
      </c>
      <c r="J255" s="14" t="s">
        <v>25</v>
      </c>
      <c r="K255" s="14">
        <v>2.0100000000000001E-3</v>
      </c>
      <c r="L255" s="10">
        <v>1.1056049999999999</v>
      </c>
      <c r="M255" s="11" t="s">
        <v>232</v>
      </c>
      <c r="S255" t="str">
        <f t="shared" si="6"/>
        <v/>
      </c>
      <c r="U255" t="str">
        <f t="shared" si="7"/>
        <v/>
      </c>
      <c r="AC255" t="str">
        <f ca="1">IF(I255="", "", OFFSET(ANS_MATRIX, INT((ROW(A253)-1)/BLOCK_SIZE), CODE(I255)-65, 1, 1))</f>
        <v>UK</v>
      </c>
    </row>
    <row r="256" spans="1:29" x14ac:dyDescent="0.3">
      <c r="I256" s="7" t="s">
        <v>24</v>
      </c>
      <c r="J256" s="14" t="s">
        <v>27</v>
      </c>
      <c r="K256" s="14">
        <v>3.0000000000000001E-5</v>
      </c>
      <c r="L256" s="10">
        <v>0.90324099999999996</v>
      </c>
      <c r="M256" s="11" t="s">
        <v>233</v>
      </c>
      <c r="S256" t="str">
        <f t="shared" si="6"/>
        <v/>
      </c>
      <c r="U256" t="str">
        <f t="shared" si="7"/>
        <v/>
      </c>
      <c r="AC256" t="str">
        <f ca="1">IF(I256="", "", OFFSET(ANS_MATRIX, INT((ROW(A254)-1)/BLOCK_SIZE), CODE(I256)-65, 1, 1))</f>
        <v>UK</v>
      </c>
    </row>
    <row r="257" spans="1:29" x14ac:dyDescent="0.3">
      <c r="I257" s="7" t="s">
        <v>24</v>
      </c>
      <c r="J257" s="14" t="s">
        <v>28</v>
      </c>
      <c r="K257" s="14">
        <v>1.1250000000000001E-5</v>
      </c>
      <c r="L257" s="10">
        <v>2.4010630000000002</v>
      </c>
      <c r="M257" s="11" t="s">
        <v>234</v>
      </c>
      <c r="S257" t="str">
        <f t="shared" si="6"/>
        <v/>
      </c>
      <c r="U257" t="str">
        <f t="shared" si="7"/>
        <v/>
      </c>
      <c r="AC257" t="str">
        <f ca="1">IF(I257="", "", OFFSET(ANS_MATRIX, INT((ROW(A255)-1)/BLOCK_SIZE), CODE(I257)-65, 1, 1))</f>
        <v>UK</v>
      </c>
    </row>
    <row r="258" spans="1:29" x14ac:dyDescent="0.3">
      <c r="I258" s="7" t="s">
        <v>24</v>
      </c>
      <c r="J258" s="14" t="s">
        <v>30</v>
      </c>
      <c r="K258" s="14">
        <v>4.4799999999999999E-4</v>
      </c>
      <c r="L258" s="10">
        <v>0.92118</v>
      </c>
      <c r="M258" s="11" t="s">
        <v>235</v>
      </c>
      <c r="S258" t="str">
        <f t="shared" si="6"/>
        <v/>
      </c>
      <c r="U258" t="str">
        <f t="shared" si="7"/>
        <v/>
      </c>
      <c r="AC258" t="str">
        <f ca="1">IF(I258="", "", OFFSET(ANS_MATRIX, INT((ROW(A256)-1)/BLOCK_SIZE), CODE(I258)-65, 1, 1))</f>
        <v>UK</v>
      </c>
    </row>
    <row r="259" spans="1:29" x14ac:dyDescent="0.3">
      <c r="I259" s="7" t="s">
        <v>24</v>
      </c>
      <c r="J259" s="14" t="s">
        <v>32</v>
      </c>
      <c r="K259" s="14">
        <v>5.9199999999999997E-4</v>
      </c>
      <c r="L259" s="10">
        <v>0.430726</v>
      </c>
      <c r="M259" s="11" t="s">
        <v>235</v>
      </c>
      <c r="S259" t="str">
        <f t="shared" ref="S259:S322" si="8">IF(R259="", "", IF(R259="[]", 0, LEN(R259)-LEN(SUBSTITUTE(R259,",",""))+1))</f>
        <v/>
      </c>
      <c r="U259" t="str">
        <f t="shared" ref="U259:U322" si="9">IF(T259="", "", IF(T259="[]", 0, LEN(T259)-LEN(SUBSTITUTE(T259,",",""))+1))</f>
        <v/>
      </c>
      <c r="AC259" t="str">
        <f ca="1">IF(I259="", "", OFFSET(ANS_MATRIX, INT((ROW(A257)-1)/BLOCK_SIZE), CODE(I259)-65, 1, 1))</f>
        <v>UK</v>
      </c>
    </row>
    <row r="260" spans="1:29" x14ac:dyDescent="0.3">
      <c r="I260" s="7" t="s">
        <v>24</v>
      </c>
      <c r="J260" s="14" t="s">
        <v>34</v>
      </c>
      <c r="K260" s="14">
        <v>7.2000000000000005E-4</v>
      </c>
      <c r="L260" s="10">
        <v>0.27110499999999998</v>
      </c>
      <c r="M260" s="11" t="s">
        <v>235</v>
      </c>
      <c r="S260" t="str">
        <f t="shared" si="8"/>
        <v/>
      </c>
      <c r="U260" t="str">
        <f t="shared" si="9"/>
        <v/>
      </c>
      <c r="AC260" t="str">
        <f ca="1">IF(I260="", "", OFFSET(ANS_MATRIX, INT((ROW(A258)-1)/BLOCK_SIZE), CODE(I260)-65, 1, 1))</f>
        <v>UK</v>
      </c>
    </row>
    <row r="261" spans="1:29" x14ac:dyDescent="0.3">
      <c r="J261" s="14"/>
      <c r="S261" t="str">
        <f t="shared" si="8"/>
        <v/>
      </c>
      <c r="U261" t="str">
        <f t="shared" si="9"/>
        <v/>
      </c>
      <c r="AC261" t="str">
        <f ca="1">IF(I261="", "", OFFSET(ANS_MATRIX, INT((ROW(A259)-1)/BLOCK_SIZE), CODE(I261)-65, 1, 1))</f>
        <v/>
      </c>
    </row>
    <row r="262" spans="1:29" x14ac:dyDescent="0.3">
      <c r="A262">
        <v>38</v>
      </c>
      <c r="B262" t="s">
        <v>236</v>
      </c>
      <c r="I262" s="7" t="s">
        <v>24</v>
      </c>
      <c r="J262" s="14" t="s">
        <v>25</v>
      </c>
      <c r="K262" s="14">
        <v>1.41E-3</v>
      </c>
      <c r="L262" s="10">
        <v>0.83178799999999997</v>
      </c>
      <c r="M262" s="11" t="s">
        <v>237</v>
      </c>
      <c r="S262" t="str">
        <f t="shared" si="8"/>
        <v/>
      </c>
      <c r="U262" t="str">
        <f t="shared" si="9"/>
        <v/>
      </c>
      <c r="AC262" t="str">
        <f ca="1">IF(I262="", "", OFFSET(ANS_MATRIX, INT((ROW(A260)-1)/BLOCK_SIZE), CODE(I262)-65, 1, 1))</f>
        <v>UK</v>
      </c>
    </row>
    <row r="263" spans="1:29" x14ac:dyDescent="0.3">
      <c r="I263" s="7" t="s">
        <v>24</v>
      </c>
      <c r="J263" s="14" t="s">
        <v>27</v>
      </c>
      <c r="K263" s="14">
        <v>3.3000000000000003E-5</v>
      </c>
      <c r="L263" s="10">
        <v>0.59050599999999998</v>
      </c>
      <c r="M263" s="11" t="s">
        <v>237</v>
      </c>
      <c r="S263" t="str">
        <f t="shared" si="8"/>
        <v/>
      </c>
      <c r="U263" t="str">
        <f t="shared" si="9"/>
        <v/>
      </c>
      <c r="AC263" t="str">
        <f ca="1">IF(I263="", "", OFFSET(ANS_MATRIX, INT((ROW(A261)-1)/BLOCK_SIZE), CODE(I263)-65, 1, 1))</f>
        <v>UK</v>
      </c>
    </row>
    <row r="264" spans="1:29" x14ac:dyDescent="0.3">
      <c r="I264" s="7" t="s">
        <v>24</v>
      </c>
      <c r="J264" s="14" t="s">
        <v>28</v>
      </c>
      <c r="K264" s="14">
        <v>9.2499999999999995E-6</v>
      </c>
      <c r="L264" s="10">
        <v>2.384744</v>
      </c>
      <c r="M264" s="11" t="s">
        <v>238</v>
      </c>
      <c r="S264" t="str">
        <f t="shared" si="8"/>
        <v/>
      </c>
      <c r="U264" t="str">
        <f t="shared" si="9"/>
        <v/>
      </c>
      <c r="AC264" t="str">
        <f ca="1">IF(I264="", "", OFFSET(ANS_MATRIX, INT((ROW(A262)-1)/BLOCK_SIZE), CODE(I264)-65, 1, 1))</f>
        <v>UK</v>
      </c>
    </row>
    <row r="265" spans="1:29" x14ac:dyDescent="0.3">
      <c r="I265" s="7" t="s">
        <v>24</v>
      </c>
      <c r="J265" s="14" t="s">
        <v>30</v>
      </c>
      <c r="K265" s="14">
        <v>3.7599999999999998E-4</v>
      </c>
      <c r="L265" s="10">
        <v>1.0075719999999999</v>
      </c>
      <c r="M265" s="11" t="s">
        <v>239</v>
      </c>
      <c r="S265" t="str">
        <f t="shared" si="8"/>
        <v/>
      </c>
      <c r="U265" t="str">
        <f t="shared" si="9"/>
        <v/>
      </c>
      <c r="AC265" t="str">
        <f ca="1">IF(I265="", "", OFFSET(ANS_MATRIX, INT((ROW(A263)-1)/BLOCK_SIZE), CODE(I265)-65, 1, 1))</f>
        <v>UK</v>
      </c>
    </row>
    <row r="266" spans="1:29" x14ac:dyDescent="0.3">
      <c r="I266" s="7" t="s">
        <v>24</v>
      </c>
      <c r="J266" s="14" t="s">
        <v>32</v>
      </c>
      <c r="K266" s="14">
        <v>5.9199999999999997E-4</v>
      </c>
      <c r="L266" s="10">
        <v>0.51955600000000002</v>
      </c>
      <c r="M266" s="11" t="s">
        <v>239</v>
      </c>
      <c r="S266" t="str">
        <f t="shared" si="8"/>
        <v/>
      </c>
      <c r="U266" t="str">
        <f t="shared" si="9"/>
        <v/>
      </c>
      <c r="AC266" t="str">
        <f ca="1">IF(I266="", "", OFFSET(ANS_MATRIX, INT((ROW(A264)-1)/BLOCK_SIZE), CODE(I266)-65, 1, 1))</f>
        <v>UK</v>
      </c>
    </row>
    <row r="267" spans="1:29" x14ac:dyDescent="0.3">
      <c r="I267" s="7" t="s">
        <v>24</v>
      </c>
      <c r="J267" s="14" t="s">
        <v>34</v>
      </c>
      <c r="K267" s="14">
        <v>5.5499999999999994E-4</v>
      </c>
      <c r="L267" s="10">
        <v>0.24085599999999999</v>
      </c>
      <c r="M267" s="11" t="s">
        <v>239</v>
      </c>
      <c r="S267" t="str">
        <f t="shared" si="8"/>
        <v/>
      </c>
      <c r="U267" t="str">
        <f t="shared" si="9"/>
        <v/>
      </c>
      <c r="AC267" t="str">
        <f ca="1">IF(I267="", "", OFFSET(ANS_MATRIX, INT((ROW(A265)-1)/BLOCK_SIZE), CODE(I267)-65, 1, 1))</f>
        <v>UK</v>
      </c>
    </row>
    <row r="268" spans="1:29" x14ac:dyDescent="0.3">
      <c r="J268" s="14"/>
      <c r="S268" t="str">
        <f t="shared" si="8"/>
        <v/>
      </c>
      <c r="U268" t="str">
        <f t="shared" si="9"/>
        <v/>
      </c>
      <c r="AC268" t="str">
        <f ca="1">IF(I268="", "", OFFSET(ANS_MATRIX, INT((ROW(A266)-1)/BLOCK_SIZE), CODE(I268)-65, 1, 1))</f>
        <v/>
      </c>
    </row>
    <row r="269" spans="1:29" x14ac:dyDescent="0.3">
      <c r="A269">
        <v>39</v>
      </c>
      <c r="B269" t="s">
        <v>240</v>
      </c>
      <c r="I269" s="7" t="s">
        <v>24</v>
      </c>
      <c r="J269" s="14" t="s">
        <v>25</v>
      </c>
      <c r="K269" s="14">
        <v>1.8E-3</v>
      </c>
      <c r="L269" s="10">
        <v>0.64169900000000002</v>
      </c>
      <c r="M269" s="11" t="s">
        <v>241</v>
      </c>
      <c r="S269" t="str">
        <f t="shared" si="8"/>
        <v/>
      </c>
      <c r="U269" t="str">
        <f t="shared" si="9"/>
        <v/>
      </c>
      <c r="AC269" t="str">
        <f ca="1">IF(I269="", "", OFFSET(ANS_MATRIX, INT((ROW(A267)-1)/BLOCK_SIZE), CODE(I269)-65, 1, 1))</f>
        <v>UK</v>
      </c>
    </row>
    <row r="270" spans="1:29" x14ac:dyDescent="0.3">
      <c r="I270" s="7" t="s">
        <v>24</v>
      </c>
      <c r="J270" s="14" t="s">
        <v>27</v>
      </c>
      <c r="K270" s="14">
        <v>2.7500000000000001E-5</v>
      </c>
      <c r="L270" s="10">
        <v>0.69558900000000001</v>
      </c>
      <c r="M270" s="11" t="s">
        <v>242</v>
      </c>
      <c r="S270" t="str">
        <f t="shared" si="8"/>
        <v/>
      </c>
      <c r="U270" t="str">
        <f t="shared" si="9"/>
        <v/>
      </c>
      <c r="AC270" t="str">
        <f ca="1">IF(I270="", "", OFFSET(ANS_MATRIX, INT((ROW(A268)-1)/BLOCK_SIZE), CODE(I270)-65, 1, 1))</f>
        <v>UK</v>
      </c>
    </row>
    <row r="271" spans="1:29" x14ac:dyDescent="0.3">
      <c r="I271" s="7" t="s">
        <v>24</v>
      </c>
      <c r="J271" s="14" t="s">
        <v>28</v>
      </c>
      <c r="K271" s="14">
        <v>1.025E-5</v>
      </c>
      <c r="L271" s="10">
        <v>2.185638</v>
      </c>
      <c r="M271" s="11" t="s">
        <v>243</v>
      </c>
      <c r="S271" t="str">
        <f t="shared" si="8"/>
        <v/>
      </c>
      <c r="U271" t="str">
        <f t="shared" si="9"/>
        <v/>
      </c>
      <c r="AC271" t="str">
        <f ca="1">IF(I271="", "", OFFSET(ANS_MATRIX, INT((ROW(A269)-1)/BLOCK_SIZE), CODE(I271)-65, 1, 1))</f>
        <v>UK</v>
      </c>
    </row>
    <row r="272" spans="1:29" x14ac:dyDescent="0.3">
      <c r="I272" s="7" t="s">
        <v>24</v>
      </c>
      <c r="J272" s="14" t="s">
        <v>30</v>
      </c>
      <c r="K272" s="14">
        <v>4.3199999999999998E-4</v>
      </c>
      <c r="L272" s="10">
        <v>1.14984</v>
      </c>
      <c r="M272" s="11" t="s">
        <v>244</v>
      </c>
      <c r="S272" t="str">
        <f t="shared" si="8"/>
        <v/>
      </c>
      <c r="U272" t="str">
        <f t="shared" si="9"/>
        <v/>
      </c>
      <c r="AC272" t="str">
        <f ca="1">IF(I272="", "", OFFSET(ANS_MATRIX, INT((ROW(A270)-1)/BLOCK_SIZE), CODE(I272)-65, 1, 1))</f>
        <v>UK</v>
      </c>
    </row>
    <row r="273" spans="1:29" x14ac:dyDescent="0.3">
      <c r="I273" s="7" t="s">
        <v>24</v>
      </c>
      <c r="J273" s="14" t="s">
        <v>32</v>
      </c>
      <c r="K273" s="14">
        <v>5.5199999999999997E-4</v>
      </c>
      <c r="L273" s="10">
        <v>0.33130900000000002</v>
      </c>
      <c r="M273" s="11" t="s">
        <v>245</v>
      </c>
      <c r="S273" t="str">
        <f t="shared" si="8"/>
        <v/>
      </c>
      <c r="U273" t="str">
        <f t="shared" si="9"/>
        <v/>
      </c>
      <c r="AC273" t="str">
        <f ca="1">IF(I273="", "", OFFSET(ANS_MATRIX, INT((ROW(A271)-1)/BLOCK_SIZE), CODE(I273)-65, 1, 1))</f>
        <v>UK</v>
      </c>
    </row>
    <row r="274" spans="1:29" x14ac:dyDescent="0.3">
      <c r="I274" s="7" t="s">
        <v>24</v>
      </c>
      <c r="J274" s="14" t="s">
        <v>34</v>
      </c>
      <c r="K274" s="14">
        <v>6.6E-4</v>
      </c>
      <c r="L274" s="10">
        <v>0.312087</v>
      </c>
      <c r="M274" s="11" t="s">
        <v>245</v>
      </c>
      <c r="S274" t="str">
        <f t="shared" si="8"/>
        <v/>
      </c>
      <c r="U274" t="str">
        <f t="shared" si="9"/>
        <v/>
      </c>
      <c r="AC274" t="str">
        <f ca="1">IF(I274="", "", OFFSET(ANS_MATRIX, INT((ROW(A272)-1)/BLOCK_SIZE), CODE(I274)-65, 1, 1))</f>
        <v>UK</v>
      </c>
    </row>
    <row r="275" spans="1:29" x14ac:dyDescent="0.3">
      <c r="J275" s="14"/>
      <c r="S275" t="str">
        <f t="shared" si="8"/>
        <v/>
      </c>
      <c r="U275" t="str">
        <f t="shared" si="9"/>
        <v/>
      </c>
      <c r="AC275" t="str">
        <f ca="1">IF(I275="", "", OFFSET(ANS_MATRIX, INT((ROW(A273)-1)/BLOCK_SIZE), CODE(I275)-65, 1, 1))</f>
        <v/>
      </c>
    </row>
    <row r="276" spans="1:29" x14ac:dyDescent="0.3">
      <c r="A276">
        <v>40</v>
      </c>
      <c r="B276" t="s">
        <v>246</v>
      </c>
      <c r="I276" s="7" t="s">
        <v>24</v>
      </c>
      <c r="J276" s="14" t="s">
        <v>25</v>
      </c>
      <c r="K276" s="14">
        <v>2.0999999999999999E-3</v>
      </c>
      <c r="L276" s="10">
        <v>1.2089829999999999</v>
      </c>
      <c r="M276" s="11" t="s">
        <v>247</v>
      </c>
      <c r="S276" t="str">
        <f t="shared" si="8"/>
        <v/>
      </c>
      <c r="U276" t="str">
        <f t="shared" si="9"/>
        <v/>
      </c>
      <c r="AC276" t="str">
        <f ca="1">IF(I276="", "", OFFSET(ANS_MATRIX, INT((ROW(A274)-1)/BLOCK_SIZE), CODE(I276)-65, 1, 1))</f>
        <v>Pays-bas</v>
      </c>
    </row>
    <row r="277" spans="1:29" x14ac:dyDescent="0.3">
      <c r="I277" s="7" t="s">
        <v>44</v>
      </c>
      <c r="J277" s="14" t="s">
        <v>27</v>
      </c>
      <c r="K277" s="14">
        <v>2.9499999999999999E-5</v>
      </c>
      <c r="L277" s="10">
        <v>0.57433400000000001</v>
      </c>
      <c r="M277" s="11" t="s">
        <v>247</v>
      </c>
      <c r="S277" t="str">
        <f t="shared" si="8"/>
        <v/>
      </c>
      <c r="U277" t="str">
        <f t="shared" si="9"/>
        <v/>
      </c>
      <c r="AC277" t="str">
        <f ca="1">IF(I277="", "", OFFSET(ANS_MATRIX, INT((ROW(A275)-1)/BLOCK_SIZE), CODE(I277)-65, 1, 1))</f>
        <v>US</v>
      </c>
    </row>
    <row r="278" spans="1:29" x14ac:dyDescent="0.3">
      <c r="I278" s="7" t="s">
        <v>24</v>
      </c>
      <c r="J278" s="14" t="s">
        <v>28</v>
      </c>
      <c r="K278" s="14">
        <v>1.225E-5</v>
      </c>
      <c r="L278" s="10">
        <v>2.0735920000000001</v>
      </c>
      <c r="M278" s="11" t="s">
        <v>248</v>
      </c>
      <c r="S278" t="str">
        <f t="shared" si="8"/>
        <v/>
      </c>
      <c r="U278" t="str">
        <f t="shared" si="9"/>
        <v/>
      </c>
      <c r="AC278" t="str">
        <f ca="1">IF(I278="", "", OFFSET(ANS_MATRIX, INT((ROW(A276)-1)/BLOCK_SIZE), CODE(I278)-65, 1, 1))</f>
        <v>Pays-bas</v>
      </c>
    </row>
    <row r="279" spans="1:29" x14ac:dyDescent="0.3">
      <c r="I279" s="7" t="s">
        <v>24</v>
      </c>
      <c r="J279" s="14" t="s">
        <v>30</v>
      </c>
      <c r="K279" s="14">
        <v>4.4000000000000002E-4</v>
      </c>
      <c r="L279" s="10">
        <v>1.2035199999999999</v>
      </c>
      <c r="M279" s="11" t="s">
        <v>249</v>
      </c>
      <c r="S279" t="str">
        <f t="shared" si="8"/>
        <v/>
      </c>
      <c r="U279" t="str">
        <f t="shared" si="9"/>
        <v/>
      </c>
      <c r="AC279" t="str">
        <f ca="1">IF(I279="", "", OFFSET(ANS_MATRIX, INT((ROW(A277)-1)/BLOCK_SIZE), CODE(I279)-65, 1, 1))</f>
        <v>Pays-bas</v>
      </c>
    </row>
    <row r="280" spans="1:29" x14ac:dyDescent="0.3">
      <c r="I280" s="7" t="s">
        <v>24</v>
      </c>
      <c r="J280" s="14" t="s">
        <v>32</v>
      </c>
      <c r="K280" s="14">
        <v>6.7199999999999996E-4</v>
      </c>
      <c r="L280" s="10">
        <v>0.454544</v>
      </c>
      <c r="M280" s="11" t="s">
        <v>249</v>
      </c>
      <c r="S280" t="str">
        <f t="shared" si="8"/>
        <v/>
      </c>
      <c r="U280" t="str">
        <f t="shared" si="9"/>
        <v/>
      </c>
      <c r="AC280" t="str">
        <f ca="1">IF(I280="", "", OFFSET(ANS_MATRIX, INT((ROW(A278)-1)/BLOCK_SIZE), CODE(I280)-65, 1, 1))</f>
        <v>Pays-bas</v>
      </c>
    </row>
    <row r="281" spans="1:29" x14ac:dyDescent="0.3">
      <c r="I281" s="7" t="s">
        <v>44</v>
      </c>
      <c r="J281" s="14" t="s">
        <v>34</v>
      </c>
      <c r="K281" s="14">
        <v>7.1999999999999994E-4</v>
      </c>
      <c r="L281" s="10">
        <v>0.285219</v>
      </c>
      <c r="M281" s="11" t="s">
        <v>250</v>
      </c>
      <c r="S281" t="str">
        <f t="shared" si="8"/>
        <v/>
      </c>
      <c r="U281" t="str">
        <f t="shared" si="9"/>
        <v/>
      </c>
      <c r="AC281" t="str">
        <f ca="1">IF(I281="", "", OFFSET(ANS_MATRIX, INT((ROW(A279)-1)/BLOCK_SIZE), CODE(I281)-65, 1, 1))</f>
        <v>US</v>
      </c>
    </row>
    <row r="282" spans="1:29" x14ac:dyDescent="0.3">
      <c r="J282" s="14"/>
      <c r="S282" t="str">
        <f t="shared" si="8"/>
        <v/>
      </c>
      <c r="U282" t="str">
        <f t="shared" si="9"/>
        <v/>
      </c>
      <c r="AC282" t="str">
        <f ca="1">IF(I282="", "", OFFSET(ANS_MATRIX, INT((ROW(A280)-1)/BLOCK_SIZE), CODE(I282)-65, 1, 1))</f>
        <v/>
      </c>
    </row>
    <row r="283" spans="1:29" x14ac:dyDescent="0.3">
      <c r="A283">
        <v>41</v>
      </c>
      <c r="B283" t="s">
        <v>251</v>
      </c>
      <c r="I283" s="7" t="s">
        <v>24</v>
      </c>
      <c r="J283" s="14" t="s">
        <v>25</v>
      </c>
      <c r="K283" s="14">
        <v>1.6800000000000001E-3</v>
      </c>
      <c r="L283" s="10">
        <v>1.421454</v>
      </c>
      <c r="M283" s="11" t="s">
        <v>252</v>
      </c>
      <c r="S283" t="str">
        <f t="shared" si="8"/>
        <v/>
      </c>
      <c r="U283" t="str">
        <f t="shared" si="9"/>
        <v/>
      </c>
      <c r="AC283" t="str">
        <f ca="1">IF(I283="", "", OFFSET(ANS_MATRIX, INT((ROW(A281)-1)/BLOCK_SIZE), CODE(I283)-65, 1, 1))</f>
        <v>UK</v>
      </c>
    </row>
    <row r="284" spans="1:29" x14ac:dyDescent="0.3">
      <c r="I284" s="7" t="s">
        <v>24</v>
      </c>
      <c r="J284" s="14" t="s">
        <v>27</v>
      </c>
      <c r="K284" s="14">
        <v>3.1999999999999999E-5</v>
      </c>
      <c r="L284" s="10">
        <v>0.68703499999999995</v>
      </c>
      <c r="M284" s="11" t="s">
        <v>253</v>
      </c>
      <c r="S284" t="str">
        <f t="shared" si="8"/>
        <v/>
      </c>
      <c r="U284" t="str">
        <f t="shared" si="9"/>
        <v/>
      </c>
      <c r="AC284" t="str">
        <f ca="1">IF(I284="", "", OFFSET(ANS_MATRIX, INT((ROW(A282)-1)/BLOCK_SIZE), CODE(I284)-65, 1, 1))</f>
        <v>UK</v>
      </c>
    </row>
    <row r="285" spans="1:29" x14ac:dyDescent="0.3">
      <c r="I285" s="7" t="s">
        <v>24</v>
      </c>
      <c r="J285" s="14" t="s">
        <v>28</v>
      </c>
      <c r="K285" s="14">
        <v>1.025E-5</v>
      </c>
      <c r="L285" s="10">
        <v>2.1287060000000002</v>
      </c>
      <c r="M285" s="11" t="s">
        <v>254</v>
      </c>
      <c r="S285" t="str">
        <f t="shared" si="8"/>
        <v/>
      </c>
      <c r="U285" t="str">
        <f t="shared" si="9"/>
        <v/>
      </c>
      <c r="AC285" t="str">
        <f ca="1">IF(I285="", "", OFFSET(ANS_MATRIX, INT((ROW(A283)-1)/BLOCK_SIZE), CODE(I285)-65, 1, 1))</f>
        <v>UK</v>
      </c>
    </row>
    <row r="286" spans="1:29" x14ac:dyDescent="0.3">
      <c r="I286" s="7" t="s">
        <v>24</v>
      </c>
      <c r="J286" s="14" t="s">
        <v>30</v>
      </c>
      <c r="K286" s="14">
        <v>4.3199999999999998E-4</v>
      </c>
      <c r="L286" s="10">
        <v>1.067593</v>
      </c>
      <c r="M286" s="11" t="s">
        <v>255</v>
      </c>
      <c r="S286" t="str">
        <f t="shared" si="8"/>
        <v/>
      </c>
      <c r="U286" t="str">
        <f t="shared" si="9"/>
        <v/>
      </c>
      <c r="AC286" t="str">
        <f ca="1">IF(I286="", "", OFFSET(ANS_MATRIX, INT((ROW(A284)-1)/BLOCK_SIZE), CODE(I286)-65, 1, 1))</f>
        <v>UK</v>
      </c>
    </row>
    <row r="287" spans="1:29" x14ac:dyDescent="0.3">
      <c r="I287" s="7" t="s">
        <v>24</v>
      </c>
      <c r="J287" s="14" t="s">
        <v>32</v>
      </c>
      <c r="K287" s="14">
        <v>5.2800000000000004E-4</v>
      </c>
      <c r="L287" s="10">
        <v>0.35373700000000002</v>
      </c>
      <c r="M287" s="11" t="s">
        <v>256</v>
      </c>
      <c r="S287" t="str">
        <f t="shared" si="8"/>
        <v/>
      </c>
      <c r="U287" t="str">
        <f t="shared" si="9"/>
        <v/>
      </c>
      <c r="AC287" t="str">
        <f ca="1">IF(I287="", "", OFFSET(ANS_MATRIX, INT((ROW(A285)-1)/BLOCK_SIZE), CODE(I287)-65, 1, 1))</f>
        <v>UK</v>
      </c>
    </row>
    <row r="288" spans="1:29" x14ac:dyDescent="0.3">
      <c r="I288" s="7" t="s">
        <v>24</v>
      </c>
      <c r="J288" s="14" t="s">
        <v>34</v>
      </c>
      <c r="K288" s="14">
        <v>6.6E-4</v>
      </c>
      <c r="L288" s="10">
        <v>0.24077399999999999</v>
      </c>
      <c r="M288" s="11" t="s">
        <v>256</v>
      </c>
      <c r="S288" t="str">
        <f t="shared" si="8"/>
        <v/>
      </c>
      <c r="U288" t="str">
        <f t="shared" si="9"/>
        <v/>
      </c>
      <c r="AC288" t="str">
        <f ca="1">IF(I288="", "", OFFSET(ANS_MATRIX, INT((ROW(A286)-1)/BLOCK_SIZE), CODE(I288)-65, 1, 1))</f>
        <v>UK</v>
      </c>
    </row>
    <row r="289" spans="1:29" x14ac:dyDescent="0.3">
      <c r="J289" s="14"/>
      <c r="S289" t="str">
        <f t="shared" si="8"/>
        <v/>
      </c>
      <c r="U289" t="str">
        <f t="shared" si="9"/>
        <v/>
      </c>
      <c r="AC289" t="str">
        <f ca="1">IF(I289="", "", OFFSET(ANS_MATRIX, INT((ROW(A287)-1)/BLOCK_SIZE), CODE(I289)-65, 1, 1))</f>
        <v/>
      </c>
    </row>
    <row r="290" spans="1:29" x14ac:dyDescent="0.3">
      <c r="A290">
        <v>42</v>
      </c>
      <c r="B290" t="s">
        <v>257</v>
      </c>
      <c r="I290" s="7" t="s">
        <v>24</v>
      </c>
      <c r="J290" s="14" t="s">
        <v>25</v>
      </c>
      <c r="K290" s="14">
        <v>1.56E-3</v>
      </c>
      <c r="L290" s="10">
        <v>0.57405300000000004</v>
      </c>
      <c r="M290" s="11" t="s">
        <v>258</v>
      </c>
      <c r="S290" t="str">
        <f t="shared" si="8"/>
        <v/>
      </c>
      <c r="U290" t="str">
        <f t="shared" si="9"/>
        <v/>
      </c>
      <c r="AC290" t="str">
        <f ca="1">IF(I290="", "", OFFSET(ANS_MATRIX, INT((ROW(A288)-1)/BLOCK_SIZE), CODE(I290)-65, 1, 1))</f>
        <v>Allemagne</v>
      </c>
    </row>
    <row r="291" spans="1:29" x14ac:dyDescent="0.3">
      <c r="I291" s="7" t="s">
        <v>24</v>
      </c>
      <c r="J291" s="14" t="s">
        <v>27</v>
      </c>
      <c r="K291" s="14">
        <v>3.7499999999999997E-5</v>
      </c>
      <c r="L291" s="10">
        <v>1.1321140000000001</v>
      </c>
      <c r="M291" s="11" t="s">
        <v>259</v>
      </c>
      <c r="S291" t="str">
        <f t="shared" si="8"/>
        <v/>
      </c>
      <c r="U291" t="str">
        <f t="shared" si="9"/>
        <v/>
      </c>
      <c r="AC291" t="str">
        <f ca="1">IF(I291="", "", OFFSET(ANS_MATRIX, INT((ROW(A289)-1)/BLOCK_SIZE), CODE(I291)-65, 1, 1))</f>
        <v>Allemagne</v>
      </c>
    </row>
    <row r="292" spans="1:29" x14ac:dyDescent="0.3">
      <c r="I292" s="7" t="s">
        <v>24</v>
      </c>
      <c r="J292" s="14" t="s">
        <v>28</v>
      </c>
      <c r="K292" s="14">
        <v>9.2499999999999995E-6</v>
      </c>
      <c r="L292" s="10">
        <v>2.1594009999999999</v>
      </c>
      <c r="M292" s="11" t="s">
        <v>260</v>
      </c>
      <c r="S292" t="str">
        <f t="shared" si="8"/>
        <v/>
      </c>
      <c r="U292" t="str">
        <f t="shared" si="9"/>
        <v/>
      </c>
      <c r="AC292" t="str">
        <f ca="1">IF(I292="", "", OFFSET(ANS_MATRIX, INT((ROW(A290)-1)/BLOCK_SIZE), CODE(I292)-65, 1, 1))</f>
        <v>Allemagne</v>
      </c>
    </row>
    <row r="293" spans="1:29" x14ac:dyDescent="0.3">
      <c r="I293" s="7" t="s">
        <v>24</v>
      </c>
      <c r="J293" s="14" t="s">
        <v>30</v>
      </c>
      <c r="K293" s="14">
        <v>4.0000000000000002E-4</v>
      </c>
      <c r="L293" s="10">
        <v>1.990839</v>
      </c>
      <c r="M293" s="11" t="s">
        <v>261</v>
      </c>
      <c r="S293" t="str">
        <f t="shared" si="8"/>
        <v/>
      </c>
      <c r="U293" t="str">
        <f t="shared" si="9"/>
        <v/>
      </c>
      <c r="AC293" t="str">
        <f ca="1">IF(I293="", "", OFFSET(ANS_MATRIX, INT((ROW(A291)-1)/BLOCK_SIZE), CODE(I293)-65, 1, 1))</f>
        <v>Allemagne</v>
      </c>
    </row>
    <row r="294" spans="1:29" x14ac:dyDescent="0.3">
      <c r="I294" s="7" t="s">
        <v>24</v>
      </c>
      <c r="J294" s="14" t="s">
        <v>32</v>
      </c>
      <c r="K294" s="14">
        <v>6.3999999999999994E-4</v>
      </c>
      <c r="L294" s="10">
        <v>0.38275300000000001</v>
      </c>
      <c r="M294" s="11" t="s">
        <v>261</v>
      </c>
      <c r="S294" t="str">
        <f t="shared" si="8"/>
        <v/>
      </c>
      <c r="U294" t="str">
        <f t="shared" si="9"/>
        <v/>
      </c>
      <c r="AC294" t="str">
        <f ca="1">IF(I294="", "", OFFSET(ANS_MATRIX, INT((ROW(A292)-1)/BLOCK_SIZE), CODE(I294)-65, 1, 1))</f>
        <v>Allemagne</v>
      </c>
    </row>
    <row r="295" spans="1:29" x14ac:dyDescent="0.3">
      <c r="I295" s="7" t="s">
        <v>24</v>
      </c>
      <c r="J295" s="14" t="s">
        <v>34</v>
      </c>
      <c r="K295" s="14">
        <v>5.9999999999999995E-4</v>
      </c>
      <c r="L295" s="10">
        <v>0.22023899999999999</v>
      </c>
      <c r="M295" s="11" t="s">
        <v>261</v>
      </c>
      <c r="S295" t="str">
        <f t="shared" si="8"/>
        <v/>
      </c>
      <c r="U295" t="str">
        <f t="shared" si="9"/>
        <v/>
      </c>
      <c r="AC295" t="str">
        <f ca="1">IF(I295="", "", OFFSET(ANS_MATRIX, INT((ROW(A293)-1)/BLOCK_SIZE), CODE(I295)-65, 1, 1))</f>
        <v>Allemagne</v>
      </c>
    </row>
    <row r="296" spans="1:29" x14ac:dyDescent="0.3">
      <c r="J296" s="14"/>
      <c r="S296" t="str">
        <f t="shared" si="8"/>
        <v/>
      </c>
      <c r="U296" t="str">
        <f t="shared" si="9"/>
        <v/>
      </c>
      <c r="AC296" t="str">
        <f ca="1">IF(I296="", "", OFFSET(ANS_MATRIX, INT((ROW(A294)-1)/BLOCK_SIZE), CODE(I296)-65, 1, 1))</f>
        <v/>
      </c>
    </row>
    <row r="297" spans="1:29" x14ac:dyDescent="0.3">
      <c r="A297">
        <v>43</v>
      </c>
      <c r="B297" t="s">
        <v>262</v>
      </c>
      <c r="I297" s="7" t="s">
        <v>24</v>
      </c>
      <c r="J297" s="14" t="s">
        <v>25</v>
      </c>
      <c r="K297" s="14">
        <v>1.92E-3</v>
      </c>
      <c r="L297" s="10">
        <v>1.4151629999999999</v>
      </c>
      <c r="M297" s="11" t="s">
        <v>263</v>
      </c>
      <c r="S297" t="str">
        <f t="shared" si="8"/>
        <v/>
      </c>
      <c r="U297" t="str">
        <f t="shared" si="9"/>
        <v/>
      </c>
      <c r="AC297" t="str">
        <f ca="1">IF(I297="", "", OFFSET(ANS_MATRIX, INT((ROW(A295)-1)/BLOCK_SIZE), CODE(I297)-65, 1, 1))</f>
        <v>Allemagne</v>
      </c>
    </row>
    <row r="298" spans="1:29" x14ac:dyDescent="0.3">
      <c r="I298" s="7" t="s">
        <v>24</v>
      </c>
      <c r="J298" s="14" t="s">
        <v>27</v>
      </c>
      <c r="K298" s="14">
        <v>3.15E-5</v>
      </c>
      <c r="L298" s="10">
        <v>0.790157</v>
      </c>
      <c r="M298" s="11" t="s">
        <v>264</v>
      </c>
      <c r="S298" t="str">
        <f t="shared" si="8"/>
        <v/>
      </c>
      <c r="U298" t="str">
        <f t="shared" si="9"/>
        <v/>
      </c>
      <c r="AC298" t="str">
        <f ca="1">IF(I298="", "", OFFSET(ANS_MATRIX, INT((ROW(A296)-1)/BLOCK_SIZE), CODE(I298)-65, 1, 1))</f>
        <v>Allemagne</v>
      </c>
    </row>
    <row r="299" spans="1:29" x14ac:dyDescent="0.3">
      <c r="I299" s="7" t="s">
        <v>24</v>
      </c>
      <c r="J299" s="14" t="s">
        <v>28</v>
      </c>
      <c r="K299" s="14">
        <v>1.1749999999999999E-5</v>
      </c>
      <c r="L299" s="10">
        <v>2.1949360000000002</v>
      </c>
      <c r="M299" s="11" t="s">
        <v>265</v>
      </c>
      <c r="S299" t="str">
        <f t="shared" si="8"/>
        <v/>
      </c>
      <c r="U299" t="str">
        <f t="shared" si="9"/>
        <v/>
      </c>
      <c r="AC299" t="str">
        <f ca="1">IF(I299="", "", OFFSET(ANS_MATRIX, INT((ROW(A297)-1)/BLOCK_SIZE), CODE(I299)-65, 1, 1))</f>
        <v>Allemagne</v>
      </c>
    </row>
    <row r="300" spans="1:29" x14ac:dyDescent="0.3">
      <c r="I300" s="7" t="s">
        <v>24</v>
      </c>
      <c r="J300" s="14" t="s">
        <v>30</v>
      </c>
      <c r="K300" s="14">
        <v>4.7199999999999998E-4</v>
      </c>
      <c r="L300" s="10">
        <v>0.87697000000000003</v>
      </c>
      <c r="M300" s="11" t="s">
        <v>266</v>
      </c>
      <c r="S300" t="str">
        <f t="shared" si="8"/>
        <v/>
      </c>
      <c r="U300" t="str">
        <f t="shared" si="9"/>
        <v/>
      </c>
      <c r="AC300" t="str">
        <f ca="1">IF(I300="", "", OFFSET(ANS_MATRIX, INT((ROW(A298)-1)/BLOCK_SIZE), CODE(I300)-65, 1, 1))</f>
        <v>Allemagne</v>
      </c>
    </row>
    <row r="301" spans="1:29" x14ac:dyDescent="0.3">
      <c r="I301" s="7" t="s">
        <v>24</v>
      </c>
      <c r="J301" s="14" t="s">
        <v>32</v>
      </c>
      <c r="K301" s="14">
        <v>6.6400000000000009E-4</v>
      </c>
      <c r="L301" s="10">
        <v>0.37919999999999998</v>
      </c>
      <c r="M301" s="11" t="s">
        <v>266</v>
      </c>
      <c r="S301" t="str">
        <f t="shared" si="8"/>
        <v/>
      </c>
      <c r="U301" t="str">
        <f t="shared" si="9"/>
        <v/>
      </c>
      <c r="AC301" t="str">
        <f ca="1">IF(I301="", "", OFFSET(ANS_MATRIX, INT((ROW(A299)-1)/BLOCK_SIZE), CODE(I301)-65, 1, 1))</f>
        <v>Allemagne</v>
      </c>
    </row>
    <row r="302" spans="1:29" x14ac:dyDescent="0.3">
      <c r="I302" s="7" t="s">
        <v>24</v>
      </c>
      <c r="J302" s="14" t="s">
        <v>34</v>
      </c>
      <c r="K302" s="14">
        <v>7.7999999999999999E-4</v>
      </c>
      <c r="L302" s="10">
        <v>0.24986</v>
      </c>
      <c r="M302" s="11" t="s">
        <v>267</v>
      </c>
      <c r="S302" t="str">
        <f t="shared" si="8"/>
        <v/>
      </c>
      <c r="U302" t="str">
        <f t="shared" si="9"/>
        <v/>
      </c>
      <c r="AC302" t="str">
        <f ca="1">IF(I302="", "", OFFSET(ANS_MATRIX, INT((ROW(A300)-1)/BLOCK_SIZE), CODE(I302)-65, 1, 1))</f>
        <v>Allemagne</v>
      </c>
    </row>
    <row r="303" spans="1:29" x14ac:dyDescent="0.3">
      <c r="J303" s="14"/>
      <c r="S303" t="str">
        <f t="shared" si="8"/>
        <v/>
      </c>
      <c r="U303" t="str">
        <f t="shared" si="9"/>
        <v/>
      </c>
      <c r="AC303" t="str">
        <f ca="1">IF(I303="", "", OFFSET(ANS_MATRIX, INT((ROW(A301)-1)/BLOCK_SIZE), CODE(I303)-65, 1, 1))</f>
        <v/>
      </c>
    </row>
    <row r="304" spans="1:29" x14ac:dyDescent="0.3">
      <c r="A304">
        <v>44</v>
      </c>
      <c r="B304" t="s">
        <v>268</v>
      </c>
      <c r="I304" s="7" t="s">
        <v>24</v>
      </c>
      <c r="J304" s="14" t="s">
        <v>25</v>
      </c>
      <c r="K304" s="14">
        <v>1.74E-3</v>
      </c>
      <c r="L304" s="10">
        <v>0.67198800000000003</v>
      </c>
      <c r="M304" s="11" t="s">
        <v>269</v>
      </c>
      <c r="S304" t="str">
        <f t="shared" si="8"/>
        <v/>
      </c>
      <c r="U304" t="str">
        <f t="shared" si="9"/>
        <v/>
      </c>
      <c r="AC304" t="str">
        <f ca="1">IF(I304="", "", OFFSET(ANS_MATRIX, INT((ROW(A302)-1)/BLOCK_SIZE), CODE(I304)-65, 1, 1))</f>
        <v>Suède</v>
      </c>
    </row>
    <row r="305" spans="1:29" x14ac:dyDescent="0.3">
      <c r="I305" s="7" t="s">
        <v>24</v>
      </c>
      <c r="J305" s="14" t="s">
        <v>27</v>
      </c>
      <c r="K305" s="14">
        <v>3.0999999999999988E-5</v>
      </c>
      <c r="L305" s="10">
        <v>0.57100799999999996</v>
      </c>
      <c r="M305" s="11" t="s">
        <v>269</v>
      </c>
      <c r="S305" t="str">
        <f t="shared" si="8"/>
        <v/>
      </c>
      <c r="U305" t="str">
        <f t="shared" si="9"/>
        <v/>
      </c>
      <c r="AC305" t="str">
        <f ca="1">IF(I305="", "", OFFSET(ANS_MATRIX, INT((ROW(A303)-1)/BLOCK_SIZE), CODE(I305)-65, 1, 1))</f>
        <v>Suède</v>
      </c>
    </row>
    <row r="306" spans="1:29" x14ac:dyDescent="0.3">
      <c r="I306" s="7" t="s">
        <v>24</v>
      </c>
      <c r="J306" s="14" t="s">
        <v>28</v>
      </c>
      <c r="K306" s="14">
        <v>9.9999999999999991E-6</v>
      </c>
      <c r="L306" s="10">
        <v>2.2518189999999998</v>
      </c>
      <c r="M306" s="11" t="s">
        <v>270</v>
      </c>
      <c r="S306" t="str">
        <f t="shared" si="8"/>
        <v/>
      </c>
      <c r="U306" t="str">
        <f t="shared" si="9"/>
        <v/>
      </c>
      <c r="AC306" t="str">
        <f ca="1">IF(I306="", "", OFFSET(ANS_MATRIX, INT((ROW(A304)-1)/BLOCK_SIZE), CODE(I306)-65, 1, 1))</f>
        <v>Suède</v>
      </c>
    </row>
    <row r="307" spans="1:29" x14ac:dyDescent="0.3">
      <c r="I307" s="7" t="s">
        <v>44</v>
      </c>
      <c r="J307" s="14" t="s">
        <v>30</v>
      </c>
      <c r="K307" s="14">
        <v>3.9199999999999999E-4</v>
      </c>
      <c r="L307" s="10">
        <v>0.82613599999999998</v>
      </c>
      <c r="M307" s="11" t="s">
        <v>271</v>
      </c>
      <c r="S307" t="str">
        <f t="shared" si="8"/>
        <v/>
      </c>
      <c r="U307" t="str">
        <f t="shared" si="9"/>
        <v/>
      </c>
      <c r="AC307" t="str">
        <f ca="1">IF(I307="", "", OFFSET(ANS_MATRIX, INT((ROW(A305)-1)/BLOCK_SIZE), CODE(I307)-65, 1, 1))</f>
        <v>Italie</v>
      </c>
    </row>
    <row r="308" spans="1:29" x14ac:dyDescent="0.3">
      <c r="I308" s="7" t="s">
        <v>24</v>
      </c>
      <c r="J308" s="14" t="s">
        <v>32</v>
      </c>
      <c r="K308" s="14">
        <v>5.3600000000000002E-4</v>
      </c>
      <c r="L308" s="10">
        <v>0.38670100000000002</v>
      </c>
      <c r="M308" s="11" t="s">
        <v>271</v>
      </c>
      <c r="S308" t="str">
        <f t="shared" si="8"/>
        <v/>
      </c>
      <c r="U308" t="str">
        <f t="shared" si="9"/>
        <v/>
      </c>
      <c r="AC308" t="str">
        <f ca="1">IF(I308="", "", OFFSET(ANS_MATRIX, INT((ROW(A306)-1)/BLOCK_SIZE), CODE(I308)-65, 1, 1))</f>
        <v>Suède</v>
      </c>
    </row>
    <row r="309" spans="1:29" x14ac:dyDescent="0.3">
      <c r="I309" s="7" t="s">
        <v>24</v>
      </c>
      <c r="J309" s="14" t="s">
        <v>34</v>
      </c>
      <c r="K309" s="14">
        <v>6.3000000000000003E-4</v>
      </c>
      <c r="L309" s="10">
        <v>0.24035000000000001</v>
      </c>
      <c r="M309" s="11" t="s">
        <v>271</v>
      </c>
      <c r="S309" t="str">
        <f t="shared" si="8"/>
        <v/>
      </c>
      <c r="U309" t="str">
        <f t="shared" si="9"/>
        <v/>
      </c>
      <c r="AC309" t="str">
        <f ca="1">IF(I309="", "", OFFSET(ANS_MATRIX, INT((ROW(A307)-1)/BLOCK_SIZE), CODE(I309)-65, 1, 1))</f>
        <v>Suède</v>
      </c>
    </row>
    <row r="310" spans="1:29" x14ac:dyDescent="0.3">
      <c r="J310" s="14"/>
      <c r="S310" t="str">
        <f t="shared" si="8"/>
        <v/>
      </c>
      <c r="U310" t="str">
        <f t="shared" si="9"/>
        <v/>
      </c>
      <c r="AC310" t="str">
        <f ca="1">IF(I310="", "", OFFSET(ANS_MATRIX, INT((ROW(A308)-1)/BLOCK_SIZE), CODE(I310)-65, 1, 1))</f>
        <v/>
      </c>
    </row>
    <row r="311" spans="1:29" x14ac:dyDescent="0.3">
      <c r="A311">
        <v>45</v>
      </c>
      <c r="B311" t="s">
        <v>272</v>
      </c>
      <c r="I311" s="7" t="s">
        <v>24</v>
      </c>
      <c r="J311" s="14" t="s">
        <v>25</v>
      </c>
      <c r="K311" s="14">
        <v>1.7700000000000001E-3</v>
      </c>
      <c r="L311" s="10">
        <v>0.78352999999999995</v>
      </c>
      <c r="M311" s="11" t="s">
        <v>273</v>
      </c>
      <c r="S311" t="str">
        <f t="shared" si="8"/>
        <v/>
      </c>
      <c r="U311" t="str">
        <f t="shared" si="9"/>
        <v/>
      </c>
      <c r="AC311" t="str">
        <f ca="1">IF(I311="", "", OFFSET(ANS_MATRIX, INT((ROW(A309)-1)/BLOCK_SIZE), CODE(I311)-65, 1, 1))</f>
        <v>Allemagne</v>
      </c>
    </row>
    <row r="312" spans="1:29" x14ac:dyDescent="0.3">
      <c r="I312" s="7" t="s">
        <v>24</v>
      </c>
      <c r="J312" s="14" t="s">
        <v>27</v>
      </c>
      <c r="K312" s="14">
        <v>3.8000000000000002E-5</v>
      </c>
      <c r="L312" s="10">
        <v>0.67575399999999997</v>
      </c>
      <c r="M312" s="11" t="s">
        <v>273</v>
      </c>
      <c r="S312" t="str">
        <f t="shared" si="8"/>
        <v/>
      </c>
      <c r="U312" t="str">
        <f t="shared" si="9"/>
        <v/>
      </c>
      <c r="AC312" t="str">
        <f ca="1">IF(I312="", "", OFFSET(ANS_MATRIX, INT((ROW(A310)-1)/BLOCK_SIZE), CODE(I312)-65, 1, 1))</f>
        <v>Allemagne</v>
      </c>
    </row>
    <row r="313" spans="1:29" x14ac:dyDescent="0.3">
      <c r="I313" s="7" t="s">
        <v>24</v>
      </c>
      <c r="J313" s="14" t="s">
        <v>28</v>
      </c>
      <c r="K313" s="14">
        <v>1.0499999999999999E-5</v>
      </c>
      <c r="L313" s="10">
        <v>2.1030419999999999</v>
      </c>
      <c r="M313" s="11" t="s">
        <v>274</v>
      </c>
      <c r="S313" t="str">
        <f t="shared" si="8"/>
        <v/>
      </c>
      <c r="U313" t="str">
        <f t="shared" si="9"/>
        <v/>
      </c>
      <c r="AC313" t="str">
        <f ca="1">IF(I313="", "", OFFSET(ANS_MATRIX, INT((ROW(A311)-1)/BLOCK_SIZE), CODE(I313)-65, 1, 1))</f>
        <v>Allemagne</v>
      </c>
    </row>
    <row r="314" spans="1:29" x14ac:dyDescent="0.3">
      <c r="I314" s="7" t="s">
        <v>24</v>
      </c>
      <c r="J314" s="14" t="s">
        <v>30</v>
      </c>
      <c r="K314" s="14">
        <v>4.3199999999999998E-4</v>
      </c>
      <c r="L314" s="10">
        <v>0.99210100000000001</v>
      </c>
      <c r="M314" s="11" t="s">
        <v>275</v>
      </c>
      <c r="S314" t="str">
        <f t="shared" si="8"/>
        <v/>
      </c>
      <c r="U314" t="str">
        <f t="shared" si="9"/>
        <v/>
      </c>
      <c r="AC314" t="str">
        <f ca="1">IF(I314="", "", OFFSET(ANS_MATRIX, INT((ROW(A312)-1)/BLOCK_SIZE), CODE(I314)-65, 1, 1))</f>
        <v>Allemagne</v>
      </c>
    </row>
    <row r="315" spans="1:29" x14ac:dyDescent="0.3">
      <c r="I315" s="7" t="s">
        <v>24</v>
      </c>
      <c r="J315" s="14" t="s">
        <v>32</v>
      </c>
      <c r="K315" s="14">
        <v>6.4799999999999992E-4</v>
      </c>
      <c r="L315" s="10">
        <v>0.32104700000000003</v>
      </c>
      <c r="M315" s="11" t="s">
        <v>276</v>
      </c>
      <c r="S315" t="str">
        <f t="shared" si="8"/>
        <v/>
      </c>
      <c r="U315" t="str">
        <f t="shared" si="9"/>
        <v/>
      </c>
      <c r="AC315" t="str">
        <f ca="1">IF(I315="", "", OFFSET(ANS_MATRIX, INT((ROW(A313)-1)/BLOCK_SIZE), CODE(I315)-65, 1, 1))</f>
        <v>Allemagne</v>
      </c>
    </row>
    <row r="316" spans="1:29" x14ac:dyDescent="0.3">
      <c r="I316" s="7" t="s">
        <v>24</v>
      </c>
      <c r="J316" s="14" t="s">
        <v>34</v>
      </c>
      <c r="K316" s="14">
        <v>7.0500000000000001E-4</v>
      </c>
      <c r="L316" s="10">
        <v>0.21379400000000001</v>
      </c>
      <c r="M316" s="11" t="s">
        <v>276</v>
      </c>
      <c r="S316" t="str">
        <f t="shared" si="8"/>
        <v/>
      </c>
      <c r="U316" t="str">
        <f t="shared" si="9"/>
        <v/>
      </c>
      <c r="AC316" t="str">
        <f ca="1">IF(I316="", "", OFFSET(ANS_MATRIX, INT((ROW(A314)-1)/BLOCK_SIZE), CODE(I316)-65, 1, 1))</f>
        <v>Allemagne</v>
      </c>
    </row>
    <row r="317" spans="1:29" x14ac:dyDescent="0.3">
      <c r="J317" s="14"/>
      <c r="S317" t="str">
        <f t="shared" si="8"/>
        <v/>
      </c>
      <c r="U317" t="str">
        <f t="shared" si="9"/>
        <v/>
      </c>
      <c r="AC317" t="str">
        <f ca="1">IF(I317="", "", OFFSET(ANS_MATRIX, INT((ROW(A315)-1)/BLOCK_SIZE), CODE(I317)-65, 1, 1))</f>
        <v/>
      </c>
    </row>
    <row r="318" spans="1:29" x14ac:dyDescent="0.3">
      <c r="A318">
        <v>46</v>
      </c>
      <c r="B318" t="s">
        <v>277</v>
      </c>
      <c r="I318" s="7" t="s">
        <v>24</v>
      </c>
      <c r="J318" s="14" t="s">
        <v>25</v>
      </c>
      <c r="K318" s="14">
        <v>1.7099999999999999E-3</v>
      </c>
      <c r="L318" s="10">
        <v>0.99880000000000002</v>
      </c>
      <c r="M318" s="11" t="s">
        <v>278</v>
      </c>
      <c r="S318" t="str">
        <f t="shared" si="8"/>
        <v/>
      </c>
      <c r="U318" t="str">
        <f t="shared" si="9"/>
        <v/>
      </c>
      <c r="AC318" t="str">
        <f ca="1">IF(I318="", "", OFFSET(ANS_MATRIX, INT((ROW(A316)-1)/BLOCK_SIZE), CODE(I318)-65, 1, 1))</f>
        <v>Allemagne-US</v>
      </c>
    </row>
    <row r="319" spans="1:29" x14ac:dyDescent="0.3">
      <c r="I319" s="7" t="s">
        <v>24</v>
      </c>
      <c r="J319" s="14" t="s">
        <v>27</v>
      </c>
      <c r="K319" s="14">
        <v>2.8E-5</v>
      </c>
      <c r="L319" s="10">
        <v>0.71806499999999995</v>
      </c>
      <c r="M319" s="11" t="s">
        <v>279</v>
      </c>
      <c r="S319" t="str">
        <f t="shared" si="8"/>
        <v/>
      </c>
      <c r="U319" t="str">
        <f t="shared" si="9"/>
        <v/>
      </c>
      <c r="AC319" t="str">
        <f ca="1">IF(I319="", "", OFFSET(ANS_MATRIX, INT((ROW(A317)-1)/BLOCK_SIZE), CODE(I319)-65, 1, 1))</f>
        <v>Allemagne-US</v>
      </c>
    </row>
    <row r="320" spans="1:29" x14ac:dyDescent="0.3">
      <c r="I320" s="7" t="s">
        <v>24</v>
      </c>
      <c r="J320" s="14" t="s">
        <v>28</v>
      </c>
      <c r="K320" s="14">
        <v>1.075E-5</v>
      </c>
      <c r="L320" s="10">
        <v>2.3170280000000001</v>
      </c>
      <c r="M320" s="11" t="s">
        <v>280</v>
      </c>
      <c r="S320" t="str">
        <f t="shared" si="8"/>
        <v/>
      </c>
      <c r="U320" t="str">
        <f t="shared" si="9"/>
        <v/>
      </c>
      <c r="AC320" t="str">
        <f ca="1">IF(I320="", "", OFFSET(ANS_MATRIX, INT((ROW(A318)-1)/BLOCK_SIZE), CODE(I320)-65, 1, 1))</f>
        <v>Allemagne-US</v>
      </c>
    </row>
    <row r="321" spans="1:29" x14ac:dyDescent="0.3">
      <c r="I321" s="7" t="s">
        <v>24</v>
      </c>
      <c r="J321" s="14" t="s">
        <v>30</v>
      </c>
      <c r="K321" s="14">
        <v>4.1599999999999997E-4</v>
      </c>
      <c r="L321" s="10">
        <v>2.606392</v>
      </c>
      <c r="M321" s="11" t="s">
        <v>281</v>
      </c>
      <c r="S321" t="str">
        <f t="shared" si="8"/>
        <v/>
      </c>
      <c r="U321" t="str">
        <f t="shared" si="9"/>
        <v/>
      </c>
      <c r="AC321" t="str">
        <f ca="1">IF(I321="", "", OFFSET(ANS_MATRIX, INT((ROW(A319)-1)/BLOCK_SIZE), CODE(I321)-65, 1, 1))</f>
        <v>Allemagne-US</v>
      </c>
    </row>
    <row r="322" spans="1:29" x14ac:dyDescent="0.3">
      <c r="I322" s="7" t="s">
        <v>24</v>
      </c>
      <c r="J322" s="14" t="s">
        <v>32</v>
      </c>
      <c r="K322" s="14">
        <v>5.9999999999999995E-4</v>
      </c>
      <c r="L322" s="10">
        <v>0.43160900000000002</v>
      </c>
      <c r="M322" s="11" t="s">
        <v>282</v>
      </c>
      <c r="S322" t="str">
        <f t="shared" si="8"/>
        <v/>
      </c>
      <c r="U322" t="str">
        <f t="shared" si="9"/>
        <v/>
      </c>
      <c r="AC322" t="str">
        <f ca="1">IF(I322="", "", OFFSET(ANS_MATRIX, INT((ROW(A320)-1)/BLOCK_SIZE), CODE(I322)-65, 1, 1))</f>
        <v>Allemagne-US</v>
      </c>
    </row>
    <row r="323" spans="1:29" x14ac:dyDescent="0.3">
      <c r="I323" s="7" t="s">
        <v>24</v>
      </c>
      <c r="J323" s="14" t="s">
        <v>34</v>
      </c>
      <c r="K323" s="14">
        <v>6.7500000000000004E-4</v>
      </c>
      <c r="L323" s="10">
        <v>0.240199</v>
      </c>
      <c r="M323" s="11" t="s">
        <v>282</v>
      </c>
      <c r="S323" t="str">
        <f t="shared" ref="S323:S386" si="10">IF(R323="", "", IF(R323="[]", 0, LEN(R323)-LEN(SUBSTITUTE(R323,",",""))+1))</f>
        <v/>
      </c>
      <c r="U323" t="str">
        <f t="shared" ref="U323:U386" si="11">IF(T323="", "", IF(T323="[]", 0, LEN(T323)-LEN(SUBSTITUTE(T323,",",""))+1))</f>
        <v/>
      </c>
      <c r="AC323" t="str">
        <f ca="1">IF(I323="", "", OFFSET(ANS_MATRIX, INT((ROW(A321)-1)/BLOCK_SIZE), CODE(I323)-65, 1, 1))</f>
        <v>Allemagne-US</v>
      </c>
    </row>
    <row r="324" spans="1:29" x14ac:dyDescent="0.3">
      <c r="J324" s="14"/>
      <c r="S324" t="str">
        <f t="shared" si="10"/>
        <v/>
      </c>
      <c r="U324" t="str">
        <f t="shared" si="11"/>
        <v/>
      </c>
      <c r="AC324" t="str">
        <f ca="1">IF(I324="", "", OFFSET(ANS_MATRIX, INT((ROW(A322)-1)/BLOCK_SIZE), CODE(I324)-65, 1, 1))</f>
        <v/>
      </c>
    </row>
    <row r="325" spans="1:29" x14ac:dyDescent="0.3">
      <c r="A325">
        <v>47</v>
      </c>
      <c r="B325" t="s">
        <v>283</v>
      </c>
      <c r="I325" s="7" t="s">
        <v>24</v>
      </c>
      <c r="J325" s="14" t="s">
        <v>25</v>
      </c>
      <c r="K325" s="14">
        <v>1.7099999999999999E-3</v>
      </c>
      <c r="L325" s="10">
        <v>0.78381400000000001</v>
      </c>
      <c r="M325" s="11" t="s">
        <v>284</v>
      </c>
      <c r="S325" t="str">
        <f t="shared" si="10"/>
        <v/>
      </c>
      <c r="U325" t="str">
        <f t="shared" si="11"/>
        <v/>
      </c>
      <c r="AC325" t="str">
        <f ca="1">IF(I325="", "", OFFSET(ANS_MATRIX, INT((ROW(A323)-1)/BLOCK_SIZE), CODE(I325)-65, 1, 1))</f>
        <v>Autriche</v>
      </c>
    </row>
    <row r="326" spans="1:29" x14ac:dyDescent="0.3">
      <c r="I326" s="7" t="s">
        <v>24</v>
      </c>
      <c r="J326" s="14" t="s">
        <v>27</v>
      </c>
      <c r="K326" s="14">
        <v>2.5999999999999998E-5</v>
      </c>
      <c r="L326" s="10">
        <v>0.65533600000000003</v>
      </c>
      <c r="M326" s="11" t="s">
        <v>285</v>
      </c>
      <c r="S326" t="str">
        <f t="shared" si="10"/>
        <v/>
      </c>
      <c r="U326" t="str">
        <f t="shared" si="11"/>
        <v/>
      </c>
      <c r="AC326" t="str">
        <f ca="1">IF(I326="", "", OFFSET(ANS_MATRIX, INT((ROW(A324)-1)/BLOCK_SIZE), CODE(I326)-65, 1, 1))</f>
        <v>Autriche</v>
      </c>
    </row>
    <row r="327" spans="1:29" x14ac:dyDescent="0.3">
      <c r="I327" s="7" t="s">
        <v>24</v>
      </c>
      <c r="J327" s="14" t="s">
        <v>28</v>
      </c>
      <c r="K327" s="14">
        <v>9.7499999999999998E-6</v>
      </c>
      <c r="L327" s="10">
        <v>2.2374170000000002</v>
      </c>
      <c r="M327" s="11" t="s">
        <v>286</v>
      </c>
      <c r="S327" t="str">
        <f t="shared" si="10"/>
        <v/>
      </c>
      <c r="U327" t="str">
        <f t="shared" si="11"/>
        <v/>
      </c>
      <c r="AC327" t="str">
        <f ca="1">IF(I327="", "", OFFSET(ANS_MATRIX, INT((ROW(A325)-1)/BLOCK_SIZE), CODE(I327)-65, 1, 1))</f>
        <v>Autriche</v>
      </c>
    </row>
    <row r="328" spans="1:29" x14ac:dyDescent="0.3">
      <c r="I328" s="7" t="s">
        <v>24</v>
      </c>
      <c r="J328" s="14" t="s">
        <v>30</v>
      </c>
      <c r="K328" s="14">
        <v>3.8400000000000001E-4</v>
      </c>
      <c r="L328" s="10">
        <v>1.316557</v>
      </c>
      <c r="M328" s="11" t="s">
        <v>287</v>
      </c>
      <c r="S328" t="str">
        <f t="shared" si="10"/>
        <v/>
      </c>
      <c r="U328" t="str">
        <f t="shared" si="11"/>
        <v/>
      </c>
      <c r="AC328" t="str">
        <f ca="1">IF(I328="", "", OFFSET(ANS_MATRIX, INT((ROW(A326)-1)/BLOCK_SIZE), CODE(I328)-65, 1, 1))</f>
        <v>Autriche</v>
      </c>
    </row>
    <row r="329" spans="1:29" x14ac:dyDescent="0.3">
      <c r="I329" s="7" t="s">
        <v>24</v>
      </c>
      <c r="J329" s="14" t="s">
        <v>32</v>
      </c>
      <c r="K329" s="14">
        <v>5.2800000000000004E-4</v>
      </c>
      <c r="L329" s="10">
        <v>0.40020699999999998</v>
      </c>
      <c r="M329" s="11" t="s">
        <v>288</v>
      </c>
      <c r="S329" t="str">
        <f t="shared" si="10"/>
        <v/>
      </c>
      <c r="U329" t="str">
        <f t="shared" si="11"/>
        <v/>
      </c>
      <c r="AC329" t="str">
        <f ca="1">IF(I329="", "", OFFSET(ANS_MATRIX, INT((ROW(A327)-1)/BLOCK_SIZE), CODE(I329)-65, 1, 1))</f>
        <v>Autriche</v>
      </c>
    </row>
    <row r="330" spans="1:29" x14ac:dyDescent="0.3">
      <c r="I330" s="7" t="s">
        <v>24</v>
      </c>
      <c r="J330" s="14" t="s">
        <v>34</v>
      </c>
      <c r="K330" s="14">
        <v>6.1499999999999999E-4</v>
      </c>
      <c r="L330" s="10">
        <v>0.23622599999999999</v>
      </c>
      <c r="M330" s="11" t="s">
        <v>288</v>
      </c>
      <c r="S330" t="str">
        <f t="shared" si="10"/>
        <v/>
      </c>
      <c r="U330" t="str">
        <f t="shared" si="11"/>
        <v/>
      </c>
      <c r="AC330" t="str">
        <f ca="1">IF(I330="", "", OFFSET(ANS_MATRIX, INT((ROW(A328)-1)/BLOCK_SIZE), CODE(I330)-65, 1, 1))</f>
        <v>Autriche</v>
      </c>
    </row>
    <row r="331" spans="1:29" x14ac:dyDescent="0.3">
      <c r="J331" s="14"/>
      <c r="S331" t="str">
        <f t="shared" si="10"/>
        <v/>
      </c>
      <c r="U331" t="str">
        <f t="shared" si="11"/>
        <v/>
      </c>
      <c r="AC331" t="str">
        <f ca="1">IF(I331="", "", OFFSET(ANS_MATRIX, INT((ROW(A329)-1)/BLOCK_SIZE), CODE(I331)-65, 1, 1))</f>
        <v/>
      </c>
    </row>
    <row r="332" spans="1:29" x14ac:dyDescent="0.3">
      <c r="A332">
        <v>48</v>
      </c>
      <c r="B332" t="s">
        <v>289</v>
      </c>
      <c r="I332" s="7" t="s">
        <v>24</v>
      </c>
      <c r="J332" s="14" t="s">
        <v>25</v>
      </c>
      <c r="K332" s="14">
        <v>1.8E-3</v>
      </c>
      <c r="L332" s="10">
        <v>0.61025300000000005</v>
      </c>
      <c r="M332" s="11" t="s">
        <v>290</v>
      </c>
      <c r="S332" t="str">
        <f t="shared" si="10"/>
        <v/>
      </c>
      <c r="U332" t="str">
        <f t="shared" si="11"/>
        <v/>
      </c>
      <c r="AC332" t="str">
        <f ca="1">IF(I332="", "", OFFSET(ANS_MATRIX, INT((ROW(A330)-1)/BLOCK_SIZE), CODE(I332)-65, 1, 1))</f>
        <v>Russie</v>
      </c>
    </row>
    <row r="333" spans="1:29" x14ac:dyDescent="0.3">
      <c r="I333" s="7" t="s">
        <v>24</v>
      </c>
      <c r="J333" s="14" t="s">
        <v>27</v>
      </c>
      <c r="K333" s="14">
        <v>2.9499999999999999E-5</v>
      </c>
      <c r="L333" s="10">
        <v>0.68628299999999998</v>
      </c>
      <c r="M333" s="11" t="s">
        <v>290</v>
      </c>
      <c r="S333" t="str">
        <f t="shared" si="10"/>
        <v/>
      </c>
      <c r="U333" t="str">
        <f t="shared" si="11"/>
        <v/>
      </c>
      <c r="AC333" t="str">
        <f ca="1">IF(I333="", "", OFFSET(ANS_MATRIX, INT((ROW(A331)-1)/BLOCK_SIZE), CODE(I333)-65, 1, 1))</f>
        <v>Russie</v>
      </c>
    </row>
    <row r="334" spans="1:29" x14ac:dyDescent="0.3">
      <c r="I334" s="7" t="s">
        <v>24</v>
      </c>
      <c r="J334" s="14" t="s">
        <v>28</v>
      </c>
      <c r="K334" s="14">
        <v>1.15E-5</v>
      </c>
      <c r="L334" s="10">
        <v>2.1199249999999998</v>
      </c>
      <c r="M334" s="11" t="s">
        <v>291</v>
      </c>
      <c r="S334" t="str">
        <f t="shared" si="10"/>
        <v/>
      </c>
      <c r="U334" t="str">
        <f t="shared" si="11"/>
        <v/>
      </c>
      <c r="AC334" t="str">
        <f ca="1">IF(I334="", "", OFFSET(ANS_MATRIX, INT((ROW(A332)-1)/BLOCK_SIZE), CODE(I334)-65, 1, 1))</f>
        <v>Russie</v>
      </c>
    </row>
    <row r="335" spans="1:29" x14ac:dyDescent="0.3">
      <c r="I335" s="7" t="s">
        <v>24</v>
      </c>
      <c r="J335" s="14" t="s">
        <v>30</v>
      </c>
      <c r="K335" s="14">
        <v>4.4000000000000002E-4</v>
      </c>
      <c r="L335" s="10">
        <v>1.134204</v>
      </c>
      <c r="M335" s="11" t="s">
        <v>292</v>
      </c>
      <c r="S335" t="str">
        <f t="shared" si="10"/>
        <v/>
      </c>
      <c r="U335" t="str">
        <f t="shared" si="11"/>
        <v/>
      </c>
      <c r="AC335" t="str">
        <f ca="1">IF(I335="", "", OFFSET(ANS_MATRIX, INT((ROW(A333)-1)/BLOCK_SIZE), CODE(I335)-65, 1, 1))</f>
        <v>Russie</v>
      </c>
    </row>
    <row r="336" spans="1:29" x14ac:dyDescent="0.3">
      <c r="I336" s="7" t="s">
        <v>24</v>
      </c>
      <c r="J336" s="14" t="s">
        <v>32</v>
      </c>
      <c r="K336" s="14">
        <v>6.4799999999999992E-4</v>
      </c>
      <c r="L336" s="10">
        <v>0.47098400000000001</v>
      </c>
      <c r="M336" s="11" t="s">
        <v>292</v>
      </c>
      <c r="S336" t="str">
        <f t="shared" si="10"/>
        <v/>
      </c>
      <c r="U336" t="str">
        <f t="shared" si="11"/>
        <v/>
      </c>
      <c r="AC336" t="str">
        <f ca="1">IF(I336="", "", OFFSET(ANS_MATRIX, INT((ROW(A334)-1)/BLOCK_SIZE), CODE(I336)-65, 1, 1))</f>
        <v>Russie</v>
      </c>
    </row>
    <row r="337" spans="1:29" x14ac:dyDescent="0.3">
      <c r="I337" s="7" t="s">
        <v>24</v>
      </c>
      <c r="J337" s="14" t="s">
        <v>34</v>
      </c>
      <c r="K337" s="14">
        <v>7.1999999999999994E-4</v>
      </c>
      <c r="L337" s="10">
        <v>0.22972300000000001</v>
      </c>
      <c r="M337" s="11" t="s">
        <v>292</v>
      </c>
      <c r="S337" t="str">
        <f t="shared" si="10"/>
        <v/>
      </c>
      <c r="U337" t="str">
        <f t="shared" si="11"/>
        <v/>
      </c>
      <c r="AC337" t="str">
        <f ca="1">IF(I337="", "", OFFSET(ANS_MATRIX, INT((ROW(A335)-1)/BLOCK_SIZE), CODE(I337)-65, 1, 1))</f>
        <v>Russie</v>
      </c>
    </row>
    <row r="338" spans="1:29" x14ac:dyDescent="0.3">
      <c r="J338" s="14"/>
      <c r="S338" t="str">
        <f t="shared" si="10"/>
        <v/>
      </c>
      <c r="U338" t="str">
        <f t="shared" si="11"/>
        <v/>
      </c>
      <c r="AC338" t="str">
        <f ca="1">IF(I338="", "", OFFSET(ANS_MATRIX, INT((ROW(A336)-1)/BLOCK_SIZE), CODE(I338)-65, 1, 1))</f>
        <v/>
      </c>
    </row>
    <row r="339" spans="1:29" x14ac:dyDescent="0.3">
      <c r="A339">
        <v>49</v>
      </c>
      <c r="B339" t="s">
        <v>293</v>
      </c>
      <c r="I339" s="7" t="s">
        <v>44</v>
      </c>
      <c r="J339" s="14" t="s">
        <v>25</v>
      </c>
      <c r="K339" s="14">
        <v>2.2200000000000002E-3</v>
      </c>
      <c r="L339" s="10">
        <v>0.60260400000000003</v>
      </c>
      <c r="M339" s="11" t="s">
        <v>294</v>
      </c>
      <c r="S339" t="str">
        <f t="shared" si="10"/>
        <v/>
      </c>
      <c r="U339" t="str">
        <f t="shared" si="11"/>
        <v/>
      </c>
      <c r="AC339" t="str">
        <f ca="1">IF(I339="", "", OFFSET(ANS_MATRIX, INT((ROW(A337)-1)/BLOCK_SIZE), CODE(I339)-65, 1, 1))</f>
        <v>Allemagne</v>
      </c>
    </row>
    <row r="340" spans="1:29" x14ac:dyDescent="0.3">
      <c r="I340" s="7" t="s">
        <v>117</v>
      </c>
      <c r="J340" s="14" t="s">
        <v>27</v>
      </c>
      <c r="K340" s="14">
        <v>3.3500000000000001E-5</v>
      </c>
      <c r="L340" s="10">
        <v>0.395256</v>
      </c>
      <c r="M340" s="11" t="s">
        <v>295</v>
      </c>
      <c r="S340" t="str">
        <f t="shared" si="10"/>
        <v/>
      </c>
      <c r="U340" t="str">
        <f t="shared" si="11"/>
        <v/>
      </c>
      <c r="AC340" t="str">
        <f ca="1">IF(I340="", "", OFFSET(ANS_MATRIX, INT((ROW(A338)-1)/BLOCK_SIZE), CODE(I340)-65, 1, 1))</f>
        <v>Allemagne</v>
      </c>
    </row>
    <row r="341" spans="1:29" x14ac:dyDescent="0.3">
      <c r="I341" s="7" t="s">
        <v>44</v>
      </c>
      <c r="J341" s="14" t="s">
        <v>28</v>
      </c>
      <c r="K341" s="14">
        <v>1.275E-5</v>
      </c>
      <c r="L341" s="10">
        <v>2.6976300000000002</v>
      </c>
      <c r="M341" s="11" t="s">
        <v>296</v>
      </c>
      <c r="S341" t="str">
        <f t="shared" si="10"/>
        <v/>
      </c>
      <c r="U341" t="str">
        <f t="shared" si="11"/>
        <v/>
      </c>
      <c r="AC341" t="str">
        <f ca="1">IF(I341="", "", OFFSET(ANS_MATRIX, INT((ROW(A339)-1)/BLOCK_SIZE), CODE(I341)-65, 1, 1))</f>
        <v>Allemagne</v>
      </c>
    </row>
    <row r="342" spans="1:29" x14ac:dyDescent="0.3">
      <c r="I342" s="7" t="s">
        <v>44</v>
      </c>
      <c r="J342" s="14" t="s">
        <v>30</v>
      </c>
      <c r="K342" s="14">
        <v>5.04E-4</v>
      </c>
      <c r="L342" s="10">
        <v>1.678455</v>
      </c>
      <c r="M342" s="11" t="s">
        <v>297</v>
      </c>
      <c r="S342" t="str">
        <f t="shared" si="10"/>
        <v/>
      </c>
      <c r="U342" t="str">
        <f t="shared" si="11"/>
        <v/>
      </c>
      <c r="AC342" t="str">
        <f ca="1">IF(I342="", "", OFFSET(ANS_MATRIX, INT((ROW(A340)-1)/BLOCK_SIZE), CODE(I342)-65, 1, 1))</f>
        <v>Allemagne</v>
      </c>
    </row>
    <row r="343" spans="1:29" x14ac:dyDescent="0.3">
      <c r="I343" s="7" t="s">
        <v>44</v>
      </c>
      <c r="J343" s="14" t="s">
        <v>32</v>
      </c>
      <c r="K343" s="14">
        <v>7.3599999999999989E-4</v>
      </c>
      <c r="L343" s="10">
        <v>0.495369</v>
      </c>
      <c r="M343" s="11" t="s">
        <v>298</v>
      </c>
      <c r="S343" t="str">
        <f t="shared" si="10"/>
        <v/>
      </c>
      <c r="U343" t="str">
        <f t="shared" si="11"/>
        <v/>
      </c>
      <c r="AC343" t="str">
        <f ca="1">IF(I343="", "", OFFSET(ANS_MATRIX, INT((ROW(A341)-1)/BLOCK_SIZE), CODE(I343)-65, 1, 1))</f>
        <v>Allemagne</v>
      </c>
    </row>
    <row r="344" spans="1:29" x14ac:dyDescent="0.3">
      <c r="I344" s="7" t="s">
        <v>44</v>
      </c>
      <c r="J344" s="14" t="s">
        <v>34</v>
      </c>
      <c r="K344" s="14">
        <v>8.250000000000001E-4</v>
      </c>
      <c r="L344" s="10">
        <v>0.36580000000000001</v>
      </c>
      <c r="M344" s="11" t="s">
        <v>298</v>
      </c>
      <c r="S344" t="str">
        <f t="shared" si="10"/>
        <v/>
      </c>
      <c r="U344" t="str">
        <f t="shared" si="11"/>
        <v/>
      </c>
      <c r="AC344" t="str">
        <f ca="1">IF(I344="", "", OFFSET(ANS_MATRIX, INT((ROW(A342)-1)/BLOCK_SIZE), CODE(I344)-65, 1, 1))</f>
        <v>Allemagne</v>
      </c>
    </row>
    <row r="345" spans="1:29" x14ac:dyDescent="0.3">
      <c r="J345" s="14"/>
      <c r="S345" t="str">
        <f t="shared" si="10"/>
        <v/>
      </c>
      <c r="U345" t="str">
        <f t="shared" si="11"/>
        <v/>
      </c>
      <c r="AC345" t="str">
        <f ca="1">IF(I345="", "", OFFSET(ANS_MATRIX, INT((ROW(A343)-1)/BLOCK_SIZE), CODE(I345)-65, 1, 1))</f>
        <v/>
      </c>
    </row>
    <row r="346" spans="1:29" x14ac:dyDescent="0.3">
      <c r="A346">
        <v>50</v>
      </c>
      <c r="B346" t="s">
        <v>299</v>
      </c>
      <c r="I346" s="7" t="s">
        <v>24</v>
      </c>
      <c r="J346" s="14" t="s">
        <v>25</v>
      </c>
      <c r="K346" s="14">
        <v>1.89E-3</v>
      </c>
      <c r="L346" s="10">
        <v>0.93216200000000005</v>
      </c>
      <c r="M346" s="11" t="s">
        <v>300</v>
      </c>
      <c r="S346" t="str">
        <f t="shared" si="10"/>
        <v/>
      </c>
      <c r="U346" t="str">
        <f t="shared" si="11"/>
        <v/>
      </c>
      <c r="AC346" t="str">
        <f ca="1">IF(I346="", "", OFFSET(ANS_MATRIX, INT((ROW(A344)-1)/BLOCK_SIZE), CODE(I346)-65, 1, 1))</f>
        <v>France</v>
      </c>
    </row>
    <row r="347" spans="1:29" x14ac:dyDescent="0.3">
      <c r="I347" s="7" t="s">
        <v>24</v>
      </c>
      <c r="J347" s="14" t="s">
        <v>27</v>
      </c>
      <c r="K347" s="14">
        <v>3.6999999999999998E-5</v>
      </c>
      <c r="L347" s="10">
        <v>1.2201880000000001</v>
      </c>
      <c r="M347" s="11" t="s">
        <v>301</v>
      </c>
      <c r="S347" t="str">
        <f t="shared" si="10"/>
        <v/>
      </c>
      <c r="U347" t="str">
        <f t="shared" si="11"/>
        <v/>
      </c>
      <c r="AC347" t="str">
        <f ca="1">IF(I347="", "", OFFSET(ANS_MATRIX, INT((ROW(A345)-1)/BLOCK_SIZE), CODE(I347)-65, 1, 1))</f>
        <v>France</v>
      </c>
    </row>
    <row r="348" spans="1:29" x14ac:dyDescent="0.3">
      <c r="I348" s="7" t="s">
        <v>24</v>
      </c>
      <c r="J348" s="14" t="s">
        <v>28</v>
      </c>
      <c r="K348" s="14">
        <v>1.1749999999999999E-5</v>
      </c>
      <c r="L348" s="10">
        <v>2.385812</v>
      </c>
      <c r="M348" s="11" t="s">
        <v>302</v>
      </c>
      <c r="S348" t="str">
        <f t="shared" si="10"/>
        <v/>
      </c>
      <c r="U348" t="str">
        <f t="shared" si="11"/>
        <v/>
      </c>
      <c r="AC348" t="str">
        <f ca="1">IF(I348="", "", OFFSET(ANS_MATRIX, INT((ROW(A346)-1)/BLOCK_SIZE), CODE(I348)-65, 1, 1))</f>
        <v>France</v>
      </c>
    </row>
    <row r="349" spans="1:29" x14ac:dyDescent="0.3">
      <c r="I349" s="7" t="s">
        <v>117</v>
      </c>
      <c r="J349" s="14" t="s">
        <v>30</v>
      </c>
      <c r="K349" s="14">
        <v>4.6399999999999989E-4</v>
      </c>
      <c r="L349" s="10">
        <v>1.2517180000000001</v>
      </c>
      <c r="M349" s="11" t="s">
        <v>303</v>
      </c>
      <c r="S349" t="str">
        <f t="shared" si="10"/>
        <v/>
      </c>
      <c r="U349" t="str">
        <f t="shared" si="11"/>
        <v/>
      </c>
      <c r="AC349" t="str">
        <f ca="1">IF(I349="", "", OFFSET(ANS_MATRIX, INT((ROW(A347)-1)/BLOCK_SIZE), CODE(I349)-65, 1, 1))</f>
        <v>UK</v>
      </c>
    </row>
    <row r="350" spans="1:29" x14ac:dyDescent="0.3">
      <c r="I350" s="7" t="s">
        <v>24</v>
      </c>
      <c r="J350" s="14" t="s">
        <v>32</v>
      </c>
      <c r="K350" s="14">
        <v>6.3199999999999997E-4</v>
      </c>
      <c r="L350" s="10">
        <v>0.52841000000000005</v>
      </c>
      <c r="M350" s="11" t="s">
        <v>303</v>
      </c>
      <c r="S350" t="str">
        <f t="shared" si="10"/>
        <v/>
      </c>
      <c r="U350" t="str">
        <f t="shared" si="11"/>
        <v/>
      </c>
      <c r="AC350" t="str">
        <f ca="1">IF(I350="", "", OFFSET(ANS_MATRIX, INT((ROW(A348)-1)/BLOCK_SIZE), CODE(I350)-65, 1, 1))</f>
        <v>France</v>
      </c>
    </row>
    <row r="351" spans="1:29" x14ac:dyDescent="0.3">
      <c r="I351" s="7" t="s">
        <v>117</v>
      </c>
      <c r="J351" s="14" t="s">
        <v>34</v>
      </c>
      <c r="K351" s="14">
        <v>7.6499999999999995E-4</v>
      </c>
      <c r="L351" s="10">
        <v>0.46281299999999997</v>
      </c>
      <c r="M351" s="11" t="s">
        <v>304</v>
      </c>
      <c r="S351" t="str">
        <f t="shared" si="10"/>
        <v/>
      </c>
      <c r="U351" t="str">
        <f t="shared" si="11"/>
        <v/>
      </c>
      <c r="AC351" t="str">
        <f ca="1">IF(I351="", "", OFFSET(ANS_MATRIX, INT((ROW(A349)-1)/BLOCK_SIZE), CODE(I351)-65, 1, 1))</f>
        <v>UK</v>
      </c>
    </row>
    <row r="352" spans="1:29" x14ac:dyDescent="0.3">
      <c r="J352" s="14"/>
      <c r="S352" t="str">
        <f t="shared" si="10"/>
        <v/>
      </c>
      <c r="U352" t="str">
        <f t="shared" si="11"/>
        <v/>
      </c>
      <c r="AC352" t="str">
        <f ca="1">IF(I352="", "", OFFSET(ANS_MATRIX, INT((ROW(A350)-1)/BLOCK_SIZE), CODE(I352)-65, 1, 1))</f>
        <v/>
      </c>
    </row>
    <row r="353" spans="1:29" x14ac:dyDescent="0.3">
      <c r="A353">
        <v>51</v>
      </c>
      <c r="B353" t="s">
        <v>305</v>
      </c>
      <c r="I353" s="7" t="s">
        <v>24</v>
      </c>
      <c r="J353" s="14" t="s">
        <v>25</v>
      </c>
      <c r="K353" s="14">
        <v>2.1299999999999999E-3</v>
      </c>
      <c r="L353" s="10">
        <v>1.1820539999999999</v>
      </c>
      <c r="M353" s="11" t="s">
        <v>306</v>
      </c>
      <c r="S353" t="str">
        <f t="shared" si="10"/>
        <v/>
      </c>
      <c r="U353" t="str">
        <f t="shared" si="11"/>
        <v/>
      </c>
      <c r="AC353" t="str">
        <f ca="1">IF(I353="", "", OFFSET(ANS_MATRIX, INT((ROW(A351)-1)/BLOCK_SIZE), CODE(I353)-65, 1, 1))</f>
        <v>France</v>
      </c>
    </row>
    <row r="354" spans="1:29" x14ac:dyDescent="0.3">
      <c r="I354" s="7" t="s">
        <v>24</v>
      </c>
      <c r="J354" s="14" t="s">
        <v>27</v>
      </c>
      <c r="K354" s="14">
        <v>3.8999999999999999E-5</v>
      </c>
      <c r="L354" s="10">
        <v>1.453654</v>
      </c>
      <c r="M354" s="11" t="s">
        <v>307</v>
      </c>
      <c r="S354" t="str">
        <f t="shared" si="10"/>
        <v/>
      </c>
      <c r="U354" t="str">
        <f t="shared" si="11"/>
        <v/>
      </c>
      <c r="AC354" t="str">
        <f ca="1">IF(I354="", "", OFFSET(ANS_MATRIX, INT((ROW(A352)-1)/BLOCK_SIZE), CODE(I354)-65, 1, 1))</f>
        <v>France</v>
      </c>
    </row>
    <row r="355" spans="1:29" x14ac:dyDescent="0.3">
      <c r="I355" s="7" t="s">
        <v>24</v>
      </c>
      <c r="J355" s="14" t="s">
        <v>28</v>
      </c>
      <c r="K355" s="14">
        <v>1.1749999999999999E-5</v>
      </c>
      <c r="L355" s="10">
        <v>2.532861</v>
      </c>
      <c r="M355" s="11" t="s">
        <v>308</v>
      </c>
      <c r="S355" t="str">
        <f t="shared" si="10"/>
        <v/>
      </c>
      <c r="U355" t="str">
        <f t="shared" si="11"/>
        <v/>
      </c>
      <c r="AC355" t="str">
        <f ca="1">IF(I355="", "", OFFSET(ANS_MATRIX, INT((ROW(A353)-1)/BLOCK_SIZE), CODE(I355)-65, 1, 1))</f>
        <v>France</v>
      </c>
    </row>
    <row r="356" spans="1:29" x14ac:dyDescent="0.3">
      <c r="I356" s="7" t="s">
        <v>24</v>
      </c>
      <c r="J356" s="14" t="s">
        <v>30</v>
      </c>
      <c r="K356" s="14">
        <v>4.4799999999999999E-4</v>
      </c>
      <c r="L356" s="10">
        <v>1.554735</v>
      </c>
      <c r="M356" s="11" t="s">
        <v>309</v>
      </c>
      <c r="S356" t="str">
        <f t="shared" si="10"/>
        <v/>
      </c>
      <c r="U356" t="str">
        <f t="shared" si="11"/>
        <v/>
      </c>
      <c r="AC356" t="str">
        <f ca="1">IF(I356="", "", OFFSET(ANS_MATRIX, INT((ROW(A354)-1)/BLOCK_SIZE), CODE(I356)-65, 1, 1))</f>
        <v>France</v>
      </c>
    </row>
    <row r="357" spans="1:29" x14ac:dyDescent="0.3">
      <c r="I357" s="7" t="s">
        <v>24</v>
      </c>
      <c r="J357" s="14" t="s">
        <v>32</v>
      </c>
      <c r="K357" s="14">
        <v>6.6400000000000009E-4</v>
      </c>
      <c r="L357" s="10">
        <v>0.47516199999999997</v>
      </c>
      <c r="M357" s="11" t="s">
        <v>310</v>
      </c>
      <c r="S357" t="str">
        <f t="shared" si="10"/>
        <v/>
      </c>
      <c r="U357" t="str">
        <f t="shared" si="11"/>
        <v/>
      </c>
      <c r="AC357" t="str">
        <f ca="1">IF(I357="", "", OFFSET(ANS_MATRIX, INT((ROW(A355)-1)/BLOCK_SIZE), CODE(I357)-65, 1, 1))</f>
        <v>France</v>
      </c>
    </row>
    <row r="358" spans="1:29" x14ac:dyDescent="0.3">
      <c r="I358" s="7" t="s">
        <v>24</v>
      </c>
      <c r="J358" s="14" t="s">
        <v>34</v>
      </c>
      <c r="K358" s="14">
        <v>7.3499999999999998E-4</v>
      </c>
      <c r="L358" s="10">
        <v>0.41511399999999998</v>
      </c>
      <c r="M358" s="11" t="s">
        <v>310</v>
      </c>
      <c r="S358" t="str">
        <f t="shared" si="10"/>
        <v/>
      </c>
      <c r="U358" t="str">
        <f t="shared" si="11"/>
        <v/>
      </c>
      <c r="AC358" t="str">
        <f ca="1">IF(I358="", "", OFFSET(ANS_MATRIX, INT((ROW(A356)-1)/BLOCK_SIZE), CODE(I358)-65, 1, 1))</f>
        <v>France</v>
      </c>
    </row>
    <row r="359" spans="1:29" x14ac:dyDescent="0.3">
      <c r="J359" s="14"/>
      <c r="S359" t="str">
        <f t="shared" si="10"/>
        <v/>
      </c>
      <c r="U359" t="str">
        <f t="shared" si="11"/>
        <v/>
      </c>
      <c r="AC359" t="str">
        <f ca="1">IF(I359="", "", OFFSET(ANS_MATRIX, INT((ROW(A357)-1)/BLOCK_SIZE), CODE(I359)-65, 1, 1))</f>
        <v/>
      </c>
    </row>
    <row r="360" spans="1:29" x14ac:dyDescent="0.3">
      <c r="A360">
        <v>52</v>
      </c>
      <c r="B360" t="s">
        <v>311</v>
      </c>
      <c r="I360" s="7" t="s">
        <v>24</v>
      </c>
      <c r="J360" s="14" t="s">
        <v>25</v>
      </c>
      <c r="K360" s="14">
        <v>2.0699999999999998E-3</v>
      </c>
      <c r="L360" s="10">
        <v>1.0821149999999999</v>
      </c>
      <c r="M360" s="11" t="s">
        <v>312</v>
      </c>
      <c r="S360" t="str">
        <f t="shared" si="10"/>
        <v/>
      </c>
      <c r="U360" t="str">
        <f t="shared" si="11"/>
        <v/>
      </c>
      <c r="AC360" t="str">
        <f ca="1">IF(I360="", "", OFFSET(ANS_MATRIX, INT((ROW(A358)-1)/BLOCK_SIZE), CODE(I360)-65, 1, 1))</f>
        <v>Allemagne</v>
      </c>
    </row>
    <row r="361" spans="1:29" x14ac:dyDescent="0.3">
      <c r="I361" s="7" t="s">
        <v>24</v>
      </c>
      <c r="J361" s="14" t="s">
        <v>27</v>
      </c>
      <c r="K361" s="14">
        <v>3.0000000000000001E-5</v>
      </c>
      <c r="L361" s="10">
        <v>0.82392299999999996</v>
      </c>
      <c r="M361" s="11" t="s">
        <v>313</v>
      </c>
      <c r="S361" t="str">
        <f t="shared" si="10"/>
        <v/>
      </c>
      <c r="U361" t="str">
        <f t="shared" si="11"/>
        <v/>
      </c>
      <c r="AC361" t="str">
        <f ca="1">IF(I361="", "", OFFSET(ANS_MATRIX, INT((ROW(A359)-1)/BLOCK_SIZE), CODE(I361)-65, 1, 1))</f>
        <v>Allemagne</v>
      </c>
    </row>
    <row r="362" spans="1:29" x14ac:dyDescent="0.3">
      <c r="I362" s="7" t="s">
        <v>24</v>
      </c>
      <c r="J362" s="14" t="s">
        <v>28</v>
      </c>
      <c r="K362" s="14">
        <v>1.1250000000000001E-5</v>
      </c>
      <c r="L362" s="10">
        <v>2.28349</v>
      </c>
      <c r="M362" s="11" t="s">
        <v>314</v>
      </c>
      <c r="S362" t="str">
        <f t="shared" si="10"/>
        <v/>
      </c>
      <c r="U362" t="str">
        <f t="shared" si="11"/>
        <v/>
      </c>
      <c r="AC362" t="str">
        <f ca="1">IF(I362="", "", OFFSET(ANS_MATRIX, INT((ROW(A360)-1)/BLOCK_SIZE), CODE(I362)-65, 1, 1))</f>
        <v>Allemagne</v>
      </c>
    </row>
    <row r="363" spans="1:29" x14ac:dyDescent="0.3">
      <c r="I363" s="7" t="s">
        <v>44</v>
      </c>
      <c r="J363" s="14" t="s">
        <v>30</v>
      </c>
      <c r="K363" s="14">
        <v>4.4799999999999999E-4</v>
      </c>
      <c r="L363" s="10">
        <v>1.718094</v>
      </c>
      <c r="M363" s="11" t="s">
        <v>315</v>
      </c>
      <c r="S363" t="str">
        <f t="shared" si="10"/>
        <v/>
      </c>
      <c r="U363" t="str">
        <f t="shared" si="11"/>
        <v/>
      </c>
      <c r="AC363" t="str">
        <f ca="1">IF(I363="", "", OFFSET(ANS_MATRIX, INT((ROW(A361)-1)/BLOCK_SIZE), CODE(I363)-65, 1, 1))</f>
        <v>US</v>
      </c>
    </row>
    <row r="364" spans="1:29" x14ac:dyDescent="0.3">
      <c r="I364" s="7" t="s">
        <v>24</v>
      </c>
      <c r="J364" s="14" t="s">
        <v>32</v>
      </c>
      <c r="K364" s="14">
        <v>6.3199999999999997E-4</v>
      </c>
      <c r="L364" s="10">
        <v>0.47085100000000002</v>
      </c>
      <c r="M364" s="11" t="s">
        <v>315</v>
      </c>
      <c r="S364" t="str">
        <f t="shared" si="10"/>
        <v/>
      </c>
      <c r="U364" t="str">
        <f t="shared" si="11"/>
        <v/>
      </c>
      <c r="AC364" t="str">
        <f ca="1">IF(I364="", "", OFFSET(ANS_MATRIX, INT((ROW(A362)-1)/BLOCK_SIZE), CODE(I364)-65, 1, 1))</f>
        <v>Allemagne</v>
      </c>
    </row>
    <row r="365" spans="1:29" x14ac:dyDescent="0.3">
      <c r="I365" s="7" t="s">
        <v>24</v>
      </c>
      <c r="J365" s="14" t="s">
        <v>34</v>
      </c>
      <c r="K365" s="14">
        <v>7.3499999999999998E-4</v>
      </c>
      <c r="L365" s="10">
        <v>0.29229300000000003</v>
      </c>
      <c r="M365" s="11" t="s">
        <v>316</v>
      </c>
      <c r="S365" t="str">
        <f t="shared" si="10"/>
        <v/>
      </c>
      <c r="U365" t="str">
        <f t="shared" si="11"/>
        <v/>
      </c>
      <c r="AC365" t="str">
        <f ca="1">IF(I365="", "", OFFSET(ANS_MATRIX, INT((ROW(A363)-1)/BLOCK_SIZE), CODE(I365)-65, 1, 1))</f>
        <v>Allemagne</v>
      </c>
    </row>
    <row r="366" spans="1:29" x14ac:dyDescent="0.3">
      <c r="J366" s="14"/>
      <c r="S366" t="str">
        <f t="shared" si="10"/>
        <v/>
      </c>
      <c r="U366" t="str">
        <f t="shared" si="11"/>
        <v/>
      </c>
      <c r="AC366" t="str">
        <f ca="1">IF(I366="", "", OFFSET(ANS_MATRIX, INT((ROW(A364)-1)/BLOCK_SIZE), CODE(I366)-65, 1, 1))</f>
        <v/>
      </c>
    </row>
    <row r="367" spans="1:29" x14ac:dyDescent="0.3">
      <c r="A367">
        <v>53</v>
      </c>
      <c r="B367" t="s">
        <v>317</v>
      </c>
      <c r="I367" s="7" t="s">
        <v>24</v>
      </c>
      <c r="J367" s="14" t="s">
        <v>25</v>
      </c>
      <c r="K367" s="14">
        <v>1.98E-3</v>
      </c>
      <c r="L367" s="10">
        <v>0.81933699999999998</v>
      </c>
      <c r="M367" s="11" t="s">
        <v>318</v>
      </c>
      <c r="S367" t="str">
        <f t="shared" si="10"/>
        <v/>
      </c>
      <c r="U367" t="str">
        <f t="shared" si="11"/>
        <v/>
      </c>
      <c r="AC367" t="str">
        <f ca="1">IF(I367="", "", OFFSET(ANS_MATRIX, INT((ROW(A365)-1)/BLOCK_SIZE), CODE(I367)-65, 1, 1))</f>
        <v>US-UK</v>
      </c>
    </row>
    <row r="368" spans="1:29" x14ac:dyDescent="0.3">
      <c r="I368" s="7" t="s">
        <v>24</v>
      </c>
      <c r="J368" s="14" t="s">
        <v>27</v>
      </c>
      <c r="K368" s="14">
        <v>3.2499999999999997E-5</v>
      </c>
      <c r="L368" s="10">
        <v>0.97590500000000002</v>
      </c>
      <c r="M368" s="11" t="s">
        <v>319</v>
      </c>
      <c r="S368" t="str">
        <f t="shared" si="10"/>
        <v/>
      </c>
      <c r="U368" t="str">
        <f t="shared" si="11"/>
        <v/>
      </c>
      <c r="AC368" t="str">
        <f ca="1">IF(I368="", "", OFFSET(ANS_MATRIX, INT((ROW(A366)-1)/BLOCK_SIZE), CODE(I368)-65, 1, 1))</f>
        <v>US-UK</v>
      </c>
    </row>
    <row r="369" spans="1:29" x14ac:dyDescent="0.3">
      <c r="I369" s="7" t="s">
        <v>24</v>
      </c>
      <c r="J369" s="14" t="s">
        <v>28</v>
      </c>
      <c r="K369" s="14">
        <v>1.2500000000000001E-5</v>
      </c>
      <c r="L369" s="10">
        <v>2.5640239999999999</v>
      </c>
      <c r="M369" s="11" t="s">
        <v>320</v>
      </c>
      <c r="S369" t="str">
        <f t="shared" si="10"/>
        <v/>
      </c>
      <c r="U369" t="str">
        <f t="shared" si="11"/>
        <v/>
      </c>
      <c r="AC369" t="str">
        <f ca="1">IF(I369="", "", OFFSET(ANS_MATRIX, INT((ROW(A367)-1)/BLOCK_SIZE), CODE(I369)-65, 1, 1))</f>
        <v>US-UK</v>
      </c>
    </row>
    <row r="370" spans="1:29" x14ac:dyDescent="0.3">
      <c r="I370" s="7" t="s">
        <v>24</v>
      </c>
      <c r="J370" s="14" t="s">
        <v>30</v>
      </c>
      <c r="K370" s="14">
        <v>4.8799999999999999E-4</v>
      </c>
      <c r="L370" s="10">
        <v>1.2378469999999999</v>
      </c>
      <c r="M370" s="11" t="s">
        <v>321</v>
      </c>
      <c r="S370" t="str">
        <f t="shared" si="10"/>
        <v/>
      </c>
      <c r="U370" t="str">
        <f t="shared" si="11"/>
        <v/>
      </c>
      <c r="AC370" t="str">
        <f ca="1">IF(I370="", "", OFFSET(ANS_MATRIX, INT((ROW(A368)-1)/BLOCK_SIZE), CODE(I370)-65, 1, 1))</f>
        <v>US-UK</v>
      </c>
    </row>
    <row r="371" spans="1:29" x14ac:dyDescent="0.3">
      <c r="I371" s="7" t="s">
        <v>24</v>
      </c>
      <c r="J371" s="14" t="s">
        <v>32</v>
      </c>
      <c r="K371" s="14">
        <v>6.96E-4</v>
      </c>
      <c r="L371" s="10">
        <v>0.44706400000000002</v>
      </c>
      <c r="M371" s="11" t="s">
        <v>321</v>
      </c>
      <c r="S371" t="str">
        <f t="shared" si="10"/>
        <v/>
      </c>
      <c r="U371" t="str">
        <f t="shared" si="11"/>
        <v/>
      </c>
      <c r="AC371" t="str">
        <f ca="1">IF(I371="", "", OFFSET(ANS_MATRIX, INT((ROW(A369)-1)/BLOCK_SIZE), CODE(I371)-65, 1, 1))</f>
        <v>US-UK</v>
      </c>
    </row>
    <row r="372" spans="1:29" x14ac:dyDescent="0.3">
      <c r="I372" s="7" t="s">
        <v>24</v>
      </c>
      <c r="J372" s="14" t="s">
        <v>34</v>
      </c>
      <c r="K372" s="14">
        <v>7.9500000000000003E-4</v>
      </c>
      <c r="L372" s="10">
        <v>0.21066299999999999</v>
      </c>
      <c r="M372" s="11" t="s">
        <v>322</v>
      </c>
      <c r="S372" t="str">
        <f t="shared" si="10"/>
        <v/>
      </c>
      <c r="U372" t="str">
        <f t="shared" si="11"/>
        <v/>
      </c>
      <c r="AC372" t="str">
        <f ca="1">IF(I372="", "", OFFSET(ANS_MATRIX, INT((ROW(A370)-1)/BLOCK_SIZE), CODE(I372)-65, 1, 1))</f>
        <v>US-UK</v>
      </c>
    </row>
    <row r="373" spans="1:29" x14ac:dyDescent="0.3">
      <c r="J373" s="14"/>
      <c r="S373" t="str">
        <f t="shared" si="10"/>
        <v/>
      </c>
      <c r="U373" t="str">
        <f t="shared" si="11"/>
        <v/>
      </c>
      <c r="AC373" t="str">
        <f ca="1">IF(I373="", "", OFFSET(ANS_MATRIX, INT((ROW(A371)-1)/BLOCK_SIZE), CODE(I373)-65, 1, 1))</f>
        <v/>
      </c>
    </row>
    <row r="374" spans="1:29" x14ac:dyDescent="0.3">
      <c r="A374">
        <v>54</v>
      </c>
      <c r="B374" t="s">
        <v>323</v>
      </c>
      <c r="I374" s="7" t="s">
        <v>24</v>
      </c>
      <c r="J374" s="14" t="s">
        <v>25</v>
      </c>
      <c r="K374" s="14">
        <v>2.0699999999999998E-3</v>
      </c>
      <c r="L374" s="10">
        <v>1.2337070000000001</v>
      </c>
      <c r="M374" s="11" t="s">
        <v>324</v>
      </c>
      <c r="S374" t="str">
        <f t="shared" si="10"/>
        <v/>
      </c>
      <c r="U374" t="str">
        <f t="shared" si="11"/>
        <v/>
      </c>
      <c r="AC374" t="str">
        <f ca="1">IF(I374="", "", OFFSET(ANS_MATRIX, INT((ROW(A372)-1)/BLOCK_SIZE), CODE(I374)-65, 1, 1))</f>
        <v>US</v>
      </c>
    </row>
    <row r="375" spans="1:29" x14ac:dyDescent="0.3">
      <c r="I375" s="7" t="s">
        <v>24</v>
      </c>
      <c r="J375" s="14" t="s">
        <v>27</v>
      </c>
      <c r="K375" s="14">
        <v>3.7499999999999997E-5</v>
      </c>
      <c r="L375" s="10">
        <v>0.63869900000000002</v>
      </c>
      <c r="M375" s="11" t="s">
        <v>325</v>
      </c>
      <c r="S375" t="str">
        <f t="shared" si="10"/>
        <v/>
      </c>
      <c r="U375" t="str">
        <f t="shared" si="11"/>
        <v/>
      </c>
      <c r="AC375" t="str">
        <f ca="1">IF(I375="", "", OFFSET(ANS_MATRIX, INT((ROW(A373)-1)/BLOCK_SIZE), CODE(I375)-65, 1, 1))</f>
        <v>US</v>
      </c>
    </row>
    <row r="376" spans="1:29" x14ac:dyDescent="0.3">
      <c r="I376" s="7" t="s">
        <v>24</v>
      </c>
      <c r="J376" s="14" t="s">
        <v>28</v>
      </c>
      <c r="K376" s="14">
        <v>1.2E-5</v>
      </c>
      <c r="L376" s="10">
        <v>2.5005769999999998</v>
      </c>
      <c r="M376" s="11" t="s">
        <v>326</v>
      </c>
      <c r="S376" t="str">
        <f t="shared" si="10"/>
        <v/>
      </c>
      <c r="U376" t="str">
        <f t="shared" si="11"/>
        <v/>
      </c>
      <c r="AC376" t="str">
        <f ca="1">IF(I376="", "", OFFSET(ANS_MATRIX, INT((ROW(A374)-1)/BLOCK_SIZE), CODE(I376)-65, 1, 1))</f>
        <v>US</v>
      </c>
    </row>
    <row r="377" spans="1:29" x14ac:dyDescent="0.3">
      <c r="I377" s="7" t="s">
        <v>24</v>
      </c>
      <c r="J377" s="14" t="s">
        <v>30</v>
      </c>
      <c r="K377" s="14">
        <v>4.7199999999999998E-4</v>
      </c>
      <c r="L377" s="10">
        <v>1.3160890000000001</v>
      </c>
      <c r="M377" s="11" t="s">
        <v>327</v>
      </c>
      <c r="S377" t="str">
        <f t="shared" si="10"/>
        <v/>
      </c>
      <c r="U377" t="str">
        <f t="shared" si="11"/>
        <v/>
      </c>
      <c r="AC377" t="str">
        <f ca="1">IF(I377="", "", OFFSET(ANS_MATRIX, INT((ROW(A375)-1)/BLOCK_SIZE), CODE(I377)-65, 1, 1))</f>
        <v>US</v>
      </c>
    </row>
    <row r="378" spans="1:29" x14ac:dyDescent="0.3">
      <c r="I378" s="7" t="s">
        <v>24</v>
      </c>
      <c r="J378" s="14" t="s">
        <v>32</v>
      </c>
      <c r="K378" s="14">
        <v>6.3999999999999994E-4</v>
      </c>
      <c r="L378" s="10">
        <v>0.42250700000000002</v>
      </c>
      <c r="M378" s="11" t="s">
        <v>327</v>
      </c>
      <c r="S378" t="str">
        <f t="shared" si="10"/>
        <v/>
      </c>
      <c r="U378" t="str">
        <f t="shared" si="11"/>
        <v/>
      </c>
      <c r="AC378" t="str">
        <f ca="1">IF(I378="", "", OFFSET(ANS_MATRIX, INT((ROW(A376)-1)/BLOCK_SIZE), CODE(I378)-65, 1, 1))</f>
        <v>US</v>
      </c>
    </row>
    <row r="379" spans="1:29" x14ac:dyDescent="0.3">
      <c r="I379" s="7" t="s">
        <v>24</v>
      </c>
      <c r="J379" s="14" t="s">
        <v>34</v>
      </c>
      <c r="K379" s="14">
        <v>7.3499999999999998E-4</v>
      </c>
      <c r="L379" s="10">
        <v>0.246616</v>
      </c>
      <c r="M379" s="11" t="s">
        <v>327</v>
      </c>
      <c r="S379" t="str">
        <f t="shared" si="10"/>
        <v/>
      </c>
      <c r="U379" t="str">
        <f t="shared" si="11"/>
        <v/>
      </c>
      <c r="AC379" t="str">
        <f ca="1">IF(I379="", "", OFFSET(ANS_MATRIX, INT((ROW(A377)-1)/BLOCK_SIZE), CODE(I379)-65, 1, 1))</f>
        <v>US</v>
      </c>
    </row>
    <row r="380" spans="1:29" x14ac:dyDescent="0.3">
      <c r="J380" s="14"/>
      <c r="S380" t="str">
        <f t="shared" si="10"/>
        <v/>
      </c>
      <c r="U380" t="str">
        <f t="shared" si="11"/>
        <v/>
      </c>
      <c r="AC380" t="str">
        <f ca="1">IF(I380="", "", OFFSET(ANS_MATRIX, INT((ROW(A378)-1)/BLOCK_SIZE), CODE(I380)-65, 1, 1))</f>
        <v/>
      </c>
    </row>
    <row r="381" spans="1:29" x14ac:dyDescent="0.3">
      <c r="A381">
        <v>55</v>
      </c>
      <c r="B381" t="s">
        <v>328</v>
      </c>
      <c r="I381" s="7" t="s">
        <v>24</v>
      </c>
      <c r="J381" s="14" t="s">
        <v>25</v>
      </c>
      <c r="K381" s="14">
        <v>2.2499999999999998E-3</v>
      </c>
      <c r="L381" s="10">
        <v>0.62964399999999998</v>
      </c>
      <c r="M381" s="11" t="s">
        <v>329</v>
      </c>
      <c r="S381" t="str">
        <f t="shared" si="10"/>
        <v/>
      </c>
      <c r="U381" t="str">
        <f t="shared" si="11"/>
        <v/>
      </c>
      <c r="AC381" t="str">
        <f ca="1">IF(I381="", "", OFFSET(ANS_MATRIX, INT((ROW(A379)-1)/BLOCK_SIZE), CODE(I381)-65, 1, 1))</f>
        <v>UK</v>
      </c>
    </row>
    <row r="382" spans="1:29" x14ac:dyDescent="0.3">
      <c r="I382" s="7" t="s">
        <v>24</v>
      </c>
      <c r="J382" s="14" t="s">
        <v>27</v>
      </c>
      <c r="K382" s="14">
        <v>3.4999999999999997E-5</v>
      </c>
      <c r="L382" s="10">
        <v>0.56015800000000004</v>
      </c>
      <c r="M382" s="11" t="s">
        <v>329</v>
      </c>
      <c r="S382" t="str">
        <f t="shared" si="10"/>
        <v/>
      </c>
      <c r="U382" t="str">
        <f t="shared" si="11"/>
        <v/>
      </c>
      <c r="AC382" t="str">
        <f ca="1">IF(I382="", "", OFFSET(ANS_MATRIX, INT((ROW(A380)-1)/BLOCK_SIZE), CODE(I382)-65, 1, 1))</f>
        <v>UK</v>
      </c>
    </row>
    <row r="383" spans="1:29" x14ac:dyDescent="0.3">
      <c r="I383" s="7" t="s">
        <v>24</v>
      </c>
      <c r="J383" s="14" t="s">
        <v>28</v>
      </c>
      <c r="K383" s="14">
        <v>1.275E-5</v>
      </c>
      <c r="L383" s="10">
        <v>2.9110480000000001</v>
      </c>
      <c r="M383" s="11" t="s">
        <v>330</v>
      </c>
      <c r="S383" t="str">
        <f t="shared" si="10"/>
        <v/>
      </c>
      <c r="U383" t="str">
        <f t="shared" si="11"/>
        <v/>
      </c>
      <c r="AC383" t="str">
        <f ca="1">IF(I383="", "", OFFSET(ANS_MATRIX, INT((ROW(A381)-1)/BLOCK_SIZE), CODE(I383)-65, 1, 1))</f>
        <v>UK</v>
      </c>
    </row>
    <row r="384" spans="1:29" x14ac:dyDescent="0.3">
      <c r="I384" s="7" t="s">
        <v>24</v>
      </c>
      <c r="J384" s="14" t="s">
        <v>30</v>
      </c>
      <c r="K384" s="14">
        <v>5.2800000000000004E-4</v>
      </c>
      <c r="L384" s="10">
        <v>1.1984889999999999</v>
      </c>
      <c r="M384" s="11" t="s">
        <v>331</v>
      </c>
      <c r="S384" t="str">
        <f t="shared" si="10"/>
        <v/>
      </c>
      <c r="U384" t="str">
        <f t="shared" si="11"/>
        <v/>
      </c>
      <c r="AC384" t="str">
        <f ca="1">IF(I384="", "", OFFSET(ANS_MATRIX, INT((ROW(A382)-1)/BLOCK_SIZE), CODE(I384)-65, 1, 1))</f>
        <v>UK</v>
      </c>
    </row>
    <row r="385" spans="1:29" x14ac:dyDescent="0.3">
      <c r="I385" s="7" t="s">
        <v>24</v>
      </c>
      <c r="J385" s="14" t="s">
        <v>32</v>
      </c>
      <c r="K385" s="14">
        <v>6.4799999999999992E-4</v>
      </c>
      <c r="L385" s="10">
        <v>0.40210099999999999</v>
      </c>
      <c r="M385" s="11" t="s">
        <v>332</v>
      </c>
      <c r="S385" t="str">
        <f t="shared" si="10"/>
        <v/>
      </c>
      <c r="U385" t="str">
        <f t="shared" si="11"/>
        <v/>
      </c>
      <c r="AC385" t="str">
        <f ca="1">IF(I385="", "", OFFSET(ANS_MATRIX, INT((ROW(A383)-1)/BLOCK_SIZE), CODE(I385)-65, 1, 1))</f>
        <v>UK</v>
      </c>
    </row>
    <row r="386" spans="1:29" x14ac:dyDescent="0.3">
      <c r="I386" s="7" t="s">
        <v>24</v>
      </c>
      <c r="J386" s="14" t="s">
        <v>34</v>
      </c>
      <c r="K386" s="14">
        <v>8.8500000000000004E-4</v>
      </c>
      <c r="L386" s="10">
        <v>0.261712</v>
      </c>
      <c r="M386" s="11" t="s">
        <v>332</v>
      </c>
      <c r="S386" t="str">
        <f t="shared" si="10"/>
        <v/>
      </c>
      <c r="U386" t="str">
        <f t="shared" si="11"/>
        <v/>
      </c>
      <c r="AC386" t="str">
        <f ca="1">IF(I386="", "", OFFSET(ANS_MATRIX, INT((ROW(A384)-1)/BLOCK_SIZE), CODE(I386)-65, 1, 1))</f>
        <v>UK</v>
      </c>
    </row>
    <row r="387" spans="1:29" x14ac:dyDescent="0.3">
      <c r="J387" s="14"/>
      <c r="S387" t="str">
        <f t="shared" ref="S387:S450" si="12">IF(R387="", "", IF(R387="[]", 0, LEN(R387)-LEN(SUBSTITUTE(R387,",",""))+1))</f>
        <v/>
      </c>
      <c r="U387" t="str">
        <f t="shared" ref="U387:U450" si="13">IF(T387="", "", IF(T387="[]", 0, LEN(T387)-LEN(SUBSTITUTE(T387,",",""))+1))</f>
        <v/>
      </c>
      <c r="AC387" t="str">
        <f ca="1">IF(I387="", "", OFFSET(ANS_MATRIX, INT((ROW(A385)-1)/BLOCK_SIZE), CODE(I387)-65, 1, 1))</f>
        <v/>
      </c>
    </row>
    <row r="388" spans="1:29" x14ac:dyDescent="0.3">
      <c r="A388">
        <v>56</v>
      </c>
      <c r="B388" t="s">
        <v>333</v>
      </c>
      <c r="I388" s="7" t="s">
        <v>24</v>
      </c>
      <c r="J388" s="14" t="s">
        <v>25</v>
      </c>
      <c r="K388" s="14">
        <v>1.9499999999999999E-3</v>
      </c>
      <c r="L388" s="10">
        <v>0.86305799999999999</v>
      </c>
      <c r="M388" s="11" t="s">
        <v>334</v>
      </c>
      <c r="S388" t="str">
        <f t="shared" si="12"/>
        <v/>
      </c>
      <c r="U388" t="str">
        <f t="shared" si="13"/>
        <v/>
      </c>
      <c r="AC388" t="str">
        <f ca="1">IF(I388="", "", OFFSET(ANS_MATRIX, INT((ROW(A386)-1)/BLOCK_SIZE), CODE(I388)-65, 1, 1))</f>
        <v>Italie-US</v>
      </c>
    </row>
    <row r="389" spans="1:29" x14ac:dyDescent="0.3">
      <c r="I389" s="7" t="s">
        <v>24</v>
      </c>
      <c r="J389" s="14" t="s">
        <v>27</v>
      </c>
      <c r="K389" s="14">
        <v>3.1999999999999999E-5</v>
      </c>
      <c r="L389" s="10">
        <v>1.007701</v>
      </c>
      <c r="M389" s="11" t="s">
        <v>335</v>
      </c>
      <c r="S389" t="str">
        <f t="shared" si="12"/>
        <v/>
      </c>
      <c r="U389" t="str">
        <f t="shared" si="13"/>
        <v/>
      </c>
      <c r="AC389" t="str">
        <f ca="1">IF(I389="", "", OFFSET(ANS_MATRIX, INT((ROW(A387)-1)/BLOCK_SIZE), CODE(I389)-65, 1, 1))</f>
        <v>Italie-US</v>
      </c>
    </row>
    <row r="390" spans="1:29" x14ac:dyDescent="0.3">
      <c r="I390" s="7" t="s">
        <v>24</v>
      </c>
      <c r="J390" s="14" t="s">
        <v>28</v>
      </c>
      <c r="K390" s="14">
        <v>1.225E-5</v>
      </c>
      <c r="L390" s="10">
        <v>2.7446609999999998</v>
      </c>
      <c r="M390" s="11" t="s">
        <v>336</v>
      </c>
      <c r="S390" t="str">
        <f t="shared" si="12"/>
        <v/>
      </c>
      <c r="U390" t="str">
        <f t="shared" si="13"/>
        <v/>
      </c>
      <c r="AC390" t="str">
        <f ca="1">IF(I390="", "", OFFSET(ANS_MATRIX, INT((ROW(A388)-1)/BLOCK_SIZE), CODE(I390)-65, 1, 1))</f>
        <v>Italie-US</v>
      </c>
    </row>
    <row r="391" spans="1:29" x14ac:dyDescent="0.3">
      <c r="I391" s="7" t="s">
        <v>44</v>
      </c>
      <c r="J391" s="14" t="s">
        <v>30</v>
      </c>
      <c r="K391" s="14">
        <v>4.8000000000000001E-4</v>
      </c>
      <c r="L391" s="10">
        <v>1.047415</v>
      </c>
      <c r="M391" s="11" t="s">
        <v>337</v>
      </c>
      <c r="S391" t="str">
        <f t="shared" si="12"/>
        <v/>
      </c>
      <c r="U391" t="str">
        <f t="shared" si="13"/>
        <v/>
      </c>
      <c r="AC391" t="str">
        <f ca="1">IF(I391="", "", OFFSET(ANS_MATRIX, INT((ROW(A389)-1)/BLOCK_SIZE), CODE(I391)-65, 1, 1))</f>
        <v>US</v>
      </c>
    </row>
    <row r="392" spans="1:29" x14ac:dyDescent="0.3">
      <c r="I392" s="7" t="s">
        <v>24</v>
      </c>
      <c r="J392" s="14" t="s">
        <v>32</v>
      </c>
      <c r="K392" s="14">
        <v>8.2400000000000008E-4</v>
      </c>
      <c r="L392" s="10">
        <v>0.54508100000000004</v>
      </c>
      <c r="M392" s="11" t="s">
        <v>338</v>
      </c>
      <c r="S392" t="str">
        <f t="shared" si="12"/>
        <v/>
      </c>
      <c r="U392" t="str">
        <f t="shared" si="13"/>
        <v/>
      </c>
      <c r="AC392" t="str">
        <f ca="1">IF(I392="", "", OFFSET(ANS_MATRIX, INT((ROW(A390)-1)/BLOCK_SIZE), CODE(I392)-65, 1, 1))</f>
        <v>Italie-US</v>
      </c>
    </row>
    <row r="393" spans="1:29" x14ac:dyDescent="0.3">
      <c r="I393" s="7" t="s">
        <v>24</v>
      </c>
      <c r="J393" s="14" t="s">
        <v>34</v>
      </c>
      <c r="K393" s="14">
        <v>7.9500000000000003E-4</v>
      </c>
      <c r="L393" s="10">
        <v>0.248945</v>
      </c>
      <c r="M393" s="11" t="s">
        <v>338</v>
      </c>
      <c r="S393" t="str">
        <f t="shared" si="12"/>
        <v/>
      </c>
      <c r="U393" t="str">
        <f t="shared" si="13"/>
        <v/>
      </c>
      <c r="AC393" t="str">
        <f ca="1">IF(I393="", "", OFFSET(ANS_MATRIX, INT((ROW(A391)-1)/BLOCK_SIZE), CODE(I393)-65, 1, 1))</f>
        <v>Italie-US</v>
      </c>
    </row>
    <row r="394" spans="1:29" x14ac:dyDescent="0.3">
      <c r="J394" s="14"/>
      <c r="S394" t="str">
        <f t="shared" si="12"/>
        <v/>
      </c>
      <c r="U394" t="str">
        <f t="shared" si="13"/>
        <v/>
      </c>
      <c r="AC394" t="str">
        <f ca="1">IF(I394="", "", OFFSET(ANS_MATRIX, INT((ROW(A392)-1)/BLOCK_SIZE), CODE(I394)-65, 1, 1))</f>
        <v/>
      </c>
    </row>
    <row r="395" spans="1:29" x14ac:dyDescent="0.3">
      <c r="A395">
        <v>57</v>
      </c>
      <c r="B395" t="s">
        <v>339</v>
      </c>
      <c r="I395" s="7" t="s">
        <v>24</v>
      </c>
      <c r="J395" s="14" t="s">
        <v>25</v>
      </c>
      <c r="K395" s="14">
        <v>2.1900000000000001E-3</v>
      </c>
      <c r="L395" s="10">
        <v>1.3440449999999999</v>
      </c>
      <c r="M395" s="11" t="s">
        <v>340</v>
      </c>
      <c r="S395" t="str">
        <f t="shared" si="12"/>
        <v/>
      </c>
      <c r="U395" t="str">
        <f t="shared" si="13"/>
        <v/>
      </c>
      <c r="AC395" t="str">
        <f ca="1">IF(I395="", "", OFFSET(ANS_MATRIX, INT((ROW(A393)-1)/BLOCK_SIZE), CODE(I395)-65, 1, 1))</f>
        <v>UK</v>
      </c>
    </row>
    <row r="396" spans="1:29" x14ac:dyDescent="0.3">
      <c r="I396" s="7" t="s">
        <v>44</v>
      </c>
      <c r="J396" s="14" t="s">
        <v>27</v>
      </c>
      <c r="K396" s="14">
        <v>3.3000000000000003E-5</v>
      </c>
      <c r="L396" s="10">
        <v>0.64566500000000004</v>
      </c>
      <c r="M396" s="11" t="s">
        <v>340</v>
      </c>
      <c r="S396" t="str">
        <f t="shared" si="12"/>
        <v/>
      </c>
      <c r="U396" t="str">
        <f t="shared" si="13"/>
        <v/>
      </c>
      <c r="AC396" t="str">
        <f ca="1">IF(I396="", "", OFFSET(ANS_MATRIX, INT((ROW(A394)-1)/BLOCK_SIZE), CODE(I396)-65, 1, 1))</f>
        <v>France</v>
      </c>
    </row>
    <row r="397" spans="1:29" x14ac:dyDescent="0.3">
      <c r="I397" s="7" t="s">
        <v>117</v>
      </c>
      <c r="J397" s="14" t="s">
        <v>28</v>
      </c>
      <c r="K397" s="14">
        <v>1.2999999999999999E-5</v>
      </c>
      <c r="L397" s="10">
        <v>2.47811</v>
      </c>
      <c r="M397" s="11" t="s">
        <v>341</v>
      </c>
      <c r="S397" t="str">
        <f t="shared" si="12"/>
        <v/>
      </c>
      <c r="U397" t="str">
        <f t="shared" si="13"/>
        <v/>
      </c>
      <c r="AC397" t="str">
        <f ca="1">IF(I397="", "", OFFSET(ANS_MATRIX, INT((ROW(A395)-1)/BLOCK_SIZE), CODE(I397)-65, 1, 1))</f>
        <v>US</v>
      </c>
    </row>
    <row r="398" spans="1:29" x14ac:dyDescent="0.3">
      <c r="I398" s="7" t="s">
        <v>44</v>
      </c>
      <c r="J398" s="14" t="s">
        <v>30</v>
      </c>
      <c r="K398" s="14">
        <v>4.9600000000000002E-4</v>
      </c>
      <c r="L398" s="10">
        <v>1.3236790000000001</v>
      </c>
      <c r="M398" s="11" t="s">
        <v>342</v>
      </c>
      <c r="S398" t="str">
        <f t="shared" si="12"/>
        <v/>
      </c>
      <c r="U398" t="str">
        <f t="shared" si="13"/>
        <v/>
      </c>
      <c r="AC398" t="str">
        <f ca="1">IF(I398="", "", OFFSET(ANS_MATRIX, INT((ROW(A396)-1)/BLOCK_SIZE), CODE(I398)-65, 1, 1))</f>
        <v>France</v>
      </c>
    </row>
    <row r="399" spans="1:29" x14ac:dyDescent="0.3">
      <c r="I399" s="7" t="s">
        <v>24</v>
      </c>
      <c r="J399" s="14" t="s">
        <v>32</v>
      </c>
      <c r="K399" s="14">
        <v>2.8639999999999998E-3</v>
      </c>
      <c r="L399" s="10">
        <v>2.4624579999999998</v>
      </c>
      <c r="M399" s="11" t="s">
        <v>343</v>
      </c>
      <c r="S399" t="str">
        <f t="shared" si="12"/>
        <v/>
      </c>
      <c r="U399" t="str">
        <f t="shared" si="13"/>
        <v/>
      </c>
      <c r="AC399" t="str">
        <f ca="1">IF(I399="", "", OFFSET(ANS_MATRIX, INT((ROW(A397)-1)/BLOCK_SIZE), CODE(I399)-65, 1, 1))</f>
        <v>UK</v>
      </c>
    </row>
    <row r="400" spans="1:29" x14ac:dyDescent="0.3">
      <c r="I400" s="7" t="s">
        <v>24</v>
      </c>
      <c r="J400" s="14" t="s">
        <v>34</v>
      </c>
      <c r="K400" s="14">
        <v>8.25E-4</v>
      </c>
      <c r="L400" s="10">
        <v>0.250639</v>
      </c>
      <c r="M400" s="11" t="s">
        <v>343</v>
      </c>
      <c r="S400" t="str">
        <f t="shared" si="12"/>
        <v/>
      </c>
      <c r="U400" t="str">
        <f t="shared" si="13"/>
        <v/>
      </c>
      <c r="AC400" t="str">
        <f ca="1">IF(I400="", "", OFFSET(ANS_MATRIX, INT((ROW(A398)-1)/BLOCK_SIZE), CODE(I400)-65, 1, 1))</f>
        <v>UK</v>
      </c>
    </row>
    <row r="401" spans="1:29" x14ac:dyDescent="0.3">
      <c r="J401" s="14"/>
      <c r="S401" t="str">
        <f t="shared" si="12"/>
        <v/>
      </c>
      <c r="U401" t="str">
        <f t="shared" si="13"/>
        <v/>
      </c>
      <c r="AC401" t="str">
        <f ca="1">IF(I401="", "", OFFSET(ANS_MATRIX, INT((ROW(A399)-1)/BLOCK_SIZE), CODE(I401)-65, 1, 1))</f>
        <v/>
      </c>
    </row>
    <row r="402" spans="1:29" x14ac:dyDescent="0.3">
      <c r="A402">
        <v>58</v>
      </c>
      <c r="B402" t="s">
        <v>344</v>
      </c>
      <c r="I402" s="7" t="s">
        <v>24</v>
      </c>
      <c r="J402" s="14" t="s">
        <v>25</v>
      </c>
      <c r="K402" s="14">
        <v>1.7099999999999999E-3</v>
      </c>
      <c r="L402" s="10">
        <v>0.90968099999999996</v>
      </c>
      <c r="M402" s="11" t="s">
        <v>345</v>
      </c>
      <c r="S402" t="str">
        <f t="shared" si="12"/>
        <v/>
      </c>
      <c r="U402" t="str">
        <f t="shared" si="13"/>
        <v/>
      </c>
      <c r="AC402" t="str">
        <f ca="1">IF(I402="", "", OFFSET(ANS_MATRIX, INT((ROW(A400)-1)/BLOCK_SIZE), CODE(I402)-65, 1, 1))</f>
        <v>US</v>
      </c>
    </row>
    <row r="403" spans="1:29" x14ac:dyDescent="0.3">
      <c r="I403" s="7" t="s">
        <v>24</v>
      </c>
      <c r="J403" s="14" t="s">
        <v>27</v>
      </c>
      <c r="K403" s="14">
        <v>3.0499999999999999E-5</v>
      </c>
      <c r="L403" s="10">
        <v>0.83529900000000001</v>
      </c>
      <c r="M403" s="11" t="s">
        <v>346</v>
      </c>
      <c r="S403" t="str">
        <f t="shared" si="12"/>
        <v/>
      </c>
      <c r="U403" t="str">
        <f t="shared" si="13"/>
        <v/>
      </c>
      <c r="AC403" t="str">
        <f ca="1">IF(I403="", "", OFFSET(ANS_MATRIX, INT((ROW(A401)-1)/BLOCK_SIZE), CODE(I403)-65, 1, 1))</f>
        <v>US</v>
      </c>
    </row>
    <row r="404" spans="1:29" x14ac:dyDescent="0.3">
      <c r="I404" s="7" t="s">
        <v>24</v>
      </c>
      <c r="J404" s="14" t="s">
        <v>28</v>
      </c>
      <c r="K404" s="14">
        <v>9.9999999999999991E-6</v>
      </c>
      <c r="L404" s="10">
        <v>2.5618479999999999</v>
      </c>
      <c r="M404" s="11" t="s">
        <v>347</v>
      </c>
      <c r="S404" t="str">
        <f t="shared" si="12"/>
        <v/>
      </c>
      <c r="U404" t="str">
        <f t="shared" si="13"/>
        <v/>
      </c>
      <c r="AC404" t="str">
        <f ca="1">IF(I404="", "", OFFSET(ANS_MATRIX, INT((ROW(A402)-1)/BLOCK_SIZE), CODE(I404)-65, 1, 1))</f>
        <v>US</v>
      </c>
    </row>
    <row r="405" spans="1:29" x14ac:dyDescent="0.3">
      <c r="I405" s="7" t="s">
        <v>24</v>
      </c>
      <c r="J405" s="14" t="s">
        <v>30</v>
      </c>
      <c r="K405" s="14">
        <v>4.0799999999999989E-4</v>
      </c>
      <c r="L405" s="10">
        <v>1.775631</v>
      </c>
      <c r="M405" s="11" t="s">
        <v>348</v>
      </c>
      <c r="S405" t="str">
        <f t="shared" si="12"/>
        <v/>
      </c>
      <c r="U405" t="str">
        <f t="shared" si="13"/>
        <v/>
      </c>
      <c r="AC405" t="str">
        <f ca="1">IF(I405="", "", OFFSET(ANS_MATRIX, INT((ROW(A403)-1)/BLOCK_SIZE), CODE(I405)-65, 1, 1))</f>
        <v>US</v>
      </c>
    </row>
    <row r="406" spans="1:29" x14ac:dyDescent="0.3">
      <c r="I406" s="7" t="s">
        <v>24</v>
      </c>
      <c r="J406" s="14" t="s">
        <v>32</v>
      </c>
      <c r="K406" s="14">
        <v>5.04E-4</v>
      </c>
      <c r="L406" s="10">
        <v>0.39203300000000002</v>
      </c>
      <c r="M406" s="11" t="s">
        <v>349</v>
      </c>
      <c r="S406" t="str">
        <f t="shared" si="12"/>
        <v/>
      </c>
      <c r="U406" t="str">
        <f t="shared" si="13"/>
        <v/>
      </c>
      <c r="AC406" t="str">
        <f ca="1">IF(I406="", "", OFFSET(ANS_MATRIX, INT((ROW(A404)-1)/BLOCK_SIZE), CODE(I406)-65, 1, 1))</f>
        <v>US</v>
      </c>
    </row>
    <row r="407" spans="1:29" x14ac:dyDescent="0.3">
      <c r="I407" s="7" t="s">
        <v>24</v>
      </c>
      <c r="J407" s="14" t="s">
        <v>34</v>
      </c>
      <c r="K407" s="14">
        <v>6.1499999999999999E-4</v>
      </c>
      <c r="L407" s="10">
        <v>0.241536</v>
      </c>
      <c r="M407" s="11" t="s">
        <v>349</v>
      </c>
      <c r="S407" t="str">
        <f t="shared" si="12"/>
        <v/>
      </c>
      <c r="U407" t="str">
        <f t="shared" si="13"/>
        <v/>
      </c>
      <c r="AC407" t="str">
        <f ca="1">IF(I407="", "", OFFSET(ANS_MATRIX, INT((ROW(A405)-1)/BLOCK_SIZE), CODE(I407)-65, 1, 1))</f>
        <v>US</v>
      </c>
    </row>
    <row r="408" spans="1:29" x14ac:dyDescent="0.3">
      <c r="J408" s="14"/>
      <c r="S408" t="str">
        <f t="shared" si="12"/>
        <v/>
      </c>
      <c r="U408" t="str">
        <f t="shared" si="13"/>
        <v/>
      </c>
      <c r="AC408" t="str">
        <f ca="1">IF(I408="", "", OFFSET(ANS_MATRIX, INT((ROW(A406)-1)/BLOCK_SIZE), CODE(I408)-65, 1, 1))</f>
        <v/>
      </c>
    </row>
    <row r="409" spans="1:29" x14ac:dyDescent="0.3">
      <c r="A409">
        <v>59</v>
      </c>
      <c r="B409" t="s">
        <v>350</v>
      </c>
      <c r="I409" s="7" t="s">
        <v>24</v>
      </c>
      <c r="J409" s="14" t="s">
        <v>25</v>
      </c>
      <c r="K409" s="14">
        <v>1.7700000000000001E-3</v>
      </c>
      <c r="L409" s="10">
        <v>0.67443699999999995</v>
      </c>
      <c r="M409" s="11" t="s">
        <v>351</v>
      </c>
      <c r="S409" t="str">
        <f t="shared" si="12"/>
        <v/>
      </c>
      <c r="U409" t="str">
        <f t="shared" si="13"/>
        <v/>
      </c>
      <c r="AC409" t="str">
        <f ca="1">IF(I409="", "", OFFSET(ANS_MATRIX, INT((ROW(A407)-1)/BLOCK_SIZE), CODE(I409)-65, 1, 1))</f>
        <v>US</v>
      </c>
    </row>
    <row r="410" spans="1:29" x14ac:dyDescent="0.3">
      <c r="I410" s="7" t="s">
        <v>24</v>
      </c>
      <c r="J410" s="14" t="s">
        <v>27</v>
      </c>
      <c r="K410" s="14">
        <v>2.9E-5</v>
      </c>
      <c r="L410" s="10">
        <v>0.64214599999999999</v>
      </c>
      <c r="M410" s="11" t="s">
        <v>352</v>
      </c>
      <c r="S410" t="str">
        <f t="shared" si="12"/>
        <v/>
      </c>
      <c r="U410" t="str">
        <f t="shared" si="13"/>
        <v/>
      </c>
      <c r="AC410" t="str">
        <f ca="1">IF(I410="", "", OFFSET(ANS_MATRIX, INT((ROW(A408)-1)/BLOCK_SIZE), CODE(I410)-65, 1, 1))</f>
        <v>US</v>
      </c>
    </row>
    <row r="411" spans="1:29" x14ac:dyDescent="0.3">
      <c r="I411" s="7" t="s">
        <v>24</v>
      </c>
      <c r="J411" s="14" t="s">
        <v>28</v>
      </c>
      <c r="K411" s="14">
        <v>1.1250000000000001E-5</v>
      </c>
      <c r="L411" s="10">
        <v>2.3032819999999998</v>
      </c>
      <c r="M411" s="11" t="s">
        <v>353</v>
      </c>
      <c r="S411" t="str">
        <f t="shared" si="12"/>
        <v/>
      </c>
      <c r="U411" t="str">
        <f t="shared" si="13"/>
        <v/>
      </c>
      <c r="AC411" t="str">
        <f ca="1">IF(I411="", "", OFFSET(ANS_MATRIX, INT((ROW(A409)-1)/BLOCK_SIZE), CODE(I411)-65, 1, 1))</f>
        <v>US</v>
      </c>
    </row>
    <row r="412" spans="1:29" x14ac:dyDescent="0.3">
      <c r="I412" s="7" t="s">
        <v>24</v>
      </c>
      <c r="J412" s="14" t="s">
        <v>30</v>
      </c>
      <c r="K412" s="14">
        <v>4.5600000000000003E-4</v>
      </c>
      <c r="L412" s="10">
        <v>1.0140629999999999</v>
      </c>
      <c r="M412" s="11" t="s">
        <v>354</v>
      </c>
      <c r="S412" t="str">
        <f t="shared" si="12"/>
        <v/>
      </c>
      <c r="U412" t="str">
        <f t="shared" si="13"/>
        <v/>
      </c>
      <c r="AC412" t="str">
        <f ca="1">IF(I412="", "", OFFSET(ANS_MATRIX, INT((ROW(A410)-1)/BLOCK_SIZE), CODE(I412)-65, 1, 1))</f>
        <v>US</v>
      </c>
    </row>
    <row r="413" spans="1:29" x14ac:dyDescent="0.3">
      <c r="I413" s="7" t="s">
        <v>24</v>
      </c>
      <c r="J413" s="14" t="s">
        <v>32</v>
      </c>
      <c r="K413" s="14">
        <v>5.9199999999999997E-4</v>
      </c>
      <c r="L413" s="10">
        <v>0.36619800000000002</v>
      </c>
      <c r="M413" s="11" t="s">
        <v>355</v>
      </c>
      <c r="S413" t="str">
        <f t="shared" si="12"/>
        <v/>
      </c>
      <c r="U413" t="str">
        <f t="shared" si="13"/>
        <v/>
      </c>
      <c r="AC413" t="str">
        <f ca="1">IF(I413="", "", OFFSET(ANS_MATRIX, INT((ROW(A411)-1)/BLOCK_SIZE), CODE(I413)-65, 1, 1))</f>
        <v>US</v>
      </c>
    </row>
    <row r="414" spans="1:29" x14ac:dyDescent="0.3">
      <c r="I414" s="7" t="s">
        <v>24</v>
      </c>
      <c r="J414" s="14" t="s">
        <v>34</v>
      </c>
      <c r="K414" s="14">
        <v>7.0500000000000001E-4</v>
      </c>
      <c r="L414" s="10">
        <v>0.23787700000000001</v>
      </c>
      <c r="M414" s="11" t="s">
        <v>355</v>
      </c>
      <c r="S414" t="str">
        <f t="shared" si="12"/>
        <v/>
      </c>
      <c r="U414" t="str">
        <f t="shared" si="13"/>
        <v/>
      </c>
      <c r="AC414" t="str">
        <f ca="1">IF(I414="", "", OFFSET(ANS_MATRIX, INT((ROW(A412)-1)/BLOCK_SIZE), CODE(I414)-65, 1, 1))</f>
        <v>US</v>
      </c>
    </row>
    <row r="415" spans="1:29" x14ac:dyDescent="0.3">
      <c r="J415" s="14"/>
      <c r="S415" t="str">
        <f t="shared" si="12"/>
        <v/>
      </c>
      <c r="U415" t="str">
        <f t="shared" si="13"/>
        <v/>
      </c>
      <c r="AC415" t="str">
        <f ca="1">IF(I415="", "", OFFSET(ANS_MATRIX, INT((ROW(A413)-1)/BLOCK_SIZE), CODE(I415)-65, 1, 1))</f>
        <v/>
      </c>
    </row>
    <row r="416" spans="1:29" x14ac:dyDescent="0.3">
      <c r="A416">
        <v>60</v>
      </c>
      <c r="B416" t="s">
        <v>356</v>
      </c>
      <c r="I416" s="7" t="s">
        <v>24</v>
      </c>
      <c r="J416" s="14" t="s">
        <v>25</v>
      </c>
      <c r="K416" s="14">
        <v>1.98E-3</v>
      </c>
      <c r="L416" s="10">
        <v>0.56977100000000003</v>
      </c>
      <c r="M416" s="11" t="s">
        <v>357</v>
      </c>
      <c r="S416" t="str">
        <f t="shared" si="12"/>
        <v/>
      </c>
      <c r="U416" t="str">
        <f t="shared" si="13"/>
        <v/>
      </c>
      <c r="AC416" t="str">
        <f ca="1">IF(I416="", "", OFFSET(ANS_MATRIX, INT((ROW(A414)-1)/BLOCK_SIZE), CODE(I416)-65, 1, 1))</f>
        <v>Bahamas</v>
      </c>
    </row>
    <row r="417" spans="1:29" x14ac:dyDescent="0.3">
      <c r="I417" s="7" t="s">
        <v>24</v>
      </c>
      <c r="J417" s="14" t="s">
        <v>27</v>
      </c>
      <c r="K417" s="14">
        <v>3.6999999999999998E-5</v>
      </c>
      <c r="L417" s="10">
        <v>1.1059749999999999</v>
      </c>
      <c r="M417" s="11" t="s">
        <v>358</v>
      </c>
      <c r="S417" t="str">
        <f t="shared" si="12"/>
        <v/>
      </c>
      <c r="U417" t="str">
        <f t="shared" si="13"/>
        <v/>
      </c>
      <c r="AC417" t="str">
        <f ca="1">IF(I417="", "", OFFSET(ANS_MATRIX, INT((ROW(A415)-1)/BLOCK_SIZE), CODE(I417)-65, 1, 1))</f>
        <v>Bahamas</v>
      </c>
    </row>
    <row r="418" spans="1:29" x14ac:dyDescent="0.3">
      <c r="I418" s="7" t="s">
        <v>117</v>
      </c>
      <c r="J418" s="14" t="s">
        <v>28</v>
      </c>
      <c r="K418" s="14">
        <v>1.225E-5</v>
      </c>
      <c r="L418" s="10">
        <v>2.611173</v>
      </c>
      <c r="M418" s="11" t="s">
        <v>359</v>
      </c>
      <c r="S418" t="str">
        <f t="shared" si="12"/>
        <v/>
      </c>
      <c r="U418" t="str">
        <f t="shared" si="13"/>
        <v/>
      </c>
      <c r="AC418" t="str">
        <f ca="1">IF(I418="", "", OFFSET(ANS_MATRIX, INT((ROW(A416)-1)/BLOCK_SIZE), CODE(I418)-65, 1, 1))</f>
        <v>Bahamas</v>
      </c>
    </row>
    <row r="419" spans="1:29" x14ac:dyDescent="0.3">
      <c r="I419" s="7" t="s">
        <v>117</v>
      </c>
      <c r="J419" s="14" t="s">
        <v>30</v>
      </c>
      <c r="K419" s="14">
        <v>4.8799999999999999E-4</v>
      </c>
      <c r="L419" s="10">
        <v>1.0868329999999999</v>
      </c>
      <c r="M419" s="11" t="s">
        <v>360</v>
      </c>
      <c r="S419" t="str">
        <f t="shared" si="12"/>
        <v/>
      </c>
      <c r="U419" t="str">
        <f t="shared" si="13"/>
        <v/>
      </c>
      <c r="AC419" t="str">
        <f ca="1">IF(I419="", "", OFFSET(ANS_MATRIX, INT((ROW(A417)-1)/BLOCK_SIZE), CODE(I419)-65, 1, 1))</f>
        <v>Bahamas</v>
      </c>
    </row>
    <row r="420" spans="1:29" x14ac:dyDescent="0.3">
      <c r="I420" s="7" t="s">
        <v>24</v>
      </c>
      <c r="J420" s="14" t="s">
        <v>32</v>
      </c>
      <c r="K420" s="14">
        <v>6.1600000000000001E-4</v>
      </c>
      <c r="L420" s="10">
        <v>0.47458400000000001</v>
      </c>
      <c r="M420" s="11" t="s">
        <v>360</v>
      </c>
      <c r="S420" t="str">
        <f t="shared" si="12"/>
        <v/>
      </c>
      <c r="U420" t="str">
        <f t="shared" si="13"/>
        <v/>
      </c>
      <c r="AC420" t="str">
        <f ca="1">IF(I420="", "", OFFSET(ANS_MATRIX, INT((ROW(A418)-1)/BLOCK_SIZE), CODE(I420)-65, 1, 1))</f>
        <v>Bahamas</v>
      </c>
    </row>
    <row r="421" spans="1:29" x14ac:dyDescent="0.3">
      <c r="I421" s="7" t="s">
        <v>117</v>
      </c>
      <c r="J421" s="14" t="s">
        <v>34</v>
      </c>
      <c r="K421" s="14">
        <v>7.9500000000000003E-4</v>
      </c>
      <c r="L421" s="10">
        <v>0.465951</v>
      </c>
      <c r="M421" s="11" t="s">
        <v>361</v>
      </c>
      <c r="S421" t="str">
        <f t="shared" si="12"/>
        <v/>
      </c>
      <c r="U421" t="str">
        <f t="shared" si="13"/>
        <v/>
      </c>
      <c r="AC421" t="str">
        <f ca="1">IF(I421="", "", OFFSET(ANS_MATRIX, INT((ROW(A419)-1)/BLOCK_SIZE), CODE(I421)-65, 1, 1))</f>
        <v>Bahamas</v>
      </c>
    </row>
    <row r="422" spans="1:29" x14ac:dyDescent="0.3">
      <c r="J422" s="14"/>
      <c r="S422" t="str">
        <f t="shared" si="12"/>
        <v/>
      </c>
      <c r="U422" t="str">
        <f t="shared" si="13"/>
        <v/>
      </c>
      <c r="AC422" t="str">
        <f ca="1">IF(I422="", "", OFFSET(ANS_MATRIX, INT((ROW(A420)-1)/BLOCK_SIZE), CODE(I422)-65, 1, 1))</f>
        <v/>
      </c>
    </row>
    <row r="423" spans="1:29" x14ac:dyDescent="0.3">
      <c r="A423">
        <v>61</v>
      </c>
      <c r="B423" t="s">
        <v>362</v>
      </c>
      <c r="I423" s="7" t="s">
        <v>117</v>
      </c>
      <c r="J423" s="14" t="s">
        <v>25</v>
      </c>
      <c r="K423" s="14">
        <v>1.8600000000000001E-3</v>
      </c>
      <c r="L423" s="10">
        <v>1.3922479999999999</v>
      </c>
      <c r="M423" s="11" t="s">
        <v>363</v>
      </c>
      <c r="S423" t="str">
        <f t="shared" si="12"/>
        <v/>
      </c>
      <c r="U423" t="str">
        <f t="shared" si="13"/>
        <v/>
      </c>
      <c r="AC423" t="str">
        <f ca="1">IF(I423="", "", OFFSET(ANS_MATRIX, INT((ROW(A421)-1)/BLOCK_SIZE), CODE(I423)-65, 1, 1))</f>
        <v>Royaume-Uni</v>
      </c>
    </row>
    <row r="424" spans="1:29" x14ac:dyDescent="0.3">
      <c r="I424" s="7" t="s">
        <v>117</v>
      </c>
      <c r="J424" s="14" t="s">
        <v>27</v>
      </c>
      <c r="K424" s="14">
        <v>3.0499999999999999E-5</v>
      </c>
      <c r="L424" s="10">
        <v>0.68264199999999997</v>
      </c>
      <c r="M424" s="11" t="s">
        <v>363</v>
      </c>
      <c r="S424" t="str">
        <f t="shared" si="12"/>
        <v/>
      </c>
      <c r="U424" t="str">
        <f t="shared" si="13"/>
        <v/>
      </c>
      <c r="AC424" t="str">
        <f ca="1">IF(I424="", "", OFFSET(ANS_MATRIX, INT((ROW(A422)-1)/BLOCK_SIZE), CODE(I424)-65, 1, 1))</f>
        <v>Royaume-Uni</v>
      </c>
    </row>
    <row r="425" spans="1:29" x14ac:dyDescent="0.3">
      <c r="I425" s="7" t="s">
        <v>44</v>
      </c>
      <c r="J425" s="14" t="s">
        <v>28</v>
      </c>
      <c r="K425" s="14">
        <v>1.1250000000000001E-5</v>
      </c>
      <c r="L425" s="10">
        <v>2.5026329999999999</v>
      </c>
      <c r="M425" s="11" t="s">
        <v>364</v>
      </c>
      <c r="S425" t="str">
        <f t="shared" si="12"/>
        <v/>
      </c>
      <c r="U425" t="str">
        <f t="shared" si="13"/>
        <v/>
      </c>
      <c r="AC425" t="str">
        <f ca="1">IF(I425="", "", OFFSET(ANS_MATRIX, INT((ROW(A423)-1)/BLOCK_SIZE), CODE(I425)-65, 1, 1))</f>
        <v>US</v>
      </c>
    </row>
    <row r="426" spans="1:29" x14ac:dyDescent="0.3">
      <c r="I426" s="7" t="s">
        <v>117</v>
      </c>
      <c r="J426" s="14" t="s">
        <v>30</v>
      </c>
      <c r="K426" s="14">
        <v>4.5600000000000003E-4</v>
      </c>
      <c r="L426" s="10">
        <v>1.8377939999999999</v>
      </c>
      <c r="M426" s="11" t="s">
        <v>365</v>
      </c>
      <c r="S426" t="str">
        <f t="shared" si="12"/>
        <v/>
      </c>
      <c r="U426" t="str">
        <f t="shared" si="13"/>
        <v/>
      </c>
      <c r="AC426" t="str">
        <f ca="1">IF(I426="", "", OFFSET(ANS_MATRIX, INT((ROW(A424)-1)/BLOCK_SIZE), CODE(I426)-65, 1, 1))</f>
        <v>Royaume-Uni</v>
      </c>
    </row>
    <row r="427" spans="1:29" x14ac:dyDescent="0.3">
      <c r="I427" s="7" t="s">
        <v>117</v>
      </c>
      <c r="J427" s="14" t="s">
        <v>32</v>
      </c>
      <c r="K427" s="14">
        <v>6.5600000000000001E-4</v>
      </c>
      <c r="L427" s="10">
        <v>0.446851</v>
      </c>
      <c r="M427" s="11" t="s">
        <v>365</v>
      </c>
      <c r="S427" t="str">
        <f t="shared" si="12"/>
        <v/>
      </c>
      <c r="U427" t="str">
        <f t="shared" si="13"/>
        <v/>
      </c>
      <c r="AC427" t="str">
        <f ca="1">IF(I427="", "", OFFSET(ANS_MATRIX, INT((ROW(A425)-1)/BLOCK_SIZE), CODE(I427)-65, 1, 1))</f>
        <v>Royaume-Uni</v>
      </c>
    </row>
    <row r="428" spans="1:29" x14ac:dyDescent="0.3">
      <c r="I428" s="7" t="s">
        <v>117</v>
      </c>
      <c r="J428" s="14" t="s">
        <v>34</v>
      </c>
      <c r="K428" s="14">
        <v>7.3500000000000008E-4</v>
      </c>
      <c r="L428" s="10">
        <v>0.226294</v>
      </c>
      <c r="M428" s="11" t="s">
        <v>366</v>
      </c>
      <c r="S428" t="str">
        <f t="shared" si="12"/>
        <v/>
      </c>
      <c r="U428" t="str">
        <f t="shared" si="13"/>
        <v/>
      </c>
      <c r="AC428" t="str">
        <f ca="1">IF(I428="", "", OFFSET(ANS_MATRIX, INT((ROW(A426)-1)/BLOCK_SIZE), CODE(I428)-65, 1, 1))</f>
        <v>Royaume-Uni</v>
      </c>
    </row>
    <row r="429" spans="1:29" x14ac:dyDescent="0.3">
      <c r="J429" s="14"/>
      <c r="S429" t="str">
        <f t="shared" si="12"/>
        <v/>
      </c>
      <c r="U429" t="str">
        <f t="shared" si="13"/>
        <v/>
      </c>
      <c r="AC429" t="str">
        <f ca="1">IF(I429="", "", OFFSET(ANS_MATRIX, INT((ROW(A427)-1)/BLOCK_SIZE), CODE(I429)-65, 1, 1))</f>
        <v/>
      </c>
    </row>
    <row r="430" spans="1:29" x14ac:dyDescent="0.3">
      <c r="A430">
        <v>62</v>
      </c>
      <c r="B430" t="s">
        <v>367</v>
      </c>
      <c r="I430" s="7" t="s">
        <v>24</v>
      </c>
      <c r="J430" s="14" t="s">
        <v>25</v>
      </c>
      <c r="K430" s="14">
        <v>1.65E-3</v>
      </c>
      <c r="L430" s="10">
        <v>0.69655199999999995</v>
      </c>
      <c r="M430" s="11" t="s">
        <v>368</v>
      </c>
      <c r="S430" t="str">
        <f t="shared" si="12"/>
        <v/>
      </c>
      <c r="U430" t="str">
        <f t="shared" si="13"/>
        <v/>
      </c>
      <c r="AC430" t="str">
        <f ca="1">IF(I430="", "", OFFSET(ANS_MATRIX, INT((ROW(A428)-1)/BLOCK_SIZE), CODE(I430)-65, 1, 1))</f>
        <v>Royaume-Uni</v>
      </c>
    </row>
    <row r="431" spans="1:29" x14ac:dyDescent="0.3">
      <c r="I431" s="7" t="s">
        <v>24</v>
      </c>
      <c r="J431" s="14" t="s">
        <v>27</v>
      </c>
      <c r="K431" s="14">
        <v>3.15E-5</v>
      </c>
      <c r="L431" s="10">
        <v>1.2093020000000001</v>
      </c>
      <c r="M431" s="11" t="s">
        <v>369</v>
      </c>
      <c r="S431" t="str">
        <f t="shared" si="12"/>
        <v/>
      </c>
      <c r="U431" t="str">
        <f t="shared" si="13"/>
        <v/>
      </c>
      <c r="AC431" t="str">
        <f ca="1">IF(I431="", "", OFFSET(ANS_MATRIX, INT((ROW(A429)-1)/BLOCK_SIZE), CODE(I431)-65, 1, 1))</f>
        <v>Royaume-Uni</v>
      </c>
    </row>
    <row r="432" spans="1:29" x14ac:dyDescent="0.3">
      <c r="I432" s="7" t="s">
        <v>24</v>
      </c>
      <c r="J432" s="14" t="s">
        <v>28</v>
      </c>
      <c r="K432" s="14">
        <v>9.5000000000000005E-6</v>
      </c>
      <c r="L432" s="10">
        <v>2.2987090000000001</v>
      </c>
      <c r="M432" s="11" t="s">
        <v>370</v>
      </c>
      <c r="S432" t="str">
        <f t="shared" si="12"/>
        <v/>
      </c>
      <c r="U432" t="str">
        <f t="shared" si="13"/>
        <v/>
      </c>
      <c r="AC432" t="str">
        <f ca="1">IF(I432="", "", OFFSET(ANS_MATRIX, INT((ROW(A430)-1)/BLOCK_SIZE), CODE(I432)-65, 1, 1))</f>
        <v>Royaume-Uni</v>
      </c>
    </row>
    <row r="433" spans="1:29" x14ac:dyDescent="0.3">
      <c r="I433" s="7" t="s">
        <v>24</v>
      </c>
      <c r="J433" s="14" t="s">
        <v>30</v>
      </c>
      <c r="K433" s="14">
        <v>4.2400000000000001E-4</v>
      </c>
      <c r="L433" s="10">
        <v>1.050133</v>
      </c>
      <c r="M433" s="11" t="s">
        <v>371</v>
      </c>
      <c r="S433" t="str">
        <f t="shared" si="12"/>
        <v/>
      </c>
      <c r="U433" t="str">
        <f t="shared" si="13"/>
        <v/>
      </c>
      <c r="AC433" t="str">
        <f ca="1">IF(I433="", "", OFFSET(ANS_MATRIX, INT((ROW(A431)-1)/BLOCK_SIZE), CODE(I433)-65, 1, 1))</f>
        <v>Royaume-Uni</v>
      </c>
    </row>
    <row r="434" spans="1:29" x14ac:dyDescent="0.3">
      <c r="I434" s="7" t="s">
        <v>24</v>
      </c>
      <c r="J434" s="14" t="s">
        <v>32</v>
      </c>
      <c r="K434" s="14">
        <v>4.64E-4</v>
      </c>
      <c r="L434" s="10">
        <v>0.59792500000000004</v>
      </c>
      <c r="M434" s="11" t="s">
        <v>372</v>
      </c>
      <c r="S434" t="str">
        <f t="shared" si="12"/>
        <v/>
      </c>
      <c r="U434" t="str">
        <f t="shared" si="13"/>
        <v/>
      </c>
      <c r="AC434" t="str">
        <f ca="1">IF(I434="", "", OFFSET(ANS_MATRIX, INT((ROW(A432)-1)/BLOCK_SIZE), CODE(I434)-65, 1, 1))</f>
        <v>Royaume-Uni</v>
      </c>
    </row>
    <row r="435" spans="1:29" x14ac:dyDescent="0.3">
      <c r="I435" s="7" t="s">
        <v>24</v>
      </c>
      <c r="J435" s="14" t="s">
        <v>34</v>
      </c>
      <c r="K435" s="14">
        <v>6.4499999999999996E-4</v>
      </c>
      <c r="L435" s="10">
        <v>0.35788999999999999</v>
      </c>
      <c r="M435" s="11" t="s">
        <v>372</v>
      </c>
      <c r="S435" t="str">
        <f t="shared" si="12"/>
        <v/>
      </c>
      <c r="U435" t="str">
        <f t="shared" si="13"/>
        <v/>
      </c>
      <c r="AC435" t="str">
        <f ca="1">IF(I435="", "", OFFSET(ANS_MATRIX, INT((ROW(A433)-1)/BLOCK_SIZE), CODE(I435)-65, 1, 1))</f>
        <v>Royaume-Uni</v>
      </c>
    </row>
    <row r="436" spans="1:29" x14ac:dyDescent="0.3">
      <c r="J436" s="14"/>
      <c r="S436" t="str">
        <f t="shared" si="12"/>
        <v/>
      </c>
      <c r="U436" t="str">
        <f t="shared" si="13"/>
        <v/>
      </c>
      <c r="AC436" t="str">
        <f ca="1">IF(I436="", "", OFFSET(ANS_MATRIX, INT((ROW(A434)-1)/BLOCK_SIZE), CODE(I436)-65, 1, 1))</f>
        <v/>
      </c>
    </row>
    <row r="437" spans="1:29" x14ac:dyDescent="0.3">
      <c r="A437">
        <v>63</v>
      </c>
      <c r="B437" t="s">
        <v>373</v>
      </c>
      <c r="I437" s="7" t="s">
        <v>24</v>
      </c>
      <c r="J437" s="14" t="s">
        <v>25</v>
      </c>
      <c r="K437" s="14">
        <v>1.92E-3</v>
      </c>
      <c r="L437" s="10">
        <v>0.60806000000000004</v>
      </c>
      <c r="M437" s="11" t="s">
        <v>374</v>
      </c>
      <c r="S437" t="str">
        <f t="shared" si="12"/>
        <v/>
      </c>
      <c r="U437" t="str">
        <f t="shared" si="13"/>
        <v/>
      </c>
      <c r="AC437" t="str">
        <f ca="1">IF(I437="", "", OFFSET(ANS_MATRIX, INT((ROW(A435)-1)/BLOCK_SIZE), CODE(I437)-65, 1, 1))</f>
        <v>Russie</v>
      </c>
    </row>
    <row r="438" spans="1:29" x14ac:dyDescent="0.3">
      <c r="I438" s="7" t="s">
        <v>24</v>
      </c>
      <c r="J438" s="14" t="s">
        <v>27</v>
      </c>
      <c r="K438" s="14">
        <v>3.5999999999999987E-5</v>
      </c>
      <c r="L438" s="10">
        <v>1.133748</v>
      </c>
      <c r="M438" s="11" t="s">
        <v>375</v>
      </c>
      <c r="S438" t="str">
        <f t="shared" si="12"/>
        <v/>
      </c>
      <c r="U438" t="str">
        <f t="shared" si="13"/>
        <v/>
      </c>
      <c r="AC438" t="str">
        <f ca="1">IF(I438="", "", OFFSET(ANS_MATRIX, INT((ROW(A436)-1)/BLOCK_SIZE), CODE(I438)-65, 1, 1))</f>
        <v>Russie</v>
      </c>
    </row>
    <row r="439" spans="1:29" x14ac:dyDescent="0.3">
      <c r="I439" s="7" t="s">
        <v>117</v>
      </c>
      <c r="J439" s="14" t="s">
        <v>28</v>
      </c>
      <c r="K439" s="14">
        <v>1.225E-5</v>
      </c>
      <c r="L439" s="10">
        <v>2.4316849999999999</v>
      </c>
      <c r="M439" s="11" t="s">
        <v>376</v>
      </c>
      <c r="S439" t="str">
        <f t="shared" si="12"/>
        <v/>
      </c>
      <c r="U439" t="str">
        <f t="shared" si="13"/>
        <v/>
      </c>
      <c r="AC439" t="str">
        <f ca="1">IF(I439="", "", OFFSET(ANS_MATRIX, INT((ROW(A437)-1)/BLOCK_SIZE), CODE(I439)-65, 1, 1))</f>
        <v>Kazakhstan</v>
      </c>
    </row>
    <row r="440" spans="1:29" x14ac:dyDescent="0.3">
      <c r="I440" s="7" t="s">
        <v>117</v>
      </c>
      <c r="J440" s="14" t="s">
        <v>30</v>
      </c>
      <c r="K440" s="14">
        <v>4.9600000000000002E-4</v>
      </c>
      <c r="L440" s="10">
        <v>1.06708</v>
      </c>
      <c r="M440" s="11" t="s">
        <v>377</v>
      </c>
      <c r="S440" t="str">
        <f t="shared" si="12"/>
        <v/>
      </c>
      <c r="U440" t="str">
        <f t="shared" si="13"/>
        <v/>
      </c>
      <c r="AC440" t="str">
        <f ca="1">IF(I440="", "", OFFSET(ANS_MATRIX, INT((ROW(A438)-1)/BLOCK_SIZE), CODE(I440)-65, 1, 1))</f>
        <v>Kazakhstan</v>
      </c>
    </row>
    <row r="441" spans="1:29" x14ac:dyDescent="0.3">
      <c r="I441" s="7" t="s">
        <v>117</v>
      </c>
      <c r="J441" s="14" t="s">
        <v>32</v>
      </c>
      <c r="K441" s="14">
        <v>6.2399999999999999E-4</v>
      </c>
      <c r="L441" s="10">
        <v>2.3052169999999998</v>
      </c>
      <c r="M441" s="11" t="s">
        <v>378</v>
      </c>
      <c r="S441" t="str">
        <f t="shared" si="12"/>
        <v/>
      </c>
      <c r="U441" t="str">
        <f t="shared" si="13"/>
        <v/>
      </c>
      <c r="AC441" t="str">
        <f ca="1">IF(I441="", "", OFFSET(ANS_MATRIX, INT((ROW(A439)-1)/BLOCK_SIZE), CODE(I441)-65, 1, 1))</f>
        <v>Kazakhstan</v>
      </c>
    </row>
    <row r="442" spans="1:29" x14ac:dyDescent="0.3">
      <c r="I442" s="7" t="s">
        <v>24</v>
      </c>
      <c r="J442" s="14" t="s">
        <v>34</v>
      </c>
      <c r="K442" s="14">
        <v>7.7999999999999999E-4</v>
      </c>
      <c r="L442" s="10">
        <v>0.25542999999999999</v>
      </c>
      <c r="M442" s="11" t="s">
        <v>379</v>
      </c>
      <c r="S442" t="str">
        <f t="shared" si="12"/>
        <v/>
      </c>
      <c r="U442" t="str">
        <f t="shared" si="13"/>
        <v/>
      </c>
      <c r="AC442" t="str">
        <f ca="1">IF(I442="", "", OFFSET(ANS_MATRIX, INT((ROW(A440)-1)/BLOCK_SIZE), CODE(I442)-65, 1, 1))</f>
        <v>Russie</v>
      </c>
    </row>
    <row r="443" spans="1:29" x14ac:dyDescent="0.3">
      <c r="J443" s="14"/>
      <c r="S443" t="str">
        <f t="shared" si="12"/>
        <v/>
      </c>
      <c r="U443" t="str">
        <f t="shared" si="13"/>
        <v/>
      </c>
      <c r="AC443" t="str">
        <f ca="1">IF(I443="", "", OFFSET(ANS_MATRIX, INT((ROW(A441)-1)/BLOCK_SIZE), CODE(I443)-65, 1, 1))</f>
        <v/>
      </c>
    </row>
    <row r="444" spans="1:29" x14ac:dyDescent="0.3">
      <c r="A444">
        <v>64</v>
      </c>
      <c r="B444" t="s">
        <v>380</v>
      </c>
      <c r="I444" s="7" t="s">
        <v>117</v>
      </c>
      <c r="J444" s="14" t="s">
        <v>25</v>
      </c>
      <c r="K444" s="14">
        <v>2.1900000000000001E-3</v>
      </c>
      <c r="L444" s="10">
        <v>1.00848</v>
      </c>
      <c r="M444" s="11" t="s">
        <v>381</v>
      </c>
      <c r="S444" t="str">
        <f t="shared" si="12"/>
        <v/>
      </c>
      <c r="U444" t="str">
        <f t="shared" si="13"/>
        <v/>
      </c>
      <c r="AC444" t="str">
        <f ca="1">IF(I444="", "", OFFSET(ANS_MATRIX, INT((ROW(A442)-1)/BLOCK_SIZE), CODE(I444)-65, 1, 1))</f>
        <v>Afique du Sud</v>
      </c>
    </row>
    <row r="445" spans="1:29" x14ac:dyDescent="0.3">
      <c r="I445" s="7" t="s">
        <v>24</v>
      </c>
      <c r="J445" s="14" t="s">
        <v>27</v>
      </c>
      <c r="K445" s="14">
        <v>4.35E-5</v>
      </c>
      <c r="L445" s="10">
        <v>1.317488</v>
      </c>
      <c r="M445" s="11" t="s">
        <v>382</v>
      </c>
      <c r="S445" t="str">
        <f t="shared" si="12"/>
        <v/>
      </c>
      <c r="U445" t="str">
        <f t="shared" si="13"/>
        <v/>
      </c>
      <c r="AC445" t="str">
        <f ca="1">IF(I445="", "", OFFSET(ANS_MATRIX, INT((ROW(A443)-1)/BLOCK_SIZE), CODE(I445)-65, 1, 1))</f>
        <v>Afrique</v>
      </c>
    </row>
    <row r="446" spans="1:29" x14ac:dyDescent="0.3">
      <c r="I446" s="7" t="s">
        <v>117</v>
      </c>
      <c r="J446" s="14" t="s">
        <v>28</v>
      </c>
      <c r="K446" s="14">
        <v>1.4250000000000001E-5</v>
      </c>
      <c r="L446" s="10">
        <v>2.5483229999999999</v>
      </c>
      <c r="M446" s="11" t="s">
        <v>383</v>
      </c>
      <c r="S446" t="str">
        <f t="shared" si="12"/>
        <v/>
      </c>
      <c r="U446" t="str">
        <f t="shared" si="13"/>
        <v/>
      </c>
      <c r="AC446" t="str">
        <f ca="1">IF(I446="", "", OFFSET(ANS_MATRIX, INT((ROW(A444)-1)/BLOCK_SIZE), CODE(I446)-65, 1, 1))</f>
        <v>Afique du Sud</v>
      </c>
    </row>
    <row r="447" spans="1:29" x14ac:dyDescent="0.3">
      <c r="I447" s="7" t="s">
        <v>117</v>
      </c>
      <c r="J447" s="14" t="s">
        <v>30</v>
      </c>
      <c r="K447" s="14">
        <v>5.44E-4</v>
      </c>
      <c r="L447" s="10">
        <v>1.043501</v>
      </c>
      <c r="M447" s="11" t="s">
        <v>384</v>
      </c>
      <c r="S447" t="str">
        <f t="shared" si="12"/>
        <v/>
      </c>
      <c r="U447" t="str">
        <f t="shared" si="13"/>
        <v/>
      </c>
      <c r="AC447" t="str">
        <f ca="1">IF(I447="", "", OFFSET(ANS_MATRIX, INT((ROW(A445)-1)/BLOCK_SIZE), CODE(I447)-65, 1, 1))</f>
        <v>Afique du Sud</v>
      </c>
    </row>
    <row r="448" spans="1:29" x14ac:dyDescent="0.3">
      <c r="I448" s="7" t="s">
        <v>117</v>
      </c>
      <c r="J448" s="14" t="s">
        <v>32</v>
      </c>
      <c r="K448" s="14">
        <v>7.6800000000000002E-4</v>
      </c>
      <c r="L448" s="10">
        <v>0.92993700000000001</v>
      </c>
      <c r="M448" s="11" t="s">
        <v>385</v>
      </c>
      <c r="S448" t="str">
        <f t="shared" si="12"/>
        <v/>
      </c>
      <c r="U448" t="str">
        <f t="shared" si="13"/>
        <v/>
      </c>
      <c r="AC448" t="str">
        <f ca="1">IF(I448="", "", OFFSET(ANS_MATRIX, INT((ROW(A446)-1)/BLOCK_SIZE), CODE(I448)-65, 1, 1))</f>
        <v>Afique du Sud</v>
      </c>
    </row>
    <row r="449" spans="1:29" x14ac:dyDescent="0.3">
      <c r="I449" s="7" t="s">
        <v>117</v>
      </c>
      <c r="J449" s="14" t="s">
        <v>34</v>
      </c>
      <c r="K449" s="14">
        <v>9.1500000000000001E-4</v>
      </c>
      <c r="L449" s="10">
        <v>0.26236100000000001</v>
      </c>
      <c r="M449" s="11" t="s">
        <v>386</v>
      </c>
      <c r="S449" t="str">
        <f t="shared" si="12"/>
        <v/>
      </c>
      <c r="U449" t="str">
        <f t="shared" si="13"/>
        <v/>
      </c>
      <c r="AC449" t="str">
        <f ca="1">IF(I449="", "", OFFSET(ANS_MATRIX, INT((ROW(A447)-1)/BLOCK_SIZE), CODE(I449)-65, 1, 1))</f>
        <v>Afique du Sud</v>
      </c>
    </row>
    <row r="450" spans="1:29" x14ac:dyDescent="0.3">
      <c r="J450" s="14"/>
      <c r="S450" t="str">
        <f t="shared" si="12"/>
        <v/>
      </c>
      <c r="U450" t="str">
        <f t="shared" si="13"/>
        <v/>
      </c>
      <c r="AC450" t="str">
        <f ca="1">IF(I450="", "", OFFSET(ANS_MATRIX, INT((ROW(A448)-1)/BLOCK_SIZE), CODE(I450)-65, 1, 1))</f>
        <v/>
      </c>
    </row>
    <row r="451" spans="1:29" x14ac:dyDescent="0.3">
      <c r="A451">
        <v>65</v>
      </c>
      <c r="B451" t="s">
        <v>387</v>
      </c>
      <c r="I451" s="7" t="s">
        <v>117</v>
      </c>
      <c r="J451" s="14" t="s">
        <v>25</v>
      </c>
      <c r="K451" s="14">
        <v>1.9499999999999999E-3</v>
      </c>
      <c r="L451" s="10">
        <v>0.86811199999999999</v>
      </c>
      <c r="M451" s="11" t="s">
        <v>388</v>
      </c>
      <c r="S451" t="str">
        <f t="shared" ref="S451:S514" si="14">IF(R451="", "", IF(R451="[]", 0, LEN(R451)-LEN(SUBSTITUTE(R451,",",""))+1))</f>
        <v/>
      </c>
      <c r="U451" t="str">
        <f t="shared" ref="U451:U514" si="15">IF(T451="", "", IF(T451="[]", 0, LEN(T451)-LEN(SUBSTITUTE(T451,",",""))+1))</f>
        <v/>
      </c>
      <c r="AC451" t="str">
        <f ca="1">IF(I451="", "", OFFSET(ANS_MATRIX, INT((ROW(A449)-1)/BLOCK_SIZE), CODE(I451)-65, 1, 1))</f>
        <v>US</v>
      </c>
    </row>
    <row r="452" spans="1:29" x14ac:dyDescent="0.3">
      <c r="I452" s="7" t="s">
        <v>117</v>
      </c>
      <c r="J452" s="14" t="s">
        <v>27</v>
      </c>
      <c r="K452" s="14">
        <v>3.0000000000000001E-5</v>
      </c>
      <c r="L452" s="10">
        <v>0.59923400000000004</v>
      </c>
      <c r="M452" s="11" t="s">
        <v>389</v>
      </c>
      <c r="S452" t="str">
        <f t="shared" si="14"/>
        <v/>
      </c>
      <c r="U452" t="str">
        <f t="shared" si="15"/>
        <v/>
      </c>
      <c r="AC452" t="str">
        <f ca="1">IF(I452="", "", OFFSET(ANS_MATRIX, INT((ROW(A450)-1)/BLOCK_SIZE), CODE(I452)-65, 1, 1))</f>
        <v>US</v>
      </c>
    </row>
    <row r="453" spans="1:29" x14ac:dyDescent="0.3">
      <c r="I453" s="7" t="s">
        <v>117</v>
      </c>
      <c r="J453" s="14" t="s">
        <v>28</v>
      </c>
      <c r="K453" s="14">
        <v>1.15E-5</v>
      </c>
      <c r="L453" s="10">
        <v>2.2690830000000002</v>
      </c>
      <c r="M453" s="11" t="s">
        <v>390</v>
      </c>
      <c r="S453" t="str">
        <f t="shared" si="14"/>
        <v/>
      </c>
      <c r="U453" t="str">
        <f t="shared" si="15"/>
        <v/>
      </c>
      <c r="AC453" t="str">
        <f ca="1">IF(I453="", "", OFFSET(ANS_MATRIX, INT((ROW(A451)-1)/BLOCK_SIZE), CODE(I453)-65, 1, 1))</f>
        <v>US</v>
      </c>
    </row>
    <row r="454" spans="1:29" x14ac:dyDescent="0.3">
      <c r="I454" s="7" t="s">
        <v>117</v>
      </c>
      <c r="J454" s="14" t="s">
        <v>30</v>
      </c>
      <c r="K454" s="14">
        <v>4.4799999999999999E-4</v>
      </c>
      <c r="L454" s="10">
        <v>0.93345199999999995</v>
      </c>
      <c r="M454" s="11" t="s">
        <v>391</v>
      </c>
      <c r="S454" t="str">
        <f t="shared" si="14"/>
        <v/>
      </c>
      <c r="U454" t="str">
        <f t="shared" si="15"/>
        <v/>
      </c>
      <c r="AC454" t="str">
        <f ca="1">IF(I454="", "", OFFSET(ANS_MATRIX, INT((ROW(A452)-1)/BLOCK_SIZE), CODE(I454)-65, 1, 1))</f>
        <v>US</v>
      </c>
    </row>
    <row r="455" spans="1:29" x14ac:dyDescent="0.3">
      <c r="I455" s="7" t="s">
        <v>24</v>
      </c>
      <c r="J455" s="14" t="s">
        <v>32</v>
      </c>
      <c r="K455" s="14">
        <v>2.2239999999999998E-3</v>
      </c>
      <c r="L455" s="10">
        <v>1.7665770000000001</v>
      </c>
      <c r="M455" s="11" t="s">
        <v>392</v>
      </c>
      <c r="S455" t="str">
        <f t="shared" si="14"/>
        <v/>
      </c>
      <c r="U455" t="str">
        <f t="shared" si="15"/>
        <v/>
      </c>
      <c r="AC455" t="str">
        <f ca="1">IF(I455="", "", OFFSET(ANS_MATRIX, INT((ROW(A453)-1)/BLOCK_SIZE), CODE(I455)-65, 1, 1))</f>
        <v>US</v>
      </c>
    </row>
    <row r="456" spans="1:29" x14ac:dyDescent="0.3">
      <c r="I456" s="7" t="s">
        <v>24</v>
      </c>
      <c r="J456" s="14" t="s">
        <v>34</v>
      </c>
      <c r="K456" s="14">
        <v>7.3499999999999998E-4</v>
      </c>
      <c r="L456" s="10">
        <v>0.28593000000000002</v>
      </c>
      <c r="M456" s="11" t="s">
        <v>392</v>
      </c>
      <c r="S456" t="str">
        <f t="shared" si="14"/>
        <v/>
      </c>
      <c r="U456" t="str">
        <f t="shared" si="15"/>
        <v/>
      </c>
      <c r="AC456" t="str">
        <f ca="1">IF(I456="", "", OFFSET(ANS_MATRIX, INT((ROW(A454)-1)/BLOCK_SIZE), CODE(I456)-65, 1, 1))</f>
        <v>US</v>
      </c>
    </row>
    <row r="457" spans="1:29" x14ac:dyDescent="0.3">
      <c r="J457" s="14"/>
      <c r="S457" t="str">
        <f t="shared" si="14"/>
        <v/>
      </c>
      <c r="U457" t="str">
        <f t="shared" si="15"/>
        <v/>
      </c>
      <c r="AC457" t="str">
        <f ca="1">IF(I457="", "", OFFSET(ANS_MATRIX, INT((ROW(A455)-1)/BLOCK_SIZE), CODE(I457)-65, 1, 1))</f>
        <v/>
      </c>
    </row>
    <row r="458" spans="1:29" x14ac:dyDescent="0.3">
      <c r="A458">
        <v>66</v>
      </c>
      <c r="B458" t="s">
        <v>393</v>
      </c>
      <c r="I458" s="7" t="s">
        <v>24</v>
      </c>
      <c r="J458" s="14" t="s">
        <v>25</v>
      </c>
      <c r="K458" s="14">
        <v>1.8600000000000001E-3</v>
      </c>
      <c r="L458" s="10">
        <v>0.60670400000000002</v>
      </c>
      <c r="M458" s="11" t="s">
        <v>394</v>
      </c>
      <c r="S458" t="str">
        <f t="shared" si="14"/>
        <v/>
      </c>
      <c r="U458" t="str">
        <f t="shared" si="15"/>
        <v/>
      </c>
      <c r="AC458" t="str">
        <f ca="1">IF(I458="", "", OFFSET(ANS_MATRIX, INT((ROW(A456)-1)/BLOCK_SIZE), CODE(I458)-65, 1, 1))</f>
        <v>Royaume-Uni</v>
      </c>
    </row>
    <row r="459" spans="1:29" x14ac:dyDescent="0.3">
      <c r="I459" s="7" t="s">
        <v>24</v>
      </c>
      <c r="J459" s="14" t="s">
        <v>27</v>
      </c>
      <c r="K459" s="14">
        <v>3.65E-5</v>
      </c>
      <c r="L459" s="10">
        <v>0.685311</v>
      </c>
      <c r="M459" s="11" t="s">
        <v>395</v>
      </c>
      <c r="S459" t="str">
        <f t="shared" si="14"/>
        <v/>
      </c>
      <c r="U459" t="str">
        <f t="shared" si="15"/>
        <v/>
      </c>
      <c r="AC459" t="str">
        <f ca="1">IF(I459="", "", OFFSET(ANS_MATRIX, INT((ROW(A457)-1)/BLOCK_SIZE), CODE(I459)-65, 1, 1))</f>
        <v>Royaume-Uni</v>
      </c>
    </row>
    <row r="460" spans="1:29" x14ac:dyDescent="0.3">
      <c r="I460" s="7" t="s">
        <v>24</v>
      </c>
      <c r="J460" s="14" t="s">
        <v>28</v>
      </c>
      <c r="K460" s="14">
        <v>1.1E-5</v>
      </c>
      <c r="L460" s="10">
        <v>2.5135580000000002</v>
      </c>
      <c r="M460" s="11" t="s">
        <v>396</v>
      </c>
      <c r="S460" t="str">
        <f t="shared" si="14"/>
        <v/>
      </c>
      <c r="U460" t="str">
        <f t="shared" si="15"/>
        <v/>
      </c>
      <c r="AC460" t="str">
        <f ca="1">IF(I460="", "", OFFSET(ANS_MATRIX, INT((ROW(A458)-1)/BLOCK_SIZE), CODE(I460)-65, 1, 1))</f>
        <v>Royaume-Uni</v>
      </c>
    </row>
    <row r="461" spans="1:29" x14ac:dyDescent="0.3">
      <c r="I461" s="7" t="s">
        <v>24</v>
      </c>
      <c r="J461" s="14" t="s">
        <v>30</v>
      </c>
      <c r="K461" s="14">
        <v>4.8000000000000001E-4</v>
      </c>
      <c r="L461" s="10">
        <v>1.4005259999999999</v>
      </c>
      <c r="M461" s="11" t="s">
        <v>397</v>
      </c>
      <c r="S461" t="str">
        <f t="shared" si="14"/>
        <v/>
      </c>
      <c r="U461" t="str">
        <f t="shared" si="15"/>
        <v/>
      </c>
      <c r="AC461" t="str">
        <f ca="1">IF(I461="", "", OFFSET(ANS_MATRIX, INT((ROW(A459)-1)/BLOCK_SIZE), CODE(I461)-65, 1, 1))</f>
        <v>Royaume-Uni</v>
      </c>
    </row>
    <row r="462" spans="1:29" x14ac:dyDescent="0.3">
      <c r="I462" s="7" t="s">
        <v>24</v>
      </c>
      <c r="J462" s="14" t="s">
        <v>32</v>
      </c>
      <c r="K462" s="14">
        <v>5.9999999999999995E-4</v>
      </c>
      <c r="L462" s="10">
        <v>0.35391800000000001</v>
      </c>
      <c r="M462" s="11" t="s">
        <v>397</v>
      </c>
      <c r="S462" t="str">
        <f t="shared" si="14"/>
        <v/>
      </c>
      <c r="U462" t="str">
        <f t="shared" si="15"/>
        <v/>
      </c>
      <c r="AC462" t="str">
        <f ca="1">IF(I462="", "", OFFSET(ANS_MATRIX, INT((ROW(A460)-1)/BLOCK_SIZE), CODE(I462)-65, 1, 1))</f>
        <v>Royaume-Uni</v>
      </c>
    </row>
    <row r="463" spans="1:29" x14ac:dyDescent="0.3">
      <c r="I463" s="7" t="s">
        <v>24</v>
      </c>
      <c r="J463" s="14" t="s">
        <v>34</v>
      </c>
      <c r="K463" s="14">
        <v>7.5000000000000002E-4</v>
      </c>
      <c r="L463" s="10">
        <v>0.250691</v>
      </c>
      <c r="M463" s="11" t="s">
        <v>397</v>
      </c>
      <c r="S463" t="str">
        <f t="shared" si="14"/>
        <v/>
      </c>
      <c r="U463" t="str">
        <f t="shared" si="15"/>
        <v/>
      </c>
      <c r="AC463" t="str">
        <f ca="1">IF(I463="", "", OFFSET(ANS_MATRIX, INT((ROW(A461)-1)/BLOCK_SIZE), CODE(I463)-65, 1, 1))</f>
        <v>Royaume-Uni</v>
      </c>
    </row>
    <row r="464" spans="1:29" x14ac:dyDescent="0.3">
      <c r="J464" s="14"/>
      <c r="S464" t="str">
        <f t="shared" si="14"/>
        <v/>
      </c>
      <c r="U464" t="str">
        <f t="shared" si="15"/>
        <v/>
      </c>
      <c r="AC464" t="str">
        <f ca="1">IF(I464="", "", OFFSET(ANS_MATRIX, INT((ROW(A462)-1)/BLOCK_SIZE), CODE(I464)-65, 1, 1))</f>
        <v/>
      </c>
    </row>
    <row r="465" spans="1:29" x14ac:dyDescent="0.3">
      <c r="A465">
        <v>67</v>
      </c>
      <c r="B465" t="s">
        <v>398</v>
      </c>
      <c r="I465" s="7" t="s">
        <v>24</v>
      </c>
      <c r="J465" s="14" t="s">
        <v>25</v>
      </c>
      <c r="K465" s="14">
        <v>1.8E-3</v>
      </c>
      <c r="L465" s="10">
        <v>0.73313799999999996</v>
      </c>
      <c r="M465" s="11" t="s">
        <v>399</v>
      </c>
      <c r="S465" t="str">
        <f t="shared" si="14"/>
        <v/>
      </c>
      <c r="U465" t="str">
        <f t="shared" si="15"/>
        <v/>
      </c>
      <c r="AC465" t="str">
        <f ca="1">IF(I465="", "", OFFSET(ANS_MATRIX, INT((ROW(A463)-1)/BLOCK_SIZE), CODE(I465)-65, 1, 1))</f>
        <v>US</v>
      </c>
    </row>
    <row r="466" spans="1:29" x14ac:dyDescent="0.3">
      <c r="I466" s="7" t="s">
        <v>24</v>
      </c>
      <c r="J466" s="14" t="s">
        <v>27</v>
      </c>
      <c r="K466" s="14">
        <v>3.2499999999999997E-5</v>
      </c>
      <c r="L466" s="10">
        <v>0.68932599999999999</v>
      </c>
      <c r="M466" s="11" t="s">
        <v>400</v>
      </c>
      <c r="S466" t="str">
        <f t="shared" si="14"/>
        <v/>
      </c>
      <c r="U466" t="str">
        <f t="shared" si="15"/>
        <v/>
      </c>
      <c r="AC466" t="str">
        <f ca="1">IF(I466="", "", OFFSET(ANS_MATRIX, INT((ROW(A464)-1)/BLOCK_SIZE), CODE(I466)-65, 1, 1))</f>
        <v>US</v>
      </c>
    </row>
    <row r="467" spans="1:29" x14ac:dyDescent="0.3">
      <c r="I467" s="7" t="s">
        <v>24</v>
      </c>
      <c r="J467" s="14" t="s">
        <v>28</v>
      </c>
      <c r="K467" s="14">
        <v>1.1749999999999999E-5</v>
      </c>
      <c r="L467" s="10">
        <v>2.459508</v>
      </c>
      <c r="M467" s="11" t="s">
        <v>401</v>
      </c>
      <c r="S467" t="str">
        <f t="shared" si="14"/>
        <v/>
      </c>
      <c r="U467" t="str">
        <f t="shared" si="15"/>
        <v/>
      </c>
      <c r="AC467" t="str">
        <f ca="1">IF(I467="", "", OFFSET(ANS_MATRIX, INT((ROW(A465)-1)/BLOCK_SIZE), CODE(I467)-65, 1, 1))</f>
        <v>US</v>
      </c>
    </row>
    <row r="468" spans="1:29" x14ac:dyDescent="0.3">
      <c r="I468" s="7" t="s">
        <v>44</v>
      </c>
      <c r="J468" s="14" t="s">
        <v>30</v>
      </c>
      <c r="K468" s="14">
        <v>5.5999999999999995E-4</v>
      </c>
      <c r="L468" s="10">
        <v>1.0646409999999999</v>
      </c>
      <c r="M468" s="11" t="s">
        <v>402</v>
      </c>
      <c r="S468" t="str">
        <f t="shared" si="14"/>
        <v/>
      </c>
      <c r="U468" t="str">
        <f t="shared" si="15"/>
        <v/>
      </c>
      <c r="AC468" t="str">
        <f ca="1">IF(I468="", "", OFFSET(ANS_MATRIX, INT((ROW(A466)-1)/BLOCK_SIZE), CODE(I468)-65, 1, 1))</f>
        <v>US</v>
      </c>
    </row>
    <row r="469" spans="1:29" x14ac:dyDescent="0.3">
      <c r="I469" s="7" t="s">
        <v>24</v>
      </c>
      <c r="J469" s="14" t="s">
        <v>32</v>
      </c>
      <c r="K469" s="14">
        <v>9.7600000000000009E-4</v>
      </c>
      <c r="L469" s="10">
        <v>0.84536199999999995</v>
      </c>
      <c r="M469" s="11" t="s">
        <v>403</v>
      </c>
      <c r="S469" t="str">
        <f t="shared" si="14"/>
        <v/>
      </c>
      <c r="U469" t="str">
        <f t="shared" si="15"/>
        <v/>
      </c>
      <c r="AC469" t="str">
        <f ca="1">IF(I469="", "", OFFSET(ANS_MATRIX, INT((ROW(A467)-1)/BLOCK_SIZE), CODE(I469)-65, 1, 1))</f>
        <v>US</v>
      </c>
    </row>
    <row r="470" spans="1:29" x14ac:dyDescent="0.3">
      <c r="I470" s="7" t="s">
        <v>24</v>
      </c>
      <c r="J470" s="14" t="s">
        <v>34</v>
      </c>
      <c r="K470" s="14">
        <v>7.1999999999999994E-4</v>
      </c>
      <c r="L470" s="10">
        <v>0.30842399999999998</v>
      </c>
      <c r="M470" s="11" t="s">
        <v>403</v>
      </c>
      <c r="S470" t="str">
        <f t="shared" si="14"/>
        <v/>
      </c>
      <c r="U470" t="str">
        <f t="shared" si="15"/>
        <v/>
      </c>
      <c r="AC470" t="str">
        <f ca="1">IF(I470="", "", OFFSET(ANS_MATRIX, INT((ROW(A468)-1)/BLOCK_SIZE), CODE(I470)-65, 1, 1))</f>
        <v>US</v>
      </c>
    </row>
    <row r="471" spans="1:29" x14ac:dyDescent="0.3">
      <c r="J471" s="14"/>
      <c r="S471" t="str">
        <f t="shared" si="14"/>
        <v/>
      </c>
      <c r="U471" t="str">
        <f t="shared" si="15"/>
        <v/>
      </c>
      <c r="AC471" t="str">
        <f ca="1">IF(I471="", "", OFFSET(ANS_MATRIX, INT((ROW(A469)-1)/BLOCK_SIZE), CODE(I471)-65, 1, 1))</f>
        <v/>
      </c>
    </row>
    <row r="472" spans="1:29" x14ac:dyDescent="0.3">
      <c r="A472">
        <v>68</v>
      </c>
      <c r="B472" t="s">
        <v>404</v>
      </c>
      <c r="I472" s="7" t="s">
        <v>24</v>
      </c>
      <c r="J472" s="14" t="s">
        <v>25</v>
      </c>
      <c r="K472" s="14">
        <v>1.89E-3</v>
      </c>
      <c r="L472" s="10">
        <v>0.60588399999999998</v>
      </c>
      <c r="M472" s="11" t="s">
        <v>405</v>
      </c>
      <c r="S472" t="str">
        <f t="shared" si="14"/>
        <v/>
      </c>
      <c r="U472" t="str">
        <f t="shared" si="15"/>
        <v/>
      </c>
      <c r="AC472" t="str">
        <f ca="1">IF(I472="", "", OFFSET(ANS_MATRIX, INT((ROW(A470)-1)/BLOCK_SIZE), CODE(I472)-65, 1, 1))</f>
        <v>US</v>
      </c>
    </row>
    <row r="473" spans="1:29" x14ac:dyDescent="0.3">
      <c r="I473" s="7" t="s">
        <v>24</v>
      </c>
      <c r="J473" s="14" t="s">
        <v>27</v>
      </c>
      <c r="K473" s="14">
        <v>3.1000000000000001E-5</v>
      </c>
      <c r="L473" s="10">
        <v>0.48943900000000001</v>
      </c>
      <c r="M473" s="11" t="s">
        <v>406</v>
      </c>
      <c r="S473" t="str">
        <f t="shared" si="14"/>
        <v/>
      </c>
      <c r="U473" t="str">
        <f t="shared" si="15"/>
        <v/>
      </c>
      <c r="AC473" t="str">
        <f ca="1">IF(I473="", "", OFFSET(ANS_MATRIX, INT((ROW(A471)-1)/BLOCK_SIZE), CODE(I473)-65, 1, 1))</f>
        <v>US</v>
      </c>
    </row>
    <row r="474" spans="1:29" x14ac:dyDescent="0.3">
      <c r="I474" s="7" t="s">
        <v>24</v>
      </c>
      <c r="J474" s="14" t="s">
        <v>28</v>
      </c>
      <c r="K474" s="14">
        <v>1.15E-5</v>
      </c>
      <c r="L474" s="10">
        <v>2.5000309999999999</v>
      </c>
      <c r="M474" s="11" t="s">
        <v>407</v>
      </c>
      <c r="S474" t="str">
        <f t="shared" si="14"/>
        <v/>
      </c>
      <c r="U474" t="str">
        <f t="shared" si="15"/>
        <v/>
      </c>
      <c r="AC474" t="str">
        <f ca="1">IF(I474="", "", OFFSET(ANS_MATRIX, INT((ROW(A472)-1)/BLOCK_SIZE), CODE(I474)-65, 1, 1))</f>
        <v>US</v>
      </c>
    </row>
    <row r="475" spans="1:29" x14ac:dyDescent="0.3">
      <c r="I475" s="7" t="s">
        <v>44</v>
      </c>
      <c r="J475" s="14" t="s">
        <v>30</v>
      </c>
      <c r="K475" s="14">
        <v>4.6399999999999989E-4</v>
      </c>
      <c r="L475" s="10">
        <v>0.98196000000000006</v>
      </c>
      <c r="M475" s="11" t="s">
        <v>408</v>
      </c>
      <c r="S475" t="str">
        <f t="shared" si="14"/>
        <v/>
      </c>
      <c r="U475" t="str">
        <f t="shared" si="15"/>
        <v/>
      </c>
      <c r="AC475" t="str">
        <f ca="1">IF(I475="", "", OFFSET(ANS_MATRIX, INT((ROW(A473)-1)/BLOCK_SIZE), CODE(I475)-65, 1, 1))</f>
        <v>Azerbaïdjan</v>
      </c>
    </row>
    <row r="476" spans="1:29" x14ac:dyDescent="0.3">
      <c r="I476" s="7" t="s">
        <v>44</v>
      </c>
      <c r="J476" s="14" t="s">
        <v>32</v>
      </c>
      <c r="K476" s="14">
        <v>5.8399999999999999E-4</v>
      </c>
      <c r="L476" s="10">
        <v>0.40382299999999999</v>
      </c>
      <c r="M476" s="11" t="s">
        <v>409</v>
      </c>
      <c r="S476" t="str">
        <f t="shared" si="14"/>
        <v/>
      </c>
      <c r="U476" t="str">
        <f t="shared" si="15"/>
        <v/>
      </c>
      <c r="AC476" t="str">
        <f ca="1">IF(I476="", "", OFFSET(ANS_MATRIX, INT((ROW(A474)-1)/BLOCK_SIZE), CODE(I476)-65, 1, 1))</f>
        <v>Azerbaïdjan</v>
      </c>
    </row>
    <row r="477" spans="1:29" x14ac:dyDescent="0.3">
      <c r="I477" s="7" t="s">
        <v>24</v>
      </c>
      <c r="J477" s="14" t="s">
        <v>34</v>
      </c>
      <c r="K477" s="14">
        <v>7.6499999999999995E-4</v>
      </c>
      <c r="L477" s="10">
        <v>0.30119299999999999</v>
      </c>
      <c r="M477" s="11" t="s">
        <v>409</v>
      </c>
      <c r="S477" t="str">
        <f t="shared" si="14"/>
        <v/>
      </c>
      <c r="U477" t="str">
        <f t="shared" si="15"/>
        <v/>
      </c>
      <c r="AC477" t="str">
        <f ca="1">IF(I477="", "", OFFSET(ANS_MATRIX, INT((ROW(A475)-1)/BLOCK_SIZE), CODE(I477)-65, 1, 1))</f>
        <v>US</v>
      </c>
    </row>
    <row r="478" spans="1:29" x14ac:dyDescent="0.3">
      <c r="J478" s="14"/>
      <c r="S478" t="str">
        <f t="shared" si="14"/>
        <v/>
      </c>
      <c r="U478" t="str">
        <f t="shared" si="15"/>
        <v/>
      </c>
      <c r="AC478" t="str">
        <f ca="1">IF(I478="", "", OFFSET(ANS_MATRIX, INT((ROW(A476)-1)/BLOCK_SIZE), CODE(I478)-65, 1, 1))</f>
        <v/>
      </c>
    </row>
    <row r="479" spans="1:29" x14ac:dyDescent="0.3">
      <c r="A479">
        <v>69</v>
      </c>
      <c r="B479" t="s">
        <v>410</v>
      </c>
      <c r="I479" s="7" t="s">
        <v>117</v>
      </c>
      <c r="J479" s="14" t="s">
        <v>25</v>
      </c>
      <c r="K479" s="14">
        <v>1.8E-3</v>
      </c>
      <c r="L479" s="10">
        <v>0.92643299999999995</v>
      </c>
      <c r="M479" s="11" t="s">
        <v>411</v>
      </c>
      <c r="S479" t="str">
        <f t="shared" si="14"/>
        <v/>
      </c>
      <c r="U479" t="str">
        <f t="shared" si="15"/>
        <v/>
      </c>
      <c r="AC479" t="str">
        <f ca="1">IF(I479="", "", OFFSET(ANS_MATRIX, INT((ROW(A477)-1)/BLOCK_SIZE), CODE(I479)-65, 1, 1))</f>
        <v>US</v>
      </c>
    </row>
    <row r="480" spans="1:29" x14ac:dyDescent="0.3">
      <c r="I480" s="7" t="s">
        <v>44</v>
      </c>
      <c r="J480" s="14" t="s">
        <v>27</v>
      </c>
      <c r="K480" s="14">
        <v>3.5500000000000002E-5</v>
      </c>
      <c r="L480" s="10">
        <v>0.796431</v>
      </c>
      <c r="M480" s="11" t="s">
        <v>412</v>
      </c>
      <c r="S480" t="str">
        <f t="shared" si="14"/>
        <v/>
      </c>
      <c r="U480" t="str">
        <f t="shared" si="15"/>
        <v/>
      </c>
      <c r="AC480" t="str">
        <f ca="1">IF(I480="", "", OFFSET(ANS_MATRIX, INT((ROW(A478)-1)/BLOCK_SIZE), CODE(I480)-65, 1, 1))</f>
        <v>Pays-bas</v>
      </c>
    </row>
    <row r="481" spans="1:29" x14ac:dyDescent="0.3">
      <c r="I481" s="7" t="s">
        <v>24</v>
      </c>
      <c r="J481" s="14" t="s">
        <v>28</v>
      </c>
      <c r="K481" s="14">
        <v>1.1250000000000001E-5</v>
      </c>
      <c r="L481" s="10">
        <v>2.2323400000000002</v>
      </c>
      <c r="M481" s="11" t="s">
        <v>413</v>
      </c>
      <c r="S481" t="str">
        <f t="shared" si="14"/>
        <v/>
      </c>
      <c r="U481" t="str">
        <f t="shared" si="15"/>
        <v/>
      </c>
      <c r="AC481" t="str">
        <f ca="1">IF(I481="", "", OFFSET(ANS_MATRIX, INT((ROW(A479)-1)/BLOCK_SIZE), CODE(I481)-65, 1, 1))</f>
        <v>Royaume-Uni</v>
      </c>
    </row>
    <row r="482" spans="1:29" x14ac:dyDescent="0.3">
      <c r="I482" s="7" t="s">
        <v>44</v>
      </c>
      <c r="J482" s="14" t="s">
        <v>30</v>
      </c>
      <c r="K482" s="14">
        <v>4.4000000000000002E-4</v>
      </c>
      <c r="L482" s="10">
        <v>0.95702100000000001</v>
      </c>
      <c r="M482" s="11" t="s">
        <v>414</v>
      </c>
      <c r="S482" t="str">
        <f t="shared" si="14"/>
        <v/>
      </c>
      <c r="U482" t="str">
        <f t="shared" si="15"/>
        <v/>
      </c>
      <c r="AC482" t="str">
        <f ca="1">IF(I482="", "", OFFSET(ANS_MATRIX, INT((ROW(A480)-1)/BLOCK_SIZE), CODE(I482)-65, 1, 1))</f>
        <v>Pays-bas</v>
      </c>
    </row>
    <row r="483" spans="1:29" x14ac:dyDescent="0.3">
      <c r="I483" s="7" t="s">
        <v>24</v>
      </c>
      <c r="J483" s="14" t="s">
        <v>32</v>
      </c>
      <c r="K483" s="14">
        <v>1.6639999999999999E-3</v>
      </c>
      <c r="L483" s="10">
        <v>1.368231</v>
      </c>
      <c r="M483" s="11" t="s">
        <v>415</v>
      </c>
      <c r="S483" t="str">
        <f t="shared" si="14"/>
        <v/>
      </c>
      <c r="U483" t="str">
        <f t="shared" si="15"/>
        <v/>
      </c>
      <c r="AC483" t="str">
        <f ca="1">IF(I483="", "", OFFSET(ANS_MATRIX, INT((ROW(A481)-1)/BLOCK_SIZE), CODE(I483)-65, 1, 1))</f>
        <v>Royaume-Uni</v>
      </c>
    </row>
    <row r="484" spans="1:29" x14ac:dyDescent="0.3">
      <c r="I484" s="7" t="s">
        <v>24</v>
      </c>
      <c r="J484" s="14" t="s">
        <v>34</v>
      </c>
      <c r="K484" s="14">
        <v>7.1999999999999994E-4</v>
      </c>
      <c r="L484" s="10">
        <v>0.31326199999999998</v>
      </c>
      <c r="M484" s="11" t="s">
        <v>415</v>
      </c>
      <c r="S484" t="str">
        <f t="shared" si="14"/>
        <v/>
      </c>
      <c r="U484" t="str">
        <f t="shared" si="15"/>
        <v/>
      </c>
      <c r="AC484" t="str">
        <f ca="1">IF(I484="", "", OFFSET(ANS_MATRIX, INT((ROW(A482)-1)/BLOCK_SIZE), CODE(I484)-65, 1, 1))</f>
        <v>Royaume-Uni</v>
      </c>
    </row>
    <row r="485" spans="1:29" x14ac:dyDescent="0.3">
      <c r="J485" s="14"/>
      <c r="S485" t="str">
        <f t="shared" si="14"/>
        <v/>
      </c>
      <c r="U485" t="str">
        <f t="shared" si="15"/>
        <v/>
      </c>
      <c r="AC485" t="str">
        <f ca="1">IF(I485="", "", OFFSET(ANS_MATRIX, INT((ROW(A483)-1)/BLOCK_SIZE), CODE(I485)-65, 1, 1))</f>
        <v/>
      </c>
    </row>
    <row r="486" spans="1:29" x14ac:dyDescent="0.3">
      <c r="A486">
        <v>70</v>
      </c>
      <c r="B486" t="s">
        <v>416</v>
      </c>
      <c r="I486" s="7" t="s">
        <v>24</v>
      </c>
      <c r="J486" s="14" t="s">
        <v>25</v>
      </c>
      <c r="K486" s="14">
        <v>1.74E-3</v>
      </c>
      <c r="L486" s="10">
        <v>0.59780999999999995</v>
      </c>
      <c r="M486" s="11" t="s">
        <v>417</v>
      </c>
      <c r="S486" t="str">
        <f t="shared" si="14"/>
        <v/>
      </c>
      <c r="U486" t="str">
        <f t="shared" si="15"/>
        <v/>
      </c>
      <c r="AC486" t="str">
        <f ca="1">IF(I486="", "", OFFSET(ANS_MATRIX, INT((ROW(A484)-1)/BLOCK_SIZE), CODE(I486)-65, 1, 1))</f>
        <v>Royaume-Uni</v>
      </c>
    </row>
    <row r="487" spans="1:29" x14ac:dyDescent="0.3">
      <c r="I487" s="7" t="s">
        <v>24</v>
      </c>
      <c r="J487" s="14" t="s">
        <v>27</v>
      </c>
      <c r="K487" s="14">
        <v>3.4499999999999998E-5</v>
      </c>
      <c r="L487" s="10">
        <v>0.64885499999999996</v>
      </c>
      <c r="M487" s="11" t="s">
        <v>418</v>
      </c>
      <c r="S487" t="str">
        <f t="shared" si="14"/>
        <v/>
      </c>
      <c r="U487" t="str">
        <f t="shared" si="15"/>
        <v/>
      </c>
      <c r="AC487" t="str">
        <f ca="1">IF(I487="", "", OFFSET(ANS_MATRIX, INT((ROW(A485)-1)/BLOCK_SIZE), CODE(I487)-65, 1, 1))</f>
        <v>Royaume-Uni</v>
      </c>
    </row>
    <row r="488" spans="1:29" x14ac:dyDescent="0.3">
      <c r="I488" s="7" t="s">
        <v>24</v>
      </c>
      <c r="J488" s="14" t="s">
        <v>28</v>
      </c>
      <c r="K488" s="14">
        <v>1.1E-5</v>
      </c>
      <c r="L488" s="10">
        <v>2.3716780000000002</v>
      </c>
      <c r="M488" s="11" t="s">
        <v>419</v>
      </c>
      <c r="S488" t="str">
        <f t="shared" si="14"/>
        <v/>
      </c>
      <c r="U488" t="str">
        <f t="shared" si="15"/>
        <v/>
      </c>
      <c r="AC488" t="str">
        <f ca="1">IF(I488="", "", OFFSET(ANS_MATRIX, INT((ROW(A486)-1)/BLOCK_SIZE), CODE(I488)-65, 1, 1))</f>
        <v>Royaume-Uni</v>
      </c>
    </row>
    <row r="489" spans="1:29" x14ac:dyDescent="0.3">
      <c r="I489" s="7" t="s">
        <v>24</v>
      </c>
      <c r="J489" s="14" t="s">
        <v>30</v>
      </c>
      <c r="K489" s="14">
        <v>4.4799999999999988E-4</v>
      </c>
      <c r="L489" s="10">
        <v>1.9308430000000001</v>
      </c>
      <c r="M489" s="11" t="s">
        <v>420</v>
      </c>
      <c r="S489" t="str">
        <f t="shared" si="14"/>
        <v/>
      </c>
      <c r="U489" t="str">
        <f t="shared" si="15"/>
        <v/>
      </c>
      <c r="AC489" t="str">
        <f ca="1">IF(I489="", "", OFFSET(ANS_MATRIX, INT((ROW(A487)-1)/BLOCK_SIZE), CODE(I489)-65, 1, 1))</f>
        <v>Royaume-Uni</v>
      </c>
    </row>
    <row r="490" spans="1:29" x14ac:dyDescent="0.3">
      <c r="I490" s="7" t="s">
        <v>24</v>
      </c>
      <c r="J490" s="14" t="s">
        <v>32</v>
      </c>
      <c r="K490" s="14">
        <v>3.1120000000000002E-3</v>
      </c>
      <c r="L490" s="10">
        <v>3.7217229999999999</v>
      </c>
      <c r="M490" s="11" t="s">
        <v>421</v>
      </c>
      <c r="S490" t="str">
        <f t="shared" si="14"/>
        <v/>
      </c>
      <c r="U490" t="str">
        <f t="shared" si="15"/>
        <v/>
      </c>
      <c r="AC490" t="str">
        <f ca="1">IF(I490="", "", OFFSET(ANS_MATRIX, INT((ROW(A488)-1)/BLOCK_SIZE), CODE(I490)-65, 1, 1))</f>
        <v>Royaume-Uni</v>
      </c>
    </row>
    <row r="491" spans="1:29" x14ac:dyDescent="0.3">
      <c r="I491" s="7" t="s">
        <v>24</v>
      </c>
      <c r="J491" s="14" t="s">
        <v>34</v>
      </c>
      <c r="K491" s="14">
        <v>6.8999999999999997E-4</v>
      </c>
      <c r="L491" s="10">
        <v>0.45709699999999998</v>
      </c>
      <c r="M491" s="11" t="s">
        <v>421</v>
      </c>
      <c r="S491" t="str">
        <f t="shared" si="14"/>
        <v/>
      </c>
      <c r="U491" t="str">
        <f t="shared" si="15"/>
        <v/>
      </c>
      <c r="AC491" t="str">
        <f ca="1">IF(I491="", "", OFFSET(ANS_MATRIX, INT((ROW(A489)-1)/BLOCK_SIZE), CODE(I491)-65, 1, 1))</f>
        <v>Royaume-Uni</v>
      </c>
    </row>
    <row r="492" spans="1:29" x14ac:dyDescent="0.3">
      <c r="J492" s="14"/>
      <c r="S492" t="str">
        <f t="shared" si="14"/>
        <v/>
      </c>
      <c r="U492" t="str">
        <f t="shared" si="15"/>
        <v/>
      </c>
      <c r="AC492" t="str">
        <f ca="1">IF(I492="", "", OFFSET(ANS_MATRIX, INT((ROW(A490)-1)/BLOCK_SIZE), CODE(I492)-65, 1, 1))</f>
        <v/>
      </c>
    </row>
    <row r="493" spans="1:29" x14ac:dyDescent="0.3">
      <c r="A493">
        <v>71</v>
      </c>
      <c r="B493" t="s">
        <v>422</v>
      </c>
      <c r="I493" s="7" t="s">
        <v>44</v>
      </c>
      <c r="J493" s="14" t="s">
        <v>25</v>
      </c>
      <c r="K493" s="14">
        <v>1.83E-3</v>
      </c>
      <c r="L493" s="10">
        <v>0.79735299999999998</v>
      </c>
      <c r="M493" s="11" t="s">
        <v>423</v>
      </c>
      <c r="S493" t="str">
        <f t="shared" si="14"/>
        <v/>
      </c>
      <c r="U493" t="str">
        <f t="shared" si="15"/>
        <v/>
      </c>
      <c r="AC493" t="str">
        <f ca="1">IF(I493="", "", OFFSET(ANS_MATRIX, INT((ROW(A491)-1)/BLOCK_SIZE), CODE(I493)-65, 1, 1))</f>
        <v>Allemagne</v>
      </c>
    </row>
    <row r="494" spans="1:29" x14ac:dyDescent="0.3">
      <c r="I494" s="7" t="s">
        <v>44</v>
      </c>
      <c r="J494" s="14" t="s">
        <v>27</v>
      </c>
      <c r="K494" s="14">
        <v>3.4499999999999998E-5</v>
      </c>
      <c r="L494" s="10">
        <v>0.69113599999999997</v>
      </c>
      <c r="M494" s="11" t="s">
        <v>423</v>
      </c>
      <c r="S494" t="str">
        <f t="shared" si="14"/>
        <v/>
      </c>
      <c r="U494" t="str">
        <f t="shared" si="15"/>
        <v/>
      </c>
      <c r="AC494" t="str">
        <f ca="1">IF(I494="", "", OFFSET(ANS_MATRIX, INT((ROW(A492)-1)/BLOCK_SIZE), CODE(I494)-65, 1, 1))</f>
        <v>Allemagne</v>
      </c>
    </row>
    <row r="495" spans="1:29" x14ac:dyDescent="0.3">
      <c r="I495" s="7" t="s">
        <v>24</v>
      </c>
      <c r="J495" s="14" t="s">
        <v>28</v>
      </c>
      <c r="K495" s="14">
        <v>1.15E-5</v>
      </c>
      <c r="L495" s="10">
        <v>2.3173819999999989</v>
      </c>
      <c r="M495" s="11" t="s">
        <v>424</v>
      </c>
      <c r="S495" t="str">
        <f t="shared" si="14"/>
        <v/>
      </c>
      <c r="U495" t="str">
        <f t="shared" si="15"/>
        <v/>
      </c>
      <c r="AC495" t="str">
        <f ca="1">IF(I495="", "", OFFSET(ANS_MATRIX, INT((ROW(A493)-1)/BLOCK_SIZE), CODE(I495)-65, 1, 1))</f>
        <v>France</v>
      </c>
    </row>
    <row r="496" spans="1:29" x14ac:dyDescent="0.3">
      <c r="I496" s="7" t="s">
        <v>44</v>
      </c>
      <c r="J496" s="14" t="s">
        <v>30</v>
      </c>
      <c r="K496" s="14">
        <v>5.2000000000000006E-4</v>
      </c>
      <c r="L496" s="10">
        <v>1.2704629999999999</v>
      </c>
      <c r="M496" s="11" t="s">
        <v>425</v>
      </c>
      <c r="S496" t="str">
        <f t="shared" si="14"/>
        <v/>
      </c>
      <c r="U496" t="str">
        <f t="shared" si="15"/>
        <v/>
      </c>
      <c r="AC496" t="str">
        <f ca="1">IF(I496="", "", OFFSET(ANS_MATRIX, INT((ROW(A494)-1)/BLOCK_SIZE), CODE(I496)-65, 1, 1))</f>
        <v>Allemagne</v>
      </c>
    </row>
    <row r="497" spans="1:29" x14ac:dyDescent="0.3">
      <c r="I497" s="7" t="s">
        <v>44</v>
      </c>
      <c r="J497" s="14" t="s">
        <v>32</v>
      </c>
      <c r="K497" s="14">
        <v>5.5999999999999995E-4</v>
      </c>
      <c r="L497" s="10">
        <v>0.34855399999999997</v>
      </c>
      <c r="M497" s="11" t="s">
        <v>425</v>
      </c>
      <c r="S497" t="str">
        <f t="shared" si="14"/>
        <v/>
      </c>
      <c r="U497" t="str">
        <f t="shared" si="15"/>
        <v/>
      </c>
      <c r="AC497" t="str">
        <f ca="1">IF(I497="", "", OFFSET(ANS_MATRIX, INT((ROW(A495)-1)/BLOCK_SIZE), CODE(I497)-65, 1, 1))</f>
        <v>Allemagne</v>
      </c>
    </row>
    <row r="498" spans="1:29" x14ac:dyDescent="0.3">
      <c r="I498" s="7" t="s">
        <v>24</v>
      </c>
      <c r="J498" s="14" t="s">
        <v>34</v>
      </c>
      <c r="K498" s="14">
        <v>7.3499999999999998E-4</v>
      </c>
      <c r="L498" s="10">
        <v>0.373394</v>
      </c>
      <c r="M498" s="11" t="s">
        <v>426</v>
      </c>
      <c r="S498" t="str">
        <f t="shared" si="14"/>
        <v/>
      </c>
      <c r="U498" t="str">
        <f t="shared" si="15"/>
        <v/>
      </c>
      <c r="AC498" t="str">
        <f ca="1">IF(I498="", "", OFFSET(ANS_MATRIX, INT((ROW(A496)-1)/BLOCK_SIZE), CODE(I498)-65, 1, 1))</f>
        <v>France</v>
      </c>
    </row>
    <row r="499" spans="1:29" x14ac:dyDescent="0.3">
      <c r="J499" s="14"/>
      <c r="S499" t="str">
        <f t="shared" si="14"/>
        <v/>
      </c>
      <c r="U499" t="str">
        <f t="shared" si="15"/>
        <v/>
      </c>
      <c r="AC499" t="str">
        <f ca="1">IF(I499="", "", OFFSET(ANS_MATRIX, INT((ROW(A497)-1)/BLOCK_SIZE), CODE(I499)-65, 1, 1))</f>
        <v/>
      </c>
    </row>
    <row r="500" spans="1:29" x14ac:dyDescent="0.3">
      <c r="A500">
        <v>72</v>
      </c>
      <c r="B500" t="s">
        <v>427</v>
      </c>
      <c r="I500" s="7" t="s">
        <v>44</v>
      </c>
      <c r="J500" s="14" t="s">
        <v>25</v>
      </c>
      <c r="K500" s="14">
        <v>1.8600000000000001E-3</v>
      </c>
      <c r="L500" s="10">
        <v>0.84018800000000016</v>
      </c>
      <c r="M500" s="11" t="s">
        <v>428</v>
      </c>
      <c r="S500" t="str">
        <f t="shared" si="14"/>
        <v/>
      </c>
      <c r="U500" t="str">
        <f t="shared" si="15"/>
        <v/>
      </c>
      <c r="AC500" t="str">
        <f ca="1">IF(I500="", "", OFFSET(ANS_MATRIX, INT((ROW(A498)-1)/BLOCK_SIZE), CODE(I500)-65, 1, 1))</f>
        <v>Irak</v>
      </c>
    </row>
    <row r="501" spans="1:29" x14ac:dyDescent="0.3">
      <c r="I501" s="7" t="s">
        <v>44</v>
      </c>
      <c r="J501" s="14" t="s">
        <v>27</v>
      </c>
      <c r="K501" s="14">
        <v>3.0499999999999999E-5</v>
      </c>
      <c r="L501" s="10">
        <v>0.71439399999999997</v>
      </c>
      <c r="M501" s="11" t="s">
        <v>429</v>
      </c>
      <c r="S501" t="str">
        <f t="shared" si="14"/>
        <v/>
      </c>
      <c r="U501" t="str">
        <f t="shared" si="15"/>
        <v/>
      </c>
      <c r="AC501" t="str">
        <f ca="1">IF(I501="", "", OFFSET(ANS_MATRIX, INT((ROW(A499)-1)/BLOCK_SIZE), CODE(I501)-65, 1, 1))</f>
        <v>Irak</v>
      </c>
    </row>
    <row r="502" spans="1:29" x14ac:dyDescent="0.3">
      <c r="I502" s="7" t="s">
        <v>44</v>
      </c>
      <c r="J502" s="14" t="s">
        <v>28</v>
      </c>
      <c r="K502" s="14">
        <v>1.1749999999999999E-5</v>
      </c>
      <c r="L502" s="10">
        <v>2.4684469999999998</v>
      </c>
      <c r="M502" s="11" t="s">
        <v>430</v>
      </c>
      <c r="S502" t="str">
        <f t="shared" si="14"/>
        <v/>
      </c>
      <c r="U502" t="str">
        <f t="shared" si="15"/>
        <v/>
      </c>
      <c r="AC502" t="str">
        <f ca="1">IF(I502="", "", OFFSET(ANS_MATRIX, INT((ROW(A500)-1)/BLOCK_SIZE), CODE(I502)-65, 1, 1))</f>
        <v>Irak</v>
      </c>
    </row>
    <row r="503" spans="1:29" x14ac:dyDescent="0.3">
      <c r="I503" s="7" t="s">
        <v>44</v>
      </c>
      <c r="J503" s="14" t="s">
        <v>30</v>
      </c>
      <c r="K503" s="14">
        <v>5.7600000000000001E-4</v>
      </c>
      <c r="L503" s="10">
        <v>1.267509</v>
      </c>
      <c r="M503" s="11" t="s">
        <v>431</v>
      </c>
      <c r="S503" t="str">
        <f t="shared" si="14"/>
        <v/>
      </c>
      <c r="U503" t="str">
        <f t="shared" si="15"/>
        <v/>
      </c>
      <c r="AC503" t="str">
        <f ca="1">IF(I503="", "", OFFSET(ANS_MATRIX, INT((ROW(A501)-1)/BLOCK_SIZE), CODE(I503)-65, 1, 1))</f>
        <v>Irak</v>
      </c>
    </row>
    <row r="504" spans="1:29" x14ac:dyDescent="0.3">
      <c r="I504" s="7" t="s">
        <v>44</v>
      </c>
      <c r="J504" s="14" t="s">
        <v>32</v>
      </c>
      <c r="K504" s="14">
        <v>5.9999999999999995E-4</v>
      </c>
      <c r="L504" s="10">
        <v>0.49229400000000001</v>
      </c>
      <c r="M504" s="11" t="s">
        <v>431</v>
      </c>
      <c r="S504" t="str">
        <f t="shared" si="14"/>
        <v/>
      </c>
      <c r="U504" t="str">
        <f t="shared" si="15"/>
        <v/>
      </c>
      <c r="AC504" t="str">
        <f ca="1">IF(I504="", "", OFFSET(ANS_MATRIX, INT((ROW(A502)-1)/BLOCK_SIZE), CODE(I504)-65, 1, 1))</f>
        <v>Irak</v>
      </c>
    </row>
    <row r="505" spans="1:29" x14ac:dyDescent="0.3">
      <c r="I505" s="7" t="s">
        <v>44</v>
      </c>
      <c r="J505" s="14" t="s">
        <v>34</v>
      </c>
      <c r="K505" s="14">
        <v>7.3500000000000008E-4</v>
      </c>
      <c r="L505" s="10">
        <v>0.29902099999999998</v>
      </c>
      <c r="M505" s="11" t="s">
        <v>431</v>
      </c>
      <c r="S505" t="str">
        <f t="shared" si="14"/>
        <v/>
      </c>
      <c r="U505" t="str">
        <f t="shared" si="15"/>
        <v/>
      </c>
      <c r="AC505" t="str">
        <f ca="1">IF(I505="", "", OFFSET(ANS_MATRIX, INT((ROW(A503)-1)/BLOCK_SIZE), CODE(I505)-65, 1, 1))</f>
        <v>Irak</v>
      </c>
    </row>
    <row r="506" spans="1:29" x14ac:dyDescent="0.3">
      <c r="J506" s="14"/>
      <c r="S506" t="str">
        <f t="shared" si="14"/>
        <v/>
      </c>
      <c r="U506" t="str">
        <f t="shared" si="15"/>
        <v/>
      </c>
      <c r="AC506" t="str">
        <f ca="1">IF(I506="", "", OFFSET(ANS_MATRIX, INT((ROW(A504)-1)/BLOCK_SIZE), CODE(I506)-65, 1, 1))</f>
        <v/>
      </c>
    </row>
    <row r="507" spans="1:29" x14ac:dyDescent="0.3">
      <c r="A507">
        <v>73</v>
      </c>
      <c r="B507" t="s">
        <v>432</v>
      </c>
      <c r="I507" s="7" t="s">
        <v>24</v>
      </c>
      <c r="J507" s="14" t="s">
        <v>25</v>
      </c>
      <c r="K507" s="14">
        <v>1.8E-3</v>
      </c>
      <c r="L507" s="10">
        <v>0.99321499999999996</v>
      </c>
      <c r="M507" s="11" t="s">
        <v>433</v>
      </c>
      <c r="S507" t="str">
        <f t="shared" si="14"/>
        <v/>
      </c>
      <c r="U507" t="str">
        <f t="shared" si="15"/>
        <v/>
      </c>
      <c r="AC507" t="str">
        <f ca="1">IF(I507="", "", OFFSET(ANS_MATRIX, INT((ROW(A505)-1)/BLOCK_SIZE), CODE(I507)-65, 1, 1))</f>
        <v>Pays-bas</v>
      </c>
    </row>
    <row r="508" spans="1:29" x14ac:dyDescent="0.3">
      <c r="I508" s="7" t="s">
        <v>24</v>
      </c>
      <c r="J508" s="14" t="s">
        <v>27</v>
      </c>
      <c r="K508" s="14">
        <v>3.6999999999999998E-5</v>
      </c>
      <c r="L508" s="10">
        <v>0.59440300000000001</v>
      </c>
      <c r="M508" s="11" t="s">
        <v>433</v>
      </c>
      <c r="S508" t="str">
        <f t="shared" si="14"/>
        <v/>
      </c>
      <c r="U508" t="str">
        <f t="shared" si="15"/>
        <v/>
      </c>
      <c r="AC508" t="str">
        <f ca="1">IF(I508="", "", OFFSET(ANS_MATRIX, INT((ROW(A506)-1)/BLOCK_SIZE), CODE(I508)-65, 1, 1))</f>
        <v>Pays-bas</v>
      </c>
    </row>
    <row r="509" spans="1:29" x14ac:dyDescent="0.3">
      <c r="I509" s="7" t="s">
        <v>24</v>
      </c>
      <c r="J509" s="14" t="s">
        <v>28</v>
      </c>
      <c r="K509" s="14">
        <v>1.15E-5</v>
      </c>
      <c r="L509" s="10">
        <v>2.3868619999999998</v>
      </c>
      <c r="M509" s="11" t="s">
        <v>434</v>
      </c>
      <c r="S509" t="str">
        <f t="shared" si="14"/>
        <v/>
      </c>
      <c r="U509" t="str">
        <f t="shared" si="15"/>
        <v/>
      </c>
      <c r="AC509" t="str">
        <f ca="1">IF(I509="", "", OFFSET(ANS_MATRIX, INT((ROW(A507)-1)/BLOCK_SIZE), CODE(I509)-65, 1, 1))</f>
        <v>Pays-bas</v>
      </c>
    </row>
    <row r="510" spans="1:29" x14ac:dyDescent="0.3">
      <c r="I510" s="7" t="s">
        <v>117</v>
      </c>
      <c r="J510" s="14" t="s">
        <v>30</v>
      </c>
      <c r="K510" s="14">
        <v>4.4000000000000002E-4</v>
      </c>
      <c r="L510" s="10">
        <v>0.99134900000000004</v>
      </c>
      <c r="M510" s="11" t="s">
        <v>435</v>
      </c>
      <c r="S510" t="str">
        <f t="shared" si="14"/>
        <v/>
      </c>
      <c r="U510" t="str">
        <f t="shared" si="15"/>
        <v/>
      </c>
      <c r="AC510" t="str">
        <f ca="1">IF(I510="", "", OFFSET(ANS_MATRIX, INT((ROW(A508)-1)/BLOCK_SIZE), CODE(I510)-65, 1, 1))</f>
        <v>Italie</v>
      </c>
    </row>
    <row r="511" spans="1:29" x14ac:dyDescent="0.3">
      <c r="I511" s="7" t="s">
        <v>24</v>
      </c>
      <c r="J511" s="14" t="s">
        <v>32</v>
      </c>
      <c r="K511" s="14">
        <v>5.9199999999999997E-4</v>
      </c>
      <c r="L511" s="10">
        <v>0.38170999999999999</v>
      </c>
      <c r="M511" s="11" t="s">
        <v>435</v>
      </c>
      <c r="S511" t="str">
        <f t="shared" si="14"/>
        <v/>
      </c>
      <c r="U511" t="str">
        <f t="shared" si="15"/>
        <v/>
      </c>
      <c r="AC511" t="str">
        <f ca="1">IF(I511="", "", OFFSET(ANS_MATRIX, INT((ROW(A509)-1)/BLOCK_SIZE), CODE(I511)-65, 1, 1))</f>
        <v>Pays-bas</v>
      </c>
    </row>
    <row r="512" spans="1:29" x14ac:dyDescent="0.3">
      <c r="I512" s="7" t="s">
        <v>24</v>
      </c>
      <c r="J512" s="14" t="s">
        <v>34</v>
      </c>
      <c r="K512" s="14">
        <v>7.1999999999999994E-4</v>
      </c>
      <c r="L512" s="10">
        <v>0.32284600000000002</v>
      </c>
      <c r="M512" s="11" t="s">
        <v>436</v>
      </c>
      <c r="S512" t="str">
        <f t="shared" si="14"/>
        <v/>
      </c>
      <c r="U512" t="str">
        <f t="shared" si="15"/>
        <v/>
      </c>
      <c r="AC512" t="str">
        <f ca="1">IF(I512="", "", OFFSET(ANS_MATRIX, INT((ROW(A510)-1)/BLOCK_SIZE), CODE(I512)-65, 1, 1))</f>
        <v>Pays-bas</v>
      </c>
    </row>
    <row r="513" spans="1:29" x14ac:dyDescent="0.3">
      <c r="J513" s="14"/>
      <c r="S513" t="str">
        <f t="shared" si="14"/>
        <v/>
      </c>
      <c r="U513" t="str">
        <f t="shared" si="15"/>
        <v/>
      </c>
      <c r="AC513" t="str">
        <f ca="1">IF(I513="", "", OFFSET(ANS_MATRIX, INT((ROW(A511)-1)/BLOCK_SIZE), CODE(I513)-65, 1, 1))</f>
        <v/>
      </c>
    </row>
    <row r="514" spans="1:29" x14ac:dyDescent="0.3">
      <c r="A514">
        <v>74</v>
      </c>
      <c r="B514" t="s">
        <v>437</v>
      </c>
      <c r="I514" s="7" t="s">
        <v>24</v>
      </c>
      <c r="J514" s="14" t="s">
        <v>25</v>
      </c>
      <c r="K514" s="14">
        <v>2.16E-3</v>
      </c>
      <c r="L514" s="10">
        <v>0.65169999999999995</v>
      </c>
      <c r="M514" s="11" t="s">
        <v>438</v>
      </c>
      <c r="S514" t="str">
        <f t="shared" si="14"/>
        <v/>
      </c>
      <c r="U514" t="str">
        <f t="shared" si="15"/>
        <v/>
      </c>
      <c r="AC514" t="str">
        <f ca="1">IF(I514="", "", OFFSET(ANS_MATRIX, INT((ROW(A512)-1)/BLOCK_SIZE), CODE(I514)-65, 1, 1))</f>
        <v>France</v>
      </c>
    </row>
    <row r="515" spans="1:29" x14ac:dyDescent="0.3">
      <c r="I515" s="7" t="s">
        <v>44</v>
      </c>
      <c r="J515" s="14" t="s">
        <v>27</v>
      </c>
      <c r="K515" s="14">
        <v>3.5500000000000002E-5</v>
      </c>
      <c r="L515" s="10">
        <v>0.99160499999999996</v>
      </c>
      <c r="M515" s="11" t="s">
        <v>439</v>
      </c>
      <c r="S515" t="str">
        <f t="shared" ref="S515:S578" si="16">IF(R515="", "", IF(R515="[]", 0, LEN(R515)-LEN(SUBSTITUTE(R515,",",""))+1))</f>
        <v/>
      </c>
      <c r="U515" t="str">
        <f t="shared" ref="U515:U578" si="17">IF(T515="", "", IF(T515="[]", 0, LEN(T515)-LEN(SUBSTITUTE(T515,",",""))+1))</f>
        <v/>
      </c>
      <c r="AC515" t="str">
        <f ca="1">IF(I515="", "", OFFSET(ANS_MATRIX, INT((ROW(A513)-1)/BLOCK_SIZE), CODE(I515)-65, 1, 1))</f>
        <v>Egypte</v>
      </c>
    </row>
    <row r="516" spans="1:29" x14ac:dyDescent="0.3">
      <c r="I516" s="7" t="s">
        <v>24</v>
      </c>
      <c r="J516" s="14" t="s">
        <v>28</v>
      </c>
      <c r="K516" s="14">
        <v>1.4250000000000001E-5</v>
      </c>
      <c r="L516" s="10">
        <v>2.2270029999999998</v>
      </c>
      <c r="M516" s="11" t="s">
        <v>440</v>
      </c>
      <c r="S516" t="str">
        <f t="shared" si="16"/>
        <v/>
      </c>
      <c r="U516" t="str">
        <f t="shared" si="17"/>
        <v/>
      </c>
      <c r="AC516" t="str">
        <f ca="1">IF(I516="", "", OFFSET(ANS_MATRIX, INT((ROW(A514)-1)/BLOCK_SIZE), CODE(I516)-65, 1, 1))</f>
        <v>France</v>
      </c>
    </row>
    <row r="517" spans="1:29" x14ac:dyDescent="0.3">
      <c r="I517" s="7" t="s">
        <v>24</v>
      </c>
      <c r="J517" s="14" t="s">
        <v>30</v>
      </c>
      <c r="K517" s="14">
        <v>5.5999999999999995E-4</v>
      </c>
      <c r="L517" s="10">
        <v>1.517647</v>
      </c>
      <c r="M517" s="11" t="s">
        <v>441</v>
      </c>
      <c r="S517" t="str">
        <f t="shared" si="16"/>
        <v/>
      </c>
      <c r="U517" t="str">
        <f t="shared" si="17"/>
        <v/>
      </c>
      <c r="AC517" t="str">
        <f ca="1">IF(I517="", "", OFFSET(ANS_MATRIX, INT((ROW(A515)-1)/BLOCK_SIZE), CODE(I517)-65, 1, 1))</f>
        <v>France</v>
      </c>
    </row>
    <row r="518" spans="1:29" x14ac:dyDescent="0.3">
      <c r="I518" s="7" t="s">
        <v>24</v>
      </c>
      <c r="J518" s="14" t="s">
        <v>32</v>
      </c>
      <c r="K518" s="14">
        <v>8.0799999999999991E-4</v>
      </c>
      <c r="L518" s="10">
        <v>0.49921100000000002</v>
      </c>
      <c r="M518" s="11" t="s">
        <v>441</v>
      </c>
      <c r="S518" t="str">
        <f t="shared" si="16"/>
        <v/>
      </c>
      <c r="U518" t="str">
        <f t="shared" si="17"/>
        <v/>
      </c>
      <c r="AC518" t="str">
        <f ca="1">IF(I518="", "", OFFSET(ANS_MATRIX, INT((ROW(A516)-1)/BLOCK_SIZE), CODE(I518)-65, 1, 1))</f>
        <v>France</v>
      </c>
    </row>
    <row r="519" spans="1:29" x14ac:dyDescent="0.3">
      <c r="I519" s="7" t="s">
        <v>24</v>
      </c>
      <c r="J519" s="14" t="s">
        <v>34</v>
      </c>
      <c r="K519" s="14">
        <v>8.9999999999999998E-4</v>
      </c>
      <c r="L519" s="10">
        <v>0.30613600000000002</v>
      </c>
      <c r="M519" s="11" t="s">
        <v>441</v>
      </c>
      <c r="S519" t="str">
        <f t="shared" si="16"/>
        <v/>
      </c>
      <c r="U519" t="str">
        <f t="shared" si="17"/>
        <v/>
      </c>
      <c r="AC519" t="str">
        <f ca="1">IF(I519="", "", OFFSET(ANS_MATRIX, INT((ROW(A517)-1)/BLOCK_SIZE), CODE(I519)-65, 1, 1))</f>
        <v>France</v>
      </c>
    </row>
    <row r="520" spans="1:29" x14ac:dyDescent="0.3">
      <c r="J520" s="14"/>
      <c r="S520" t="str">
        <f t="shared" si="16"/>
        <v/>
      </c>
      <c r="U520" t="str">
        <f t="shared" si="17"/>
        <v/>
      </c>
      <c r="AC520" t="str">
        <f ca="1">IF(I520="", "", OFFSET(ANS_MATRIX, INT((ROW(A518)-1)/BLOCK_SIZE), CODE(I520)-65, 1, 1))</f>
        <v/>
      </c>
    </row>
    <row r="521" spans="1:29" x14ac:dyDescent="0.3">
      <c r="A521">
        <v>75</v>
      </c>
      <c r="B521" t="s">
        <v>442</v>
      </c>
      <c r="I521" s="7" t="s">
        <v>24</v>
      </c>
      <c r="J521" s="14" t="s">
        <v>25</v>
      </c>
      <c r="K521" s="14">
        <v>1.8E-3</v>
      </c>
      <c r="L521" s="10">
        <v>0.79971999999999999</v>
      </c>
      <c r="M521" s="11" t="s">
        <v>443</v>
      </c>
      <c r="S521" t="str">
        <f t="shared" si="16"/>
        <v/>
      </c>
      <c r="U521" t="str">
        <f t="shared" si="17"/>
        <v/>
      </c>
      <c r="AC521" t="str">
        <f ca="1">IF(I521="", "", OFFSET(ANS_MATRIX, INT((ROW(A519)-1)/BLOCK_SIZE), CODE(I521)-65, 1, 1))</f>
        <v>France</v>
      </c>
    </row>
    <row r="522" spans="1:29" x14ac:dyDescent="0.3">
      <c r="I522" s="7" t="s">
        <v>24</v>
      </c>
      <c r="J522" s="14" t="s">
        <v>27</v>
      </c>
      <c r="K522" s="14">
        <v>3.15E-5</v>
      </c>
      <c r="L522" s="10">
        <v>0.44934200000000002</v>
      </c>
      <c r="M522" s="11" t="s">
        <v>443</v>
      </c>
      <c r="S522" t="str">
        <f t="shared" si="16"/>
        <v/>
      </c>
      <c r="U522" t="str">
        <f t="shared" si="17"/>
        <v/>
      </c>
      <c r="AC522" t="str">
        <f ca="1">IF(I522="", "", OFFSET(ANS_MATRIX, INT((ROW(A520)-1)/BLOCK_SIZE), CODE(I522)-65, 1, 1))</f>
        <v>France</v>
      </c>
    </row>
    <row r="523" spans="1:29" x14ac:dyDescent="0.3">
      <c r="I523" s="7" t="s">
        <v>44</v>
      </c>
      <c r="J523" s="14" t="s">
        <v>28</v>
      </c>
      <c r="K523" s="14">
        <v>1.1E-5</v>
      </c>
      <c r="L523" s="10">
        <v>2.8163140000000002</v>
      </c>
      <c r="M523" s="11" t="s">
        <v>444</v>
      </c>
      <c r="S523" t="str">
        <f t="shared" si="16"/>
        <v/>
      </c>
      <c r="U523" t="str">
        <f t="shared" si="17"/>
        <v/>
      </c>
      <c r="AC523" t="str">
        <f ca="1">IF(I523="", "", OFFSET(ANS_MATRIX, INT((ROW(A521)-1)/BLOCK_SIZE), CODE(I523)-65, 1, 1))</f>
        <v>Royaume-Uni</v>
      </c>
    </row>
    <row r="524" spans="1:29" x14ac:dyDescent="0.3">
      <c r="I524" s="7" t="s">
        <v>44</v>
      </c>
      <c r="J524" s="14" t="s">
        <v>30</v>
      </c>
      <c r="K524" s="14">
        <v>4.2400000000000001E-4</v>
      </c>
      <c r="L524" s="10">
        <v>1.7042649999999999</v>
      </c>
      <c r="M524" s="11" t="s">
        <v>445</v>
      </c>
      <c r="S524" t="str">
        <f t="shared" si="16"/>
        <v/>
      </c>
      <c r="U524" t="str">
        <f t="shared" si="17"/>
        <v/>
      </c>
      <c r="AC524" t="str">
        <f ca="1">IF(I524="", "", OFFSET(ANS_MATRIX, INT((ROW(A522)-1)/BLOCK_SIZE), CODE(I524)-65, 1, 1))</f>
        <v>Royaume-Uni</v>
      </c>
    </row>
    <row r="525" spans="1:29" x14ac:dyDescent="0.3">
      <c r="I525" s="7" t="s">
        <v>44</v>
      </c>
      <c r="J525" s="14" t="s">
        <v>32</v>
      </c>
      <c r="K525" s="14">
        <v>2.5439999999999998E-3</v>
      </c>
      <c r="L525" s="10">
        <v>2.3541050000000001</v>
      </c>
      <c r="M525" s="11" t="s">
        <v>446</v>
      </c>
      <c r="S525" t="str">
        <f t="shared" si="16"/>
        <v/>
      </c>
      <c r="U525" t="str">
        <f t="shared" si="17"/>
        <v/>
      </c>
      <c r="AC525" t="str">
        <f ca="1">IF(I525="", "", OFFSET(ANS_MATRIX, INT((ROW(A523)-1)/BLOCK_SIZE), CODE(I525)-65, 1, 1))</f>
        <v>Royaume-Uni</v>
      </c>
    </row>
    <row r="526" spans="1:29" x14ac:dyDescent="0.3">
      <c r="I526" s="7" t="s">
        <v>24</v>
      </c>
      <c r="J526" s="14" t="s">
        <v>34</v>
      </c>
      <c r="K526" s="14">
        <v>6.8999999999999997E-4</v>
      </c>
      <c r="L526" s="10">
        <v>0.28686299999999998</v>
      </c>
      <c r="M526" s="11" t="s">
        <v>447</v>
      </c>
      <c r="S526" t="str">
        <f t="shared" si="16"/>
        <v/>
      </c>
      <c r="U526" t="str">
        <f t="shared" si="17"/>
        <v/>
      </c>
      <c r="AC526" t="str">
        <f ca="1">IF(I526="", "", OFFSET(ANS_MATRIX, INT((ROW(A524)-1)/BLOCK_SIZE), CODE(I526)-65, 1, 1))</f>
        <v>France</v>
      </c>
    </row>
    <row r="527" spans="1:29" x14ac:dyDescent="0.3">
      <c r="J527" s="14"/>
      <c r="S527" t="str">
        <f t="shared" si="16"/>
        <v/>
      </c>
      <c r="U527" t="str">
        <f t="shared" si="17"/>
        <v/>
      </c>
      <c r="AC527" t="str">
        <f ca="1">IF(I527="", "", OFFSET(ANS_MATRIX, INT((ROW(A525)-1)/BLOCK_SIZE), CODE(I527)-65, 1, 1))</f>
        <v/>
      </c>
    </row>
    <row r="528" spans="1:29" x14ac:dyDescent="0.3">
      <c r="A528">
        <v>76</v>
      </c>
      <c r="B528" t="s">
        <v>448</v>
      </c>
      <c r="I528" s="7" t="s">
        <v>24</v>
      </c>
      <c r="J528" s="14" t="s">
        <v>25</v>
      </c>
      <c r="K528" s="14">
        <v>1.89E-3</v>
      </c>
      <c r="L528" s="10">
        <v>0.95706400000000003</v>
      </c>
      <c r="M528" s="11" t="s">
        <v>449</v>
      </c>
      <c r="S528" t="str">
        <f t="shared" si="16"/>
        <v/>
      </c>
      <c r="U528" t="str">
        <f t="shared" si="17"/>
        <v/>
      </c>
      <c r="AC528" t="str">
        <f ca="1">IF(I528="", "", OFFSET(ANS_MATRIX, INT((ROW(A526)-1)/BLOCK_SIZE), CODE(I528)-65, 1, 1))</f>
        <v>Royaume-Uni</v>
      </c>
    </row>
    <row r="529" spans="1:29" x14ac:dyDescent="0.3">
      <c r="I529" s="7" t="s">
        <v>44</v>
      </c>
      <c r="J529" s="14" t="s">
        <v>27</v>
      </c>
      <c r="K529" s="14">
        <v>3.5500000000000002E-5</v>
      </c>
      <c r="L529" s="10">
        <v>0.68708800000000003</v>
      </c>
      <c r="M529" s="11" t="s">
        <v>450</v>
      </c>
      <c r="S529" t="str">
        <f t="shared" si="16"/>
        <v/>
      </c>
      <c r="U529" t="str">
        <f t="shared" si="17"/>
        <v/>
      </c>
      <c r="AC529" t="str">
        <f ca="1">IF(I529="", "", OFFSET(ANS_MATRIX, INT((ROW(A527)-1)/BLOCK_SIZE), CODE(I529)-65, 1, 1))</f>
        <v>Belgique</v>
      </c>
    </row>
    <row r="530" spans="1:29" x14ac:dyDescent="0.3">
      <c r="I530" s="7" t="s">
        <v>24</v>
      </c>
      <c r="J530" s="14" t="s">
        <v>28</v>
      </c>
      <c r="K530" s="14">
        <v>1.15E-5</v>
      </c>
      <c r="L530" s="10">
        <v>2.0774300000000001</v>
      </c>
      <c r="M530" s="11" t="s">
        <v>451</v>
      </c>
      <c r="S530" t="str">
        <f t="shared" si="16"/>
        <v/>
      </c>
      <c r="U530" t="str">
        <f t="shared" si="17"/>
        <v/>
      </c>
      <c r="AC530" t="str">
        <f ca="1">IF(I530="", "", OFFSET(ANS_MATRIX, INT((ROW(A528)-1)/BLOCK_SIZE), CODE(I530)-65, 1, 1))</f>
        <v>Royaume-Uni</v>
      </c>
    </row>
    <row r="531" spans="1:29" x14ac:dyDescent="0.3">
      <c r="I531" s="7" t="s">
        <v>24</v>
      </c>
      <c r="J531" s="14" t="s">
        <v>30</v>
      </c>
      <c r="K531" s="14">
        <v>4.8799999999999988E-4</v>
      </c>
      <c r="L531" s="10">
        <v>1.368609</v>
      </c>
      <c r="M531" s="11" t="s">
        <v>452</v>
      </c>
      <c r="S531" t="str">
        <f t="shared" si="16"/>
        <v/>
      </c>
      <c r="U531" t="str">
        <f t="shared" si="17"/>
        <v/>
      </c>
      <c r="AC531" t="str">
        <f ca="1">IF(I531="", "", OFFSET(ANS_MATRIX, INT((ROW(A529)-1)/BLOCK_SIZE), CODE(I531)-65, 1, 1))</f>
        <v>Royaume-Uni</v>
      </c>
    </row>
    <row r="532" spans="1:29" x14ac:dyDescent="0.3">
      <c r="I532" s="7" t="s">
        <v>24</v>
      </c>
      <c r="J532" s="14" t="s">
        <v>32</v>
      </c>
      <c r="K532" s="14">
        <v>6.5600000000000001E-4</v>
      </c>
      <c r="L532" s="10">
        <v>0.49690800000000002</v>
      </c>
      <c r="M532" s="11" t="s">
        <v>453</v>
      </c>
      <c r="S532" t="str">
        <f t="shared" si="16"/>
        <v/>
      </c>
      <c r="U532" t="str">
        <f t="shared" si="17"/>
        <v/>
      </c>
      <c r="AC532" t="str">
        <f ca="1">IF(I532="", "", OFFSET(ANS_MATRIX, INT((ROW(A530)-1)/BLOCK_SIZE), CODE(I532)-65, 1, 1))</f>
        <v>Royaume-Uni</v>
      </c>
    </row>
    <row r="533" spans="1:29" x14ac:dyDescent="0.3">
      <c r="I533" s="7" t="s">
        <v>24</v>
      </c>
      <c r="J533" s="14" t="s">
        <v>34</v>
      </c>
      <c r="K533" s="14">
        <v>7.6499999999999995E-4</v>
      </c>
      <c r="L533" s="10">
        <v>0.25767299999999999</v>
      </c>
      <c r="M533" s="11" t="s">
        <v>453</v>
      </c>
      <c r="S533" t="str">
        <f t="shared" si="16"/>
        <v/>
      </c>
      <c r="U533" t="str">
        <f t="shared" si="17"/>
        <v/>
      </c>
      <c r="AC533" t="str">
        <f ca="1">IF(I533="", "", OFFSET(ANS_MATRIX, INT((ROW(A531)-1)/BLOCK_SIZE), CODE(I533)-65, 1, 1))</f>
        <v>Royaume-Uni</v>
      </c>
    </row>
    <row r="534" spans="1:29" x14ac:dyDescent="0.3">
      <c r="J534" s="14"/>
      <c r="S534" t="str">
        <f t="shared" si="16"/>
        <v/>
      </c>
      <c r="U534" t="str">
        <f t="shared" si="17"/>
        <v/>
      </c>
      <c r="AC534" t="str">
        <f ca="1">IF(I534="", "", OFFSET(ANS_MATRIX, INT((ROW(A532)-1)/BLOCK_SIZE), CODE(I534)-65, 1, 1))</f>
        <v/>
      </c>
    </row>
    <row r="535" spans="1:29" x14ac:dyDescent="0.3">
      <c r="A535">
        <v>77</v>
      </c>
      <c r="B535" t="s">
        <v>454</v>
      </c>
      <c r="I535" s="7" t="s">
        <v>117</v>
      </c>
      <c r="J535" s="14" t="s">
        <v>25</v>
      </c>
      <c r="K535" s="14">
        <v>2.0699999999999998E-3</v>
      </c>
      <c r="L535" s="10">
        <v>0.91034599999999999</v>
      </c>
      <c r="M535" s="11" t="s">
        <v>455</v>
      </c>
      <c r="S535" t="str">
        <f t="shared" si="16"/>
        <v/>
      </c>
      <c r="U535" t="str">
        <f t="shared" si="17"/>
        <v/>
      </c>
      <c r="AC535" t="str">
        <f ca="1">IF(I535="", "", OFFSET(ANS_MATRIX, INT((ROW(A533)-1)/BLOCK_SIZE), CODE(I535)-65, 1, 1))</f>
        <v>US</v>
      </c>
    </row>
    <row r="536" spans="1:29" x14ac:dyDescent="0.3">
      <c r="I536" s="7" t="s">
        <v>117</v>
      </c>
      <c r="J536" s="14" t="s">
        <v>27</v>
      </c>
      <c r="K536" s="14">
        <v>3.7499999999999997E-5</v>
      </c>
      <c r="L536" s="10">
        <v>1.0561739999999999</v>
      </c>
      <c r="M536" s="11" t="s">
        <v>456</v>
      </c>
      <c r="S536" t="str">
        <f t="shared" si="16"/>
        <v/>
      </c>
      <c r="U536" t="str">
        <f t="shared" si="17"/>
        <v/>
      </c>
      <c r="AC536" t="str">
        <f ca="1">IF(I536="", "", OFFSET(ANS_MATRIX, INT((ROW(A534)-1)/BLOCK_SIZE), CODE(I536)-65, 1, 1))</f>
        <v>US</v>
      </c>
    </row>
    <row r="537" spans="1:29" x14ac:dyDescent="0.3">
      <c r="I537" s="7" t="s">
        <v>117</v>
      </c>
      <c r="J537" s="14" t="s">
        <v>28</v>
      </c>
      <c r="K537" s="14">
        <v>1.1250000000000001E-5</v>
      </c>
      <c r="L537" s="10">
        <v>2.4594860000000001</v>
      </c>
      <c r="M537" s="11" t="s">
        <v>457</v>
      </c>
      <c r="S537" t="str">
        <f t="shared" si="16"/>
        <v/>
      </c>
      <c r="U537" t="str">
        <f t="shared" si="17"/>
        <v/>
      </c>
      <c r="AC537" t="str">
        <f ca="1">IF(I537="", "", OFFSET(ANS_MATRIX, INT((ROW(A535)-1)/BLOCK_SIZE), CODE(I537)-65, 1, 1))</f>
        <v>US</v>
      </c>
    </row>
    <row r="538" spans="1:29" x14ac:dyDescent="0.3">
      <c r="I538" s="7" t="s">
        <v>44</v>
      </c>
      <c r="J538" s="14" t="s">
        <v>30</v>
      </c>
      <c r="K538" s="14">
        <v>4.4799999999999999E-4</v>
      </c>
      <c r="L538" s="10">
        <v>1.106617</v>
      </c>
      <c r="M538" s="11" t="s">
        <v>458</v>
      </c>
      <c r="S538" t="str">
        <f t="shared" si="16"/>
        <v/>
      </c>
      <c r="U538" t="str">
        <f t="shared" si="17"/>
        <v/>
      </c>
      <c r="AC538" t="str">
        <f ca="1">IF(I538="", "", OFFSET(ANS_MATRIX, INT((ROW(A536)-1)/BLOCK_SIZE), CODE(I538)-65, 1, 1))</f>
        <v>Ecosse</v>
      </c>
    </row>
    <row r="539" spans="1:29" x14ac:dyDescent="0.3">
      <c r="I539" s="7" t="s">
        <v>44</v>
      </c>
      <c r="J539" s="14" t="s">
        <v>32</v>
      </c>
      <c r="K539" s="14">
        <v>5.2799999999999993E-4</v>
      </c>
      <c r="L539" s="10">
        <v>0.38803900000000002</v>
      </c>
      <c r="M539" s="11" t="s">
        <v>459</v>
      </c>
      <c r="S539" t="str">
        <f t="shared" si="16"/>
        <v/>
      </c>
      <c r="U539" t="str">
        <f t="shared" si="17"/>
        <v/>
      </c>
      <c r="AC539" t="str">
        <f ca="1">IF(I539="", "", OFFSET(ANS_MATRIX, INT((ROW(A537)-1)/BLOCK_SIZE), CODE(I539)-65, 1, 1))</f>
        <v>Ecosse</v>
      </c>
    </row>
    <row r="540" spans="1:29" x14ac:dyDescent="0.3">
      <c r="I540" s="7" t="s">
        <v>44</v>
      </c>
      <c r="J540" s="14" t="s">
        <v>34</v>
      </c>
      <c r="K540" s="14">
        <v>7.2000000000000005E-4</v>
      </c>
      <c r="L540" s="10">
        <v>0.55656000000000005</v>
      </c>
      <c r="M540" s="11" t="s">
        <v>459</v>
      </c>
      <c r="S540" t="str">
        <f t="shared" si="16"/>
        <v/>
      </c>
      <c r="U540" t="str">
        <f t="shared" si="17"/>
        <v/>
      </c>
      <c r="AC540" t="str">
        <f ca="1">IF(I540="", "", OFFSET(ANS_MATRIX, INT((ROW(A538)-1)/BLOCK_SIZE), CODE(I540)-65, 1, 1))</f>
        <v>Ecosse</v>
      </c>
    </row>
    <row r="541" spans="1:29" x14ac:dyDescent="0.3">
      <c r="J541" s="14"/>
      <c r="S541" t="str">
        <f t="shared" si="16"/>
        <v/>
      </c>
      <c r="U541" t="str">
        <f t="shared" si="17"/>
        <v/>
      </c>
      <c r="AC541" t="str">
        <f ca="1">IF(I541="", "", OFFSET(ANS_MATRIX, INT((ROW(A539)-1)/BLOCK_SIZE), CODE(I541)-65, 1, 1))</f>
        <v/>
      </c>
    </row>
    <row r="542" spans="1:29" x14ac:dyDescent="0.3">
      <c r="A542">
        <v>78</v>
      </c>
      <c r="B542" t="s">
        <v>460</v>
      </c>
      <c r="I542" s="7" t="s">
        <v>44</v>
      </c>
      <c r="J542" s="14" t="s">
        <v>25</v>
      </c>
      <c r="K542" s="14">
        <v>1.98E-3</v>
      </c>
      <c r="L542" s="10">
        <v>0.87919700000000001</v>
      </c>
      <c r="M542" s="11" t="s">
        <v>461</v>
      </c>
      <c r="S542" t="str">
        <f t="shared" si="16"/>
        <v/>
      </c>
      <c r="U542" t="str">
        <f t="shared" si="17"/>
        <v/>
      </c>
      <c r="AC542" t="str">
        <f ca="1">IF(I542="", "", OFFSET(ANS_MATRIX, INT((ROW(A540)-1)/BLOCK_SIZE), CODE(I542)-65, 1, 1))</f>
        <v>Irak</v>
      </c>
    </row>
    <row r="543" spans="1:29" x14ac:dyDescent="0.3">
      <c r="I543" s="7" t="s">
        <v>44</v>
      </c>
      <c r="J543" s="14" t="s">
        <v>27</v>
      </c>
      <c r="K543" s="14">
        <v>3.0499999999999999E-5</v>
      </c>
      <c r="L543" s="10">
        <v>0.9798</v>
      </c>
      <c r="M543" s="11" t="s">
        <v>461</v>
      </c>
      <c r="S543" t="str">
        <f t="shared" si="16"/>
        <v/>
      </c>
      <c r="U543" t="str">
        <f t="shared" si="17"/>
        <v/>
      </c>
      <c r="AC543" t="str">
        <f ca="1">IF(I543="", "", OFFSET(ANS_MATRIX, INT((ROW(A541)-1)/BLOCK_SIZE), CODE(I543)-65, 1, 1))</f>
        <v>Irak</v>
      </c>
    </row>
    <row r="544" spans="1:29" x14ac:dyDescent="0.3">
      <c r="I544" s="7" t="s">
        <v>24</v>
      </c>
      <c r="J544" s="14" t="s">
        <v>28</v>
      </c>
      <c r="K544" s="14">
        <v>1.15E-5</v>
      </c>
      <c r="L544" s="10">
        <v>2.2893409999999998</v>
      </c>
      <c r="M544" s="11" t="s">
        <v>462</v>
      </c>
      <c r="S544" t="str">
        <f t="shared" si="16"/>
        <v/>
      </c>
      <c r="U544" t="str">
        <f t="shared" si="17"/>
        <v/>
      </c>
      <c r="AC544" t="str">
        <f ca="1">IF(I544="", "", OFFSET(ANS_MATRIX, INT((ROW(A542)-1)/BLOCK_SIZE), CODE(I544)-65, 1, 1))</f>
        <v>Irak</v>
      </c>
    </row>
    <row r="545" spans="1:29" x14ac:dyDescent="0.3">
      <c r="I545" s="7" t="s">
        <v>44</v>
      </c>
      <c r="J545" s="14" t="s">
        <v>30</v>
      </c>
      <c r="K545" s="14">
        <v>4.8000000000000001E-4</v>
      </c>
      <c r="L545" s="10">
        <v>1.210628</v>
      </c>
      <c r="M545" s="11" t="s">
        <v>463</v>
      </c>
      <c r="S545" t="str">
        <f t="shared" si="16"/>
        <v/>
      </c>
      <c r="U545" t="str">
        <f t="shared" si="17"/>
        <v/>
      </c>
      <c r="AC545" t="str">
        <f ca="1">IF(I545="", "", OFFSET(ANS_MATRIX, INT((ROW(A543)-1)/BLOCK_SIZE), CODE(I545)-65, 1, 1))</f>
        <v>Irak</v>
      </c>
    </row>
    <row r="546" spans="1:29" x14ac:dyDescent="0.3">
      <c r="I546" s="7" t="s">
        <v>24</v>
      </c>
      <c r="J546" s="14" t="s">
        <v>32</v>
      </c>
      <c r="K546" s="14">
        <v>5.9999999999999995E-4</v>
      </c>
      <c r="L546" s="10">
        <v>0.52861000000000002</v>
      </c>
      <c r="M546" s="11" t="s">
        <v>464</v>
      </c>
      <c r="S546" t="str">
        <f t="shared" si="16"/>
        <v/>
      </c>
      <c r="U546" t="str">
        <f t="shared" si="17"/>
        <v/>
      </c>
      <c r="AC546" t="str">
        <f ca="1">IF(I546="", "", OFFSET(ANS_MATRIX, INT((ROW(A544)-1)/BLOCK_SIZE), CODE(I546)-65, 1, 1))</f>
        <v>Irak</v>
      </c>
    </row>
    <row r="547" spans="1:29" x14ac:dyDescent="0.3">
      <c r="I547" s="7" t="s">
        <v>24</v>
      </c>
      <c r="J547" s="14" t="s">
        <v>34</v>
      </c>
      <c r="K547" s="14">
        <v>7.3500000000000008E-4</v>
      </c>
      <c r="L547" s="10">
        <v>0.37509799999999999</v>
      </c>
      <c r="M547" s="11" t="s">
        <v>464</v>
      </c>
      <c r="S547" t="str">
        <f t="shared" si="16"/>
        <v/>
      </c>
      <c r="U547" t="str">
        <f t="shared" si="17"/>
        <v/>
      </c>
      <c r="AC547" t="str">
        <f ca="1">IF(I547="", "", OFFSET(ANS_MATRIX, INT((ROW(A545)-1)/BLOCK_SIZE), CODE(I547)-65, 1, 1))</f>
        <v>Irak</v>
      </c>
    </row>
    <row r="548" spans="1:29" x14ac:dyDescent="0.3">
      <c r="J548" s="14"/>
      <c r="S548" t="str">
        <f t="shared" si="16"/>
        <v/>
      </c>
      <c r="U548" t="str">
        <f t="shared" si="17"/>
        <v/>
      </c>
      <c r="AC548" t="str">
        <f ca="1">IF(I548="", "", OFFSET(ANS_MATRIX, INT((ROW(A546)-1)/BLOCK_SIZE), CODE(I548)-65, 1, 1))</f>
        <v/>
      </c>
    </row>
    <row r="549" spans="1:29" x14ac:dyDescent="0.3">
      <c r="A549">
        <v>79</v>
      </c>
      <c r="B549" t="s">
        <v>465</v>
      </c>
      <c r="I549" s="7" t="s">
        <v>24</v>
      </c>
      <c r="J549" s="14" t="s">
        <v>25</v>
      </c>
      <c r="K549" s="14">
        <v>1.98E-3</v>
      </c>
      <c r="L549" s="10">
        <v>0.99138300000000001</v>
      </c>
      <c r="M549" s="11" t="s">
        <v>466</v>
      </c>
      <c r="S549" t="str">
        <f t="shared" si="16"/>
        <v/>
      </c>
      <c r="U549" t="str">
        <f t="shared" si="17"/>
        <v/>
      </c>
      <c r="AC549" t="str">
        <f ca="1">IF(I549="", "", OFFSET(ANS_MATRIX, INT((ROW(A547)-1)/BLOCK_SIZE), CODE(I549)-65, 1, 1))</f>
        <v>Royaume-Uni</v>
      </c>
    </row>
    <row r="550" spans="1:29" x14ac:dyDescent="0.3">
      <c r="I550" s="7" t="s">
        <v>24</v>
      </c>
      <c r="J550" s="14" t="s">
        <v>27</v>
      </c>
      <c r="K550" s="14">
        <v>4.1500000000000013E-5</v>
      </c>
      <c r="L550" s="10">
        <v>1.3528800000000001</v>
      </c>
      <c r="M550" s="11" t="s">
        <v>467</v>
      </c>
      <c r="S550" t="str">
        <f t="shared" si="16"/>
        <v/>
      </c>
      <c r="U550" t="str">
        <f t="shared" si="17"/>
        <v/>
      </c>
      <c r="AC550" t="str">
        <f ca="1">IF(I550="", "", OFFSET(ANS_MATRIX, INT((ROW(A548)-1)/BLOCK_SIZE), CODE(I550)-65, 1, 1))</f>
        <v>Royaume-Uni</v>
      </c>
    </row>
    <row r="551" spans="1:29" x14ac:dyDescent="0.3">
      <c r="I551" s="7" t="s">
        <v>24</v>
      </c>
      <c r="J551" s="14" t="s">
        <v>28</v>
      </c>
      <c r="K551" s="14">
        <v>1.225E-5</v>
      </c>
      <c r="L551" s="10">
        <v>2.5967820000000001</v>
      </c>
      <c r="M551" s="11" t="s">
        <v>468</v>
      </c>
      <c r="S551" t="str">
        <f t="shared" si="16"/>
        <v/>
      </c>
      <c r="U551" t="str">
        <f t="shared" si="17"/>
        <v/>
      </c>
      <c r="AC551" t="str">
        <f ca="1">IF(I551="", "", OFFSET(ANS_MATRIX, INT((ROW(A549)-1)/BLOCK_SIZE), CODE(I551)-65, 1, 1))</f>
        <v>Royaume-Uni</v>
      </c>
    </row>
    <row r="552" spans="1:29" x14ac:dyDescent="0.3">
      <c r="I552" s="7" t="s">
        <v>24</v>
      </c>
      <c r="J552" s="14" t="s">
        <v>30</v>
      </c>
      <c r="K552" s="14">
        <v>5.1199999999999998E-4</v>
      </c>
      <c r="L552" s="10">
        <v>1.327329</v>
      </c>
      <c r="M552" s="11" t="s">
        <v>469</v>
      </c>
      <c r="S552" t="str">
        <f t="shared" si="16"/>
        <v/>
      </c>
      <c r="U552" t="str">
        <f t="shared" si="17"/>
        <v/>
      </c>
      <c r="AC552" t="str">
        <f ca="1">IF(I552="", "", OFFSET(ANS_MATRIX, INT((ROW(A550)-1)/BLOCK_SIZE), CODE(I552)-65, 1, 1))</f>
        <v>Royaume-Uni</v>
      </c>
    </row>
    <row r="553" spans="1:29" x14ac:dyDescent="0.3">
      <c r="I553" s="7" t="s">
        <v>24</v>
      </c>
      <c r="J553" s="14" t="s">
        <v>32</v>
      </c>
      <c r="K553" s="14">
        <v>6.6400000000000009E-4</v>
      </c>
      <c r="L553" s="10">
        <v>0.84371099999999999</v>
      </c>
      <c r="M553" s="11" t="s">
        <v>470</v>
      </c>
      <c r="S553" t="str">
        <f t="shared" si="16"/>
        <v/>
      </c>
      <c r="U553" t="str">
        <f t="shared" si="17"/>
        <v/>
      </c>
      <c r="AC553" t="str">
        <f ca="1">IF(I553="", "", OFFSET(ANS_MATRIX, INT((ROW(A551)-1)/BLOCK_SIZE), CODE(I553)-65, 1, 1))</f>
        <v>Royaume-Uni</v>
      </c>
    </row>
    <row r="554" spans="1:29" x14ac:dyDescent="0.3">
      <c r="I554" s="7" t="s">
        <v>24</v>
      </c>
      <c r="J554" s="14" t="s">
        <v>34</v>
      </c>
      <c r="K554" s="14">
        <v>8.0999999999999996E-4</v>
      </c>
      <c r="L554" s="10">
        <v>0.32704899999999998</v>
      </c>
      <c r="M554" s="11" t="s">
        <v>470</v>
      </c>
      <c r="S554" t="str">
        <f t="shared" si="16"/>
        <v/>
      </c>
      <c r="U554" t="str">
        <f t="shared" si="17"/>
        <v/>
      </c>
      <c r="AC554" t="str">
        <f ca="1">IF(I554="", "", OFFSET(ANS_MATRIX, INT((ROW(A552)-1)/BLOCK_SIZE), CODE(I554)-65, 1, 1))</f>
        <v>Royaume-Uni</v>
      </c>
    </row>
    <row r="555" spans="1:29" x14ac:dyDescent="0.3">
      <c r="J555" s="14"/>
      <c r="S555" t="str">
        <f t="shared" si="16"/>
        <v/>
      </c>
      <c r="U555" t="str">
        <f t="shared" si="17"/>
        <v/>
      </c>
      <c r="AC555" t="str">
        <f ca="1">IF(I555="", "", OFFSET(ANS_MATRIX, INT((ROW(A553)-1)/BLOCK_SIZE), CODE(I555)-65, 1, 1))</f>
        <v/>
      </c>
    </row>
    <row r="556" spans="1:29" x14ac:dyDescent="0.3">
      <c r="A556">
        <v>80</v>
      </c>
      <c r="B556" t="s">
        <v>471</v>
      </c>
      <c r="I556" s="7" t="s">
        <v>24</v>
      </c>
      <c r="J556" s="14" t="s">
        <v>25</v>
      </c>
      <c r="K556" s="14">
        <v>2.0699999999999998E-3</v>
      </c>
      <c r="L556" s="10">
        <v>0.64202700000000001</v>
      </c>
      <c r="M556" s="11" t="s">
        <v>472</v>
      </c>
      <c r="S556" t="str">
        <f t="shared" si="16"/>
        <v/>
      </c>
      <c r="U556" t="str">
        <f t="shared" si="17"/>
        <v/>
      </c>
      <c r="AC556" t="str">
        <f ca="1">IF(I556="", "", OFFSET(ANS_MATRIX, INT((ROW(A554)-1)/BLOCK_SIZE), CODE(I556)-65, 1, 1))</f>
        <v>Italie</v>
      </c>
    </row>
    <row r="557" spans="1:29" x14ac:dyDescent="0.3">
      <c r="I557" s="7" t="s">
        <v>24</v>
      </c>
      <c r="J557" s="14" t="s">
        <v>27</v>
      </c>
      <c r="K557" s="14">
        <v>3.4E-5</v>
      </c>
      <c r="L557" s="10">
        <v>0.75747799999999998</v>
      </c>
      <c r="M557" s="11" t="s">
        <v>473</v>
      </c>
      <c r="S557" t="str">
        <f t="shared" si="16"/>
        <v/>
      </c>
      <c r="U557" t="str">
        <f t="shared" si="17"/>
        <v/>
      </c>
      <c r="AC557" t="str">
        <f ca="1">IF(I557="", "", OFFSET(ANS_MATRIX, INT((ROW(A555)-1)/BLOCK_SIZE), CODE(I557)-65, 1, 1))</f>
        <v>Italie</v>
      </c>
    </row>
    <row r="558" spans="1:29" x14ac:dyDescent="0.3">
      <c r="I558" s="7" t="s">
        <v>24</v>
      </c>
      <c r="J558" s="14" t="s">
        <v>28</v>
      </c>
      <c r="K558" s="14">
        <v>1.2999999999999999E-5</v>
      </c>
      <c r="L558" s="10">
        <v>2.5313720000000002</v>
      </c>
      <c r="M558" s="11" t="s">
        <v>474</v>
      </c>
      <c r="S558" t="str">
        <f t="shared" si="16"/>
        <v/>
      </c>
      <c r="U558" t="str">
        <f t="shared" si="17"/>
        <v/>
      </c>
      <c r="AC558" t="str">
        <f ca="1">IF(I558="", "", OFFSET(ANS_MATRIX, INT((ROW(A556)-1)/BLOCK_SIZE), CODE(I558)-65, 1, 1))</f>
        <v>Italie</v>
      </c>
    </row>
    <row r="559" spans="1:29" x14ac:dyDescent="0.3">
      <c r="I559" s="7" t="s">
        <v>24</v>
      </c>
      <c r="J559" s="14" t="s">
        <v>30</v>
      </c>
      <c r="K559" s="14">
        <v>5.1199999999999998E-4</v>
      </c>
      <c r="L559" s="10">
        <v>1.513906</v>
      </c>
      <c r="M559" s="11" t="s">
        <v>475</v>
      </c>
      <c r="S559" t="str">
        <f t="shared" si="16"/>
        <v/>
      </c>
      <c r="U559" t="str">
        <f t="shared" si="17"/>
        <v/>
      </c>
      <c r="AC559" t="str">
        <f ca="1">IF(I559="", "", OFFSET(ANS_MATRIX, INT((ROW(A557)-1)/BLOCK_SIZE), CODE(I559)-65, 1, 1))</f>
        <v>Italie</v>
      </c>
    </row>
    <row r="560" spans="1:29" x14ac:dyDescent="0.3">
      <c r="I560" s="7" t="s">
        <v>24</v>
      </c>
      <c r="J560" s="14" t="s">
        <v>32</v>
      </c>
      <c r="K560" s="14">
        <v>7.1199999999999996E-4</v>
      </c>
      <c r="L560" s="10">
        <v>0.35978399999999999</v>
      </c>
      <c r="M560" s="11" t="s">
        <v>476</v>
      </c>
      <c r="S560" t="str">
        <f t="shared" si="16"/>
        <v/>
      </c>
      <c r="U560" t="str">
        <f t="shared" si="17"/>
        <v/>
      </c>
      <c r="AC560" t="str">
        <f ca="1">IF(I560="", "", OFFSET(ANS_MATRIX, INT((ROW(A558)-1)/BLOCK_SIZE), CODE(I560)-65, 1, 1))</f>
        <v>Italie</v>
      </c>
    </row>
    <row r="561" spans="1:29" x14ac:dyDescent="0.3">
      <c r="I561" s="7" t="s">
        <v>24</v>
      </c>
      <c r="J561" s="14" t="s">
        <v>34</v>
      </c>
      <c r="K561" s="14">
        <v>8.5499999999999997E-4</v>
      </c>
      <c r="L561" s="10">
        <v>0.27709299999999998</v>
      </c>
      <c r="M561" s="11" t="s">
        <v>476</v>
      </c>
      <c r="S561" t="str">
        <f t="shared" si="16"/>
        <v/>
      </c>
      <c r="U561" t="str">
        <f t="shared" si="17"/>
        <v/>
      </c>
      <c r="AC561" t="str">
        <f ca="1">IF(I561="", "", OFFSET(ANS_MATRIX, INT((ROW(A559)-1)/BLOCK_SIZE), CODE(I561)-65, 1, 1))</f>
        <v>Italie</v>
      </c>
    </row>
    <row r="562" spans="1:29" x14ac:dyDescent="0.3">
      <c r="J562" s="14"/>
      <c r="S562" t="str">
        <f t="shared" si="16"/>
        <v/>
      </c>
      <c r="U562" t="str">
        <f t="shared" si="17"/>
        <v/>
      </c>
      <c r="AC562" t="str">
        <f ca="1">IF(I562="", "", OFFSET(ANS_MATRIX, INT((ROW(A560)-1)/BLOCK_SIZE), CODE(I562)-65, 1, 1))</f>
        <v/>
      </c>
    </row>
    <row r="563" spans="1:29" x14ac:dyDescent="0.3">
      <c r="A563">
        <v>81</v>
      </c>
      <c r="B563" t="s">
        <v>477</v>
      </c>
      <c r="I563" s="7" t="s">
        <v>44</v>
      </c>
      <c r="J563" s="14" t="s">
        <v>25</v>
      </c>
      <c r="K563" s="14">
        <v>2.0400000000000001E-3</v>
      </c>
      <c r="L563" s="10">
        <v>0.79123299999999996</v>
      </c>
      <c r="M563" s="11" t="s">
        <v>478</v>
      </c>
      <c r="S563" t="str">
        <f t="shared" si="16"/>
        <v/>
      </c>
      <c r="U563" t="str">
        <f t="shared" si="17"/>
        <v/>
      </c>
      <c r="AC563" t="str">
        <f ca="1">IF(I563="", "", OFFSET(ANS_MATRIX, INT((ROW(A561)-1)/BLOCK_SIZE), CODE(I563)-65, 1, 1))</f>
        <v>Pays-bas</v>
      </c>
    </row>
    <row r="564" spans="1:29" x14ac:dyDescent="0.3">
      <c r="I564" s="7" t="s">
        <v>24</v>
      </c>
      <c r="J564" s="14" t="s">
        <v>27</v>
      </c>
      <c r="K564" s="14">
        <v>3.8000000000000002E-5</v>
      </c>
      <c r="L564" s="10">
        <v>0.79699299999999995</v>
      </c>
      <c r="M564" s="11" t="s">
        <v>479</v>
      </c>
      <c r="S564" t="str">
        <f t="shared" si="16"/>
        <v/>
      </c>
      <c r="U564" t="str">
        <f t="shared" si="17"/>
        <v/>
      </c>
      <c r="AC564" t="str">
        <f ca="1">IF(I564="", "", OFFSET(ANS_MATRIX, INT((ROW(A562)-1)/BLOCK_SIZE), CODE(I564)-65, 1, 1))</f>
        <v>UK</v>
      </c>
    </row>
    <row r="565" spans="1:29" x14ac:dyDescent="0.3">
      <c r="I565" s="7" t="s">
        <v>44</v>
      </c>
      <c r="J565" s="14" t="s">
        <v>28</v>
      </c>
      <c r="K565" s="14">
        <v>1.225E-5</v>
      </c>
      <c r="L565" s="10">
        <v>2.127908000000001</v>
      </c>
      <c r="M565" s="11" t="s">
        <v>480</v>
      </c>
      <c r="S565" t="str">
        <f t="shared" si="16"/>
        <v/>
      </c>
      <c r="U565" t="str">
        <f t="shared" si="17"/>
        <v/>
      </c>
      <c r="AC565" t="str">
        <f ca="1">IF(I565="", "", OFFSET(ANS_MATRIX, INT((ROW(A563)-1)/BLOCK_SIZE), CODE(I565)-65, 1, 1))</f>
        <v>Pays-bas</v>
      </c>
    </row>
    <row r="566" spans="1:29" x14ac:dyDescent="0.3">
      <c r="I566" s="7" t="s">
        <v>44</v>
      </c>
      <c r="J566" s="14" t="s">
        <v>30</v>
      </c>
      <c r="K566" s="14">
        <v>5.04E-4</v>
      </c>
      <c r="L566" s="10">
        <v>1.1767099999999999</v>
      </c>
      <c r="M566" s="11" t="s">
        <v>481</v>
      </c>
      <c r="S566" t="str">
        <f t="shared" si="16"/>
        <v/>
      </c>
      <c r="U566" t="str">
        <f t="shared" si="17"/>
        <v/>
      </c>
      <c r="AC566" t="str">
        <f ca="1">IF(I566="", "", OFFSET(ANS_MATRIX, INT((ROW(A564)-1)/BLOCK_SIZE), CODE(I566)-65, 1, 1))</f>
        <v>Pays-bas</v>
      </c>
    </row>
    <row r="567" spans="1:29" x14ac:dyDescent="0.3">
      <c r="I567" s="7" t="s">
        <v>44</v>
      </c>
      <c r="J567" s="14" t="s">
        <v>32</v>
      </c>
      <c r="K567" s="14">
        <v>7.6800000000000002E-4</v>
      </c>
      <c r="L567" s="10">
        <v>0.55555500000000002</v>
      </c>
      <c r="M567" s="11" t="s">
        <v>481</v>
      </c>
      <c r="S567" t="str">
        <f t="shared" si="16"/>
        <v/>
      </c>
      <c r="U567" t="str">
        <f t="shared" si="17"/>
        <v/>
      </c>
      <c r="AC567" t="str">
        <f ca="1">IF(I567="", "", OFFSET(ANS_MATRIX, INT((ROW(A565)-1)/BLOCK_SIZE), CODE(I567)-65, 1, 1))</f>
        <v>Pays-bas</v>
      </c>
    </row>
    <row r="568" spans="1:29" x14ac:dyDescent="0.3">
      <c r="I568" s="7" t="s">
        <v>24</v>
      </c>
      <c r="J568" s="14" t="s">
        <v>34</v>
      </c>
      <c r="K568" s="14">
        <v>8.4000000000000003E-4</v>
      </c>
      <c r="L568" s="10">
        <v>0.43013800000000002</v>
      </c>
      <c r="M568" s="11" t="s">
        <v>482</v>
      </c>
      <c r="S568" t="str">
        <f t="shared" si="16"/>
        <v/>
      </c>
      <c r="U568" t="str">
        <f t="shared" si="17"/>
        <v/>
      </c>
      <c r="AC568" t="str">
        <f ca="1">IF(I568="", "", OFFSET(ANS_MATRIX, INT((ROW(A566)-1)/BLOCK_SIZE), CODE(I568)-65, 1, 1))</f>
        <v>UK</v>
      </c>
    </row>
    <row r="569" spans="1:29" x14ac:dyDescent="0.3">
      <c r="J569" s="14"/>
      <c r="S569" t="str">
        <f t="shared" si="16"/>
        <v/>
      </c>
      <c r="U569" t="str">
        <f t="shared" si="17"/>
        <v/>
      </c>
      <c r="AC569" t="str">
        <f ca="1">IF(I569="", "", OFFSET(ANS_MATRIX, INT((ROW(A567)-1)/BLOCK_SIZE), CODE(I569)-65, 1, 1))</f>
        <v/>
      </c>
    </row>
    <row r="570" spans="1:29" x14ac:dyDescent="0.3">
      <c r="A570">
        <v>82</v>
      </c>
      <c r="B570" t="s">
        <v>483</v>
      </c>
      <c r="I570" s="7" t="s">
        <v>24</v>
      </c>
      <c r="J570" s="14" t="s">
        <v>25</v>
      </c>
      <c r="K570" s="14">
        <v>2.31E-3</v>
      </c>
      <c r="L570" s="10">
        <v>1.1567350000000001</v>
      </c>
      <c r="M570" s="11" t="s">
        <v>484</v>
      </c>
      <c r="S570" t="str">
        <f t="shared" si="16"/>
        <v/>
      </c>
      <c r="U570" t="str">
        <f t="shared" si="17"/>
        <v/>
      </c>
      <c r="AC570" t="str">
        <f ca="1">IF(I570="", "", OFFSET(ANS_MATRIX, INT((ROW(A568)-1)/BLOCK_SIZE), CODE(I570)-65, 1, 1))</f>
        <v>Russie</v>
      </c>
    </row>
    <row r="571" spans="1:29" x14ac:dyDescent="0.3">
      <c r="I571" s="7" t="s">
        <v>24</v>
      </c>
      <c r="J571" s="14" t="s">
        <v>27</v>
      </c>
      <c r="K571" s="14">
        <v>4.2500000000000003E-5</v>
      </c>
      <c r="L571" s="10">
        <v>0.99634100000000003</v>
      </c>
      <c r="M571" s="11" t="s">
        <v>485</v>
      </c>
      <c r="S571" t="str">
        <f t="shared" si="16"/>
        <v/>
      </c>
      <c r="U571" t="str">
        <f t="shared" si="17"/>
        <v/>
      </c>
      <c r="AC571" t="str">
        <f ca="1">IF(I571="", "", OFFSET(ANS_MATRIX, INT((ROW(A569)-1)/BLOCK_SIZE), CODE(I571)-65, 1, 1))</f>
        <v>Russie</v>
      </c>
    </row>
    <row r="572" spans="1:29" x14ac:dyDescent="0.3">
      <c r="I572" s="7" t="s">
        <v>24</v>
      </c>
      <c r="J572" s="14" t="s">
        <v>28</v>
      </c>
      <c r="K572" s="14">
        <v>1.2E-5</v>
      </c>
      <c r="L572" s="10">
        <v>3.89988</v>
      </c>
      <c r="M572" s="11" t="s">
        <v>486</v>
      </c>
      <c r="S572" t="str">
        <f t="shared" si="16"/>
        <v/>
      </c>
      <c r="U572" t="str">
        <f t="shared" si="17"/>
        <v/>
      </c>
      <c r="AC572" t="str">
        <f ca="1">IF(I572="", "", OFFSET(ANS_MATRIX, INT((ROW(A570)-1)/BLOCK_SIZE), CODE(I572)-65, 1, 1))</f>
        <v>Russie</v>
      </c>
    </row>
    <row r="573" spans="1:29" x14ac:dyDescent="0.3">
      <c r="I573" s="7" t="s">
        <v>44</v>
      </c>
      <c r="J573" s="14" t="s">
        <v>30</v>
      </c>
      <c r="K573" s="14">
        <v>4.8000000000000001E-4</v>
      </c>
      <c r="L573" s="10">
        <v>1.1956469999999999</v>
      </c>
      <c r="M573" s="11" t="s">
        <v>487</v>
      </c>
      <c r="S573" t="str">
        <f t="shared" si="16"/>
        <v/>
      </c>
      <c r="U573" t="str">
        <f t="shared" si="17"/>
        <v/>
      </c>
      <c r="AC573" t="str">
        <f ca="1">IF(I573="", "", OFFSET(ANS_MATRIX, INT((ROW(A571)-1)/BLOCK_SIZE), CODE(I573)-65, 1, 1))</f>
        <v>Irlande</v>
      </c>
    </row>
    <row r="574" spans="1:29" x14ac:dyDescent="0.3">
      <c r="I574" s="7" t="s">
        <v>24</v>
      </c>
      <c r="J574" s="14" t="s">
        <v>32</v>
      </c>
      <c r="K574" s="14">
        <v>3.3119999999999998E-3</v>
      </c>
      <c r="L574" s="10">
        <v>2.9984440000000001</v>
      </c>
      <c r="M574" s="11" t="s">
        <v>488</v>
      </c>
      <c r="S574" t="str">
        <f t="shared" si="16"/>
        <v/>
      </c>
      <c r="U574" t="str">
        <f t="shared" si="17"/>
        <v/>
      </c>
      <c r="AC574" t="str">
        <f ca="1">IF(I574="", "", OFFSET(ANS_MATRIX, INT((ROW(A572)-1)/BLOCK_SIZE), CODE(I574)-65, 1, 1))</f>
        <v>Russie</v>
      </c>
    </row>
    <row r="575" spans="1:29" x14ac:dyDescent="0.3">
      <c r="I575" s="7" t="s">
        <v>24</v>
      </c>
      <c r="J575" s="14" t="s">
        <v>34</v>
      </c>
      <c r="K575" s="14">
        <v>7.9500000000000003E-4</v>
      </c>
      <c r="L575" s="10">
        <v>0.49091499999999999</v>
      </c>
      <c r="M575" s="11" t="s">
        <v>489</v>
      </c>
      <c r="S575" t="str">
        <f t="shared" si="16"/>
        <v/>
      </c>
      <c r="U575" t="str">
        <f t="shared" si="17"/>
        <v/>
      </c>
      <c r="AC575" t="str">
        <f ca="1">IF(I575="", "", OFFSET(ANS_MATRIX, INT((ROW(A573)-1)/BLOCK_SIZE), CODE(I575)-65, 1, 1))</f>
        <v>Russie</v>
      </c>
    </row>
    <row r="576" spans="1:29" x14ac:dyDescent="0.3">
      <c r="J576" s="14"/>
      <c r="S576" t="str">
        <f t="shared" si="16"/>
        <v/>
      </c>
      <c r="U576" t="str">
        <f t="shared" si="17"/>
        <v/>
      </c>
      <c r="AC576" t="str">
        <f ca="1">IF(I576="", "", OFFSET(ANS_MATRIX, INT((ROW(A574)-1)/BLOCK_SIZE), CODE(I576)-65, 1, 1))</f>
        <v/>
      </c>
    </row>
    <row r="577" spans="1:29" x14ac:dyDescent="0.3">
      <c r="A577">
        <v>83</v>
      </c>
      <c r="B577" t="s">
        <v>490</v>
      </c>
      <c r="I577" s="7" t="s">
        <v>44</v>
      </c>
      <c r="J577" s="14" t="s">
        <v>25</v>
      </c>
      <c r="K577" s="14">
        <v>2.16E-3</v>
      </c>
      <c r="L577" s="10">
        <v>0.83563299999999996</v>
      </c>
      <c r="M577" s="11" t="s">
        <v>491</v>
      </c>
      <c r="S577" t="str">
        <f t="shared" si="16"/>
        <v/>
      </c>
      <c r="U577" t="str">
        <f t="shared" si="17"/>
        <v/>
      </c>
      <c r="AC577" t="str">
        <f ca="1">IF(I577="", "", OFFSET(ANS_MATRIX, INT((ROW(A575)-1)/BLOCK_SIZE), CODE(I577)-65, 1, 1))</f>
        <v>France</v>
      </c>
    </row>
    <row r="578" spans="1:29" x14ac:dyDescent="0.3">
      <c r="I578" s="7" t="s">
        <v>44</v>
      </c>
      <c r="J578" s="14" t="s">
        <v>27</v>
      </c>
      <c r="K578" s="14">
        <v>3.2499999999999997E-5</v>
      </c>
      <c r="L578" s="10">
        <v>1.311301</v>
      </c>
      <c r="M578" s="11" t="s">
        <v>492</v>
      </c>
      <c r="S578" t="str">
        <f t="shared" si="16"/>
        <v/>
      </c>
      <c r="U578" t="str">
        <f t="shared" si="17"/>
        <v/>
      </c>
      <c r="AC578" t="str">
        <f ca="1">IF(I578="", "", OFFSET(ANS_MATRIX, INT((ROW(A576)-1)/BLOCK_SIZE), CODE(I578)-65, 1, 1))</f>
        <v>France</v>
      </c>
    </row>
    <row r="579" spans="1:29" x14ac:dyDescent="0.3">
      <c r="I579" s="7" t="s">
        <v>24</v>
      </c>
      <c r="J579" s="14" t="s">
        <v>28</v>
      </c>
      <c r="K579" s="14">
        <v>1.225E-5</v>
      </c>
      <c r="L579" s="10">
        <v>4.3128739999999999</v>
      </c>
      <c r="M579" s="11" t="s">
        <v>493</v>
      </c>
      <c r="S579" t="str">
        <f t="shared" ref="S579:S642" si="18">IF(R579="", "", IF(R579="[]", 0, LEN(R579)-LEN(SUBSTITUTE(R579,",",""))+1))</f>
        <v/>
      </c>
      <c r="U579" t="str">
        <f t="shared" ref="U579:U642" si="19">IF(T579="", "", IF(T579="[]", 0, LEN(T579)-LEN(SUBSTITUTE(T579,",",""))+1))</f>
        <v/>
      </c>
      <c r="AC579" t="str">
        <f ca="1">IF(I579="", "", OFFSET(ANS_MATRIX, INT((ROW(A577)-1)/BLOCK_SIZE), CODE(I579)-65, 1, 1))</f>
        <v>Italie-UK</v>
      </c>
    </row>
    <row r="580" spans="1:29" x14ac:dyDescent="0.3">
      <c r="I580" s="7" t="s">
        <v>44</v>
      </c>
      <c r="J580" s="14" t="s">
        <v>30</v>
      </c>
      <c r="K580" s="14">
        <v>4.8799999999999999E-4</v>
      </c>
      <c r="L580" s="10">
        <v>1.320497</v>
      </c>
      <c r="M580" s="11" t="s">
        <v>494</v>
      </c>
      <c r="S580" t="str">
        <f t="shared" si="18"/>
        <v/>
      </c>
      <c r="U580" t="str">
        <f t="shared" si="19"/>
        <v/>
      </c>
      <c r="AC580" t="str">
        <f ca="1">IF(I580="", "", OFFSET(ANS_MATRIX, INT((ROW(A578)-1)/BLOCK_SIZE), CODE(I580)-65, 1, 1))</f>
        <v>France</v>
      </c>
    </row>
    <row r="581" spans="1:29" x14ac:dyDescent="0.3">
      <c r="I581" s="7" t="s">
        <v>44</v>
      </c>
      <c r="J581" s="14" t="s">
        <v>32</v>
      </c>
      <c r="K581" s="14">
        <v>6.3199999999999997E-4</v>
      </c>
      <c r="L581" s="10">
        <v>0.48279</v>
      </c>
      <c r="M581" s="11" t="s">
        <v>495</v>
      </c>
      <c r="S581" t="str">
        <f t="shared" si="18"/>
        <v/>
      </c>
      <c r="U581" t="str">
        <f t="shared" si="19"/>
        <v/>
      </c>
      <c r="AC581" t="str">
        <f ca="1">IF(I581="", "", OFFSET(ANS_MATRIX, INT((ROW(A579)-1)/BLOCK_SIZE), CODE(I581)-65, 1, 1))</f>
        <v>France</v>
      </c>
    </row>
    <row r="582" spans="1:29" x14ac:dyDescent="0.3">
      <c r="I582" s="7" t="s">
        <v>44</v>
      </c>
      <c r="J582" s="14" t="s">
        <v>34</v>
      </c>
      <c r="K582" s="14">
        <v>8.0999999999999996E-4</v>
      </c>
      <c r="L582" s="10">
        <v>0.35205799999999998</v>
      </c>
      <c r="M582" s="11" t="s">
        <v>495</v>
      </c>
      <c r="S582" t="str">
        <f t="shared" si="18"/>
        <v/>
      </c>
      <c r="U582" t="str">
        <f t="shared" si="19"/>
        <v/>
      </c>
      <c r="AC582" t="str">
        <f ca="1">IF(I582="", "", OFFSET(ANS_MATRIX, INT((ROW(A580)-1)/BLOCK_SIZE), CODE(I582)-65, 1, 1))</f>
        <v>France</v>
      </c>
    </row>
    <row r="583" spans="1:29" x14ac:dyDescent="0.3">
      <c r="J583" s="14"/>
      <c r="S583" t="str">
        <f t="shared" si="18"/>
        <v/>
      </c>
      <c r="U583" t="str">
        <f t="shared" si="19"/>
        <v/>
      </c>
      <c r="AC583" t="str">
        <f ca="1">IF(I583="", "", OFFSET(ANS_MATRIX, INT((ROW(A581)-1)/BLOCK_SIZE), CODE(I583)-65, 1, 1))</f>
        <v/>
      </c>
    </row>
    <row r="584" spans="1:29" x14ac:dyDescent="0.3">
      <c r="A584">
        <v>84</v>
      </c>
      <c r="B584" t="s">
        <v>496</v>
      </c>
      <c r="I584" s="7" t="s">
        <v>24</v>
      </c>
      <c r="J584" s="14" t="s">
        <v>25</v>
      </c>
      <c r="K584" s="14">
        <v>1.74E-3</v>
      </c>
      <c r="L584" s="10">
        <v>0.59656699999999996</v>
      </c>
      <c r="M584" s="11" t="s">
        <v>497</v>
      </c>
      <c r="S584" t="str">
        <f t="shared" si="18"/>
        <v/>
      </c>
      <c r="U584" t="str">
        <f t="shared" si="19"/>
        <v/>
      </c>
      <c r="AC584" t="str">
        <f ca="1">IF(I584="", "", OFFSET(ANS_MATRIX, INT((ROW(A582)-1)/BLOCK_SIZE), CODE(I584)-65, 1, 1))</f>
        <v>Espagne</v>
      </c>
    </row>
    <row r="585" spans="1:29" x14ac:dyDescent="0.3">
      <c r="I585" s="7" t="s">
        <v>24</v>
      </c>
      <c r="J585" s="14" t="s">
        <v>27</v>
      </c>
      <c r="K585" s="14">
        <v>2.8500000000000002E-5</v>
      </c>
      <c r="L585" s="10">
        <v>0.58875999999999995</v>
      </c>
      <c r="M585" s="11" t="s">
        <v>498</v>
      </c>
      <c r="S585" t="str">
        <f t="shared" si="18"/>
        <v/>
      </c>
      <c r="U585" t="str">
        <f t="shared" si="19"/>
        <v/>
      </c>
      <c r="AC585" t="str">
        <f ca="1">IF(I585="", "", OFFSET(ANS_MATRIX, INT((ROW(A583)-1)/BLOCK_SIZE), CODE(I585)-65, 1, 1))</f>
        <v>Espagne</v>
      </c>
    </row>
    <row r="586" spans="1:29" x14ac:dyDescent="0.3">
      <c r="I586" s="7" t="s">
        <v>24</v>
      </c>
      <c r="J586" s="14" t="s">
        <v>28</v>
      </c>
      <c r="K586" s="14">
        <v>1.075E-5</v>
      </c>
      <c r="L586" s="10">
        <v>3.62642</v>
      </c>
      <c r="M586" s="11" t="s">
        <v>499</v>
      </c>
      <c r="S586" t="str">
        <f t="shared" si="18"/>
        <v/>
      </c>
      <c r="U586" t="str">
        <f t="shared" si="19"/>
        <v/>
      </c>
      <c r="AC586" t="str">
        <f ca="1">IF(I586="", "", OFFSET(ANS_MATRIX, INT((ROW(A584)-1)/BLOCK_SIZE), CODE(I586)-65, 1, 1))</f>
        <v>Espagne</v>
      </c>
    </row>
    <row r="587" spans="1:29" x14ac:dyDescent="0.3">
      <c r="I587" s="7" t="s">
        <v>24</v>
      </c>
      <c r="J587" s="14" t="s">
        <v>30</v>
      </c>
      <c r="K587" s="14">
        <v>4.4799999999999988E-4</v>
      </c>
      <c r="L587" s="10">
        <v>1.3573170000000001</v>
      </c>
      <c r="M587" s="11" t="s">
        <v>500</v>
      </c>
      <c r="S587" t="str">
        <f t="shared" si="18"/>
        <v/>
      </c>
      <c r="U587" t="str">
        <f t="shared" si="19"/>
        <v/>
      </c>
      <c r="AC587" t="str">
        <f ca="1">IF(I587="", "", OFFSET(ANS_MATRIX, INT((ROW(A585)-1)/BLOCK_SIZE), CODE(I587)-65, 1, 1))</f>
        <v>Espagne</v>
      </c>
    </row>
    <row r="588" spans="1:29" x14ac:dyDescent="0.3">
      <c r="I588" s="7" t="s">
        <v>24</v>
      </c>
      <c r="J588" s="14" t="s">
        <v>32</v>
      </c>
      <c r="K588" s="14">
        <v>6.3999999999999994E-4</v>
      </c>
      <c r="L588" s="10">
        <v>0.45363199999999998</v>
      </c>
      <c r="M588" s="11" t="s">
        <v>501</v>
      </c>
      <c r="S588" t="str">
        <f t="shared" si="18"/>
        <v/>
      </c>
      <c r="U588" t="str">
        <f t="shared" si="19"/>
        <v/>
      </c>
      <c r="AC588" t="str">
        <f ca="1">IF(I588="", "", OFFSET(ANS_MATRIX, INT((ROW(A586)-1)/BLOCK_SIZE), CODE(I588)-65, 1, 1))</f>
        <v>Espagne</v>
      </c>
    </row>
    <row r="589" spans="1:29" x14ac:dyDescent="0.3">
      <c r="I589" s="7" t="s">
        <v>44</v>
      </c>
      <c r="J589" s="14" t="s">
        <v>34</v>
      </c>
      <c r="K589" s="14">
        <v>6.8999999999999997E-4</v>
      </c>
      <c r="L589" s="10">
        <v>0.35733799999999999</v>
      </c>
      <c r="M589" s="11" t="s">
        <v>501</v>
      </c>
      <c r="S589" t="str">
        <f t="shared" si="18"/>
        <v/>
      </c>
      <c r="U589" t="str">
        <f t="shared" si="19"/>
        <v/>
      </c>
      <c r="AC589" t="str">
        <f ca="1">IF(I589="", "", OFFSET(ANS_MATRIX, INT((ROW(A587)-1)/BLOCK_SIZE), CODE(I589)-65, 1, 1))</f>
        <v>UK</v>
      </c>
    </row>
    <row r="590" spans="1:29" x14ac:dyDescent="0.3">
      <c r="J590" s="14"/>
      <c r="S590" t="str">
        <f t="shared" si="18"/>
        <v/>
      </c>
      <c r="U590" t="str">
        <f t="shared" si="19"/>
        <v/>
      </c>
      <c r="AC590" t="str">
        <f ca="1">IF(I590="", "", OFFSET(ANS_MATRIX, INT((ROW(A588)-1)/BLOCK_SIZE), CODE(I590)-65, 1, 1))</f>
        <v/>
      </c>
    </row>
    <row r="591" spans="1:29" x14ac:dyDescent="0.3">
      <c r="A591">
        <v>85</v>
      </c>
      <c r="B591" t="s">
        <v>502</v>
      </c>
      <c r="I591" s="7" t="s">
        <v>24</v>
      </c>
      <c r="J591" s="14" t="s">
        <v>25</v>
      </c>
      <c r="K591" s="14">
        <v>2.2200000000000002E-3</v>
      </c>
      <c r="L591" s="10">
        <v>0.69685299999999994</v>
      </c>
      <c r="M591" s="11" t="s">
        <v>503</v>
      </c>
      <c r="S591" t="str">
        <f t="shared" si="18"/>
        <v/>
      </c>
      <c r="U591" t="str">
        <f t="shared" si="19"/>
        <v/>
      </c>
      <c r="AC591" t="str">
        <f ca="1">IF(I591="", "", OFFSET(ANS_MATRIX, INT((ROW(A589)-1)/BLOCK_SIZE), CODE(I591)-65, 1, 1))</f>
        <v>Italie</v>
      </c>
    </row>
    <row r="592" spans="1:29" x14ac:dyDescent="0.3">
      <c r="I592" s="7" t="s">
        <v>24</v>
      </c>
      <c r="J592" s="14" t="s">
        <v>27</v>
      </c>
      <c r="K592" s="14">
        <v>3.3500000000000001E-5</v>
      </c>
      <c r="L592" s="10">
        <v>0.57084599999999996</v>
      </c>
      <c r="M592" s="11" t="s">
        <v>503</v>
      </c>
      <c r="S592" t="str">
        <f t="shared" si="18"/>
        <v/>
      </c>
      <c r="U592" t="str">
        <f t="shared" si="19"/>
        <v/>
      </c>
      <c r="AC592" t="str">
        <f ca="1">IF(I592="", "", OFFSET(ANS_MATRIX, INT((ROW(A590)-1)/BLOCK_SIZE), CODE(I592)-65, 1, 1))</f>
        <v>Italie</v>
      </c>
    </row>
    <row r="593" spans="1:29" x14ac:dyDescent="0.3">
      <c r="I593" s="7" t="s">
        <v>44</v>
      </c>
      <c r="J593" s="14" t="s">
        <v>28</v>
      </c>
      <c r="K593" s="14">
        <v>1.1749999999999999E-5</v>
      </c>
      <c r="L593" s="10">
        <v>3.7536580000000002</v>
      </c>
      <c r="M593" s="11" t="s">
        <v>504</v>
      </c>
      <c r="S593" t="str">
        <f t="shared" si="18"/>
        <v/>
      </c>
      <c r="U593" t="str">
        <f t="shared" si="19"/>
        <v/>
      </c>
      <c r="AC593" t="str">
        <f ca="1">IF(I593="", "", OFFSET(ANS_MATRIX, INT((ROW(A591)-1)/BLOCK_SIZE), CODE(I593)-65, 1, 1))</f>
        <v>Espagne</v>
      </c>
    </row>
    <row r="594" spans="1:29" x14ac:dyDescent="0.3">
      <c r="I594" s="7" t="s">
        <v>44</v>
      </c>
      <c r="J594" s="14" t="s">
        <v>30</v>
      </c>
      <c r="K594" s="14">
        <v>5.04E-4</v>
      </c>
      <c r="L594" s="10">
        <v>1.271857</v>
      </c>
      <c r="M594" s="11" t="s">
        <v>505</v>
      </c>
      <c r="S594" t="str">
        <f t="shared" si="18"/>
        <v/>
      </c>
      <c r="U594" t="str">
        <f t="shared" si="19"/>
        <v/>
      </c>
      <c r="AC594" t="str">
        <f ca="1">IF(I594="", "", OFFSET(ANS_MATRIX, INT((ROW(A592)-1)/BLOCK_SIZE), CODE(I594)-65, 1, 1))</f>
        <v>Espagne</v>
      </c>
    </row>
    <row r="595" spans="1:29" x14ac:dyDescent="0.3">
      <c r="I595" s="7" t="s">
        <v>24</v>
      </c>
      <c r="J595" s="14" t="s">
        <v>32</v>
      </c>
      <c r="K595" s="14">
        <v>3.3600000000000001E-3</v>
      </c>
      <c r="L595" s="10">
        <v>3.0788579999999999</v>
      </c>
      <c r="M595" s="11" t="s">
        <v>506</v>
      </c>
      <c r="S595" t="str">
        <f t="shared" si="18"/>
        <v/>
      </c>
      <c r="U595" t="str">
        <f t="shared" si="19"/>
        <v/>
      </c>
      <c r="AC595" t="str">
        <f ca="1">IF(I595="", "", OFFSET(ANS_MATRIX, INT((ROW(A593)-1)/BLOCK_SIZE), CODE(I595)-65, 1, 1))</f>
        <v>Italie</v>
      </c>
    </row>
    <row r="596" spans="1:29" x14ac:dyDescent="0.3">
      <c r="I596" s="7" t="s">
        <v>44</v>
      </c>
      <c r="J596" s="14" t="s">
        <v>34</v>
      </c>
      <c r="K596" s="14">
        <v>8.4000000000000003E-4</v>
      </c>
      <c r="L596" s="10">
        <v>0.54522999999999999</v>
      </c>
      <c r="M596" s="11" t="s">
        <v>507</v>
      </c>
      <c r="S596" t="str">
        <f t="shared" si="18"/>
        <v/>
      </c>
      <c r="U596" t="str">
        <f t="shared" si="19"/>
        <v/>
      </c>
      <c r="AC596" t="str">
        <f ca="1">IF(I596="", "", OFFSET(ANS_MATRIX, INT((ROW(A594)-1)/BLOCK_SIZE), CODE(I596)-65, 1, 1))</f>
        <v>Espagne</v>
      </c>
    </row>
    <row r="597" spans="1:29" x14ac:dyDescent="0.3">
      <c r="J597" s="14"/>
      <c r="S597" t="str">
        <f t="shared" si="18"/>
        <v/>
      </c>
      <c r="U597" t="str">
        <f t="shared" si="19"/>
        <v/>
      </c>
      <c r="AC597" t="str">
        <f ca="1">IF(I597="", "", OFFSET(ANS_MATRIX, INT((ROW(A595)-1)/BLOCK_SIZE), CODE(I597)-65, 1, 1))</f>
        <v/>
      </c>
    </row>
    <row r="598" spans="1:29" x14ac:dyDescent="0.3">
      <c r="A598">
        <v>86</v>
      </c>
      <c r="B598" t="s">
        <v>508</v>
      </c>
      <c r="I598" s="7" t="s">
        <v>24</v>
      </c>
      <c r="J598" s="14" t="s">
        <v>25</v>
      </c>
      <c r="K598" s="14">
        <v>2.2200000000000002E-3</v>
      </c>
      <c r="L598" s="10">
        <v>0.73267000000000004</v>
      </c>
      <c r="M598" s="11" t="s">
        <v>509</v>
      </c>
      <c r="S598" t="str">
        <f t="shared" si="18"/>
        <v/>
      </c>
      <c r="U598" t="str">
        <f t="shared" si="19"/>
        <v/>
      </c>
      <c r="AC598" t="str">
        <f ca="1">IF(I598="", "", OFFSET(ANS_MATRIX, INT((ROW(A596)-1)/BLOCK_SIZE), CODE(I598)-65, 1, 1))</f>
        <v>Pays-bas</v>
      </c>
    </row>
    <row r="599" spans="1:29" x14ac:dyDescent="0.3">
      <c r="I599" s="7" t="s">
        <v>44</v>
      </c>
      <c r="J599" s="14" t="s">
        <v>27</v>
      </c>
      <c r="K599" s="14">
        <v>3.65E-5</v>
      </c>
      <c r="L599" s="10">
        <v>1.064864</v>
      </c>
      <c r="M599" s="11" t="s">
        <v>510</v>
      </c>
      <c r="S599" t="str">
        <f t="shared" si="18"/>
        <v/>
      </c>
      <c r="U599" t="str">
        <f t="shared" si="19"/>
        <v/>
      </c>
      <c r="AC599" t="str">
        <f ca="1">IF(I599="", "", OFFSET(ANS_MATRIX, INT((ROW(A597)-1)/BLOCK_SIZE), CODE(I599)-65, 1, 1))</f>
        <v>UK</v>
      </c>
    </row>
    <row r="600" spans="1:29" x14ac:dyDescent="0.3">
      <c r="I600" s="7" t="s">
        <v>24</v>
      </c>
      <c r="J600" s="14" t="s">
        <v>28</v>
      </c>
      <c r="K600" s="14">
        <v>1.4E-5</v>
      </c>
      <c r="L600" s="10">
        <v>3.6117759999999999</v>
      </c>
      <c r="M600" s="11" t="s">
        <v>511</v>
      </c>
      <c r="S600" t="str">
        <f t="shared" si="18"/>
        <v/>
      </c>
      <c r="U600" t="str">
        <f t="shared" si="19"/>
        <v/>
      </c>
      <c r="AC600" t="str">
        <f ca="1">IF(I600="", "", OFFSET(ANS_MATRIX, INT((ROW(A598)-1)/BLOCK_SIZE), CODE(I600)-65, 1, 1))</f>
        <v>Pays-bas</v>
      </c>
    </row>
    <row r="601" spans="1:29" x14ac:dyDescent="0.3">
      <c r="I601" s="7" t="s">
        <v>44</v>
      </c>
      <c r="J601" s="14" t="s">
        <v>30</v>
      </c>
      <c r="K601" s="14">
        <v>5.5199999999999997E-4</v>
      </c>
      <c r="L601" s="10">
        <v>1.0159990000000001</v>
      </c>
      <c r="M601" s="11" t="s">
        <v>512</v>
      </c>
      <c r="S601" t="str">
        <f t="shared" si="18"/>
        <v/>
      </c>
      <c r="U601" t="str">
        <f t="shared" si="19"/>
        <v/>
      </c>
      <c r="AC601" t="str">
        <f ca="1">IF(I601="", "", OFFSET(ANS_MATRIX, INT((ROW(A599)-1)/BLOCK_SIZE), CODE(I601)-65, 1, 1))</f>
        <v>UK</v>
      </c>
    </row>
    <row r="602" spans="1:29" x14ac:dyDescent="0.3">
      <c r="I602" s="7" t="s">
        <v>24</v>
      </c>
      <c r="J602" s="14" t="s">
        <v>32</v>
      </c>
      <c r="K602" s="14">
        <v>7.8399999999999997E-4</v>
      </c>
      <c r="L602" s="10">
        <v>0.46826200000000001</v>
      </c>
      <c r="M602" s="11" t="s">
        <v>513</v>
      </c>
      <c r="S602" t="str">
        <f t="shared" si="18"/>
        <v/>
      </c>
      <c r="U602" t="str">
        <f t="shared" si="19"/>
        <v/>
      </c>
      <c r="AC602" t="str">
        <f ca="1">IF(I602="", "", OFFSET(ANS_MATRIX, INT((ROW(A600)-1)/BLOCK_SIZE), CODE(I602)-65, 1, 1))</f>
        <v>Pays-bas</v>
      </c>
    </row>
    <row r="603" spans="1:29" x14ac:dyDescent="0.3">
      <c r="I603" s="7" t="s">
        <v>24</v>
      </c>
      <c r="J603" s="14" t="s">
        <v>34</v>
      </c>
      <c r="K603" s="14">
        <v>9.2999999999999995E-4</v>
      </c>
      <c r="L603" s="10">
        <v>0.28740399999999999</v>
      </c>
      <c r="M603" s="11" t="s">
        <v>513</v>
      </c>
      <c r="S603" t="str">
        <f t="shared" si="18"/>
        <v/>
      </c>
      <c r="U603" t="str">
        <f t="shared" si="19"/>
        <v/>
      </c>
      <c r="AC603" t="str">
        <f ca="1">IF(I603="", "", OFFSET(ANS_MATRIX, INT((ROW(A601)-1)/BLOCK_SIZE), CODE(I603)-65, 1, 1))</f>
        <v>Pays-bas</v>
      </c>
    </row>
    <row r="604" spans="1:29" x14ac:dyDescent="0.3">
      <c r="J604" s="14"/>
      <c r="S604" t="str">
        <f t="shared" si="18"/>
        <v/>
      </c>
      <c r="U604" t="str">
        <f t="shared" si="19"/>
        <v/>
      </c>
      <c r="AC604" t="str">
        <f ca="1">IF(I604="", "", OFFSET(ANS_MATRIX, INT((ROW(A602)-1)/BLOCK_SIZE), CODE(I604)-65, 1, 1))</f>
        <v/>
      </c>
    </row>
    <row r="605" spans="1:29" x14ac:dyDescent="0.3">
      <c r="A605">
        <v>87</v>
      </c>
      <c r="B605" t="s">
        <v>514</v>
      </c>
      <c r="I605" s="7" t="s">
        <v>24</v>
      </c>
      <c r="J605" s="14" t="s">
        <v>25</v>
      </c>
      <c r="K605" s="14">
        <v>2.3999999999999998E-3</v>
      </c>
      <c r="L605" s="10">
        <v>1.1265780000000001</v>
      </c>
      <c r="M605" s="11" t="s">
        <v>515</v>
      </c>
      <c r="S605" t="str">
        <f t="shared" si="18"/>
        <v/>
      </c>
      <c r="U605" t="str">
        <f t="shared" si="19"/>
        <v/>
      </c>
      <c r="AC605" t="str">
        <f ca="1">IF(I605="", "", OFFSET(ANS_MATRIX, INT((ROW(A603)-1)/BLOCK_SIZE), CODE(I605)-65, 1, 1))</f>
        <v>Espagne</v>
      </c>
    </row>
    <row r="606" spans="1:29" x14ac:dyDescent="0.3">
      <c r="I606" s="7" t="s">
        <v>24</v>
      </c>
      <c r="J606" s="14" t="s">
        <v>27</v>
      </c>
      <c r="K606" s="14">
        <v>4.35E-5</v>
      </c>
      <c r="L606" s="10">
        <v>1.0850880000000001</v>
      </c>
      <c r="M606" s="11" t="s">
        <v>516</v>
      </c>
      <c r="S606" t="str">
        <f t="shared" si="18"/>
        <v/>
      </c>
      <c r="U606" t="str">
        <f t="shared" si="19"/>
        <v/>
      </c>
      <c r="AC606" t="str">
        <f ca="1">IF(I606="", "", OFFSET(ANS_MATRIX, INT((ROW(A604)-1)/BLOCK_SIZE), CODE(I606)-65, 1, 1))</f>
        <v>Espagne</v>
      </c>
    </row>
    <row r="607" spans="1:29" x14ac:dyDescent="0.3">
      <c r="I607" s="7" t="s">
        <v>24</v>
      </c>
      <c r="J607" s="14" t="s">
        <v>28</v>
      </c>
      <c r="K607" s="14">
        <v>1.2999999999999999E-5</v>
      </c>
      <c r="L607" s="10">
        <v>3.619675</v>
      </c>
      <c r="M607" s="11" t="s">
        <v>517</v>
      </c>
      <c r="S607" t="str">
        <f t="shared" si="18"/>
        <v/>
      </c>
      <c r="U607" t="str">
        <f t="shared" si="19"/>
        <v/>
      </c>
      <c r="AC607" t="str">
        <f ca="1">IF(I607="", "", OFFSET(ANS_MATRIX, INT((ROW(A605)-1)/BLOCK_SIZE), CODE(I607)-65, 1, 1))</f>
        <v>Espagne</v>
      </c>
    </row>
    <row r="608" spans="1:29" x14ac:dyDescent="0.3">
      <c r="I608" s="7" t="s">
        <v>24</v>
      </c>
      <c r="J608" s="14" t="s">
        <v>30</v>
      </c>
      <c r="K608" s="14">
        <v>5.44E-4</v>
      </c>
      <c r="L608" s="10">
        <v>1.0936170000000001</v>
      </c>
      <c r="M608" s="11" t="s">
        <v>518</v>
      </c>
      <c r="S608" t="str">
        <f t="shared" si="18"/>
        <v/>
      </c>
      <c r="U608" t="str">
        <f t="shared" si="19"/>
        <v/>
      </c>
      <c r="AC608" t="str">
        <f ca="1">IF(I608="", "", OFFSET(ANS_MATRIX, INT((ROW(A606)-1)/BLOCK_SIZE), CODE(I608)-65, 1, 1))</f>
        <v>Espagne</v>
      </c>
    </row>
    <row r="609" spans="1:29" x14ac:dyDescent="0.3">
      <c r="I609" s="7" t="s">
        <v>24</v>
      </c>
      <c r="J609" s="14" t="s">
        <v>32</v>
      </c>
      <c r="K609" s="14">
        <v>6.96E-4</v>
      </c>
      <c r="L609" s="10">
        <v>0.38875999999999999</v>
      </c>
      <c r="M609" s="11" t="s">
        <v>519</v>
      </c>
      <c r="S609" t="str">
        <f t="shared" si="18"/>
        <v/>
      </c>
      <c r="U609" t="str">
        <f t="shared" si="19"/>
        <v/>
      </c>
      <c r="AC609" t="str">
        <f ca="1">IF(I609="", "", OFFSET(ANS_MATRIX, INT((ROW(A607)-1)/BLOCK_SIZE), CODE(I609)-65, 1, 1))</f>
        <v>Espagne</v>
      </c>
    </row>
    <row r="610" spans="1:29" x14ac:dyDescent="0.3">
      <c r="I610" s="7" t="s">
        <v>24</v>
      </c>
      <c r="J610" s="14" t="s">
        <v>34</v>
      </c>
      <c r="K610" s="14">
        <v>8.7000000000000001E-4</v>
      </c>
      <c r="L610" s="10">
        <v>0.23996100000000001</v>
      </c>
      <c r="M610" s="11" t="s">
        <v>519</v>
      </c>
      <c r="S610" t="str">
        <f t="shared" si="18"/>
        <v/>
      </c>
      <c r="U610" t="str">
        <f t="shared" si="19"/>
        <v/>
      </c>
      <c r="AC610" t="str">
        <f ca="1">IF(I610="", "", OFFSET(ANS_MATRIX, INT((ROW(A608)-1)/BLOCK_SIZE), CODE(I610)-65, 1, 1))</f>
        <v>Espagne</v>
      </c>
    </row>
    <row r="611" spans="1:29" x14ac:dyDescent="0.3">
      <c r="J611" s="14"/>
      <c r="S611" t="str">
        <f t="shared" si="18"/>
        <v/>
      </c>
      <c r="U611" t="str">
        <f t="shared" si="19"/>
        <v/>
      </c>
      <c r="AC611" t="str">
        <f ca="1">IF(I611="", "", OFFSET(ANS_MATRIX, INT((ROW(A609)-1)/BLOCK_SIZE), CODE(I611)-65, 1, 1))</f>
        <v/>
      </c>
    </row>
    <row r="612" spans="1:29" x14ac:dyDescent="0.3">
      <c r="A612">
        <v>88</v>
      </c>
      <c r="B612" t="s">
        <v>520</v>
      </c>
      <c r="I612" s="7" t="s">
        <v>24</v>
      </c>
      <c r="J612" s="14" t="s">
        <v>25</v>
      </c>
      <c r="K612" s="14">
        <v>2.0699999999999998E-3</v>
      </c>
      <c r="L612" s="10">
        <v>0.84365999999999997</v>
      </c>
      <c r="M612" s="11" t="s">
        <v>521</v>
      </c>
      <c r="S612" t="str">
        <f t="shared" si="18"/>
        <v/>
      </c>
      <c r="U612" t="str">
        <f t="shared" si="19"/>
        <v/>
      </c>
      <c r="AC612" t="str">
        <f ca="1">IF(I612="", "", OFFSET(ANS_MATRIX, INT((ROW(A610)-1)/BLOCK_SIZE), CODE(I612)-65, 1, 1))</f>
        <v>Portugal</v>
      </c>
    </row>
    <row r="613" spans="1:29" x14ac:dyDescent="0.3">
      <c r="I613" s="7" t="s">
        <v>24</v>
      </c>
      <c r="J613" s="14" t="s">
        <v>27</v>
      </c>
      <c r="K613" s="14">
        <v>4.3000000000000002E-5</v>
      </c>
      <c r="L613" s="10">
        <v>1.099356</v>
      </c>
      <c r="M613" s="11" t="s">
        <v>522</v>
      </c>
      <c r="S613" t="str">
        <f t="shared" si="18"/>
        <v/>
      </c>
      <c r="U613" t="str">
        <f t="shared" si="19"/>
        <v/>
      </c>
      <c r="AC613" t="str">
        <f ca="1">IF(I613="", "", OFFSET(ANS_MATRIX, INT((ROW(A611)-1)/BLOCK_SIZE), CODE(I613)-65, 1, 1))</f>
        <v>Portugal</v>
      </c>
    </row>
    <row r="614" spans="1:29" x14ac:dyDescent="0.3">
      <c r="I614" s="7" t="s">
        <v>24</v>
      </c>
      <c r="J614" s="14" t="s">
        <v>28</v>
      </c>
      <c r="K614" s="14">
        <v>1.2500000000000001E-5</v>
      </c>
      <c r="L614" s="10">
        <v>4.0080479999999996</v>
      </c>
      <c r="M614" s="11" t="s">
        <v>523</v>
      </c>
      <c r="S614" t="str">
        <f t="shared" si="18"/>
        <v/>
      </c>
      <c r="U614" t="str">
        <f t="shared" si="19"/>
        <v/>
      </c>
      <c r="AC614" t="str">
        <f ca="1">IF(I614="", "", OFFSET(ANS_MATRIX, INT((ROW(A612)-1)/BLOCK_SIZE), CODE(I614)-65, 1, 1))</f>
        <v>Portugal</v>
      </c>
    </row>
    <row r="615" spans="1:29" x14ac:dyDescent="0.3">
      <c r="I615" s="7" t="s">
        <v>24</v>
      </c>
      <c r="J615" s="14" t="s">
        <v>30</v>
      </c>
      <c r="K615" s="14">
        <v>5.3600000000000002E-4</v>
      </c>
      <c r="L615" s="10">
        <v>1.056557</v>
      </c>
      <c r="M615" s="11" t="s">
        <v>524</v>
      </c>
      <c r="S615" t="str">
        <f t="shared" si="18"/>
        <v/>
      </c>
      <c r="U615" t="str">
        <f t="shared" si="19"/>
        <v/>
      </c>
      <c r="AC615" t="str">
        <f ca="1">IF(I615="", "", OFFSET(ANS_MATRIX, INT((ROW(A613)-1)/BLOCK_SIZE), CODE(I615)-65, 1, 1))</f>
        <v>Portugal</v>
      </c>
    </row>
    <row r="616" spans="1:29" x14ac:dyDescent="0.3">
      <c r="I616" s="7" t="s">
        <v>24</v>
      </c>
      <c r="J616" s="14" t="s">
        <v>32</v>
      </c>
      <c r="K616" s="14">
        <v>6.96E-4</v>
      </c>
      <c r="L616" s="10">
        <v>0.354325</v>
      </c>
      <c r="M616" s="11" t="s">
        <v>525</v>
      </c>
      <c r="S616" t="str">
        <f t="shared" si="18"/>
        <v/>
      </c>
      <c r="U616" t="str">
        <f t="shared" si="19"/>
        <v/>
      </c>
      <c r="AC616" t="str">
        <f ca="1">IF(I616="", "", OFFSET(ANS_MATRIX, INT((ROW(A614)-1)/BLOCK_SIZE), CODE(I616)-65, 1, 1))</f>
        <v>Portugal</v>
      </c>
    </row>
    <row r="617" spans="1:29" x14ac:dyDescent="0.3">
      <c r="I617" s="7" t="s">
        <v>24</v>
      </c>
      <c r="J617" s="14" t="s">
        <v>34</v>
      </c>
      <c r="K617" s="14">
        <v>8.5499999999999997E-4</v>
      </c>
      <c r="L617" s="10">
        <v>0.27550599999999997</v>
      </c>
      <c r="M617" s="11" t="s">
        <v>525</v>
      </c>
      <c r="S617" t="str">
        <f t="shared" si="18"/>
        <v/>
      </c>
      <c r="U617" t="str">
        <f t="shared" si="19"/>
        <v/>
      </c>
      <c r="AC617" t="str">
        <f ca="1">IF(I617="", "", OFFSET(ANS_MATRIX, INT((ROW(A615)-1)/BLOCK_SIZE), CODE(I617)-65, 1, 1))</f>
        <v>Portugal</v>
      </c>
    </row>
    <row r="618" spans="1:29" x14ac:dyDescent="0.3">
      <c r="J618" s="14"/>
      <c r="S618" t="str">
        <f t="shared" si="18"/>
        <v/>
      </c>
      <c r="U618" t="str">
        <f t="shared" si="19"/>
        <v/>
      </c>
      <c r="AC618" t="str">
        <f ca="1">IF(I618="", "", OFFSET(ANS_MATRIX, INT((ROW(A616)-1)/BLOCK_SIZE), CODE(I618)-65, 1, 1))</f>
        <v/>
      </c>
    </row>
    <row r="619" spans="1:29" x14ac:dyDescent="0.3">
      <c r="A619">
        <v>89</v>
      </c>
      <c r="B619" t="s">
        <v>526</v>
      </c>
      <c r="I619" s="7" t="s">
        <v>24</v>
      </c>
      <c r="J619" s="14" t="s">
        <v>25</v>
      </c>
      <c r="K619" s="14">
        <v>2.0400000000000001E-3</v>
      </c>
      <c r="L619" s="10">
        <v>0.99066699999999996</v>
      </c>
      <c r="M619" s="11" t="s">
        <v>527</v>
      </c>
      <c r="S619" t="str">
        <f t="shared" si="18"/>
        <v/>
      </c>
      <c r="U619" t="str">
        <f t="shared" si="19"/>
        <v/>
      </c>
      <c r="AC619" t="str">
        <f ca="1">IF(I619="", "", OFFSET(ANS_MATRIX, INT((ROW(A617)-1)/BLOCK_SIZE), CODE(I619)-65, 1, 1))</f>
        <v>UK</v>
      </c>
    </row>
    <row r="620" spans="1:29" x14ac:dyDescent="0.3">
      <c r="I620" s="7" t="s">
        <v>24</v>
      </c>
      <c r="J620" s="14" t="s">
        <v>27</v>
      </c>
      <c r="K620" s="14">
        <v>3.15E-5</v>
      </c>
      <c r="L620" s="10">
        <v>0.43831700000000001</v>
      </c>
      <c r="M620" s="11" t="s">
        <v>528</v>
      </c>
      <c r="S620" t="str">
        <f t="shared" si="18"/>
        <v/>
      </c>
      <c r="U620" t="str">
        <f t="shared" si="19"/>
        <v/>
      </c>
      <c r="AC620" t="str">
        <f ca="1">IF(I620="", "", OFFSET(ANS_MATRIX, INT((ROW(A618)-1)/BLOCK_SIZE), CODE(I620)-65, 1, 1))</f>
        <v>UK</v>
      </c>
    </row>
    <row r="621" spans="1:29" x14ac:dyDescent="0.3">
      <c r="I621" s="7" t="s">
        <v>44</v>
      </c>
      <c r="J621" s="14" t="s">
        <v>28</v>
      </c>
      <c r="K621" s="14">
        <v>1.225E-5</v>
      </c>
      <c r="L621" s="10">
        <v>3.995069</v>
      </c>
      <c r="M621" s="11" t="s">
        <v>529</v>
      </c>
      <c r="S621" t="str">
        <f t="shared" si="18"/>
        <v/>
      </c>
      <c r="U621" t="str">
        <f t="shared" si="19"/>
        <v/>
      </c>
      <c r="AC621" t="str">
        <f ca="1">IF(I621="", "", OFFSET(ANS_MATRIX, INT((ROW(A619)-1)/BLOCK_SIZE), CODE(I621)-65, 1, 1))</f>
        <v>Espagne</v>
      </c>
    </row>
    <row r="622" spans="1:29" x14ac:dyDescent="0.3">
      <c r="I622" s="7" t="s">
        <v>24</v>
      </c>
      <c r="J622" s="14" t="s">
        <v>30</v>
      </c>
      <c r="K622" s="14">
        <v>4.7199999999999998E-4</v>
      </c>
      <c r="L622" s="10">
        <v>1.00187</v>
      </c>
      <c r="M622" s="11" t="s">
        <v>530</v>
      </c>
      <c r="S622" t="str">
        <f t="shared" si="18"/>
        <v/>
      </c>
      <c r="U622" t="str">
        <f t="shared" si="19"/>
        <v/>
      </c>
      <c r="AC622" t="str">
        <f ca="1">IF(I622="", "", OFFSET(ANS_MATRIX, INT((ROW(A620)-1)/BLOCK_SIZE), CODE(I622)-65, 1, 1))</f>
        <v>UK</v>
      </c>
    </row>
    <row r="623" spans="1:29" x14ac:dyDescent="0.3">
      <c r="I623" s="7" t="s">
        <v>24</v>
      </c>
      <c r="J623" s="14" t="s">
        <v>32</v>
      </c>
      <c r="K623" s="14">
        <v>6.0800000000000003E-4</v>
      </c>
      <c r="L623" s="10">
        <v>0.29714200000000002</v>
      </c>
      <c r="M623" s="11" t="s">
        <v>530</v>
      </c>
      <c r="S623" t="str">
        <f t="shared" si="18"/>
        <v/>
      </c>
      <c r="U623" t="str">
        <f t="shared" si="19"/>
        <v/>
      </c>
      <c r="AC623" t="str">
        <f ca="1">IF(I623="", "", OFFSET(ANS_MATRIX, INT((ROW(A621)-1)/BLOCK_SIZE), CODE(I623)-65, 1, 1))</f>
        <v>UK</v>
      </c>
    </row>
    <row r="624" spans="1:29" x14ac:dyDescent="0.3">
      <c r="I624" s="7" t="s">
        <v>24</v>
      </c>
      <c r="J624" s="14" t="s">
        <v>34</v>
      </c>
      <c r="K624" s="14">
        <v>7.7999999999999999E-4</v>
      </c>
      <c r="L624" s="10">
        <v>0.30641000000000002</v>
      </c>
      <c r="M624" s="11" t="s">
        <v>530</v>
      </c>
      <c r="S624" t="str">
        <f t="shared" si="18"/>
        <v/>
      </c>
      <c r="U624" t="str">
        <f t="shared" si="19"/>
        <v/>
      </c>
      <c r="AC624" t="str">
        <f ca="1">IF(I624="", "", OFFSET(ANS_MATRIX, INT((ROW(A622)-1)/BLOCK_SIZE), CODE(I624)-65, 1, 1))</f>
        <v>UK</v>
      </c>
    </row>
    <row r="625" spans="1:29" x14ac:dyDescent="0.3">
      <c r="J625" s="14"/>
      <c r="S625" t="str">
        <f t="shared" si="18"/>
        <v/>
      </c>
      <c r="U625" t="str">
        <f t="shared" si="19"/>
        <v/>
      </c>
      <c r="AC625" t="str">
        <f ca="1">IF(I625="", "", OFFSET(ANS_MATRIX, INT((ROW(A623)-1)/BLOCK_SIZE), CODE(I625)-65, 1, 1))</f>
        <v/>
      </c>
    </row>
    <row r="626" spans="1:29" x14ac:dyDescent="0.3">
      <c r="A626">
        <v>90</v>
      </c>
      <c r="B626" t="s">
        <v>531</v>
      </c>
      <c r="I626" s="7" t="s">
        <v>24</v>
      </c>
      <c r="J626" s="14" t="s">
        <v>25</v>
      </c>
      <c r="K626" s="14">
        <v>1.8600000000000001E-3</v>
      </c>
      <c r="L626" s="10">
        <v>0.60479499999999997</v>
      </c>
      <c r="M626" s="11" t="s">
        <v>532</v>
      </c>
      <c r="S626" t="str">
        <f t="shared" si="18"/>
        <v/>
      </c>
      <c r="U626" t="str">
        <f t="shared" si="19"/>
        <v/>
      </c>
      <c r="AC626" t="str">
        <f ca="1">IF(I626="", "", OFFSET(ANS_MATRIX, INT((ROW(A624)-1)/BLOCK_SIZE), CODE(I626)-65, 1, 1))</f>
        <v>Norvège</v>
      </c>
    </row>
    <row r="627" spans="1:29" x14ac:dyDescent="0.3">
      <c r="I627" s="7" t="s">
        <v>117</v>
      </c>
      <c r="J627" s="14" t="s">
        <v>27</v>
      </c>
      <c r="K627" s="14">
        <v>3.0499999999999999E-5</v>
      </c>
      <c r="L627" s="10">
        <v>1.036114</v>
      </c>
      <c r="M627" s="11" t="s">
        <v>533</v>
      </c>
      <c r="S627" t="str">
        <f t="shared" si="18"/>
        <v/>
      </c>
      <c r="U627" t="str">
        <f t="shared" si="19"/>
        <v/>
      </c>
      <c r="AC627" t="str">
        <f ca="1">IF(I627="", "", OFFSET(ANS_MATRIX, INT((ROW(A625)-1)/BLOCK_SIZE), CODE(I627)-65, 1, 1))</f>
        <v>Irlande</v>
      </c>
    </row>
    <row r="628" spans="1:29" x14ac:dyDescent="0.3">
      <c r="I628" s="7" t="s">
        <v>117</v>
      </c>
      <c r="J628" s="14" t="s">
        <v>28</v>
      </c>
      <c r="K628" s="14">
        <v>1.2E-5</v>
      </c>
      <c r="L628" s="10">
        <v>3.562605</v>
      </c>
      <c r="M628" s="11" t="s">
        <v>534</v>
      </c>
      <c r="S628" t="str">
        <f t="shared" si="18"/>
        <v/>
      </c>
      <c r="U628" t="str">
        <f t="shared" si="19"/>
        <v/>
      </c>
      <c r="AC628" t="str">
        <f ca="1">IF(I628="", "", OFFSET(ANS_MATRIX, INT((ROW(A626)-1)/BLOCK_SIZE), CODE(I628)-65, 1, 1))</f>
        <v>Irlande</v>
      </c>
    </row>
    <row r="629" spans="1:29" x14ac:dyDescent="0.3">
      <c r="I629" s="7" t="s">
        <v>117</v>
      </c>
      <c r="J629" s="14" t="s">
        <v>30</v>
      </c>
      <c r="K629" s="14">
        <v>4.5600000000000003E-4</v>
      </c>
      <c r="L629" s="10">
        <v>1.3671180000000001</v>
      </c>
      <c r="M629" s="11" t="s">
        <v>535</v>
      </c>
      <c r="S629" t="str">
        <f t="shared" si="18"/>
        <v/>
      </c>
      <c r="U629" t="str">
        <f t="shared" si="19"/>
        <v/>
      </c>
      <c r="AC629" t="str">
        <f ca="1">IF(I629="", "", OFFSET(ANS_MATRIX, INT((ROW(A627)-1)/BLOCK_SIZE), CODE(I629)-65, 1, 1))</f>
        <v>Irlande</v>
      </c>
    </row>
    <row r="630" spans="1:29" x14ac:dyDescent="0.3">
      <c r="I630" s="7" t="s">
        <v>117</v>
      </c>
      <c r="J630" s="14" t="s">
        <v>32</v>
      </c>
      <c r="K630" s="14">
        <v>6.3199999999999997E-4</v>
      </c>
      <c r="L630" s="10">
        <v>0.47022900000000001</v>
      </c>
      <c r="M630" s="11" t="s">
        <v>536</v>
      </c>
      <c r="S630" t="str">
        <f t="shared" si="18"/>
        <v/>
      </c>
      <c r="U630" t="str">
        <f t="shared" si="19"/>
        <v/>
      </c>
      <c r="AC630" t="str">
        <f ca="1">IF(I630="", "", OFFSET(ANS_MATRIX, INT((ROW(A628)-1)/BLOCK_SIZE), CODE(I630)-65, 1, 1))</f>
        <v>Irlande</v>
      </c>
    </row>
    <row r="631" spans="1:29" x14ac:dyDescent="0.3">
      <c r="I631" s="7" t="s">
        <v>44</v>
      </c>
      <c r="J631" s="14" t="s">
        <v>34</v>
      </c>
      <c r="K631" s="14">
        <v>7.3500000000000008E-4</v>
      </c>
      <c r="L631" s="10">
        <v>0.28589700000000001</v>
      </c>
      <c r="M631" s="11" t="s">
        <v>536</v>
      </c>
      <c r="S631" t="str">
        <f t="shared" si="18"/>
        <v/>
      </c>
      <c r="U631" t="str">
        <f t="shared" si="19"/>
        <v/>
      </c>
      <c r="AC631" t="str">
        <f ca="1">IF(I631="", "", OFFSET(ANS_MATRIX, INT((ROW(A629)-1)/BLOCK_SIZE), CODE(I631)-65, 1, 1))</f>
        <v>UK</v>
      </c>
    </row>
    <row r="632" spans="1:29" x14ac:dyDescent="0.3">
      <c r="J632" s="14"/>
      <c r="S632" t="str">
        <f t="shared" si="18"/>
        <v/>
      </c>
      <c r="U632" t="str">
        <f t="shared" si="19"/>
        <v/>
      </c>
      <c r="AC632" t="str">
        <f ca="1">IF(I632="", "", OFFSET(ANS_MATRIX, INT((ROW(A630)-1)/BLOCK_SIZE), CODE(I632)-65, 1, 1))</f>
        <v/>
      </c>
    </row>
    <row r="633" spans="1:29" x14ac:dyDescent="0.3">
      <c r="A633">
        <v>91</v>
      </c>
      <c r="B633" t="s">
        <v>537</v>
      </c>
      <c r="I633" s="7" t="s">
        <v>24</v>
      </c>
      <c r="J633" s="14" t="s">
        <v>25</v>
      </c>
      <c r="K633" s="14">
        <v>1.8600000000000001E-3</v>
      </c>
      <c r="L633" s="10">
        <v>0.62175599999999998</v>
      </c>
      <c r="M633" s="11" t="s">
        <v>538</v>
      </c>
      <c r="S633" t="str">
        <f t="shared" si="18"/>
        <v/>
      </c>
      <c r="U633" t="str">
        <f t="shared" si="19"/>
        <v/>
      </c>
      <c r="AC633" t="str">
        <f ca="1">IF(I633="", "", OFFSET(ANS_MATRIX, INT((ROW(A631)-1)/BLOCK_SIZE), CODE(I633)-65, 1, 1))</f>
        <v>Portugal</v>
      </c>
    </row>
    <row r="634" spans="1:29" x14ac:dyDescent="0.3">
      <c r="I634" s="7" t="s">
        <v>24</v>
      </c>
      <c r="J634" s="14" t="s">
        <v>27</v>
      </c>
      <c r="K634" s="14">
        <v>3.0499999999999999E-5</v>
      </c>
      <c r="L634" s="10">
        <v>0.62670099999999995</v>
      </c>
      <c r="M634" s="11" t="s">
        <v>539</v>
      </c>
      <c r="S634" t="str">
        <f t="shared" si="18"/>
        <v/>
      </c>
      <c r="U634" t="str">
        <f t="shared" si="19"/>
        <v/>
      </c>
      <c r="AC634" t="str">
        <f ca="1">IF(I634="", "", OFFSET(ANS_MATRIX, INT((ROW(A632)-1)/BLOCK_SIZE), CODE(I634)-65, 1, 1))</f>
        <v>Portugal</v>
      </c>
    </row>
    <row r="635" spans="1:29" x14ac:dyDescent="0.3">
      <c r="I635" s="7" t="s">
        <v>24</v>
      </c>
      <c r="J635" s="14" t="s">
        <v>28</v>
      </c>
      <c r="K635" s="14">
        <v>1.1250000000000001E-5</v>
      </c>
      <c r="L635" s="10">
        <v>3.7203439999999999</v>
      </c>
      <c r="M635" s="11" t="s">
        <v>540</v>
      </c>
      <c r="S635" t="str">
        <f t="shared" si="18"/>
        <v/>
      </c>
      <c r="U635" t="str">
        <f t="shared" si="19"/>
        <v/>
      </c>
      <c r="AC635" t="str">
        <f ca="1">IF(I635="", "", OFFSET(ANS_MATRIX, INT((ROW(A633)-1)/BLOCK_SIZE), CODE(I635)-65, 1, 1))</f>
        <v>Portugal</v>
      </c>
    </row>
    <row r="636" spans="1:29" x14ac:dyDescent="0.3">
      <c r="I636" s="7" t="s">
        <v>24</v>
      </c>
      <c r="J636" s="14" t="s">
        <v>30</v>
      </c>
      <c r="K636" s="14">
        <v>4.5600000000000003E-4</v>
      </c>
      <c r="L636" s="10">
        <v>1.493571</v>
      </c>
      <c r="M636" s="11" t="s">
        <v>541</v>
      </c>
      <c r="S636" t="str">
        <f t="shared" si="18"/>
        <v/>
      </c>
      <c r="U636" t="str">
        <f t="shared" si="19"/>
        <v/>
      </c>
      <c r="AC636" t="str">
        <f ca="1">IF(I636="", "", OFFSET(ANS_MATRIX, INT((ROW(A634)-1)/BLOCK_SIZE), CODE(I636)-65, 1, 1))</f>
        <v>Portugal</v>
      </c>
    </row>
    <row r="637" spans="1:29" x14ac:dyDescent="0.3">
      <c r="I637" s="7" t="s">
        <v>24</v>
      </c>
      <c r="J637" s="14" t="s">
        <v>32</v>
      </c>
      <c r="K637" s="14">
        <v>6.7199999999999996E-4</v>
      </c>
      <c r="L637" s="10">
        <v>0.61572800000000005</v>
      </c>
      <c r="M637" s="11" t="s">
        <v>542</v>
      </c>
      <c r="S637" t="str">
        <f t="shared" si="18"/>
        <v/>
      </c>
      <c r="U637" t="str">
        <f t="shared" si="19"/>
        <v/>
      </c>
      <c r="AC637" t="str">
        <f ca="1">IF(I637="", "", OFFSET(ANS_MATRIX, INT((ROW(A635)-1)/BLOCK_SIZE), CODE(I637)-65, 1, 1))</f>
        <v>Portugal</v>
      </c>
    </row>
    <row r="638" spans="1:29" x14ac:dyDescent="0.3">
      <c r="I638" s="7" t="s">
        <v>44</v>
      </c>
      <c r="J638" s="14" t="s">
        <v>34</v>
      </c>
      <c r="K638" s="14">
        <v>7.5000000000000002E-4</v>
      </c>
      <c r="L638" s="10">
        <v>0.25104599999999999</v>
      </c>
      <c r="M638" s="11" t="s">
        <v>542</v>
      </c>
      <c r="S638" t="str">
        <f t="shared" si="18"/>
        <v/>
      </c>
      <c r="U638" t="str">
        <f t="shared" si="19"/>
        <v/>
      </c>
      <c r="AC638" t="str">
        <f ca="1">IF(I638="", "", OFFSET(ANS_MATRIX, INT((ROW(A636)-1)/BLOCK_SIZE), CODE(I638)-65, 1, 1))</f>
        <v>Portugal</v>
      </c>
    </row>
    <row r="639" spans="1:29" x14ac:dyDescent="0.3">
      <c r="J639" s="14"/>
      <c r="S639" t="str">
        <f t="shared" si="18"/>
        <v/>
      </c>
      <c r="U639" t="str">
        <f t="shared" si="19"/>
        <v/>
      </c>
      <c r="AC639" t="str">
        <f ca="1">IF(I639="", "", OFFSET(ANS_MATRIX, INT((ROW(A637)-1)/BLOCK_SIZE), CODE(I639)-65, 1, 1))</f>
        <v/>
      </c>
    </row>
    <row r="640" spans="1:29" x14ac:dyDescent="0.3">
      <c r="A640">
        <v>92</v>
      </c>
      <c r="B640" t="s">
        <v>543</v>
      </c>
      <c r="I640" s="7" t="s">
        <v>24</v>
      </c>
      <c r="J640" s="14" t="s">
        <v>25</v>
      </c>
      <c r="K640" s="14">
        <v>2.0999999999999999E-3</v>
      </c>
      <c r="L640" s="10">
        <v>1.8751519999999999</v>
      </c>
      <c r="M640" s="11" t="s">
        <v>544</v>
      </c>
      <c r="S640" t="str">
        <f t="shared" si="18"/>
        <v/>
      </c>
      <c r="U640" t="str">
        <f t="shared" si="19"/>
        <v/>
      </c>
      <c r="AC640" t="str">
        <f ca="1">IF(I640="", "", OFFSET(ANS_MATRIX, INT((ROW(A638)-1)/BLOCK_SIZE), CODE(I640)-65, 1, 1))</f>
        <v>UK</v>
      </c>
    </row>
    <row r="641" spans="1:29" x14ac:dyDescent="0.3">
      <c r="I641" s="7" t="s">
        <v>24</v>
      </c>
      <c r="J641" s="14" t="s">
        <v>27</v>
      </c>
      <c r="K641" s="14">
        <v>3.8500000000000001E-5</v>
      </c>
      <c r="L641" s="10">
        <v>1.1263860000000001</v>
      </c>
      <c r="M641" s="11" t="s">
        <v>545</v>
      </c>
      <c r="S641" t="str">
        <f t="shared" si="18"/>
        <v/>
      </c>
      <c r="U641" t="str">
        <f t="shared" si="19"/>
        <v/>
      </c>
      <c r="AC641" t="str">
        <f ca="1">IF(I641="", "", OFFSET(ANS_MATRIX, INT((ROW(A639)-1)/BLOCK_SIZE), CODE(I641)-65, 1, 1))</f>
        <v>UK</v>
      </c>
    </row>
    <row r="642" spans="1:29" x14ac:dyDescent="0.3">
      <c r="I642" s="7" t="s">
        <v>24</v>
      </c>
      <c r="J642" s="14" t="s">
        <v>28</v>
      </c>
      <c r="K642" s="14">
        <v>1.1749999999999999E-5</v>
      </c>
      <c r="L642" s="10">
        <v>4.4993919999999994</v>
      </c>
      <c r="M642" s="11" t="s">
        <v>546</v>
      </c>
      <c r="S642" t="str">
        <f t="shared" si="18"/>
        <v/>
      </c>
      <c r="U642" t="str">
        <f t="shared" si="19"/>
        <v/>
      </c>
      <c r="AC642" t="str">
        <f ca="1">IF(I642="", "", OFFSET(ANS_MATRIX, INT((ROW(A640)-1)/BLOCK_SIZE), CODE(I642)-65, 1, 1))</f>
        <v>UK</v>
      </c>
    </row>
    <row r="643" spans="1:29" x14ac:dyDescent="0.3">
      <c r="I643" s="7" t="s">
        <v>24</v>
      </c>
      <c r="J643" s="14" t="s">
        <v>30</v>
      </c>
      <c r="K643" s="14">
        <v>4.64E-4</v>
      </c>
      <c r="L643" s="10">
        <v>1.522786</v>
      </c>
      <c r="M643" s="11" t="s">
        <v>547</v>
      </c>
      <c r="S643" t="str">
        <f t="shared" ref="S643:S706" si="20">IF(R643="", "", IF(R643="[]", 0, LEN(R643)-LEN(SUBSTITUTE(R643,",",""))+1))</f>
        <v/>
      </c>
      <c r="U643" t="str">
        <f t="shared" ref="U643:U706" si="21">IF(T643="", "", IF(T643="[]", 0, LEN(T643)-LEN(SUBSTITUTE(T643,",",""))+1))</f>
        <v/>
      </c>
      <c r="AC643" t="str">
        <f ca="1">IF(I643="", "", OFFSET(ANS_MATRIX, INT((ROW(A641)-1)/BLOCK_SIZE), CODE(I643)-65, 1, 1))</f>
        <v>UK</v>
      </c>
    </row>
    <row r="644" spans="1:29" x14ac:dyDescent="0.3">
      <c r="I644" s="7" t="s">
        <v>24</v>
      </c>
      <c r="J644" s="14" t="s">
        <v>32</v>
      </c>
      <c r="K644" s="14">
        <v>6.3999999999999994E-4</v>
      </c>
      <c r="L644" s="10">
        <v>0.81718000000000002</v>
      </c>
      <c r="M644" s="11" t="s">
        <v>547</v>
      </c>
      <c r="S644" t="str">
        <f t="shared" si="20"/>
        <v/>
      </c>
      <c r="U644" t="str">
        <f t="shared" si="21"/>
        <v/>
      </c>
      <c r="AC644" t="str">
        <f ca="1">IF(I644="", "", OFFSET(ANS_MATRIX, INT((ROW(A642)-1)/BLOCK_SIZE), CODE(I644)-65, 1, 1))</f>
        <v>UK</v>
      </c>
    </row>
    <row r="645" spans="1:29" x14ac:dyDescent="0.3">
      <c r="I645" s="7" t="s">
        <v>44</v>
      </c>
      <c r="J645" s="14" t="s">
        <v>34</v>
      </c>
      <c r="K645" s="14">
        <v>7.1999999999999994E-4</v>
      </c>
      <c r="L645" s="10">
        <v>0.28071000000000002</v>
      </c>
      <c r="M645" s="11" t="s">
        <v>548</v>
      </c>
      <c r="S645" t="str">
        <f t="shared" si="20"/>
        <v/>
      </c>
      <c r="U645" t="str">
        <f t="shared" si="21"/>
        <v/>
      </c>
      <c r="AC645" t="str">
        <f ca="1">IF(I645="", "", OFFSET(ANS_MATRIX, INT((ROW(A643)-1)/BLOCK_SIZE), CODE(I645)-65, 1, 1))</f>
        <v>UK</v>
      </c>
    </row>
    <row r="646" spans="1:29" x14ac:dyDescent="0.3">
      <c r="J646" s="14"/>
      <c r="S646" t="str">
        <f t="shared" si="20"/>
        <v/>
      </c>
      <c r="U646" t="str">
        <f t="shared" si="21"/>
        <v/>
      </c>
      <c r="AC646" t="str">
        <f ca="1">IF(I646="", "", OFFSET(ANS_MATRIX, INT((ROW(A644)-1)/BLOCK_SIZE), CODE(I646)-65, 1, 1))</f>
        <v/>
      </c>
    </row>
    <row r="647" spans="1:29" x14ac:dyDescent="0.3">
      <c r="A647">
        <v>93</v>
      </c>
      <c r="B647" t="s">
        <v>549</v>
      </c>
      <c r="I647" s="7" t="s">
        <v>24</v>
      </c>
      <c r="J647" s="14" t="s">
        <v>25</v>
      </c>
      <c r="K647" s="14">
        <v>1.74E-3</v>
      </c>
      <c r="L647" s="10">
        <v>0.87027500000000002</v>
      </c>
      <c r="M647" s="11" t="s">
        <v>550</v>
      </c>
      <c r="S647" t="str">
        <f t="shared" si="20"/>
        <v/>
      </c>
      <c r="U647" t="str">
        <f t="shared" si="21"/>
        <v/>
      </c>
      <c r="AC647" t="str">
        <f ca="1">IF(I647="", "", OFFSET(ANS_MATRIX, INT((ROW(A645)-1)/BLOCK_SIZE), CODE(I647)-65, 1, 1))</f>
        <v>Portugal</v>
      </c>
    </row>
    <row r="648" spans="1:29" x14ac:dyDescent="0.3">
      <c r="I648" s="7" t="s">
        <v>24</v>
      </c>
      <c r="J648" s="14" t="s">
        <v>27</v>
      </c>
      <c r="K648" s="14">
        <v>2.8500000000000002E-5</v>
      </c>
      <c r="L648" s="10">
        <v>0.64111499999999999</v>
      </c>
      <c r="M648" s="11" t="s">
        <v>551</v>
      </c>
      <c r="S648" t="str">
        <f t="shared" si="20"/>
        <v/>
      </c>
      <c r="U648" t="str">
        <f t="shared" si="21"/>
        <v/>
      </c>
      <c r="AC648" t="str">
        <f ca="1">IF(I648="", "", OFFSET(ANS_MATRIX, INT((ROW(A646)-1)/BLOCK_SIZE), CODE(I648)-65, 1, 1))</f>
        <v>Portugal</v>
      </c>
    </row>
    <row r="649" spans="1:29" x14ac:dyDescent="0.3">
      <c r="I649" s="7" t="s">
        <v>44</v>
      </c>
      <c r="J649" s="14" t="s">
        <v>28</v>
      </c>
      <c r="K649" s="14">
        <v>1.0499999999999999E-5</v>
      </c>
      <c r="L649" s="10">
        <v>3.6239059999999998</v>
      </c>
      <c r="M649" s="11" t="s">
        <v>552</v>
      </c>
      <c r="S649" t="str">
        <f t="shared" si="20"/>
        <v/>
      </c>
      <c r="U649" t="str">
        <f t="shared" si="21"/>
        <v/>
      </c>
      <c r="AC649" t="str">
        <f ca="1">IF(I649="", "", OFFSET(ANS_MATRIX, INT((ROW(A647)-1)/BLOCK_SIZE), CODE(I649)-65, 1, 1))</f>
        <v>Espagne</v>
      </c>
    </row>
    <row r="650" spans="1:29" x14ac:dyDescent="0.3">
      <c r="I650" s="7" t="s">
        <v>24</v>
      </c>
      <c r="J650" s="14" t="s">
        <v>30</v>
      </c>
      <c r="K650" s="14">
        <v>4.4799999999999988E-4</v>
      </c>
      <c r="L650" s="10">
        <v>1.320945</v>
      </c>
      <c r="M650" s="11" t="s">
        <v>553</v>
      </c>
      <c r="S650" t="str">
        <f t="shared" si="20"/>
        <v/>
      </c>
      <c r="U650" t="str">
        <f t="shared" si="21"/>
        <v/>
      </c>
      <c r="AC650" t="str">
        <f ca="1">IF(I650="", "", OFFSET(ANS_MATRIX, INT((ROW(A648)-1)/BLOCK_SIZE), CODE(I650)-65, 1, 1))</f>
        <v>Portugal</v>
      </c>
    </row>
    <row r="651" spans="1:29" x14ac:dyDescent="0.3">
      <c r="I651" s="7" t="s">
        <v>44</v>
      </c>
      <c r="J651" s="14" t="s">
        <v>32</v>
      </c>
      <c r="K651" s="14">
        <v>6.3999999999999994E-4</v>
      </c>
      <c r="L651" s="10">
        <v>0.56881499999999996</v>
      </c>
      <c r="M651" s="11" t="s">
        <v>554</v>
      </c>
      <c r="S651" t="str">
        <f t="shared" si="20"/>
        <v/>
      </c>
      <c r="U651" t="str">
        <f t="shared" si="21"/>
        <v/>
      </c>
      <c r="AC651" t="str">
        <f ca="1">IF(I651="", "", OFFSET(ANS_MATRIX, INT((ROW(A649)-1)/BLOCK_SIZE), CODE(I651)-65, 1, 1))</f>
        <v>Espagne</v>
      </c>
    </row>
    <row r="652" spans="1:29" x14ac:dyDescent="0.3">
      <c r="I652" s="7" t="s">
        <v>24</v>
      </c>
      <c r="J652" s="14" t="s">
        <v>34</v>
      </c>
      <c r="K652" s="14">
        <v>6.8999999999999997E-4</v>
      </c>
      <c r="L652" s="10">
        <v>0.32765300000000003</v>
      </c>
      <c r="M652" s="11" t="s">
        <v>554</v>
      </c>
      <c r="S652" t="str">
        <f t="shared" si="20"/>
        <v/>
      </c>
      <c r="U652" t="str">
        <f t="shared" si="21"/>
        <v/>
      </c>
      <c r="AC652" t="str">
        <f ca="1">IF(I652="", "", OFFSET(ANS_MATRIX, INT((ROW(A650)-1)/BLOCK_SIZE), CODE(I652)-65, 1, 1))</f>
        <v>Portugal</v>
      </c>
    </row>
    <row r="653" spans="1:29" x14ac:dyDescent="0.3">
      <c r="J653" s="14"/>
    </row>
  </sheetData>
  <autoFilter ref="B2:Y502" xr:uid="{00000000-0009-0000-0000-000000000000}"/>
  <conditionalFormatting sqref="A3:XFD1000">
    <cfRule type="expression" dxfId="0" priority="1">
      <formula>AND($B3&lt;&gt;$B2, $B3&lt;&gt;"")</formula>
    </cfRule>
  </conditionalFormatting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zoomScaleNormal="100" workbookViewId="0">
      <pane xSplit="1" ySplit="2" topLeftCell="B3" activePane="bottomRight" state="frozen"/>
      <selection activeCell="B5" sqref="B5"/>
      <selection pane="topRight" activeCell="B5" sqref="B5"/>
      <selection pane="bottomLeft" activeCell="B5" sqref="B5"/>
      <selection pane="bottomRight" activeCell="B3" sqref="B3"/>
    </sheetView>
  </sheetViews>
  <sheetFormatPr defaultRowHeight="14.4" x14ac:dyDescent="0.3"/>
  <cols>
    <col min="1" max="1" width="25.5546875" style="25" customWidth="1"/>
    <col min="3" max="3" width="12.33203125" bestFit="1" customWidth="1"/>
  </cols>
  <sheetData>
    <row r="1" spans="1:8" x14ac:dyDescent="0.3">
      <c r="A1" s="20">
        <f ca="1">NB_QUESTIONS</f>
        <v>93</v>
      </c>
      <c r="B1" s="8" t="s">
        <v>555</v>
      </c>
      <c r="C1" s="8"/>
      <c r="D1" s="21"/>
      <c r="E1" s="21"/>
      <c r="F1" s="21"/>
    </row>
    <row r="2" spans="1:8" x14ac:dyDescent="0.3">
      <c r="A2" s="22">
        <f ca="1">NB_FACTS</f>
        <v>0</v>
      </c>
      <c r="B2" s="27" t="str">
        <f ca="1">IF(COLUMN(A1)&gt;NB_LLMS, "", OFFSET(Expe!$A$1, HEADER_SIZE+COLUMN(A1)-1, LLM_COL))</f>
        <v>gpt-4</v>
      </c>
      <c r="C2" s="27" t="str">
        <f ca="1">IF(COLUMN(B1)&gt;NB_LLMS, "", OFFSET(Expe!$A$1, HEADER_SIZE+COLUMN(B1)-1, LLM_COL))</f>
        <v>gpt-3.5-turbo</v>
      </c>
      <c r="D2" s="27" t="str">
        <f ca="1">IF(COLUMN(C1)&gt;NB_LLMS, "", OFFSET(Expe!$A$1, HEADER_SIZE+COLUMN(C1)-1, LLM_COL))</f>
        <v>gemini-pro</v>
      </c>
      <c r="E2" s="27" t="str">
        <f ca="1">IF(COLUMN(D1)&gt;NB_LLMS, "", OFFSET(Expe!$A$1, HEADER_SIZE+COLUMN(D1)-1, LLM_COL))</f>
        <v>claude-2.1</v>
      </c>
      <c r="F2" s="27" t="str">
        <f ca="1">IF(COLUMN(E1)&gt;NB_LLMS, "", OFFSET(Expe!$A$1, HEADER_SIZE+COLUMN(E1)-1, LLM_COL))</f>
        <v>mistral/mistral-large-latest</v>
      </c>
      <c r="G2" s="27" t="str">
        <f ca="1">IF(COLUMN(F1)&gt;NB_LLMS, "", OFFSET(Expe!$A$1, HEADER_SIZE+COLUMN(F1)-1, LLM_COL))</f>
        <v>command-nightly</v>
      </c>
    </row>
    <row r="3" spans="1:8" x14ac:dyDescent="0.3">
      <c r="A3" s="23" t="s">
        <v>556</v>
      </c>
      <c r="B3" s="3">
        <f t="array" aca="1" ref="B3" ca="1">AVERAGEIF(OFFSET(EXPE, 0, LLM_COL), B$2, OFFSET(EXPE, 0, DURATION))</f>
        <v>0.89516694623655957</v>
      </c>
      <c r="C3" s="3">
        <f t="array" aca="1" ref="C3" ca="1">AVERAGEIF(OFFSET(EXPE, 0, LLM_COL), C$2, OFFSET(EXPE, 0, DURATION))</f>
        <v>0.83670617204301068</v>
      </c>
      <c r="D3" s="3">
        <f t="array" aca="1" ref="D3" ca="1">AVERAGEIF(OFFSET(EXPE, 0, LLM_COL), D$2, OFFSET(EXPE, 0, DURATION))</f>
        <v>2.7084572580645148</v>
      </c>
      <c r="E3" s="3">
        <f t="array" aca="1" ref="E3" ca="1">AVERAGEIF(OFFSET(EXPE, 0, LLM_COL), E$2, OFFSET(EXPE, 0, DURATION))</f>
        <v>1.5473728387096775</v>
      </c>
      <c r="F3" s="3">
        <f t="array" aca="1" ref="F3" ca="1">AVERAGEIF(OFFSET(EXPE, 0, LLM_COL), F$2, OFFSET(EXPE, 0, DURATION))</f>
        <v>0.76663911827956988</v>
      </c>
      <c r="G3" s="3">
        <f t="array" aca="1" ref="G3" ca="1">AVERAGEIF(OFFSET(EXPE, 0, LLM_COL), G$2, OFFSET(EXPE, 0, DURATION))</f>
        <v>0.316301376344086</v>
      </c>
      <c r="H3" s="24"/>
    </row>
    <row r="4" spans="1:8" x14ac:dyDescent="0.3">
      <c r="A4" s="23" t="s">
        <v>557</v>
      </c>
      <c r="B4" s="4">
        <f t="array" aca="1" ref="B4" ca="1">AVERAGEIF(OFFSET(EXPE, 0, LLM_COL), B$2, OFFSET(EXPE, 0, COST))</f>
        <v>1.9025806451612899E-3</v>
      </c>
      <c r="C4" s="4">
        <f t="array" aca="1" ref="C4" ca="1">AVERAGEIF(OFFSET(EXPE, 0, LLM_COL), C$2, OFFSET(EXPE, 0, COST))</f>
        <v>3.332258064516129E-5</v>
      </c>
      <c r="D4" s="4">
        <f t="array" aca="1" ref="D4" ca="1">AVERAGEIF(OFFSET(EXPE, 0, LLM_COL), D$2, OFFSET(EXPE, 0, COST))</f>
        <v>1.1518817204301079E-5</v>
      </c>
      <c r="E4" s="4">
        <f t="array" aca="1" ref="E4" ca="1">AVERAGEIF(OFFSET(EXPE, 0, LLM_COL), E$2, OFFSET(EXPE, 0, COST))</f>
        <v>4.6486021505376331E-4</v>
      </c>
      <c r="F4" s="4">
        <f t="array" aca="1" ref="F4" ca="1">AVERAGEIF(OFFSET(EXPE, 0, LLM_COL), F$2, OFFSET(EXPE, 0, COST))</f>
        <v>8.6735483870967753E-4</v>
      </c>
      <c r="G4" s="4">
        <f t="array" aca="1" ref="G4" ca="1">AVERAGEIF(OFFSET(EXPE, 0, LLM_COL), G$2, OFFSET(EXPE, 0, COST))</f>
        <v>7.3451612903225759E-4</v>
      </c>
      <c r="H4" s="24"/>
    </row>
    <row r="5" spans="1:8" x14ac:dyDescent="0.3">
      <c r="A5" s="23" t="s">
        <v>558</v>
      </c>
      <c r="B5" s="5">
        <f t="array" aca="1" ref="B5" ca="1">COUNTIFS(OFFSET(EXPE, 0, LLM_COL), B$2, OFFSET(EXPE, 0, JSON_OK), TRUE)</f>
        <v>0</v>
      </c>
      <c r="C5" s="5">
        <f t="array" aca="1" ref="C5" ca="1">COUNTIFS(OFFSET(EXPE, 0, LLM_COL), C$2, OFFSET(EXPE, 0, JSON_OK), TRUE)</f>
        <v>0</v>
      </c>
      <c r="D5" s="5">
        <f t="array" aca="1" ref="D5" ca="1">COUNTIFS(OFFSET(EXPE, 0, LLM_COL), D$2, OFFSET(EXPE, 0, JSON_OK), TRUE)</f>
        <v>0</v>
      </c>
      <c r="E5" s="5">
        <f t="array" aca="1" ref="E5" ca="1">COUNTIFS(OFFSET(EXPE, 0, LLM_COL), E$2, OFFSET(EXPE, 0, JSON_OK), TRUE)</f>
        <v>0</v>
      </c>
      <c r="F5" s="5">
        <f t="array" aca="1" ref="F5" ca="1">COUNTIFS(OFFSET(EXPE, 0, LLM_COL), F$2, OFFSET(EXPE, 0, JSON_OK), TRUE)</f>
        <v>0</v>
      </c>
      <c r="G5" s="5">
        <f t="array" aca="1" ref="G5" ca="1">COUNTIFS(OFFSET(EXPE, 0, LLM_COL), G$2, OFFSET(EXPE, 0, JSON_OK), TRUE)</f>
        <v>0</v>
      </c>
      <c r="H5" s="24"/>
    </row>
    <row r="6" spans="1:8" x14ac:dyDescent="0.3">
      <c r="A6" s="30"/>
      <c r="B6" s="28">
        <f ca="1">B5/NB_QUESTIONS</f>
        <v>0</v>
      </c>
      <c r="C6" s="28">
        <f ca="1">C5/NB_QUESTIONS</f>
        <v>0</v>
      </c>
      <c r="D6" s="28">
        <f ca="1">D5/NB_QUESTIONS</f>
        <v>0</v>
      </c>
      <c r="E6" s="28">
        <f ca="1">E5/NB_QUESTIONS</f>
        <v>0</v>
      </c>
      <c r="F6" s="28">
        <f ca="1">F5/NB_QUESTIONS</f>
        <v>0</v>
      </c>
      <c r="G6" s="28">
        <f ca="1">G5/NB_QUESTIONS</f>
        <v>0</v>
      </c>
      <c r="H6" s="24"/>
    </row>
    <row r="7" spans="1:8" x14ac:dyDescent="0.3">
      <c r="A7" s="23" t="s">
        <v>559</v>
      </c>
      <c r="B7" s="5">
        <f t="array" aca="1" ref="B7" ca="1">COUNTIFS(OFFSET(EXPE, 0, LLM_COL), B$2, OFFSET(EXPE, 0, JSON_OK), TRUE, OFFSET(EXPE, 0, Q_OK), TRUE)</f>
        <v>0</v>
      </c>
      <c r="C7" s="5">
        <f t="array" aca="1" ref="C7" ca="1">COUNTIFS(OFFSET(EXPE, 0, LLM_COL), C$2, OFFSET(EXPE, 0, JSON_OK), TRUE, OFFSET(EXPE, 0, Q_OK), TRUE)</f>
        <v>0</v>
      </c>
      <c r="D7" s="5">
        <f t="array" aca="1" ref="D7" ca="1">COUNTIFS(OFFSET(EXPE, 0, LLM_COL), D$2, OFFSET(EXPE, 0, JSON_OK), TRUE, OFFSET(EXPE, 0, Q_OK), TRUE)</f>
        <v>0</v>
      </c>
      <c r="E7" s="5">
        <f t="array" aca="1" ref="E7" ca="1">COUNTIFS(OFFSET(EXPE, 0, LLM_COL), E$2, OFFSET(EXPE, 0, JSON_OK), TRUE, OFFSET(EXPE, 0, Q_OK), TRUE)</f>
        <v>0</v>
      </c>
      <c r="F7" s="5">
        <f t="array" aca="1" ref="F7" ca="1">COUNTIFS(OFFSET(EXPE, 0, LLM_COL), F$2, OFFSET(EXPE, 0, JSON_OK), TRUE, OFFSET(EXPE, 0, Q_OK), TRUE)</f>
        <v>0</v>
      </c>
      <c r="G7" s="5">
        <f t="array" aca="1" ref="G7" ca="1">COUNTIFS(OFFSET(EXPE, 0, LLM_COL), G$2, OFFSET(EXPE, 0, JSON_OK), TRUE, OFFSET(EXPE, 0, Q_OK), TRUE)</f>
        <v>0</v>
      </c>
      <c r="H7" s="24"/>
    </row>
    <row r="8" spans="1:8" x14ac:dyDescent="0.3">
      <c r="A8" s="30"/>
      <c r="B8" s="28">
        <f ca="1">B7/NB_QUESTIONS</f>
        <v>0</v>
      </c>
      <c r="C8" s="28">
        <f ca="1">C7/NB_QUESTIONS</f>
        <v>0</v>
      </c>
      <c r="D8" s="28">
        <f ca="1">D7/NB_QUESTIONS</f>
        <v>0</v>
      </c>
      <c r="E8" s="28">
        <f ca="1">E7/NB_QUESTIONS</f>
        <v>0</v>
      </c>
      <c r="F8" s="28">
        <f ca="1">F7/NB_QUESTIONS</f>
        <v>0</v>
      </c>
      <c r="G8" s="28">
        <f ca="1">G7/NB_QUESTIONS</f>
        <v>0</v>
      </c>
      <c r="H8" s="24"/>
    </row>
    <row r="9" spans="1:8" x14ac:dyDescent="0.3">
      <c r="A9" s="23" t="s">
        <v>560</v>
      </c>
      <c r="B9" s="5">
        <f t="array" aca="1" ref="B9" ca="1">COUNTIFS(OFFSET(EXPE, 0, LLM_COL), B$2, OFFSET(EXPE, 0, JSON_OK), TRUE, OFFSET(EXPE, 0, Q_OK), TRUE, OFFSET(EXPE, 0, CHUNKS_OK), TRUE)</f>
        <v>0</v>
      </c>
      <c r="C9" s="5">
        <f t="array" aca="1" ref="C9" ca="1">COUNTIFS(OFFSET(EXPE, 0, LLM_COL), C$2, OFFSET(EXPE, 0, JSON_OK), TRUE, OFFSET(EXPE, 0, Q_OK), TRUE, OFFSET(EXPE, 0, CHUNKS_OK), TRUE)</f>
        <v>0</v>
      </c>
      <c r="D9" s="5">
        <f t="array" aca="1" ref="D9" ca="1">COUNTIFS(OFFSET(EXPE, 0, LLM_COL), D$2, OFFSET(EXPE, 0, JSON_OK), TRUE, OFFSET(EXPE, 0, Q_OK), TRUE, OFFSET(EXPE, 0, CHUNKS_OK), TRUE)</f>
        <v>0</v>
      </c>
      <c r="E9" s="5">
        <f t="array" aca="1" ref="E9" ca="1">COUNTIFS(OFFSET(EXPE, 0, LLM_COL), E$2, OFFSET(EXPE, 0, JSON_OK), TRUE, OFFSET(EXPE, 0, Q_OK), TRUE, OFFSET(EXPE, 0, CHUNKS_OK), TRUE)</f>
        <v>0</v>
      </c>
      <c r="F9" s="5">
        <f t="array" aca="1" ref="F9" ca="1">COUNTIFS(OFFSET(EXPE, 0, LLM_COL), F$2, OFFSET(EXPE, 0, JSON_OK), TRUE, OFFSET(EXPE, 0, Q_OK), TRUE, OFFSET(EXPE, 0, CHUNKS_OK), TRUE)</f>
        <v>0</v>
      </c>
      <c r="G9" s="5">
        <f t="array" aca="1" ref="G9" ca="1">COUNTIFS(OFFSET(EXPE, 0, LLM_COL), G$2, OFFSET(EXPE, 0, JSON_OK), TRUE, OFFSET(EXPE, 0, Q_OK), TRUE, OFFSET(EXPE, 0, CHUNKS_OK), TRUE)</f>
        <v>0</v>
      </c>
      <c r="H9" s="24"/>
    </row>
    <row r="10" spans="1:8" x14ac:dyDescent="0.3">
      <c r="B10" s="28">
        <f ca="1">B9/NB_QUESTIONS</f>
        <v>0</v>
      </c>
      <c r="C10" s="28">
        <f ca="1">C9/NB_QUESTIONS</f>
        <v>0</v>
      </c>
      <c r="D10" s="28">
        <f ca="1">D9/NB_QUESTIONS</f>
        <v>0</v>
      </c>
      <c r="E10" s="28">
        <f ca="1">E9/NB_QUESTIONS</f>
        <v>0</v>
      </c>
      <c r="F10" s="28">
        <f ca="1">F9/NB_QUESTIONS</f>
        <v>0</v>
      </c>
      <c r="G10" s="28">
        <f ca="1">G9/NB_QUESTIONS</f>
        <v>0</v>
      </c>
      <c r="H10" s="24"/>
    </row>
    <row r="11" spans="1:8" x14ac:dyDescent="0.3">
      <c r="A11" s="23" t="s">
        <v>561</v>
      </c>
      <c r="B11" s="5">
        <f t="array" aca="1" ref="B11" ca="1">COUNTIFS(OFFSET(EXPE, 0, LLM_COL), B$2, OFFSET(EXPE, 0, JSON_OK), TRUE, OFFSET(EXPE, 0, Q_OK), TRUE, OFFSET(EXPE, 0, CHUNKS_OK), TRUE, OFFSET(EXPE, 0, NB_DOCS), "&gt;0")</f>
        <v>0</v>
      </c>
      <c r="C11" s="5">
        <f t="array" aca="1" ref="C11" ca="1">COUNTIFS(OFFSET(EXPE, 0, LLM_COL), C$2, OFFSET(EXPE, 0, JSON_OK), TRUE, OFFSET(EXPE, 0, Q_OK), TRUE, OFFSET(EXPE, 0, CHUNKS_OK), TRUE, OFFSET(EXPE, 0, NB_DOCS), "&gt;0")</f>
        <v>0</v>
      </c>
      <c r="D11" s="5">
        <f t="array" aca="1" ref="D11" ca="1">COUNTIFS(OFFSET(EXPE, 0, LLM_COL), D$2, OFFSET(EXPE, 0, JSON_OK), TRUE, OFFSET(EXPE, 0, Q_OK), TRUE, OFFSET(EXPE, 0, CHUNKS_OK), TRUE, OFFSET(EXPE, 0, NB_DOCS), "&gt;0")</f>
        <v>0</v>
      </c>
      <c r="E11" s="5">
        <f t="array" aca="1" ref="E11" ca="1">COUNTIFS(OFFSET(EXPE, 0, LLM_COL), E$2, OFFSET(EXPE, 0, JSON_OK), TRUE, OFFSET(EXPE, 0, Q_OK), TRUE, OFFSET(EXPE, 0, CHUNKS_OK), TRUE, OFFSET(EXPE, 0, NB_DOCS), "&gt;0")</f>
        <v>0</v>
      </c>
      <c r="F11" s="5">
        <f t="array" aca="1" ref="F11" ca="1">COUNTIFS(OFFSET(EXPE, 0, LLM_COL), F$2, OFFSET(EXPE, 0, JSON_OK), TRUE, OFFSET(EXPE, 0, Q_OK), TRUE, OFFSET(EXPE, 0, CHUNKS_OK), TRUE, OFFSET(EXPE, 0, NB_DOCS), "&gt;0")</f>
        <v>0</v>
      </c>
      <c r="G11" s="5">
        <f t="array" aca="1" ref="G11" ca="1">COUNTIFS(OFFSET(EXPE, 0, LLM_COL), G$2, OFFSET(EXPE, 0, JSON_OK), TRUE, OFFSET(EXPE, 0, Q_OK), TRUE, OFFSET(EXPE, 0, CHUNKS_OK), TRUE, OFFSET(EXPE, 0, NB_DOCS), "&gt;0")</f>
        <v>0</v>
      </c>
      <c r="H11" s="24"/>
    </row>
    <row r="12" spans="1:8" x14ac:dyDescent="0.3">
      <c r="A12" s="23"/>
      <c r="B12" s="28" t="e">
        <f ca="1">B11/B$9</f>
        <v>#DIV/0!</v>
      </c>
      <c r="C12" s="28" t="e">
        <f ca="1">C11/C$9</f>
        <v>#DIV/0!</v>
      </c>
      <c r="D12" s="28" t="e">
        <f ca="1">D11/D$9</f>
        <v>#DIV/0!</v>
      </c>
      <c r="E12" s="28" t="e">
        <f ca="1">E11/E$9</f>
        <v>#DIV/0!</v>
      </c>
      <c r="F12" s="28" t="e">
        <f ca="1">F11/F$9</f>
        <v>#DIV/0!</v>
      </c>
      <c r="G12" s="28" t="e">
        <f ca="1">G11/G$9</f>
        <v>#DIV/0!</v>
      </c>
      <c r="H12" s="24"/>
    </row>
    <row r="13" spans="1:8" x14ac:dyDescent="0.3">
      <c r="A13" s="23" t="s">
        <v>562</v>
      </c>
      <c r="B13" s="5">
        <f t="array" aca="1" ref="B13" ca="1">COUNTIFS(OFFSET(EXPE, 0, LLM_COL), B$2, OFFSET(EXPE, 0, JSON_OK), TRUE, OFFSET(EXPE, 0, Q_OK), TRUE, OFFSET(EXPE, 0, CHUNKS_OK), TRUE, OFFSET(EXPE, 0, NB_DOCS_AND_PAGES), "&gt;0")</f>
        <v>0</v>
      </c>
      <c r="C13" s="5">
        <f t="array" aca="1" ref="C13" ca="1">COUNTIFS(OFFSET(EXPE, 0, LLM_COL), C$2, OFFSET(EXPE, 0, JSON_OK), TRUE, OFFSET(EXPE, 0, Q_OK), TRUE, OFFSET(EXPE, 0, CHUNKS_OK), TRUE, OFFSET(EXPE, 0, NB_DOCS_AND_PAGES), "&gt;0")</f>
        <v>0</v>
      </c>
      <c r="D13" s="5">
        <f t="array" aca="1" ref="D13" ca="1">COUNTIFS(OFFSET(EXPE, 0, LLM_COL), D$2, OFFSET(EXPE, 0, JSON_OK), TRUE, OFFSET(EXPE, 0, Q_OK), TRUE, OFFSET(EXPE, 0, CHUNKS_OK), TRUE, OFFSET(EXPE, 0, NB_DOCS_AND_PAGES), "&gt;0")</f>
        <v>0</v>
      </c>
      <c r="E13" s="5">
        <f t="array" aca="1" ref="E13" ca="1">COUNTIFS(OFFSET(EXPE, 0, LLM_COL), E$2, OFFSET(EXPE, 0, JSON_OK), TRUE, OFFSET(EXPE, 0, Q_OK), TRUE, OFFSET(EXPE, 0, CHUNKS_OK), TRUE, OFFSET(EXPE, 0, NB_DOCS_AND_PAGES), "&gt;0")</f>
        <v>0</v>
      </c>
      <c r="F13" s="5">
        <f t="array" aca="1" ref="F13" ca="1">COUNTIFS(OFFSET(EXPE, 0, LLM_COL), F$2, OFFSET(EXPE, 0, JSON_OK), TRUE, OFFSET(EXPE, 0, Q_OK), TRUE, OFFSET(EXPE, 0, CHUNKS_OK), TRUE, OFFSET(EXPE, 0, NB_DOCS_AND_PAGES), "&gt;0")</f>
        <v>0</v>
      </c>
      <c r="G13" s="5">
        <f t="array" aca="1" ref="G13" ca="1">COUNTIFS(OFFSET(EXPE, 0, LLM_COL), G$2, OFFSET(EXPE, 0, JSON_OK), TRUE, OFFSET(EXPE, 0, Q_OK), TRUE, OFFSET(EXPE, 0, CHUNKS_OK), TRUE, OFFSET(EXPE, 0, NB_DOCS_AND_PAGES), "&gt;0")</f>
        <v>0</v>
      </c>
      <c r="H13" s="24"/>
    </row>
    <row r="14" spans="1:8" x14ac:dyDescent="0.3">
      <c r="A14" s="23"/>
      <c r="B14" s="28" t="e">
        <f ca="1">B13/B$9</f>
        <v>#DIV/0!</v>
      </c>
      <c r="C14" s="28" t="e">
        <f ca="1">C13/C$9</f>
        <v>#DIV/0!</v>
      </c>
      <c r="D14" s="28" t="e">
        <f ca="1">D13/D$9</f>
        <v>#DIV/0!</v>
      </c>
      <c r="E14" s="28" t="e">
        <f ca="1">E13/E$9</f>
        <v>#DIV/0!</v>
      </c>
      <c r="F14" s="28" t="e">
        <f ca="1">F13/F$9</f>
        <v>#DIV/0!</v>
      </c>
      <c r="G14" s="28" t="e">
        <f ca="1">G13/G$9</f>
        <v>#DIV/0!</v>
      </c>
      <c r="H14" s="24"/>
    </row>
    <row r="15" spans="1:8" x14ac:dyDescent="0.3">
      <c r="A15" s="23" t="s">
        <v>563</v>
      </c>
      <c r="B15" s="5">
        <f t="array" aca="1" ref="B15" ca="1">COUNTIFS(OFFSET(EXPE, 0, LLM_COL), B$2, OFFSET(EXPE, 0, JSON_OK), TRUE, OFFSET(EXPE, 0, Q_OK), TRUE, OFFSET(EXPE, 0, CHUNKS_OK), TRUE, OFFSET(EXPE, 0, LANG), "fr")</f>
        <v>0</v>
      </c>
      <c r="C15" s="5">
        <f t="array" aca="1" ref="C15" ca="1">COUNTIFS(OFFSET(EXPE, 0, LLM_COL), C$2, OFFSET(EXPE, 0, JSON_OK), TRUE, OFFSET(EXPE, 0, Q_OK), TRUE, OFFSET(EXPE, 0, CHUNKS_OK), TRUE, OFFSET(EXPE, 0, LANG), "fr")</f>
        <v>0</v>
      </c>
      <c r="D15" s="5">
        <f t="array" aca="1" ref="D15" ca="1">COUNTIFS(OFFSET(EXPE, 0, LLM_COL), D$2, OFFSET(EXPE, 0, JSON_OK), TRUE, OFFSET(EXPE, 0, Q_OK), TRUE, OFFSET(EXPE, 0, CHUNKS_OK), TRUE, OFFSET(EXPE, 0, LANG), "fr")</f>
        <v>0</v>
      </c>
      <c r="E15" s="5">
        <f t="array" aca="1" ref="E15" ca="1">COUNTIFS(OFFSET(EXPE, 0, LLM_COL), E$2, OFFSET(EXPE, 0, JSON_OK), TRUE, OFFSET(EXPE, 0, Q_OK), TRUE, OFFSET(EXPE, 0, CHUNKS_OK), TRUE, OFFSET(EXPE, 0, LANG), "fr")</f>
        <v>0</v>
      </c>
      <c r="F15" s="5">
        <f t="array" aca="1" ref="F15" ca="1">COUNTIFS(OFFSET(EXPE, 0, LLM_COL), F$2, OFFSET(EXPE, 0, JSON_OK), TRUE, OFFSET(EXPE, 0, Q_OK), TRUE, OFFSET(EXPE, 0, CHUNKS_OK), TRUE, OFFSET(EXPE, 0, LANG), "fr")</f>
        <v>0</v>
      </c>
      <c r="G15" s="5">
        <f t="array" aca="1" ref="G15" ca="1">COUNTIFS(OFFSET(EXPE, 0, LLM_COL), G$2, OFFSET(EXPE, 0, JSON_OK), TRUE, OFFSET(EXPE, 0, Q_OK), TRUE, OFFSET(EXPE, 0, CHUNKS_OK), TRUE, OFFSET(EXPE, 0, LANG), "fr")</f>
        <v>0</v>
      </c>
      <c r="H15" s="24"/>
    </row>
    <row r="16" spans="1:8" x14ac:dyDescent="0.3">
      <c r="A16" s="23"/>
      <c r="B16" s="28" t="e">
        <f ca="1">B15/B$9</f>
        <v>#DIV/0!</v>
      </c>
      <c r="C16" s="28" t="e">
        <f ca="1">C15/C$9</f>
        <v>#DIV/0!</v>
      </c>
      <c r="D16" s="28" t="e">
        <f ca="1">D15/D$9</f>
        <v>#DIV/0!</v>
      </c>
      <c r="E16" s="28" t="e">
        <f ca="1">E15/E$9</f>
        <v>#DIV/0!</v>
      </c>
      <c r="F16" s="28" t="e">
        <f ca="1">F15/F$9</f>
        <v>#DIV/0!</v>
      </c>
      <c r="G16" s="28" t="e">
        <f ca="1">G15/G$9</f>
        <v>#DIV/0!</v>
      </c>
      <c r="H16" s="24"/>
    </row>
    <row r="17" spans="1:8" x14ac:dyDescent="0.3">
      <c r="A17" s="23" t="s">
        <v>564</v>
      </c>
      <c r="B17" s="5">
        <f t="array" aca="1" ref="B17" ca="1">COUNTIFS(OFFSET(EXPE, 0, LLM_COL), B$2, OFFSET(EXPE, 0, JSON_OK), TRUE, OFFSET(EXPE, 0, Q_OK), TRUE, OFFSET(EXPE, 0, CHUNKS_OK), TRUE, OFFSET(EXPE, 0, LANG), "en")</f>
        <v>0</v>
      </c>
      <c r="C17" s="5">
        <f t="array" aca="1" ref="C17" ca="1">COUNTIFS(OFFSET(EXPE, 0, LLM_COL), C$2, OFFSET(EXPE, 0, JSON_OK), TRUE, OFFSET(EXPE, 0, Q_OK), TRUE, OFFSET(EXPE, 0, CHUNKS_OK), TRUE, OFFSET(EXPE, 0, LANG), "en")</f>
        <v>0</v>
      </c>
      <c r="D17" s="5">
        <f t="array" aca="1" ref="D17" ca="1">COUNTIFS(OFFSET(EXPE, 0, LLM_COL), D$2, OFFSET(EXPE, 0, JSON_OK), TRUE, OFFSET(EXPE, 0, Q_OK), TRUE, OFFSET(EXPE, 0, CHUNKS_OK), TRUE, OFFSET(EXPE, 0, LANG), "en")</f>
        <v>0</v>
      </c>
      <c r="E17" s="5">
        <f t="array" aca="1" ref="E17" ca="1">COUNTIFS(OFFSET(EXPE, 0, LLM_COL), E$2, OFFSET(EXPE, 0, JSON_OK), TRUE, OFFSET(EXPE, 0, Q_OK), TRUE, OFFSET(EXPE, 0, CHUNKS_OK), TRUE, OFFSET(EXPE, 0, LANG), "en")</f>
        <v>0</v>
      </c>
      <c r="F17" s="5">
        <f t="array" aca="1" ref="F17" ca="1">COUNTIFS(OFFSET(EXPE, 0, LLM_COL), F$2, OFFSET(EXPE, 0, JSON_OK), TRUE, OFFSET(EXPE, 0, Q_OK), TRUE, OFFSET(EXPE, 0, CHUNKS_OK), TRUE, OFFSET(EXPE, 0, LANG), "en")</f>
        <v>0</v>
      </c>
      <c r="G17" s="5">
        <f t="array" aca="1" ref="G17" ca="1">COUNTIFS(OFFSET(EXPE, 0, LLM_COL), G$2, OFFSET(EXPE, 0, JSON_OK), TRUE, OFFSET(EXPE, 0, Q_OK), TRUE, OFFSET(EXPE, 0, CHUNKS_OK), TRUE, OFFSET(EXPE, 0, LANG), "en")</f>
        <v>0</v>
      </c>
      <c r="H17" s="24"/>
    </row>
    <row r="18" spans="1:8" x14ac:dyDescent="0.3">
      <c r="A18" s="23"/>
      <c r="B18" s="28" t="e">
        <f ca="1">B17/B$9</f>
        <v>#DIV/0!</v>
      </c>
      <c r="C18" s="28" t="e">
        <f ca="1">C17/C$9</f>
        <v>#DIV/0!</v>
      </c>
      <c r="D18" s="28" t="e">
        <f ca="1">D17/D$9</f>
        <v>#DIV/0!</v>
      </c>
      <c r="E18" s="28" t="e">
        <f ca="1">E17/E$9</f>
        <v>#DIV/0!</v>
      </c>
      <c r="F18" s="28" t="e">
        <f ca="1">F17/F$9</f>
        <v>#DIV/0!</v>
      </c>
      <c r="G18" s="28" t="e">
        <f ca="1">G17/G$9</f>
        <v>#DIV/0!</v>
      </c>
      <c r="H18" s="24"/>
    </row>
    <row r="19" spans="1:8" x14ac:dyDescent="0.3">
      <c r="A19" s="23"/>
      <c r="B19" s="5"/>
      <c r="C19" s="4"/>
      <c r="D19" s="4"/>
      <c r="E19" s="4"/>
      <c r="F19" s="4"/>
      <c r="G19" s="4"/>
      <c r="H19" s="24"/>
    </row>
    <row r="20" spans="1:8" x14ac:dyDescent="0.3">
      <c r="A20" s="23" t="s">
        <v>565</v>
      </c>
      <c r="B20" s="5"/>
      <c r="C20" s="4"/>
      <c r="D20" s="4"/>
      <c r="E20" s="4"/>
      <c r="F20" s="4"/>
      <c r="G20" s="4"/>
    </row>
    <row r="21" spans="1:8" x14ac:dyDescent="0.3">
      <c r="A21" s="23" t="s">
        <v>20</v>
      </c>
      <c r="B21" s="29">
        <f ca="1">SUMIF(OFFSET(Expe!$B$1, HEADER_SIZE, LLM_COL, NB_ROWS), B$2, OFFSET(Expe!$B$1, HEADER_SIZE, HALLUS, NB_ROWS))</f>
        <v>0</v>
      </c>
      <c r="C21" s="29">
        <f ca="1">SUMIF(OFFSET(Expe!$B$1, HEADER_SIZE, LLM_COL, NB_ROWS), C$2, OFFSET(Expe!$B$1, HEADER_SIZE, HALLUS, NB_ROWS))</f>
        <v>0</v>
      </c>
      <c r="D21" s="29">
        <f ca="1">SUMIF(OFFSET(Expe!$B$1, HEADER_SIZE, LLM_COL, NB_ROWS), D$2, OFFSET(Expe!$B$1, HEADER_SIZE, HALLUS, NB_ROWS))</f>
        <v>0</v>
      </c>
      <c r="E21" s="29">
        <f ca="1">SUMIF(OFFSET(Expe!$B$1, HEADER_SIZE, LLM_COL, NB_ROWS), E$2, OFFSET(Expe!$B$1, HEADER_SIZE, HALLUS, NB_ROWS))</f>
        <v>0</v>
      </c>
      <c r="F21" s="29">
        <f ca="1">SUMIF(OFFSET(Expe!$B$1, HEADER_SIZE, LLM_COL, NB_ROWS), F$2, OFFSET(Expe!$B$1, HEADER_SIZE, HALLUS, NB_ROWS))</f>
        <v>0</v>
      </c>
      <c r="G21" s="29">
        <f ca="1">SUMIF(OFFSET(Expe!$B$1, HEADER_SIZE, LLM_COL, NB_ROWS), G$2, OFFSET(Expe!$B$1, HEADER_SIZE, HALLUS, NB_ROWS))</f>
        <v>0</v>
      </c>
    </row>
    <row r="22" spans="1:8" x14ac:dyDescent="0.3">
      <c r="A22" s="23"/>
      <c r="B22" s="28">
        <f ca="1">B21/NB_QUESTIONS</f>
        <v>0</v>
      </c>
      <c r="C22" s="28">
        <f ca="1">C21/NB_QUESTIONS</f>
        <v>0</v>
      </c>
      <c r="D22" s="28">
        <f ca="1">D21/NB_QUESTIONS</f>
        <v>0</v>
      </c>
      <c r="E22" s="28">
        <f ca="1">E21/NB_QUESTIONS</f>
        <v>0</v>
      </c>
      <c r="F22" s="28">
        <f ca="1">F21/NB_QUESTIONS</f>
        <v>0</v>
      </c>
      <c r="G22" s="28">
        <f ca="1">G21/NB_QUESTIONS</f>
        <v>0</v>
      </c>
    </row>
    <row r="23" spans="1:8" x14ac:dyDescent="0.3">
      <c r="A23" s="23" t="s">
        <v>566</v>
      </c>
      <c r="B23" s="29">
        <f ca="1">COUNTIFS(OFFSET(Expe!$B$1, HEADER_SIZE, LLM_COL, NB_ROWS), B$2, OFFSET(Expe!$B$1, HEADER_SIZE, HALLUS, NB_ROWS), 0)</f>
        <v>0</v>
      </c>
      <c r="C23" s="29">
        <f ca="1">COUNTIFS(OFFSET(Expe!$B$1, HEADER_SIZE, LLM_COL, NB_ROWS), C$2, OFFSET(Expe!$B$1, HEADER_SIZE, HALLUS, NB_ROWS), 0)</f>
        <v>0</v>
      </c>
      <c r="D23" s="29">
        <f ca="1">COUNTIFS(OFFSET(Expe!$B$1, HEADER_SIZE, LLM_COL, NB_ROWS), D$2, OFFSET(Expe!$B$1, HEADER_SIZE, HALLUS, NB_ROWS), 0)</f>
        <v>0</v>
      </c>
      <c r="E23" s="29">
        <f ca="1">COUNTIFS(OFFSET(Expe!$B$1, HEADER_SIZE, LLM_COL, NB_ROWS), E$2, OFFSET(Expe!$B$1, HEADER_SIZE, HALLUS, NB_ROWS), 0)</f>
        <v>0</v>
      </c>
      <c r="F23" s="29">
        <f ca="1">COUNTIFS(OFFSET(Expe!$B$1, HEADER_SIZE, LLM_COL, NB_ROWS), F$2, OFFSET(Expe!$B$1, HEADER_SIZE, HALLUS, NB_ROWS), 0)</f>
        <v>0</v>
      </c>
      <c r="G23" s="29">
        <f ca="1">COUNTIFS(OFFSET(Expe!$B$1, HEADER_SIZE, LLM_COL, NB_ROWS), G$2, OFFSET(Expe!$B$1, HEADER_SIZE, HALLUS, NB_ROWS), 0)</f>
        <v>0</v>
      </c>
    </row>
    <row r="24" spans="1:8" x14ac:dyDescent="0.3">
      <c r="A24" s="23"/>
      <c r="B24" s="28">
        <f ca="1">B23/NB_QUESTIONS</f>
        <v>0</v>
      </c>
      <c r="C24" s="28">
        <f ca="1">C23/NB_QUESTIONS</f>
        <v>0</v>
      </c>
      <c r="D24" s="28">
        <f ca="1">D23/NB_QUESTIONS</f>
        <v>0</v>
      </c>
      <c r="E24" s="28">
        <f ca="1">E23/NB_QUESTIONS</f>
        <v>0</v>
      </c>
      <c r="F24" s="28">
        <f ca="1">F23/NB_QUESTIONS</f>
        <v>0</v>
      </c>
      <c r="G24" s="28">
        <f ca="1">G23/NB_QUESTIONS</f>
        <v>0</v>
      </c>
    </row>
    <row r="25" spans="1:8" x14ac:dyDescent="0.3">
      <c r="A25" s="23" t="s">
        <v>567</v>
      </c>
      <c r="B25" s="2" t="e">
        <f t="array" aca="1" ref="B25" ca="1">AVERAGEIF(OFFSET(Expe!$B$1, HEADER_SIZE, LLM_COL, NB_ROWS), B$2, OFFSET(Expe!$B$1, HEADER_SIZE, EVAL_AUTO, NB_ROWS))</f>
        <v>#DIV/0!</v>
      </c>
      <c r="C25" s="2" t="e">
        <f t="array" aca="1" ref="C25" ca="1">AVERAGEIF(OFFSET(Expe!$B$1, HEADER_SIZE, LLM_COL, NB_ROWS), C$2, OFFSET(Expe!$B$1, HEADER_SIZE, EVAL_AUTO, NB_ROWS))</f>
        <v>#DIV/0!</v>
      </c>
      <c r="D25" s="2" t="e">
        <f t="array" aca="1" ref="D25" ca="1">AVERAGEIF(OFFSET(Expe!$B$1, HEADER_SIZE, LLM_COL, NB_ROWS), D$2, OFFSET(Expe!$B$1, HEADER_SIZE, EVAL_AUTO, NB_ROWS))</f>
        <v>#DIV/0!</v>
      </c>
      <c r="E25" s="2" t="e">
        <f t="array" aca="1" ref="E25" ca="1">AVERAGEIF(OFFSET(Expe!$B$1, HEADER_SIZE, LLM_COL, NB_ROWS), E$2, OFFSET(Expe!$B$1, HEADER_SIZE, EVAL_AUTO, NB_ROWS))</f>
        <v>#DIV/0!</v>
      </c>
      <c r="F25" s="2" t="e">
        <f t="array" aca="1" ref="F25" ca="1">AVERAGEIF(OFFSET(Expe!$B$1, HEADER_SIZE, LLM_COL, NB_ROWS), F$2, OFFSET(Expe!$B$1, HEADER_SIZE, EVAL_AUTO, NB_ROWS))</f>
        <v>#DIV/0!</v>
      </c>
      <c r="G25" s="2" t="e">
        <f t="array" aca="1" ref="G25" ca="1">AVERAGEIF(OFFSET(Expe!$B$1, HEADER_SIZE, LLM_COL, NB_ROWS), G$2, OFFSET(Expe!$B$1, HEADER_SIZE, EVAL_AUTO, NB_ROWS))</f>
        <v>#DIV/0!</v>
      </c>
    </row>
    <row r="26" spans="1:8" x14ac:dyDescent="0.3">
      <c r="A26" s="23">
        <v>0</v>
      </c>
      <c r="B26" s="5">
        <f t="array" aca="1" ref="B26" ca="1">COUNTIFS(OFFSET(Expe!$B$1, HEADER_SIZE, LLM_COL, NB_ROWS), B$2, OFFSET(Expe!$B$1, HEADER_SIZE, EVAL_AUTO, NB_ROWS), 0)</f>
        <v>0</v>
      </c>
      <c r="C26" s="5">
        <f t="array" aca="1" ref="C26" ca="1">COUNTIFS(OFFSET(Expe!$B$1, HEADER_SIZE, LLM_COL, NB_ROWS), C$2, OFFSET(Expe!$B$1, HEADER_SIZE, EVAL_AUTO, NB_ROWS), 0)</f>
        <v>0</v>
      </c>
      <c r="D26" s="5">
        <f t="array" aca="1" ref="D26" ca="1">COUNTIFS(OFFSET(Expe!$B$1, HEADER_SIZE, LLM_COL, NB_ROWS), D$2, OFFSET(Expe!$B$1, HEADER_SIZE, EVAL_AUTO, NB_ROWS), 0)</f>
        <v>0</v>
      </c>
      <c r="E26" s="5">
        <f t="array" aca="1" ref="E26" ca="1">COUNTIFS(OFFSET(Expe!$B$1, HEADER_SIZE, LLM_COL, NB_ROWS), E$2, OFFSET(Expe!$B$1, HEADER_SIZE, EVAL_AUTO, NB_ROWS), 0)</f>
        <v>0</v>
      </c>
      <c r="F26" s="5">
        <f t="array" aca="1" ref="F26" ca="1">COUNTIFS(OFFSET(Expe!$B$1, HEADER_SIZE, LLM_COL, NB_ROWS), F$2, OFFSET(Expe!$B$1, HEADER_SIZE, EVAL_AUTO, NB_ROWS), 0)</f>
        <v>0</v>
      </c>
      <c r="G26" s="5">
        <f t="array" aca="1" ref="G26" ca="1">COUNTIFS(OFFSET(Expe!$B$1, HEADER_SIZE, LLM_COL, NB_ROWS), G$2, OFFSET(Expe!$B$1, HEADER_SIZE, EVAL_AUTO, NB_ROWS), 0)</f>
        <v>0</v>
      </c>
    </row>
    <row r="27" spans="1:8" x14ac:dyDescent="0.3">
      <c r="A27" s="23"/>
      <c r="B27" s="28">
        <f ca="1">B26/NB_QUESTIONS</f>
        <v>0</v>
      </c>
      <c r="C27" s="28">
        <f ca="1">C26/NB_QUESTIONS</f>
        <v>0</v>
      </c>
      <c r="D27" s="28">
        <f ca="1">D26/NB_QUESTIONS</f>
        <v>0</v>
      </c>
      <c r="E27" s="28">
        <f ca="1">E26/NB_QUESTIONS</f>
        <v>0</v>
      </c>
      <c r="F27" s="28">
        <f ca="1">F26/NB_QUESTIONS</f>
        <v>0</v>
      </c>
      <c r="G27" s="28">
        <f ca="1">G26/NB_QUESTIONS</f>
        <v>0</v>
      </c>
    </row>
    <row r="28" spans="1:8" x14ac:dyDescent="0.3">
      <c r="A28" s="23" t="s">
        <v>568</v>
      </c>
      <c r="B28" s="5">
        <f t="array" aca="1" ref="B28" ca="1">COUNTIFS(OFFSET(Expe!$B$1, HEADER_SIZE, LLM_COL, NB_ROWS), B$2, OFFSET(Expe!$B$1, HEADER_SIZE, EVAL_AUTO, NB_ROWS), "&gt;0",  OFFSET(Expe!$B$1, HEADER_SIZE, EVAL_AUTO, NB_ROWS), "&lt;1")</f>
        <v>0</v>
      </c>
      <c r="C28" s="5">
        <f t="array" aca="1" ref="C28" ca="1">COUNTIFS(OFFSET(Expe!$B$1, HEADER_SIZE, LLM_COL, NB_ROWS), C$2, OFFSET(Expe!$B$1, HEADER_SIZE, EVAL_AUTO, NB_ROWS), "&gt;0",  OFFSET(Expe!$B$1, HEADER_SIZE, EVAL_AUTO, NB_ROWS), "&lt;1")</f>
        <v>0</v>
      </c>
      <c r="D28" s="5">
        <f t="array" aca="1" ref="D28" ca="1">COUNTIFS(OFFSET(Expe!$B$1, HEADER_SIZE, LLM_COL, NB_ROWS), D$2, OFFSET(Expe!$B$1, HEADER_SIZE, EVAL_AUTO, NB_ROWS), "&gt;0",  OFFSET(Expe!$B$1, HEADER_SIZE, EVAL_AUTO, NB_ROWS), "&lt;1")</f>
        <v>0</v>
      </c>
      <c r="E28" s="5">
        <f t="array" aca="1" ref="E28" ca="1">COUNTIFS(OFFSET(Expe!$B$1, HEADER_SIZE, LLM_COL, NB_ROWS), E$2, OFFSET(Expe!$B$1, HEADER_SIZE, EVAL_AUTO, NB_ROWS), "&gt;0",  OFFSET(Expe!$B$1, HEADER_SIZE, EVAL_AUTO, NB_ROWS), "&lt;1")</f>
        <v>0</v>
      </c>
      <c r="F28" s="5">
        <f t="array" aca="1" ref="F28" ca="1">COUNTIFS(OFFSET(Expe!$B$1, HEADER_SIZE, LLM_COL, NB_ROWS), F$2, OFFSET(Expe!$B$1, HEADER_SIZE, EVAL_AUTO, NB_ROWS), "&gt;0",  OFFSET(Expe!$B$1, HEADER_SIZE, EVAL_AUTO, NB_ROWS), "&lt;1")</f>
        <v>0</v>
      </c>
      <c r="G28" s="5">
        <f t="array" aca="1" ref="G28" ca="1">COUNTIFS(OFFSET(Expe!$B$1, HEADER_SIZE, LLM_COL, NB_ROWS), G$2, OFFSET(Expe!$B$1, HEADER_SIZE, EVAL_AUTO, NB_ROWS), "&gt;0",  OFFSET(Expe!$B$1, HEADER_SIZE, EVAL_AUTO, NB_ROWS), "&lt;1")</f>
        <v>0</v>
      </c>
    </row>
    <row r="29" spans="1:8" x14ac:dyDescent="0.3">
      <c r="A29" s="23"/>
      <c r="B29" s="28">
        <f ca="1">B28/NB_QUESTIONS</f>
        <v>0</v>
      </c>
      <c r="C29" s="28">
        <f ca="1">C28/NB_QUESTIONS</f>
        <v>0</v>
      </c>
      <c r="D29" s="28">
        <f ca="1">D28/NB_QUESTIONS</f>
        <v>0</v>
      </c>
      <c r="E29" s="28">
        <f ca="1">E28/NB_QUESTIONS</f>
        <v>0</v>
      </c>
      <c r="F29" s="28">
        <f ca="1">F28/NB_QUESTIONS</f>
        <v>0</v>
      </c>
      <c r="G29" s="28">
        <f ca="1">G28/NB_QUESTIONS</f>
        <v>0</v>
      </c>
    </row>
    <row r="30" spans="1:8" x14ac:dyDescent="0.3">
      <c r="A30" s="23">
        <v>1</v>
      </c>
      <c r="B30" s="5">
        <f t="array" aca="1" ref="B30" ca="1">COUNTIFS(OFFSET(Expe!$B$1, HEADER_SIZE, LLM_COL, NB_ROWS), B$2, OFFSET(Expe!$B$1, HEADER_SIZE, EVAL_AUTO, NB_ROWS), 1)</f>
        <v>0</v>
      </c>
      <c r="C30" s="5">
        <f t="array" aca="1" ref="C30" ca="1">COUNTIFS(OFFSET(Expe!$B$1, HEADER_SIZE, LLM_COL, NB_ROWS), C$2, OFFSET(Expe!$B$1, HEADER_SIZE, EVAL_AUTO, NB_ROWS), 1)</f>
        <v>0</v>
      </c>
      <c r="D30" s="5">
        <f t="array" aca="1" ref="D30" ca="1">COUNTIFS(OFFSET(Expe!$B$1, HEADER_SIZE, LLM_COL, NB_ROWS), D$2, OFFSET(Expe!$B$1, HEADER_SIZE, EVAL_AUTO, NB_ROWS), 1)</f>
        <v>0</v>
      </c>
      <c r="E30" s="5">
        <f t="array" aca="1" ref="E30" ca="1">COUNTIFS(OFFSET(Expe!$B$1, HEADER_SIZE, LLM_COL, NB_ROWS), E$2, OFFSET(Expe!$B$1, HEADER_SIZE, EVAL_AUTO, NB_ROWS), 1)</f>
        <v>0</v>
      </c>
      <c r="F30" s="5">
        <f t="array" aca="1" ref="F30" ca="1">COUNTIFS(OFFSET(Expe!$B$1, HEADER_SIZE, LLM_COL, NB_ROWS), F$2, OFFSET(Expe!$B$1, HEADER_SIZE, EVAL_AUTO, NB_ROWS), 1)</f>
        <v>0</v>
      </c>
      <c r="G30" s="5">
        <f t="array" aca="1" ref="G30" ca="1">COUNTIFS(OFFSET(Expe!$B$1, HEADER_SIZE, LLM_COL, NB_ROWS), G$2, OFFSET(Expe!$B$1, HEADER_SIZE, EVAL_AUTO, NB_ROWS), 1)</f>
        <v>0</v>
      </c>
    </row>
    <row r="31" spans="1:8" x14ac:dyDescent="0.3">
      <c r="A31" s="23"/>
      <c r="B31" s="28">
        <f ca="1">B30/NB_QUESTIONS</f>
        <v>0</v>
      </c>
      <c r="C31" s="28">
        <f ca="1">C30/NB_QUESTIONS</f>
        <v>0</v>
      </c>
      <c r="D31" s="28">
        <f ca="1">D30/NB_QUESTIONS</f>
        <v>0</v>
      </c>
      <c r="E31" s="28">
        <f ca="1">E30/NB_QUESTIONS</f>
        <v>0</v>
      </c>
      <c r="F31" s="28">
        <f ca="1">F30/NB_QUESTIONS</f>
        <v>0</v>
      </c>
      <c r="G31" s="28">
        <f ca="1">G30/NB_QUESTIONS</f>
        <v>0</v>
      </c>
    </row>
  </sheetData>
  <pageMargins left="0.7" right="0.7" top="0.75" bottom="0.75" header="0.3" footer="0.3"/>
  <pageSetup paperSize="9" orientation="portrait" horizontalDpi="429496729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CA34-F9B1-48CE-9F78-6AB61F4D3DBB}">
  <dimension ref="A1:Q42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M12" sqref="M12"/>
    </sheetView>
  </sheetViews>
  <sheetFormatPr defaultRowHeight="14.4" x14ac:dyDescent="0.3"/>
  <cols>
    <col min="2" max="2" width="21.77734375" style="1" bestFit="1" customWidth="1"/>
    <col min="3" max="3" width="5.44140625" bestFit="1" customWidth="1"/>
    <col min="4" max="4" width="12.33203125" bestFit="1" customWidth="1"/>
    <col min="5" max="5" width="10.21875" bestFit="1" customWidth="1"/>
    <col min="6" max="6" width="9.77734375" bestFit="1" customWidth="1"/>
    <col min="7" max="7" width="23.5546875" bestFit="1" customWidth="1"/>
    <col min="8" max="8" width="16.109375" bestFit="1" customWidth="1"/>
  </cols>
  <sheetData>
    <row r="1" spans="1:17" x14ac:dyDescent="0.3">
      <c r="C1" s="27" t="s">
        <v>25</v>
      </c>
      <c r="D1" s="27" t="s">
        <v>27</v>
      </c>
      <c r="E1" s="27" t="s">
        <v>28</v>
      </c>
      <c r="F1" s="27" t="s">
        <v>30</v>
      </c>
      <c r="G1" s="27" t="s">
        <v>32</v>
      </c>
      <c r="H1" s="27" t="s">
        <v>34</v>
      </c>
      <c r="L1" s="27" t="s">
        <v>25</v>
      </c>
      <c r="M1" s="27" t="s">
        <v>27</v>
      </c>
      <c r="N1" s="27" t="s">
        <v>28</v>
      </c>
      <c r="O1" s="27" t="s">
        <v>30</v>
      </c>
      <c r="P1" s="27" t="s">
        <v>32</v>
      </c>
      <c r="Q1" s="27" t="s">
        <v>34</v>
      </c>
    </row>
    <row r="2" spans="1:17" x14ac:dyDescent="0.3">
      <c r="A2" t="s">
        <v>641</v>
      </c>
      <c r="B2" s="1" t="s">
        <v>592</v>
      </c>
      <c r="C2" cm="1">
        <f t="array" aca="1" ref="C2" ca="1">COUNTIFS(OFFSET(EXPE, 0, LLM_COL),C$1, OFFSET(EXPE, 0, CODE_COL),$B2)</f>
        <v>0</v>
      </c>
      <c r="D2" cm="1">
        <f t="array" aca="1" ref="D2" ca="1">COUNTIFS(OFFSET(EXPE, 0, LLM_COL),D$1, OFFSET(EXPE, 0, CODE_COL),$B2)</f>
        <v>1</v>
      </c>
      <c r="E2" cm="1">
        <f t="array" aca="1" ref="E2" ca="1">COUNTIFS(OFFSET(EXPE, 0, LLM_COL),E$1, OFFSET(EXPE, 0, CODE_COL),$B2)</f>
        <v>0</v>
      </c>
      <c r="F2" cm="1">
        <f t="array" aca="1" ref="F2" ca="1">COUNTIFS(OFFSET(EXPE, 0, LLM_COL),F$1, OFFSET(EXPE, 0, CODE_COL),$B2)</f>
        <v>0</v>
      </c>
      <c r="G2" cm="1">
        <f t="array" aca="1" ref="G2" ca="1">COUNTIFS(OFFSET(EXPE, 0, LLM_COL),G$1, OFFSET(EXPE, 0, CODE_COL),$B2)</f>
        <v>0</v>
      </c>
      <c r="H2" cm="1">
        <f t="array" aca="1" ref="H2" ca="1">COUNTIFS(OFFSET(EXPE, 0, LLM_COL),H$1, OFFSET(EXPE, 0, CODE_COL),$B2)</f>
        <v>0</v>
      </c>
      <c r="K2" s="1" t="str" cm="1">
        <f t="array" ref="K2:K9">_xlfn.UNIQUE(A2:A42)</f>
        <v>AFRICA</v>
      </c>
      <c r="L2" cm="1">
        <f t="array" aca="1" ref="L2" ca="1">SUMPRODUCT(N($A$2:$A$42=$K2)*C$2:C$42)</f>
        <v>1</v>
      </c>
      <c r="M2" cm="1">
        <f t="array" aca="1" ref="M2" ca="1">SUMPRODUCT(N($A$2:$A$42=$K2)*D$2:D$42)</f>
        <v>2</v>
      </c>
      <c r="N2" cm="1">
        <f t="array" aca="1" ref="N2" ca="1">SUMPRODUCT(N($A$2:$A$42=$K2)*E$2:E$42)</f>
        <v>1</v>
      </c>
      <c r="O2" cm="1">
        <f t="array" aca="1" ref="O2" ca="1">SUMPRODUCT(N($A$2:$A$42=$K2)*F$2:F$42)</f>
        <v>1</v>
      </c>
      <c r="P2" cm="1">
        <f t="array" aca="1" ref="P2" ca="1">SUMPRODUCT(N($A$2:$A$42=$K2)*G$2:G$42)</f>
        <v>1</v>
      </c>
      <c r="Q2" cm="1">
        <f t="array" aca="1" ref="Q2" ca="1">SUMPRODUCT(N($A$2:$A$42=$K2)*H$2:H$42)</f>
        <v>1</v>
      </c>
    </row>
    <row r="3" spans="1:17" x14ac:dyDescent="0.3">
      <c r="A3" t="s">
        <v>641</v>
      </c>
      <c r="B3" s="1" t="s">
        <v>593</v>
      </c>
      <c r="C3" cm="1">
        <f t="array" aca="1" ref="C3" ca="1">COUNTIFS(OFFSET(EXPE, 0, LLM_COL),C$1, OFFSET(EXPE, 0, CODE_COL),$B3)</f>
        <v>1</v>
      </c>
      <c r="D3" cm="1">
        <f t="array" aca="1" ref="D3" ca="1">COUNTIFS(OFFSET(EXPE, 0, LLM_COL),D$1, OFFSET(EXPE, 0, CODE_COL),$B3)</f>
        <v>0</v>
      </c>
      <c r="E3" cm="1">
        <f t="array" aca="1" ref="E3" ca="1">COUNTIFS(OFFSET(EXPE, 0, LLM_COL),E$1, OFFSET(EXPE, 0, CODE_COL),$B3)</f>
        <v>1</v>
      </c>
      <c r="F3" cm="1">
        <f t="array" aca="1" ref="F3" ca="1">COUNTIFS(OFFSET(EXPE, 0, LLM_COL),F$1, OFFSET(EXPE, 0, CODE_COL),$B3)</f>
        <v>1</v>
      </c>
      <c r="G3" cm="1">
        <f t="array" aca="1" ref="G3" ca="1">COUNTIFS(OFFSET(EXPE, 0, LLM_COL),G$1, OFFSET(EXPE, 0, CODE_COL),$B3)</f>
        <v>1</v>
      </c>
      <c r="H3" cm="1">
        <f t="array" aca="1" ref="H3" ca="1">COUNTIFS(OFFSET(EXPE, 0, LLM_COL),H$1, OFFSET(EXPE, 0, CODE_COL),$B3)</f>
        <v>1</v>
      </c>
      <c r="K3" s="1" t="str">
        <v>EU</v>
      </c>
      <c r="L3" cm="1">
        <f t="array" aca="1" ref="L3" ca="1">SUMPRODUCT(N($A$2:$A$42=$K3)*C$2:C$42)</f>
        <v>69</v>
      </c>
      <c r="M3" cm="1">
        <f t="array" aca="1" ref="M3" ca="1">SUMPRODUCT(N($A$2:$A$42=$K3)*D$2:D$42)</f>
        <v>66</v>
      </c>
      <c r="N3" cm="1">
        <f t="array" aca="1" ref="N3" ca="1">SUMPRODUCT(N($A$2:$A$42=$K3)*E$2:E$42)</f>
        <v>67</v>
      </c>
      <c r="O3" cm="1">
        <f t="array" aca="1" ref="O3" ca="1">SUMPRODUCT(N($A$2:$A$42=$K3)*F$2:F$42)</f>
        <v>70</v>
      </c>
      <c r="P3" cm="1">
        <f t="array" aca="1" ref="P3" ca="1">SUMPRODUCT(N($A$2:$A$42=$K3)*G$2:G$42)</f>
        <v>71</v>
      </c>
      <c r="Q3" cm="1">
        <f t="array" aca="1" ref="Q3" ca="1">SUMPRODUCT(N($A$2:$A$42=$K3)*H$2:H$42)</f>
        <v>69</v>
      </c>
    </row>
    <row r="4" spans="1:17" x14ac:dyDescent="0.3">
      <c r="A4" t="s">
        <v>637</v>
      </c>
      <c r="B4" s="1" t="s">
        <v>594</v>
      </c>
      <c r="C4" cm="1">
        <f t="array" aca="1" ref="C4" ca="1">COUNTIFS(OFFSET(EXPE, 0, LLM_COL),C$1, OFFSET(EXPE, 0, CODE_COL),$B4)</f>
        <v>9</v>
      </c>
      <c r="D4" cm="1">
        <f t="array" aca="1" ref="D4" ca="1">COUNTIFS(OFFSET(EXPE, 0, LLM_COL),D$1, OFFSET(EXPE, 0, CODE_COL),$B4)</f>
        <v>7</v>
      </c>
      <c r="E4" cm="1">
        <f t="array" aca="1" ref="E4" ca="1">COUNTIFS(OFFSET(EXPE, 0, LLM_COL),E$1, OFFSET(EXPE, 0, CODE_COL),$B4)</f>
        <v>6</v>
      </c>
      <c r="F4" cm="1">
        <f t="array" aca="1" ref="F4" ca="1">COUNTIFS(OFFSET(EXPE, 0, LLM_COL),F$1, OFFSET(EXPE, 0, CODE_COL),$B4)</f>
        <v>8</v>
      </c>
      <c r="G4" cm="1">
        <f t="array" aca="1" ref="G4" ca="1">COUNTIFS(OFFSET(EXPE, 0, LLM_COL),G$1, OFFSET(EXPE, 0, CODE_COL),$B4)</f>
        <v>8</v>
      </c>
      <c r="H4" cm="1">
        <f t="array" aca="1" ref="H4" ca="1">COUNTIFS(OFFSET(EXPE, 0, LLM_COL),H$1, OFFSET(EXPE, 0, CODE_COL),$B4)</f>
        <v>6</v>
      </c>
      <c r="K4" s="1" t="str">
        <v>EU-US</v>
      </c>
      <c r="L4" cm="1">
        <f t="array" aca="1" ref="L4" ca="1">SUMPRODUCT(N($A$2:$A$42=$K4)*C$2:C$42)</f>
        <v>3</v>
      </c>
      <c r="M4" cm="1">
        <f t="array" aca="1" ref="M4" ca="1">SUMPRODUCT(N($A$2:$A$42=$K4)*D$2:D$42)</f>
        <v>3</v>
      </c>
      <c r="N4" cm="1">
        <f t="array" aca="1" ref="N4" ca="1">SUMPRODUCT(N($A$2:$A$42=$K4)*E$2:E$42)</f>
        <v>3</v>
      </c>
      <c r="O4" cm="1">
        <f t="array" aca="1" ref="O4" ca="1">SUMPRODUCT(N($A$2:$A$42=$K4)*F$2:F$42)</f>
        <v>3</v>
      </c>
      <c r="P4" cm="1">
        <f t="array" aca="1" ref="P4" ca="1">SUMPRODUCT(N($A$2:$A$42=$K4)*G$2:G$42)</f>
        <v>3</v>
      </c>
      <c r="Q4" cm="1">
        <f t="array" aca="1" ref="Q4" ca="1">SUMPRODUCT(N($A$2:$A$42=$K4)*H$2:H$42)</f>
        <v>3</v>
      </c>
    </row>
    <row r="5" spans="1:17" x14ac:dyDescent="0.3">
      <c r="A5" t="s">
        <v>638</v>
      </c>
      <c r="B5" s="1" t="s">
        <v>595</v>
      </c>
      <c r="C5" cm="1">
        <f t="array" aca="1" ref="C5" ca="1">COUNTIFS(OFFSET(EXPE, 0, LLM_COL),C$1, OFFSET(EXPE, 0, CODE_COL),$B5)</f>
        <v>1</v>
      </c>
      <c r="D5" cm="1">
        <f t="array" aca="1" ref="D5" ca="1">COUNTIFS(OFFSET(EXPE, 0, LLM_COL),D$1, OFFSET(EXPE, 0, CODE_COL),$B5)</f>
        <v>1</v>
      </c>
      <c r="E5" cm="1">
        <f t="array" aca="1" ref="E5" ca="1">COUNTIFS(OFFSET(EXPE, 0, LLM_COL),E$1, OFFSET(EXPE, 0, CODE_COL),$B5)</f>
        <v>1</v>
      </c>
      <c r="F5" cm="1">
        <f t="array" aca="1" ref="F5" ca="1">COUNTIFS(OFFSET(EXPE, 0, LLM_COL),F$1, OFFSET(EXPE, 0, CODE_COL),$B5)</f>
        <v>1</v>
      </c>
      <c r="G5" cm="1">
        <f t="array" aca="1" ref="G5" ca="1">COUNTIFS(OFFSET(EXPE, 0, LLM_COL),G$1, OFFSET(EXPE, 0, CODE_COL),$B5)</f>
        <v>1</v>
      </c>
      <c r="H5" cm="1">
        <f t="array" aca="1" ref="H5" ca="1">COUNTIFS(OFFSET(EXPE, 0, LLM_COL),H$1, OFFSET(EXPE, 0, CODE_COL),$B5)</f>
        <v>1</v>
      </c>
      <c r="K5" s="1" t="str">
        <v>NA</v>
      </c>
      <c r="L5" cm="1">
        <f t="array" aca="1" ref="L5" ca="1">SUMPRODUCT(N($A$2:$A$42=$K5)*C$2:C$42)</f>
        <v>15</v>
      </c>
      <c r="M5" cm="1">
        <f t="array" aca="1" ref="M5" ca="1">SUMPRODUCT(N($A$2:$A$42=$K5)*D$2:D$42)</f>
        <v>17</v>
      </c>
      <c r="N5" cm="1">
        <f t="array" aca="1" ref="N5" ca="1">SUMPRODUCT(N($A$2:$A$42=$K5)*E$2:E$42)</f>
        <v>17</v>
      </c>
      <c r="O5" cm="1">
        <f t="array" aca="1" ref="O5" ca="1">SUMPRODUCT(N($A$2:$A$42=$K5)*F$2:F$42)</f>
        <v>15</v>
      </c>
      <c r="P5" cm="1">
        <f t="array" aca="1" ref="P5" ca="1">SUMPRODUCT(N($A$2:$A$42=$K5)*G$2:G$42)</f>
        <v>13</v>
      </c>
      <c r="Q5" cm="1">
        <f t="array" aca="1" ref="Q5" ca="1">SUMPRODUCT(N($A$2:$A$42=$K5)*H$2:H$42)</f>
        <v>15</v>
      </c>
    </row>
    <row r="6" spans="1:17" x14ac:dyDescent="0.3">
      <c r="A6" t="s">
        <v>639</v>
      </c>
      <c r="B6" s="1" t="s">
        <v>596</v>
      </c>
      <c r="C6" cm="1">
        <f t="array" aca="1" ref="C6" ca="1">COUNTIFS(OFFSET(EXPE, 0, LLM_COL),C$1, OFFSET(EXPE, 0, CODE_COL),$B6)</f>
        <v>14</v>
      </c>
      <c r="D6" cm="1">
        <f t="array" aca="1" ref="D6" ca="1">COUNTIFS(OFFSET(EXPE, 0, LLM_COL),D$1, OFFSET(EXPE, 0, CODE_COL),$B6)</f>
        <v>16</v>
      </c>
      <c r="E6" cm="1">
        <f t="array" aca="1" ref="E6" ca="1">COUNTIFS(OFFSET(EXPE, 0, LLM_COL),E$1, OFFSET(EXPE, 0, CODE_COL),$B6)</f>
        <v>16</v>
      </c>
      <c r="F6" cm="1">
        <f t="array" aca="1" ref="F6" ca="1">COUNTIFS(OFFSET(EXPE, 0, LLM_COL),F$1, OFFSET(EXPE, 0, CODE_COL),$B6)</f>
        <v>14</v>
      </c>
      <c r="G6" cm="1">
        <f t="array" aca="1" ref="G6" ca="1">COUNTIFS(OFFSET(EXPE, 0, LLM_COL),G$1, OFFSET(EXPE, 0, CODE_COL),$B6)</f>
        <v>12</v>
      </c>
      <c r="H6" cm="1">
        <f t="array" aca="1" ref="H6" ca="1">COUNTIFS(OFFSET(EXPE, 0, LLM_COL),H$1, OFFSET(EXPE, 0, CODE_COL),$B6)</f>
        <v>14</v>
      </c>
      <c r="K6" s="1" t="str">
        <v>ASIA</v>
      </c>
      <c r="L6" cm="1">
        <f t="array" aca="1" ref="L6" ca="1">SUMPRODUCT(N($A$2:$A$42=$K6)*C$2:C$42)</f>
        <v>3</v>
      </c>
      <c r="M6" cm="1">
        <f t="array" aca="1" ref="M6" ca="1">SUMPRODUCT(N($A$2:$A$42=$K6)*D$2:D$42)</f>
        <v>3</v>
      </c>
      <c r="N6" cm="1">
        <f t="array" aca="1" ref="N6" ca="1">SUMPRODUCT(N($A$2:$A$42=$K6)*E$2:E$42)</f>
        <v>3</v>
      </c>
      <c r="O6" cm="1">
        <f t="array" aca="1" ref="O6" ca="1">SUMPRODUCT(N($A$2:$A$42=$K6)*F$2:F$42)</f>
        <v>2</v>
      </c>
      <c r="P6" cm="1">
        <f t="array" aca="1" ref="P6" ca="1">SUMPRODUCT(N($A$2:$A$42=$K6)*G$2:G$42)</f>
        <v>3</v>
      </c>
      <c r="Q6" cm="1">
        <f t="array" aca="1" ref="Q6" ca="1">SUMPRODUCT(N($A$2:$A$42=$K6)*H$2:H$42)</f>
        <v>3</v>
      </c>
    </row>
    <row r="7" spans="1:17" x14ac:dyDescent="0.3">
      <c r="A7" t="s">
        <v>638</v>
      </c>
      <c r="B7" s="1" t="s">
        <v>597</v>
      </c>
      <c r="C7" cm="1">
        <f t="array" aca="1" ref="C7" ca="1">COUNTIFS(OFFSET(EXPE, 0, LLM_COL),C$1, OFFSET(EXPE, 0, CODE_COL),$B7)</f>
        <v>2</v>
      </c>
      <c r="D7" cm="1">
        <f t="array" aca="1" ref="D7" ca="1">COUNTIFS(OFFSET(EXPE, 0, LLM_COL),D$1, OFFSET(EXPE, 0, CODE_COL),$B7)</f>
        <v>2</v>
      </c>
      <c r="E7" cm="1">
        <f t="array" aca="1" ref="E7" ca="1">COUNTIFS(OFFSET(EXPE, 0, LLM_COL),E$1, OFFSET(EXPE, 0, CODE_COL),$B7)</f>
        <v>2</v>
      </c>
      <c r="F7" cm="1">
        <f t="array" aca="1" ref="F7" ca="1">COUNTIFS(OFFSET(EXPE, 0, LLM_COL),F$1, OFFSET(EXPE, 0, CODE_COL),$B7)</f>
        <v>2</v>
      </c>
      <c r="G7" cm="1">
        <f t="array" aca="1" ref="G7" ca="1">COUNTIFS(OFFSET(EXPE, 0, LLM_COL),G$1, OFFSET(EXPE, 0, CODE_COL),$B7)</f>
        <v>2</v>
      </c>
      <c r="H7" cm="1">
        <f t="array" aca="1" ref="H7" ca="1">COUNTIFS(OFFSET(EXPE, 0, LLM_COL),H$1, OFFSET(EXPE, 0, CODE_COL),$B7)</f>
        <v>2</v>
      </c>
      <c r="K7" s="1" t="str">
        <v>M-EAST</v>
      </c>
      <c r="L7" cm="1">
        <f t="array" aca="1" ref="L7" ca="1">SUMPRODUCT(N($A$2:$A$42=$K7)*C$2:C$42)</f>
        <v>2</v>
      </c>
      <c r="M7" cm="1">
        <f t="array" aca="1" ref="M7" ca="1">SUMPRODUCT(N($A$2:$A$42=$K7)*D$2:D$42)</f>
        <v>2</v>
      </c>
      <c r="N7" cm="1">
        <f t="array" aca="1" ref="N7" ca="1">SUMPRODUCT(N($A$2:$A$42=$K7)*E$2:E$42)</f>
        <v>2</v>
      </c>
      <c r="O7" cm="1">
        <f t="array" aca="1" ref="O7" ca="1">SUMPRODUCT(N($A$2:$A$42=$K7)*F$2:F$42)</f>
        <v>2</v>
      </c>
      <c r="P7" cm="1">
        <f t="array" aca="1" ref="P7" ca="1">SUMPRODUCT(N($A$2:$A$42=$K7)*G$2:G$42)</f>
        <v>2</v>
      </c>
      <c r="Q7" cm="1">
        <f t="array" aca="1" ref="Q7" ca="1">SUMPRODUCT(N($A$2:$A$42=$K7)*H$2:H$42)</f>
        <v>2</v>
      </c>
    </row>
    <row r="8" spans="1:17" x14ac:dyDescent="0.3">
      <c r="A8" t="s">
        <v>637</v>
      </c>
      <c r="B8" s="1" t="s">
        <v>598</v>
      </c>
      <c r="C8" cm="1">
        <f t="array" aca="1" ref="C8" ca="1">COUNTIFS(OFFSET(EXPE, 0, LLM_COL),C$1, OFFSET(EXPE, 0, CODE_COL),$B8)</f>
        <v>14</v>
      </c>
      <c r="D8" cm="1">
        <f t="array" aca="1" ref="D8" ca="1">COUNTIFS(OFFSET(EXPE, 0, LLM_COL),D$1, OFFSET(EXPE, 0, CODE_COL),$B8)</f>
        <v>13</v>
      </c>
      <c r="E8" cm="1">
        <f t="array" aca="1" ref="E8" ca="1">COUNTIFS(OFFSET(EXPE, 0, LLM_COL),E$1, OFFSET(EXPE, 0, CODE_COL),$B8)</f>
        <v>11</v>
      </c>
      <c r="F8" cm="1">
        <f t="array" aca="1" ref="F8" ca="1">COUNTIFS(OFFSET(EXPE, 0, LLM_COL),F$1, OFFSET(EXPE, 0, CODE_COL),$B8)</f>
        <v>10</v>
      </c>
      <c r="G8" cm="1">
        <f t="array" aca="1" ref="G8" ca="1">COUNTIFS(OFFSET(EXPE, 0, LLM_COL),G$1, OFFSET(EXPE, 0, CODE_COL),$B8)</f>
        <v>12</v>
      </c>
      <c r="H8" cm="1">
        <f t="array" aca="1" ref="H8" ca="1">COUNTIFS(OFFSET(EXPE, 0, LLM_COL),H$1, OFFSET(EXPE, 0, CODE_COL),$B8)</f>
        <v>19</v>
      </c>
      <c r="K8" s="1" t="str">
        <v>OCEANIA</v>
      </c>
      <c r="L8" cm="1">
        <f t="array" aca="1" ref="L8" ca="1">SUMPRODUCT(N($A$2:$A$42=$K8)*C$2:C$42)</f>
        <v>0</v>
      </c>
      <c r="M8" cm="1">
        <f t="array" aca="1" ref="M8" ca="1">SUMPRODUCT(N($A$2:$A$42=$K8)*D$2:D$42)</f>
        <v>0</v>
      </c>
      <c r="N8" cm="1">
        <f t="array" aca="1" ref="N8" ca="1">SUMPRODUCT(N($A$2:$A$42=$K8)*E$2:E$42)</f>
        <v>0</v>
      </c>
      <c r="O8" cm="1">
        <f t="array" aca="1" ref="O8" ca="1">SUMPRODUCT(N($A$2:$A$42=$K8)*F$2:F$42)</f>
        <v>0</v>
      </c>
      <c r="P8" cm="1">
        <f t="array" aca="1" ref="P8" ca="1">SUMPRODUCT(N($A$2:$A$42=$K8)*G$2:G$42)</f>
        <v>0</v>
      </c>
      <c r="Q8" cm="1">
        <f t="array" aca="1" ref="Q8" ca="1">SUMPRODUCT(N($A$2:$A$42=$K8)*H$2:H$42)</f>
        <v>0</v>
      </c>
    </row>
    <row r="9" spans="1:17" x14ac:dyDescent="0.3">
      <c r="A9" t="s">
        <v>637</v>
      </c>
      <c r="B9" s="1" t="s">
        <v>599</v>
      </c>
      <c r="C9" cm="1">
        <f t="array" aca="1" ref="C9" ca="1">COUNTIFS(OFFSET(EXPE, 0, LLM_COL),C$1, OFFSET(EXPE, 0, CODE_COL),$B9)</f>
        <v>1</v>
      </c>
      <c r="D9" cm="1">
        <f t="array" aca="1" ref="D9" ca="1">COUNTIFS(OFFSET(EXPE, 0, LLM_COL),D$1, OFFSET(EXPE, 0, CODE_COL),$B9)</f>
        <v>1</v>
      </c>
      <c r="E9" cm="1">
        <f t="array" aca="1" ref="E9" ca="1">COUNTIFS(OFFSET(EXPE, 0, LLM_COL),E$1, OFFSET(EXPE, 0, CODE_COL),$B9)</f>
        <v>1</v>
      </c>
      <c r="F9" cm="1">
        <f t="array" aca="1" ref="F9" ca="1">COUNTIFS(OFFSET(EXPE, 0, LLM_COL),F$1, OFFSET(EXPE, 0, CODE_COL),$B9)</f>
        <v>1</v>
      </c>
      <c r="G9" cm="1">
        <f t="array" aca="1" ref="G9" ca="1">COUNTIFS(OFFSET(EXPE, 0, LLM_COL),G$1, OFFSET(EXPE, 0, CODE_COL),$B9)</f>
        <v>1</v>
      </c>
      <c r="H9" cm="1">
        <f t="array" aca="1" ref="H9" ca="1">COUNTIFS(OFFSET(EXPE, 0, LLM_COL),H$1, OFFSET(EXPE, 0, CODE_COL),$B9)</f>
        <v>1</v>
      </c>
      <c r="K9" s="1" t="str">
        <v>ASIA-US</v>
      </c>
      <c r="L9" cm="1">
        <f t="array" aca="1" ref="L9" ca="1">SUMPRODUCT(N($A$2:$A$42=$K9)*C$2:C$42)</f>
        <v>0</v>
      </c>
      <c r="M9" cm="1">
        <f t="array" aca="1" ref="M9" ca="1">SUMPRODUCT(N($A$2:$A$42=$K9)*D$2:D$42)</f>
        <v>0</v>
      </c>
      <c r="N9" cm="1">
        <f t="array" aca="1" ref="N9" ca="1">SUMPRODUCT(N($A$2:$A$42=$K9)*E$2:E$42)</f>
        <v>0</v>
      </c>
      <c r="O9" cm="1">
        <f t="array" aca="1" ref="O9" ca="1">SUMPRODUCT(N($A$2:$A$42=$K9)*F$2:F$42)</f>
        <v>0</v>
      </c>
      <c r="P9" cm="1">
        <f t="array" aca="1" ref="P9" ca="1">SUMPRODUCT(N($A$2:$A$42=$K9)*G$2:G$42)</f>
        <v>0</v>
      </c>
      <c r="Q9" cm="1">
        <f t="array" aca="1" ref="Q9" ca="1">SUMPRODUCT(N($A$2:$A$42=$K9)*H$2:H$42)</f>
        <v>0</v>
      </c>
    </row>
    <row r="10" spans="1:17" x14ac:dyDescent="0.3">
      <c r="A10" t="s">
        <v>638</v>
      </c>
      <c r="B10" s="1" t="s">
        <v>600</v>
      </c>
      <c r="C10" cm="1">
        <f t="array" aca="1" ref="C10" ca="1">COUNTIFS(OFFSET(EXPE, 0, LLM_COL),C$1, OFFSET(EXPE, 0, CODE_COL),$B10)</f>
        <v>0</v>
      </c>
      <c r="D10" cm="1">
        <f t="array" aca="1" ref="D10" ca="1">COUNTIFS(OFFSET(EXPE, 0, LLM_COL),D$1, OFFSET(EXPE, 0, CODE_COL),$B10)</f>
        <v>0</v>
      </c>
      <c r="E10" cm="1">
        <f t="array" aca="1" ref="E10" ca="1">COUNTIFS(OFFSET(EXPE, 0, LLM_COL),E$1, OFFSET(EXPE, 0, CODE_COL),$B10)</f>
        <v>0</v>
      </c>
      <c r="F10" cm="1">
        <f t="array" aca="1" ref="F10" ca="1">COUNTIFS(OFFSET(EXPE, 0, LLM_COL),F$1, OFFSET(EXPE, 0, CODE_COL),$B10)</f>
        <v>0</v>
      </c>
      <c r="G10" cm="1">
        <f t="array" aca="1" ref="G10" ca="1">COUNTIFS(OFFSET(EXPE, 0, LLM_COL),G$1, OFFSET(EXPE, 0, CODE_COL),$B10)</f>
        <v>0</v>
      </c>
      <c r="H10" cm="1">
        <f t="array" aca="1" ref="H10" ca="1">COUNTIFS(OFFSET(EXPE, 0, LLM_COL),H$1, OFFSET(EXPE, 0, CODE_COL),$B10)</f>
        <v>0</v>
      </c>
      <c r="K10" s="1"/>
    </row>
    <row r="11" spans="1:17" x14ac:dyDescent="0.3">
      <c r="A11" t="s">
        <v>637</v>
      </c>
      <c r="B11" s="1" t="s">
        <v>601</v>
      </c>
      <c r="C11" cm="1">
        <f t="array" aca="1" ref="C11" ca="1">COUNTIFS(OFFSET(EXPE, 0, LLM_COL),C$1, OFFSET(EXPE, 0, CODE_COL),$B11)</f>
        <v>0</v>
      </c>
      <c r="D11" cm="1">
        <f t="array" aca="1" ref="D11" ca="1">COUNTIFS(OFFSET(EXPE, 0, LLM_COL),D$1, OFFSET(EXPE, 0, CODE_COL),$B11)</f>
        <v>0</v>
      </c>
      <c r="E11" cm="1">
        <f t="array" aca="1" ref="E11" ca="1">COUNTIFS(OFFSET(EXPE, 0, LLM_COL),E$1, OFFSET(EXPE, 0, CODE_COL),$B11)</f>
        <v>0</v>
      </c>
      <c r="F11" cm="1">
        <f t="array" aca="1" ref="F11" ca="1">COUNTIFS(OFFSET(EXPE, 0, LLM_COL),F$1, OFFSET(EXPE, 0, CODE_COL),$B11)</f>
        <v>1</v>
      </c>
      <c r="G11" cm="1">
        <f t="array" aca="1" ref="G11" ca="1">COUNTIFS(OFFSET(EXPE, 0, LLM_COL),G$1, OFFSET(EXPE, 0, CODE_COL),$B11)</f>
        <v>1</v>
      </c>
      <c r="H11" cm="1">
        <f t="array" aca="1" ref="H11" ca="1">COUNTIFS(OFFSET(EXPE, 0, LLM_COL),H$1, OFFSET(EXPE, 0, CODE_COL),$B11)</f>
        <v>0</v>
      </c>
      <c r="K11" s="1"/>
    </row>
    <row r="12" spans="1:17" x14ac:dyDescent="0.3">
      <c r="A12" t="s">
        <v>639</v>
      </c>
      <c r="B12" s="1" t="s">
        <v>602</v>
      </c>
      <c r="C12" cm="1">
        <f t="array" aca="1" ref="C12" ca="1">COUNTIFS(OFFSET(EXPE, 0, LLM_COL),C$1, OFFSET(EXPE, 0, CODE_COL),$B12)</f>
        <v>1</v>
      </c>
      <c r="D12" cm="1">
        <f t="array" aca="1" ref="D12" ca="1">COUNTIFS(OFFSET(EXPE, 0, LLM_COL),D$1, OFFSET(EXPE, 0, CODE_COL),$B12)</f>
        <v>1</v>
      </c>
      <c r="E12" cm="1">
        <f t="array" aca="1" ref="E12" ca="1">COUNTIFS(OFFSET(EXPE, 0, LLM_COL),E$1, OFFSET(EXPE, 0, CODE_COL),$B12)</f>
        <v>1</v>
      </c>
      <c r="F12" cm="1">
        <f t="array" aca="1" ref="F12" ca="1">COUNTIFS(OFFSET(EXPE, 0, LLM_COL),F$1, OFFSET(EXPE, 0, CODE_COL),$B12)</f>
        <v>1</v>
      </c>
      <c r="G12" cm="1">
        <f t="array" aca="1" ref="G12" ca="1">COUNTIFS(OFFSET(EXPE, 0, LLM_COL),G$1, OFFSET(EXPE, 0, CODE_COL),$B12)</f>
        <v>1</v>
      </c>
      <c r="H12" cm="1">
        <f t="array" aca="1" ref="H12" ca="1">COUNTIFS(OFFSET(EXPE, 0, LLM_COL),H$1, OFFSET(EXPE, 0, CODE_COL),$B12)</f>
        <v>1</v>
      </c>
    </row>
    <row r="13" spans="1:17" x14ac:dyDescent="0.3">
      <c r="A13" t="s">
        <v>637</v>
      </c>
      <c r="B13" s="1" t="s">
        <v>603</v>
      </c>
      <c r="C13" cm="1">
        <f t="array" aca="1" ref="C13" ca="1">COUNTIFS(OFFSET(EXPE, 0, LLM_COL),C$1, OFFSET(EXPE, 0, CODE_COL),$B13)</f>
        <v>0</v>
      </c>
      <c r="D13" cm="1">
        <f t="array" aca="1" ref="D13" ca="1">COUNTIFS(OFFSET(EXPE, 0, LLM_COL),D$1, OFFSET(EXPE, 0, CODE_COL),$B13)</f>
        <v>1</v>
      </c>
      <c r="E13" cm="1">
        <f t="array" aca="1" ref="E13" ca="1">COUNTIFS(OFFSET(EXPE, 0, LLM_COL),E$1, OFFSET(EXPE, 0, CODE_COL),$B13)</f>
        <v>0</v>
      </c>
      <c r="F13" cm="1">
        <f t="array" aca="1" ref="F13" ca="1">COUNTIFS(OFFSET(EXPE, 0, LLM_COL),F$1, OFFSET(EXPE, 0, CODE_COL),$B13)</f>
        <v>0</v>
      </c>
      <c r="G13" cm="1">
        <f t="array" aca="1" ref="G13" ca="1">COUNTIFS(OFFSET(EXPE, 0, LLM_COL),G$1, OFFSET(EXPE, 0, CODE_COL),$B13)</f>
        <v>0</v>
      </c>
      <c r="H13" cm="1">
        <f t="array" aca="1" ref="H13" ca="1">COUNTIFS(OFFSET(EXPE, 0, LLM_COL),H$1, OFFSET(EXPE, 0, CODE_COL),$B13)</f>
        <v>0</v>
      </c>
    </row>
    <row r="14" spans="1:17" x14ac:dyDescent="0.3">
      <c r="A14" t="s">
        <v>640</v>
      </c>
      <c r="B14" s="1" t="s">
        <v>604</v>
      </c>
      <c r="C14" cm="1">
        <f t="array" aca="1" ref="C14" ca="1">COUNTIFS(OFFSET(EXPE, 0, LLM_COL),C$1, OFFSET(EXPE, 0, CODE_COL),$B14)</f>
        <v>0</v>
      </c>
      <c r="D14" cm="1">
        <f t="array" aca="1" ref="D14" ca="1">COUNTIFS(OFFSET(EXPE, 0, LLM_COL),D$1, OFFSET(EXPE, 0, CODE_COL),$B14)</f>
        <v>0</v>
      </c>
      <c r="E14" cm="1">
        <f t="array" aca="1" ref="E14" ca="1">COUNTIFS(OFFSET(EXPE, 0, LLM_COL),E$1, OFFSET(EXPE, 0, CODE_COL),$B14)</f>
        <v>0</v>
      </c>
      <c r="F14" cm="1">
        <f t="array" aca="1" ref="F14" ca="1">COUNTIFS(OFFSET(EXPE, 0, LLM_COL),F$1, OFFSET(EXPE, 0, CODE_COL),$B14)</f>
        <v>0</v>
      </c>
      <c r="G14" cm="1">
        <f t="array" aca="1" ref="G14" ca="1">COUNTIFS(OFFSET(EXPE, 0, LLM_COL),G$1, OFFSET(EXPE, 0, CODE_COL),$B14)</f>
        <v>0</v>
      </c>
      <c r="H14" cm="1">
        <f t="array" aca="1" ref="H14" ca="1">COUNTIFS(OFFSET(EXPE, 0, LLM_COL),H$1, OFFSET(EXPE, 0, CODE_COL),$B14)</f>
        <v>0</v>
      </c>
    </row>
    <row r="15" spans="1:17" x14ac:dyDescent="0.3">
      <c r="A15" t="s">
        <v>637</v>
      </c>
      <c r="B15" s="1" t="s">
        <v>605</v>
      </c>
      <c r="C15" cm="1">
        <f t="array" aca="1" ref="C15" ca="1">COUNTIFS(OFFSET(EXPE, 0, LLM_COL),C$1, OFFSET(EXPE, 0, CODE_COL),$B15)</f>
        <v>4</v>
      </c>
      <c r="D15" cm="1">
        <f t="array" aca="1" ref="D15" ca="1">COUNTIFS(OFFSET(EXPE, 0, LLM_COL),D$1, OFFSET(EXPE, 0, CODE_COL),$B15)</f>
        <v>3</v>
      </c>
      <c r="E15" cm="1">
        <f t="array" aca="1" ref="E15" ca="1">COUNTIFS(OFFSET(EXPE, 0, LLM_COL),E$1, OFFSET(EXPE, 0, CODE_COL),$B15)</f>
        <v>5</v>
      </c>
      <c r="F15" cm="1">
        <f t="array" aca="1" ref="F15" ca="1">COUNTIFS(OFFSET(EXPE, 0, LLM_COL),F$1, OFFSET(EXPE, 0, CODE_COL),$B15)</f>
        <v>5</v>
      </c>
      <c r="G15" cm="1">
        <f t="array" aca="1" ref="G15" ca="1">COUNTIFS(OFFSET(EXPE, 0, LLM_COL),G$1, OFFSET(EXPE, 0, CODE_COL),$B15)</f>
        <v>5</v>
      </c>
      <c r="H15" cm="1">
        <f t="array" aca="1" ref="H15" ca="1">COUNTIFS(OFFSET(EXPE, 0, LLM_COL),H$1, OFFSET(EXPE, 0, CODE_COL),$B15)</f>
        <v>6</v>
      </c>
    </row>
    <row r="16" spans="1:17" x14ac:dyDescent="0.3">
      <c r="A16" t="s">
        <v>641</v>
      </c>
      <c r="B16" s="1" t="s">
        <v>606</v>
      </c>
      <c r="C16" cm="1">
        <f t="array" aca="1" ref="C16" ca="1">COUNTIFS(OFFSET(EXPE, 0, LLM_COL),C$1, OFFSET(EXPE, 0, CODE_COL),$B16)</f>
        <v>0</v>
      </c>
      <c r="D16" cm="1">
        <f t="array" aca="1" ref="D16" ca="1">COUNTIFS(OFFSET(EXPE, 0, LLM_COL),D$1, OFFSET(EXPE, 0, CODE_COL),$B16)</f>
        <v>1</v>
      </c>
      <c r="E16" cm="1">
        <f t="array" aca="1" ref="E16" ca="1">COUNTIFS(OFFSET(EXPE, 0, LLM_COL),E$1, OFFSET(EXPE, 0, CODE_COL),$B16)</f>
        <v>0</v>
      </c>
      <c r="F16" cm="1">
        <f t="array" aca="1" ref="F16" ca="1">COUNTIFS(OFFSET(EXPE, 0, LLM_COL),F$1, OFFSET(EXPE, 0, CODE_COL),$B16)</f>
        <v>0</v>
      </c>
      <c r="G16" cm="1">
        <f t="array" aca="1" ref="G16" ca="1">COUNTIFS(OFFSET(EXPE, 0, LLM_COL),G$1, OFFSET(EXPE, 0, CODE_COL),$B16)</f>
        <v>0</v>
      </c>
      <c r="H16" cm="1">
        <f t="array" aca="1" ref="H16" ca="1">COUNTIFS(OFFSET(EXPE, 0, LLM_COL),H$1, OFFSET(EXPE, 0, CODE_COL),$B16)</f>
        <v>0</v>
      </c>
    </row>
    <row r="17" spans="1:8" x14ac:dyDescent="0.3">
      <c r="A17" t="s">
        <v>637</v>
      </c>
      <c r="B17" s="1" t="s">
        <v>607</v>
      </c>
      <c r="C17" cm="1">
        <f t="array" aca="1" ref="C17" ca="1">COUNTIFS(OFFSET(EXPE, 0, LLM_COL),C$1, OFFSET(EXPE, 0, CODE_COL),$B17)</f>
        <v>2</v>
      </c>
      <c r="D17" cm="1">
        <f t="array" aca="1" ref="D17" ca="1">COUNTIFS(OFFSET(EXPE, 0, LLM_COL),D$1, OFFSET(EXPE, 0, CODE_COL),$B17)</f>
        <v>2</v>
      </c>
      <c r="E17" cm="1">
        <f t="array" aca="1" ref="E17" ca="1">COUNTIFS(OFFSET(EXPE, 0, LLM_COL),E$1, OFFSET(EXPE, 0, CODE_COL),$B17)</f>
        <v>5</v>
      </c>
      <c r="F17" cm="1">
        <f t="array" aca="1" ref="F17" ca="1">COUNTIFS(OFFSET(EXPE, 0, LLM_COL),F$1, OFFSET(EXPE, 0, CODE_COL),$B17)</f>
        <v>3</v>
      </c>
      <c r="G17" cm="1">
        <f t="array" aca="1" ref="G17" ca="1">COUNTIFS(OFFSET(EXPE, 0, LLM_COL),G$1, OFFSET(EXPE, 0, CODE_COL),$B17)</f>
        <v>3</v>
      </c>
      <c r="H17" cm="1">
        <f t="array" aca="1" ref="H17" ca="1">COUNTIFS(OFFSET(EXPE, 0, LLM_COL),H$1, OFFSET(EXPE, 0, CODE_COL),$B17)</f>
        <v>2</v>
      </c>
    </row>
    <row r="18" spans="1:8" x14ac:dyDescent="0.3">
      <c r="A18" t="s">
        <v>641</v>
      </c>
      <c r="B18" s="1" t="s">
        <v>608</v>
      </c>
      <c r="C18" cm="1">
        <f t="array" aca="1" ref="C18" ca="1">COUNTIFS(OFFSET(EXPE, 0, LLM_COL),C$1, OFFSET(EXPE, 0, CODE_COL),$B18)</f>
        <v>0</v>
      </c>
      <c r="D18" cm="1">
        <f t="array" aca="1" ref="D18" ca="1">COUNTIFS(OFFSET(EXPE, 0, LLM_COL),D$1, OFFSET(EXPE, 0, CODE_COL),$B18)</f>
        <v>0</v>
      </c>
      <c r="E18" cm="1">
        <f t="array" aca="1" ref="E18" ca="1">COUNTIFS(OFFSET(EXPE, 0, LLM_COL),E$1, OFFSET(EXPE, 0, CODE_COL),$B18)</f>
        <v>0</v>
      </c>
      <c r="F18" cm="1">
        <f t="array" aca="1" ref="F18" ca="1">COUNTIFS(OFFSET(EXPE, 0, LLM_COL),F$1, OFFSET(EXPE, 0, CODE_COL),$B18)</f>
        <v>0</v>
      </c>
      <c r="G18" cm="1">
        <f t="array" aca="1" ref="G18" ca="1">COUNTIFS(OFFSET(EXPE, 0, LLM_COL),G$1, OFFSET(EXPE, 0, CODE_COL),$B18)</f>
        <v>0</v>
      </c>
      <c r="H18" cm="1">
        <f t="array" aca="1" ref="H18" ca="1">COUNTIFS(OFFSET(EXPE, 0, LLM_COL),H$1, OFFSET(EXPE, 0, CODE_COL),$B18)</f>
        <v>0</v>
      </c>
    </row>
    <row r="19" spans="1:8" x14ac:dyDescent="0.3">
      <c r="A19" t="s">
        <v>637</v>
      </c>
      <c r="B19" s="1" t="s">
        <v>609</v>
      </c>
      <c r="C19" cm="1">
        <f t="array" aca="1" ref="C19" ca="1">COUNTIFS(OFFSET(EXPE, 0, LLM_COL),C$1, OFFSET(EXPE, 0, CODE_COL),$B19)</f>
        <v>14</v>
      </c>
      <c r="D19" cm="1">
        <f t="array" aca="1" ref="D19" ca="1">COUNTIFS(OFFSET(EXPE, 0, LLM_COL),D$1, OFFSET(EXPE, 0, CODE_COL),$B19)</f>
        <v>16</v>
      </c>
      <c r="E19" cm="1">
        <f t="array" aca="1" ref="E19" ca="1">COUNTIFS(OFFSET(EXPE, 0, LLM_COL),E$1, OFFSET(EXPE, 0, CODE_COL),$B19)</f>
        <v>13</v>
      </c>
      <c r="F19" cm="1">
        <f t="array" aca="1" ref="F19" ca="1">COUNTIFS(OFFSET(EXPE, 0, LLM_COL),F$1, OFFSET(EXPE, 0, CODE_COL),$B19)</f>
        <v>15</v>
      </c>
      <c r="G19" cm="1">
        <f t="array" aca="1" ref="G19" ca="1">COUNTIFS(OFFSET(EXPE, 0, LLM_COL),G$1, OFFSET(EXPE, 0, CODE_COL),$B19)</f>
        <v>15</v>
      </c>
      <c r="H19" cm="1">
        <f t="array" aca="1" ref="H19" ca="1">COUNTIFS(OFFSET(EXPE, 0, LLM_COL),H$1, OFFSET(EXPE, 0, CODE_COL),$B19)</f>
        <v>13</v>
      </c>
    </row>
    <row r="20" spans="1:8" x14ac:dyDescent="0.3">
      <c r="A20" t="s">
        <v>637</v>
      </c>
      <c r="B20" s="1" t="s">
        <v>610</v>
      </c>
      <c r="C20" cm="1">
        <f t="array" aca="1" ref="C20" ca="1">COUNTIFS(OFFSET(EXPE, 0, LLM_COL),C$1, OFFSET(EXPE, 0, CODE_COL),$B20)</f>
        <v>0</v>
      </c>
      <c r="D20" cm="1">
        <f t="array" aca="1" ref="D20" ca="1">COUNTIFS(OFFSET(EXPE, 0, LLM_COL),D$1, OFFSET(EXPE, 0, CODE_COL),$B20)</f>
        <v>0</v>
      </c>
      <c r="E20" cm="1">
        <f t="array" aca="1" ref="E20" ca="1">COUNTIFS(OFFSET(EXPE, 0, LLM_COL),E$1, OFFSET(EXPE, 0, CODE_COL),$B20)</f>
        <v>1</v>
      </c>
      <c r="F20" cm="1">
        <f t="array" aca="1" ref="F20" ca="1">COUNTIFS(OFFSET(EXPE, 0, LLM_COL),F$1, OFFSET(EXPE, 0, CODE_COL),$B20)</f>
        <v>0</v>
      </c>
      <c r="G20" cm="1">
        <f t="array" aca="1" ref="G20" ca="1">COUNTIFS(OFFSET(EXPE, 0, LLM_COL),G$1, OFFSET(EXPE, 0, CODE_COL),$B20)</f>
        <v>1</v>
      </c>
      <c r="H20" cm="1">
        <f t="array" aca="1" ref="H20" ca="1">COUNTIFS(OFFSET(EXPE, 0, LLM_COL),H$1, OFFSET(EXPE, 0, CODE_COL),$B20)</f>
        <v>0</v>
      </c>
    </row>
    <row r="21" spans="1:8" x14ac:dyDescent="0.3">
      <c r="A21" t="s">
        <v>637</v>
      </c>
      <c r="B21" s="1" t="s">
        <v>611</v>
      </c>
      <c r="C21" cm="1">
        <f t="array" aca="1" ref="C21" ca="1">COUNTIFS(OFFSET(EXPE, 0, LLM_COL),C$1, OFFSET(EXPE, 0, CODE_COL),$B21)</f>
        <v>1</v>
      </c>
      <c r="D21" cm="1">
        <f t="array" aca="1" ref="D21" ca="1">COUNTIFS(OFFSET(EXPE, 0, LLM_COL),D$1, OFFSET(EXPE, 0, CODE_COL),$B21)</f>
        <v>1</v>
      </c>
      <c r="E21" cm="1">
        <f t="array" aca="1" ref="E21" ca="1">COUNTIFS(OFFSET(EXPE, 0, LLM_COL),E$1, OFFSET(EXPE, 0, CODE_COL),$B21)</f>
        <v>0</v>
      </c>
      <c r="F21" cm="1">
        <f t="array" aca="1" ref="F21" ca="1">COUNTIFS(OFFSET(EXPE, 0, LLM_COL),F$1, OFFSET(EXPE, 0, CODE_COL),$B21)</f>
        <v>1</v>
      </c>
      <c r="G21" cm="1">
        <f t="array" aca="1" ref="G21" ca="1">COUNTIFS(OFFSET(EXPE, 0, LLM_COL),G$1, OFFSET(EXPE, 0, CODE_COL),$B21)</f>
        <v>0</v>
      </c>
      <c r="H21" cm="1">
        <f t="array" aca="1" ref="H21" ca="1">COUNTIFS(OFFSET(EXPE, 0, LLM_COL),H$1, OFFSET(EXPE, 0, CODE_COL),$B21)</f>
        <v>1</v>
      </c>
    </row>
    <row r="22" spans="1:8" x14ac:dyDescent="0.3">
      <c r="A22" t="s">
        <v>642</v>
      </c>
      <c r="B22" s="1" t="s">
        <v>612</v>
      </c>
      <c r="C22" cm="1">
        <f t="array" aca="1" ref="C22" ca="1">COUNTIFS(OFFSET(EXPE, 0, LLM_COL),C$1, OFFSET(EXPE, 0, CODE_COL),$B22)</f>
        <v>2</v>
      </c>
      <c r="D22" cm="1">
        <f t="array" aca="1" ref="D22" ca="1">COUNTIFS(OFFSET(EXPE, 0, LLM_COL),D$1, OFFSET(EXPE, 0, CODE_COL),$B22)</f>
        <v>2</v>
      </c>
      <c r="E22" cm="1">
        <f t="array" aca="1" ref="E22" ca="1">COUNTIFS(OFFSET(EXPE, 0, LLM_COL),E$1, OFFSET(EXPE, 0, CODE_COL),$B22)</f>
        <v>2</v>
      </c>
      <c r="F22" cm="1">
        <f t="array" aca="1" ref="F22" ca="1">COUNTIFS(OFFSET(EXPE, 0, LLM_COL),F$1, OFFSET(EXPE, 0, CODE_COL),$B22)</f>
        <v>2</v>
      </c>
      <c r="G22" cm="1">
        <f t="array" aca="1" ref="G22" ca="1">COUNTIFS(OFFSET(EXPE, 0, LLM_COL),G$1, OFFSET(EXPE, 0, CODE_COL),$B22)</f>
        <v>2</v>
      </c>
      <c r="H22" cm="1">
        <f t="array" aca="1" ref="H22" ca="1">COUNTIFS(OFFSET(EXPE, 0, LLM_COL),H$1, OFFSET(EXPE, 0, CODE_COL),$B22)</f>
        <v>2</v>
      </c>
    </row>
    <row r="23" spans="1:8" x14ac:dyDescent="0.3">
      <c r="A23" t="s">
        <v>642</v>
      </c>
      <c r="B23" s="1" t="s">
        <v>613</v>
      </c>
      <c r="C23" cm="1">
        <f t="array" aca="1" ref="C23" ca="1">COUNTIFS(OFFSET(EXPE, 0, LLM_COL),C$1, OFFSET(EXPE, 0, CODE_COL),$B23)</f>
        <v>0</v>
      </c>
      <c r="D23" cm="1">
        <f t="array" aca="1" ref="D23" ca="1">COUNTIFS(OFFSET(EXPE, 0, LLM_COL),D$1, OFFSET(EXPE, 0, CODE_COL),$B23)</f>
        <v>0</v>
      </c>
      <c r="E23" cm="1">
        <f t="array" aca="1" ref="E23" ca="1">COUNTIFS(OFFSET(EXPE, 0, LLM_COL),E$1, OFFSET(EXPE, 0, CODE_COL),$B23)</f>
        <v>0</v>
      </c>
      <c r="F23" cm="1">
        <f t="array" aca="1" ref="F23" ca="1">COUNTIFS(OFFSET(EXPE, 0, LLM_COL),F$1, OFFSET(EXPE, 0, CODE_COL),$B23)</f>
        <v>0</v>
      </c>
      <c r="G23" cm="1">
        <f t="array" aca="1" ref="G23" ca="1">COUNTIFS(OFFSET(EXPE, 0, LLM_COL),G$1, OFFSET(EXPE, 0, CODE_COL),$B23)</f>
        <v>0</v>
      </c>
      <c r="H23" cm="1">
        <f t="array" aca="1" ref="H23" ca="1">COUNTIFS(OFFSET(EXPE, 0, LLM_COL),H$1, OFFSET(EXPE, 0, CODE_COL),$B23)</f>
        <v>0</v>
      </c>
    </row>
    <row r="24" spans="1:8" x14ac:dyDescent="0.3">
      <c r="A24" t="s">
        <v>637</v>
      </c>
      <c r="B24" s="1" t="s">
        <v>614</v>
      </c>
      <c r="C24" cm="1">
        <f t="array" aca="1" ref="C24" ca="1">COUNTIFS(OFFSET(EXPE, 0, LLM_COL),C$1, OFFSET(EXPE, 0, CODE_COL),$B24)</f>
        <v>0</v>
      </c>
      <c r="D24" cm="1">
        <f t="array" aca="1" ref="D24" ca="1">COUNTIFS(OFFSET(EXPE, 0, LLM_COL),D$1, OFFSET(EXPE, 0, CODE_COL),$B24)</f>
        <v>1</v>
      </c>
      <c r="E24" cm="1">
        <f t="array" aca="1" ref="E24" ca="1">COUNTIFS(OFFSET(EXPE, 0, LLM_COL),E$1, OFFSET(EXPE, 0, CODE_COL),$B24)</f>
        <v>1</v>
      </c>
      <c r="F24" cm="1">
        <f t="array" aca="1" ref="F24" ca="1">COUNTIFS(OFFSET(EXPE, 0, LLM_COL),F$1, OFFSET(EXPE, 0, CODE_COL),$B24)</f>
        <v>2</v>
      </c>
      <c r="G24" cm="1">
        <f t="array" aca="1" ref="G24" ca="1">COUNTIFS(OFFSET(EXPE, 0, LLM_COL),G$1, OFFSET(EXPE, 0, CODE_COL),$B24)</f>
        <v>1</v>
      </c>
      <c r="H24" cm="1">
        <f t="array" aca="1" ref="H24" ca="1">COUNTIFS(OFFSET(EXPE, 0, LLM_COL),H$1, OFFSET(EXPE, 0, CODE_COL),$B24)</f>
        <v>0</v>
      </c>
    </row>
    <row r="25" spans="1:8" x14ac:dyDescent="0.3">
      <c r="A25" t="s">
        <v>637</v>
      </c>
      <c r="B25" s="1" t="s">
        <v>615</v>
      </c>
      <c r="C25" cm="1">
        <f t="array" aca="1" ref="C25" ca="1">COUNTIFS(OFFSET(EXPE, 0, LLM_COL),C$1, OFFSET(EXPE, 0, CODE_COL),$B25)</f>
        <v>0</v>
      </c>
      <c r="D25" cm="1">
        <f t="array" aca="1" ref="D25" ca="1">COUNTIFS(OFFSET(EXPE, 0, LLM_COL),D$1, OFFSET(EXPE, 0, CODE_COL),$B25)</f>
        <v>0</v>
      </c>
      <c r="E25" cm="1">
        <f t="array" aca="1" ref="E25" ca="1">COUNTIFS(OFFSET(EXPE, 0, LLM_COL),E$1, OFFSET(EXPE, 0, CODE_COL),$B25)</f>
        <v>0</v>
      </c>
      <c r="F25" cm="1">
        <f t="array" aca="1" ref="F25" ca="1">COUNTIFS(OFFSET(EXPE, 0, LLM_COL),F$1, OFFSET(EXPE, 0, CODE_COL),$B25)</f>
        <v>0</v>
      </c>
      <c r="G25" cm="1">
        <f t="array" aca="1" ref="G25" ca="1">COUNTIFS(OFFSET(EXPE, 0, LLM_COL),G$1, OFFSET(EXPE, 0, CODE_COL),$B25)</f>
        <v>0</v>
      </c>
      <c r="H25" cm="1">
        <f t="array" aca="1" ref="H25" ca="1">COUNTIFS(OFFSET(EXPE, 0, LLM_COL),H$1, OFFSET(EXPE, 0, CODE_COL),$B25)</f>
        <v>1</v>
      </c>
    </row>
    <row r="26" spans="1:8" x14ac:dyDescent="0.3">
      <c r="A26" t="s">
        <v>637</v>
      </c>
      <c r="B26" s="1" t="s">
        <v>616</v>
      </c>
      <c r="C26" cm="1">
        <f t="array" aca="1" ref="C26" ca="1">COUNTIFS(OFFSET(EXPE, 0, LLM_COL),C$1, OFFSET(EXPE, 0, CODE_COL),$B26)</f>
        <v>6</v>
      </c>
      <c r="D26" cm="1">
        <f t="array" aca="1" ref="D26" ca="1">COUNTIFS(OFFSET(EXPE, 0, LLM_COL),D$1, OFFSET(EXPE, 0, CODE_COL),$B26)</f>
        <v>8</v>
      </c>
      <c r="E26" cm="1">
        <f t="array" aca="1" ref="E26" ca="1">COUNTIFS(OFFSET(EXPE, 0, LLM_COL),E$1, OFFSET(EXPE, 0, CODE_COL),$B26)</f>
        <v>5</v>
      </c>
      <c r="F26" cm="1">
        <f t="array" aca="1" ref="F26" ca="1">COUNTIFS(OFFSET(EXPE, 0, LLM_COL),F$1, OFFSET(EXPE, 0, CODE_COL),$B26)</f>
        <v>7</v>
      </c>
      <c r="G26" cm="1">
        <f t="array" aca="1" ref="G26" ca="1">COUNTIFS(OFFSET(EXPE, 0, LLM_COL),G$1, OFFSET(EXPE, 0, CODE_COL),$B26)</f>
        <v>6</v>
      </c>
      <c r="H26" cm="1">
        <f t="array" aca="1" ref="H26" ca="1">COUNTIFS(OFFSET(EXPE, 0, LLM_COL),H$1, OFFSET(EXPE, 0, CODE_COL),$B26)</f>
        <v>4</v>
      </c>
    </row>
    <row r="27" spans="1:8" x14ac:dyDescent="0.3">
      <c r="A27" t="s">
        <v>637</v>
      </c>
      <c r="B27" s="1" t="s">
        <v>617</v>
      </c>
      <c r="C27" cm="1">
        <f t="array" aca="1" ref="C27" ca="1">COUNTIFS(OFFSET(EXPE, 0, LLM_COL),C$1, OFFSET(EXPE, 0, CODE_COL),$B27)</f>
        <v>0</v>
      </c>
      <c r="D27" cm="1">
        <f t="array" aca="1" ref="D27" ca="1">COUNTIFS(OFFSET(EXPE, 0, LLM_COL),D$1, OFFSET(EXPE, 0, CODE_COL),$B27)</f>
        <v>0</v>
      </c>
      <c r="E27" cm="1">
        <f t="array" aca="1" ref="E27" ca="1">COUNTIFS(OFFSET(EXPE, 0, LLM_COL),E$1, OFFSET(EXPE, 0, CODE_COL),$B27)</f>
        <v>1</v>
      </c>
      <c r="F27" cm="1">
        <f t="array" aca="1" ref="F27" ca="1">COUNTIFS(OFFSET(EXPE, 0, LLM_COL),F$1, OFFSET(EXPE, 0, CODE_COL),$B27)</f>
        <v>0</v>
      </c>
      <c r="G27" cm="1">
        <f t="array" aca="1" ref="G27" ca="1">COUNTIFS(OFFSET(EXPE, 0, LLM_COL),G$1, OFFSET(EXPE, 0, CODE_COL),$B27)</f>
        <v>0</v>
      </c>
      <c r="H27" cm="1">
        <f t="array" aca="1" ref="H27" ca="1">COUNTIFS(OFFSET(EXPE, 0, LLM_COL),H$1, OFFSET(EXPE, 0, CODE_COL),$B27)</f>
        <v>0</v>
      </c>
    </row>
    <row r="28" spans="1:8" x14ac:dyDescent="0.3">
      <c r="A28" t="s">
        <v>637</v>
      </c>
      <c r="B28" s="1" t="s">
        <v>618</v>
      </c>
      <c r="C28" cm="1">
        <f t="array" aca="1" ref="C28" ca="1">COUNTIFS(OFFSET(EXPE, 0, LLM_COL),C$1, OFFSET(EXPE, 0, CODE_COL),$B28)</f>
        <v>0</v>
      </c>
      <c r="D28" cm="1">
        <f t="array" aca="1" ref="D28" ca="1">COUNTIFS(OFFSET(EXPE, 0, LLM_COL),D$1, OFFSET(EXPE, 0, CODE_COL),$B28)</f>
        <v>0</v>
      </c>
      <c r="E28" cm="1">
        <f t="array" aca="1" ref="E28" ca="1">COUNTIFS(OFFSET(EXPE, 0, LLM_COL),E$1, OFFSET(EXPE, 0, CODE_COL),$B28)</f>
        <v>0</v>
      </c>
      <c r="F28" cm="1">
        <f t="array" aca="1" ref="F28" ca="1">COUNTIFS(OFFSET(EXPE, 0, LLM_COL),F$1, OFFSET(EXPE, 0, CODE_COL),$B28)</f>
        <v>0</v>
      </c>
      <c r="G28" cm="1">
        <f t="array" aca="1" ref="G28" ca="1">COUNTIFS(OFFSET(EXPE, 0, LLM_COL),G$1, OFFSET(EXPE, 0, CODE_COL),$B28)</f>
        <v>0</v>
      </c>
      <c r="H28" cm="1">
        <f t="array" aca="1" ref="H28" ca="1">COUNTIFS(OFFSET(EXPE, 0, LLM_COL),H$1, OFFSET(EXPE, 0, CODE_COL),$B28)</f>
        <v>0</v>
      </c>
    </row>
    <row r="29" spans="1:8" x14ac:dyDescent="0.3">
      <c r="A29" t="s">
        <v>637</v>
      </c>
      <c r="B29" s="1" t="s">
        <v>619</v>
      </c>
      <c r="C29" cm="1">
        <f t="array" aca="1" ref="C29" ca="1">COUNTIFS(OFFSET(EXPE, 0, LLM_COL),C$1, OFFSET(EXPE, 0, CODE_COL),$B29)</f>
        <v>1</v>
      </c>
      <c r="D29" cm="1">
        <f t="array" aca="1" ref="D29" ca="1">COUNTIFS(OFFSET(EXPE, 0, LLM_COL),D$1, OFFSET(EXPE, 0, CODE_COL),$B29)</f>
        <v>1</v>
      </c>
      <c r="E29" cm="1">
        <f t="array" aca="1" ref="E29" ca="1">COUNTIFS(OFFSET(EXPE, 0, LLM_COL),E$1, OFFSET(EXPE, 0, CODE_COL),$B29)</f>
        <v>1</v>
      </c>
      <c r="F29" cm="1">
        <f t="array" aca="1" ref="F29" ca="1">COUNTIFS(OFFSET(EXPE, 0, LLM_COL),F$1, OFFSET(EXPE, 0, CODE_COL),$B29)</f>
        <v>0</v>
      </c>
      <c r="G29" cm="1">
        <f t="array" aca="1" ref="G29" ca="1">COUNTIFS(OFFSET(EXPE, 0, LLM_COL),G$1, OFFSET(EXPE, 0, CODE_COL),$B29)</f>
        <v>1</v>
      </c>
      <c r="H29" cm="1">
        <f t="array" aca="1" ref="H29" ca="1">COUNTIFS(OFFSET(EXPE, 0, LLM_COL),H$1, OFFSET(EXPE, 0, CODE_COL),$B29)</f>
        <v>1</v>
      </c>
    </row>
    <row r="30" spans="1:8" x14ac:dyDescent="0.3">
      <c r="A30" t="s">
        <v>640</v>
      </c>
      <c r="B30" s="1" t="s">
        <v>620</v>
      </c>
      <c r="C30" cm="1">
        <f t="array" aca="1" ref="C30" ca="1">COUNTIFS(OFFSET(EXPE, 0, LLM_COL),C$1, OFFSET(EXPE, 0, CODE_COL),$B30)</f>
        <v>0</v>
      </c>
      <c r="D30" cm="1">
        <f t="array" aca="1" ref="D30" ca="1">COUNTIFS(OFFSET(EXPE, 0, LLM_COL),D$1, OFFSET(EXPE, 0, CODE_COL),$B30)</f>
        <v>0</v>
      </c>
      <c r="E30" cm="1">
        <f t="array" aca="1" ref="E30" ca="1">COUNTIFS(OFFSET(EXPE, 0, LLM_COL),E$1, OFFSET(EXPE, 0, CODE_COL),$B30)</f>
        <v>1</v>
      </c>
      <c r="F30" cm="1">
        <f t="array" aca="1" ref="F30" ca="1">COUNTIFS(OFFSET(EXPE, 0, LLM_COL),F$1, OFFSET(EXPE, 0, CODE_COL),$B30)</f>
        <v>1</v>
      </c>
      <c r="G30" cm="1">
        <f t="array" aca="1" ref="G30" ca="1">COUNTIFS(OFFSET(EXPE, 0, LLM_COL),G$1, OFFSET(EXPE, 0, CODE_COL),$B30)</f>
        <v>1</v>
      </c>
      <c r="H30" cm="1">
        <f t="array" aca="1" ref="H30" ca="1">COUNTIFS(OFFSET(EXPE, 0, LLM_COL),H$1, OFFSET(EXPE, 0, CODE_COL),$B30)</f>
        <v>0</v>
      </c>
    </row>
    <row r="31" spans="1:8" x14ac:dyDescent="0.3">
      <c r="A31" t="s">
        <v>637</v>
      </c>
      <c r="B31" s="1" t="s">
        <v>621</v>
      </c>
      <c r="C31" cm="1">
        <f t="array" aca="1" ref="C31" ca="1">COUNTIFS(OFFSET(EXPE, 0, LLM_COL),C$1, OFFSET(EXPE, 0, CODE_COL),$B31)</f>
        <v>6</v>
      </c>
      <c r="D31" cm="1">
        <f t="array" aca="1" ref="D31" ca="1">COUNTIFS(OFFSET(EXPE, 0, LLM_COL),D$1, OFFSET(EXPE, 0, CODE_COL),$B31)</f>
        <v>3</v>
      </c>
      <c r="E31" cm="1">
        <f t="array" aca="1" ref="E31" ca="1">COUNTIFS(OFFSET(EXPE, 0, LLM_COL),E$1, OFFSET(EXPE, 0, CODE_COL),$B31)</f>
        <v>7</v>
      </c>
      <c r="F31" cm="1">
        <f t="array" aca="1" ref="F31" ca="1">COUNTIFS(OFFSET(EXPE, 0, LLM_COL),F$1, OFFSET(EXPE, 0, CODE_COL),$B31)</f>
        <v>6</v>
      </c>
      <c r="G31" cm="1">
        <f t="array" aca="1" ref="G31" ca="1">COUNTIFS(OFFSET(EXPE, 0, LLM_COL),G$1, OFFSET(EXPE, 0, CODE_COL),$B31)</f>
        <v>6</v>
      </c>
      <c r="H31" cm="1">
        <f t="array" aca="1" ref="H31" ca="1">COUNTIFS(OFFSET(EXPE, 0, LLM_COL),H$1, OFFSET(EXPE, 0, CODE_COL),$B31)</f>
        <v>4</v>
      </c>
    </row>
    <row r="32" spans="1:8" x14ac:dyDescent="0.3">
      <c r="A32" t="s">
        <v>643</v>
      </c>
      <c r="B32" s="1" t="s">
        <v>622</v>
      </c>
      <c r="C32" cm="1">
        <f t="array" aca="1" ref="C32" ca="1">COUNTIFS(OFFSET(EXPE, 0, LLM_COL),C$1, OFFSET(EXPE, 0, CODE_COL),$B32)</f>
        <v>0</v>
      </c>
      <c r="D32" cm="1">
        <f t="array" aca="1" ref="D32" ca="1">COUNTIFS(OFFSET(EXPE, 0, LLM_COL),D$1, OFFSET(EXPE, 0, CODE_COL),$B32)</f>
        <v>0</v>
      </c>
      <c r="E32" cm="1">
        <f t="array" aca="1" ref="E32" ca="1">COUNTIFS(OFFSET(EXPE, 0, LLM_COL),E$1, OFFSET(EXPE, 0, CODE_COL),$B32)</f>
        <v>0</v>
      </c>
      <c r="F32" cm="1">
        <f t="array" aca="1" ref="F32" ca="1">COUNTIFS(OFFSET(EXPE, 0, LLM_COL),F$1, OFFSET(EXPE, 0, CODE_COL),$B32)</f>
        <v>0</v>
      </c>
      <c r="G32" cm="1">
        <f t="array" aca="1" ref="G32" ca="1">COUNTIFS(OFFSET(EXPE, 0, LLM_COL),G$1, OFFSET(EXPE, 0, CODE_COL),$B32)</f>
        <v>0</v>
      </c>
      <c r="H32" cm="1">
        <f t="array" aca="1" ref="H32" ca="1">COUNTIFS(OFFSET(EXPE, 0, LLM_COL),H$1, OFFSET(EXPE, 0, CODE_COL),$B32)</f>
        <v>0</v>
      </c>
    </row>
    <row r="33" spans="1:8" x14ac:dyDescent="0.3">
      <c r="A33" t="s">
        <v>637</v>
      </c>
      <c r="B33" s="1" t="s">
        <v>623</v>
      </c>
      <c r="C33" cm="1">
        <f t="array" aca="1" ref="C33" ca="1">COUNTIFS(OFFSET(EXPE, 0, LLM_COL),C$1, OFFSET(EXPE, 0, CODE_COL),$B33)</f>
        <v>1</v>
      </c>
      <c r="D33" cm="1">
        <f t="array" aca="1" ref="D33" ca="1">COUNTIFS(OFFSET(EXPE, 0, LLM_COL),D$1, OFFSET(EXPE, 0, CODE_COL),$B33)</f>
        <v>0</v>
      </c>
      <c r="E33" cm="1">
        <f t="array" aca="1" ref="E33" ca="1">COUNTIFS(OFFSET(EXPE, 0, LLM_COL),E$1, OFFSET(EXPE, 0, CODE_COL),$B33)</f>
        <v>0</v>
      </c>
      <c r="F33" cm="1">
        <f t="array" aca="1" ref="F33" ca="1">COUNTIFS(OFFSET(EXPE, 0, LLM_COL),F$1, OFFSET(EXPE, 0, CODE_COL),$B33)</f>
        <v>0</v>
      </c>
      <c r="G33" cm="1">
        <f t="array" aca="1" ref="G33" ca="1">COUNTIFS(OFFSET(EXPE, 0, LLM_COL),G$1, OFFSET(EXPE, 0, CODE_COL),$B33)</f>
        <v>0</v>
      </c>
      <c r="H33" cm="1">
        <f t="array" aca="1" ref="H33" ca="1">COUNTIFS(OFFSET(EXPE, 0, LLM_COL),H$1, OFFSET(EXPE, 0, CODE_COL),$B33)</f>
        <v>0</v>
      </c>
    </row>
    <row r="34" spans="1:8" x14ac:dyDescent="0.3">
      <c r="A34" t="s">
        <v>637</v>
      </c>
      <c r="B34" s="1" t="s">
        <v>624</v>
      </c>
      <c r="C34" cm="1">
        <f t="array" aca="1" ref="C34" ca="1">COUNTIFS(OFFSET(EXPE, 0, LLM_COL),C$1, OFFSET(EXPE, 0, CODE_COL),$B34)</f>
        <v>0</v>
      </c>
      <c r="D34" cm="1">
        <f t="array" aca="1" ref="D34" ca="1">COUNTIFS(OFFSET(EXPE, 0, LLM_COL),D$1, OFFSET(EXPE, 0, CODE_COL),$B34)</f>
        <v>0</v>
      </c>
      <c r="E34" cm="1">
        <f t="array" aca="1" ref="E34" ca="1">COUNTIFS(OFFSET(EXPE, 0, LLM_COL),E$1, OFFSET(EXPE, 0, CODE_COL),$B34)</f>
        <v>0</v>
      </c>
      <c r="F34" cm="1">
        <f t="array" aca="1" ref="F34" ca="1">COUNTIFS(OFFSET(EXPE, 0, LLM_COL),F$1, OFFSET(EXPE, 0, CODE_COL),$B34)</f>
        <v>0</v>
      </c>
      <c r="G34" cm="1">
        <f t="array" aca="1" ref="G34" ca="1">COUNTIFS(OFFSET(EXPE, 0, LLM_COL),G$1, OFFSET(EXPE, 0, CODE_COL),$B34)</f>
        <v>0</v>
      </c>
      <c r="H34" cm="1">
        <f t="array" aca="1" ref="H34" ca="1">COUNTIFS(OFFSET(EXPE, 0, LLM_COL),H$1, OFFSET(EXPE, 0, CODE_COL),$B34)</f>
        <v>0</v>
      </c>
    </row>
    <row r="35" spans="1:8" x14ac:dyDescent="0.3">
      <c r="A35" t="s">
        <v>637</v>
      </c>
      <c r="B35" s="1" t="s">
        <v>635</v>
      </c>
      <c r="C35" cm="1">
        <f t="array" aca="1" ref="C35" ca="1">COUNTIFS(OFFSET(EXPE, 0, LLM_COL),C$1, OFFSET(EXPE, 0, CODE_COL),$B35)</f>
        <v>3</v>
      </c>
      <c r="D35" cm="1">
        <f t="array" aca="1" ref="D35" ca="1">COUNTIFS(OFFSET(EXPE, 0, LLM_COL),D$1, OFFSET(EXPE, 0, CODE_COL),$B35)</f>
        <v>3</v>
      </c>
      <c r="E35" cm="1">
        <f t="array" aca="1" ref="E35" ca="1">COUNTIFS(OFFSET(EXPE, 0, LLM_COL),E$1, OFFSET(EXPE, 0, CODE_COL),$B35)</f>
        <v>2</v>
      </c>
      <c r="F35" cm="1">
        <f t="array" aca="1" ref="F35" ca="1">COUNTIFS(OFFSET(EXPE, 0, LLM_COL),F$1, OFFSET(EXPE, 0, CODE_COL),$B35)</f>
        <v>3</v>
      </c>
      <c r="G35" cm="1">
        <f t="array" aca="1" ref="G35" ca="1">COUNTIFS(OFFSET(EXPE, 0, LLM_COL),G$1, OFFSET(EXPE, 0, CODE_COL),$B35)</f>
        <v>2</v>
      </c>
      <c r="H35" cm="1">
        <f t="array" aca="1" ref="H35" ca="1">COUNTIFS(OFFSET(EXPE, 0, LLM_COL),H$1, OFFSET(EXPE, 0, CODE_COL),$B35)</f>
        <v>3</v>
      </c>
    </row>
    <row r="36" spans="1:8" x14ac:dyDescent="0.3">
      <c r="A36" t="s">
        <v>639</v>
      </c>
      <c r="B36" s="1" t="s">
        <v>625</v>
      </c>
      <c r="C36" cm="1">
        <f t="array" aca="1" ref="C36" ca="1">COUNTIFS(OFFSET(EXPE, 0, LLM_COL),C$1, OFFSET(EXPE, 0, CODE_COL),$B36)</f>
        <v>0</v>
      </c>
      <c r="D36" cm="1">
        <f t="array" aca="1" ref="D36" ca="1">COUNTIFS(OFFSET(EXPE, 0, LLM_COL),D$1, OFFSET(EXPE, 0, CODE_COL),$B36)</f>
        <v>0</v>
      </c>
      <c r="E36" cm="1">
        <f t="array" aca="1" ref="E36" ca="1">COUNTIFS(OFFSET(EXPE, 0, LLM_COL),E$1, OFFSET(EXPE, 0, CODE_COL),$B36)</f>
        <v>0</v>
      </c>
      <c r="F36" cm="1">
        <f t="array" aca="1" ref="F36" ca="1">COUNTIFS(OFFSET(EXPE, 0, LLM_COL),F$1, OFFSET(EXPE, 0, CODE_COL),$B36)</f>
        <v>0</v>
      </c>
      <c r="G36" cm="1">
        <f t="array" aca="1" ref="G36" ca="1">COUNTIFS(OFFSET(EXPE, 0, LLM_COL),G$1, OFFSET(EXPE, 0, CODE_COL),$B36)</f>
        <v>0</v>
      </c>
      <c r="H36" cm="1">
        <f t="array" aca="1" ref="H36" ca="1">COUNTIFS(OFFSET(EXPE, 0, LLM_COL),H$1, OFFSET(EXPE, 0, CODE_COL),$B36)</f>
        <v>0</v>
      </c>
    </row>
    <row r="37" spans="1:8" x14ac:dyDescent="0.3">
      <c r="A37" t="s">
        <v>637</v>
      </c>
      <c r="B37" s="1" t="s">
        <v>626</v>
      </c>
      <c r="C37" cm="1">
        <f t="array" aca="1" ref="C37" ca="1">COUNTIFS(OFFSET(EXPE, 0, LLM_COL),C$1, OFFSET(EXPE, 0, CODE_COL),$B37)</f>
        <v>6</v>
      </c>
      <c r="D37" cm="1">
        <f t="array" aca="1" ref="D37" ca="1">COUNTIFS(OFFSET(EXPE, 0, LLM_COL),D$1, OFFSET(EXPE, 0, CODE_COL),$B37)</f>
        <v>5</v>
      </c>
      <c r="E37" cm="1">
        <f t="array" aca="1" ref="E37" ca="1">COUNTIFS(OFFSET(EXPE, 0, LLM_COL),E$1, OFFSET(EXPE, 0, CODE_COL),$B37)</f>
        <v>7</v>
      </c>
      <c r="F37" cm="1">
        <f t="array" aca="1" ref="F37" ca="1">COUNTIFS(OFFSET(EXPE, 0, LLM_COL),F$1, OFFSET(EXPE, 0, CODE_COL),$B37)</f>
        <v>7</v>
      </c>
      <c r="G37" cm="1">
        <f t="array" aca="1" ref="G37" ca="1">COUNTIFS(OFFSET(EXPE, 0, LLM_COL),G$1, OFFSET(EXPE, 0, CODE_COL),$B37)</f>
        <v>8</v>
      </c>
      <c r="H37" cm="1">
        <f t="array" aca="1" ref="H37" ca="1">COUNTIFS(OFFSET(EXPE, 0, LLM_COL),H$1, OFFSET(EXPE, 0, CODE_COL),$B37)</f>
        <v>7</v>
      </c>
    </row>
    <row r="38" spans="1:8" x14ac:dyDescent="0.3">
      <c r="A38" t="s">
        <v>640</v>
      </c>
      <c r="B38" s="1" t="s">
        <v>627</v>
      </c>
      <c r="C38" cm="1">
        <f t="array" aca="1" ref="C38" ca="1">COUNTIFS(OFFSET(EXPE, 0, LLM_COL),C$1, OFFSET(EXPE, 0, CODE_COL),$B38)</f>
        <v>3</v>
      </c>
      <c r="D38" cm="1">
        <f t="array" aca="1" ref="D38" ca="1">COUNTIFS(OFFSET(EXPE, 0, LLM_COL),D$1, OFFSET(EXPE, 0, CODE_COL),$B38)</f>
        <v>3</v>
      </c>
      <c r="E38" cm="1">
        <f t="array" aca="1" ref="E38" ca="1">COUNTIFS(OFFSET(EXPE, 0, LLM_COL),E$1, OFFSET(EXPE, 0, CODE_COL),$B38)</f>
        <v>2</v>
      </c>
      <c r="F38" cm="1">
        <f t="array" aca="1" ref="F38" ca="1">COUNTIFS(OFFSET(EXPE, 0, LLM_COL),F$1, OFFSET(EXPE, 0, CODE_COL),$B38)</f>
        <v>1</v>
      </c>
      <c r="G38" cm="1">
        <f t="array" aca="1" ref="G38" ca="1">COUNTIFS(OFFSET(EXPE, 0, LLM_COL),G$1, OFFSET(EXPE, 0, CODE_COL),$B38)</f>
        <v>2</v>
      </c>
      <c r="H38" cm="1">
        <f t="array" aca="1" ref="H38" ca="1">COUNTIFS(OFFSET(EXPE, 0, LLM_COL),H$1, OFFSET(EXPE, 0, CODE_COL),$B38)</f>
        <v>3</v>
      </c>
    </row>
    <row r="39" spans="1:8" x14ac:dyDescent="0.3">
      <c r="A39" t="s">
        <v>644</v>
      </c>
      <c r="B39" s="1" t="s">
        <v>628</v>
      </c>
      <c r="C39" cm="1">
        <f t="array" aca="1" ref="C39" ca="1">COUNTIFS(OFFSET(EXPE, 0, LLM_COL),C$1, OFFSET(EXPE, 0, CODE_COL),$B39)</f>
        <v>0</v>
      </c>
      <c r="D39" cm="1">
        <f t="array" aca="1" ref="D39" ca="1">COUNTIFS(OFFSET(EXPE, 0, LLM_COL),D$1, OFFSET(EXPE, 0, CODE_COL),$B39)</f>
        <v>0</v>
      </c>
      <c r="E39" cm="1">
        <f t="array" aca="1" ref="E39" ca="1">COUNTIFS(OFFSET(EXPE, 0, LLM_COL),E$1, OFFSET(EXPE, 0, CODE_COL),$B39)</f>
        <v>0</v>
      </c>
      <c r="F39" cm="1">
        <f t="array" aca="1" ref="F39" ca="1">COUNTIFS(OFFSET(EXPE, 0, LLM_COL),F$1, OFFSET(EXPE, 0, CODE_COL),$B39)</f>
        <v>0</v>
      </c>
      <c r="G39" cm="1">
        <f t="array" aca="1" ref="G39" ca="1">COUNTIFS(OFFSET(EXPE, 0, LLM_COL),G$1, OFFSET(EXPE, 0, CODE_COL),$B39)</f>
        <v>0</v>
      </c>
      <c r="H39" cm="1">
        <f t="array" aca="1" ref="H39" ca="1">COUNTIFS(OFFSET(EXPE, 0, LLM_COL),H$1, OFFSET(EXPE, 0, CODE_COL),$B39)</f>
        <v>0</v>
      </c>
    </row>
    <row r="40" spans="1:8" x14ac:dyDescent="0.3">
      <c r="A40" t="s">
        <v>638</v>
      </c>
      <c r="B40" s="1" t="s">
        <v>629</v>
      </c>
      <c r="C40" cm="1">
        <f t="array" aca="1" ref="C40" ca="1">COUNTIFS(OFFSET(EXPE, 0, LLM_COL),C$1, OFFSET(EXPE, 0, CODE_COL),$B40)</f>
        <v>0</v>
      </c>
      <c r="D40" cm="1">
        <f t="array" aca="1" ref="D40" ca="1">COUNTIFS(OFFSET(EXPE, 0, LLM_COL),D$1, OFFSET(EXPE, 0, CODE_COL),$B40)</f>
        <v>0</v>
      </c>
      <c r="E40" cm="1">
        <f t="array" aca="1" ref="E40" ca="1">COUNTIFS(OFFSET(EXPE, 0, LLM_COL),E$1, OFFSET(EXPE, 0, CODE_COL),$B40)</f>
        <v>0</v>
      </c>
      <c r="F40" cm="1">
        <f t="array" aca="1" ref="F40" ca="1">COUNTIFS(OFFSET(EXPE, 0, LLM_COL),F$1, OFFSET(EXPE, 0, CODE_COL),$B40)</f>
        <v>0</v>
      </c>
      <c r="G40" cm="1">
        <f t="array" aca="1" ref="G40" ca="1">COUNTIFS(OFFSET(EXPE, 0, LLM_COL),G$1, OFFSET(EXPE, 0, CODE_COL),$B40)</f>
        <v>0</v>
      </c>
      <c r="H40" cm="1">
        <f t="array" aca="1" ref="H40" ca="1">COUNTIFS(OFFSET(EXPE, 0, LLM_COL),H$1, OFFSET(EXPE, 0, CODE_COL),$B40)</f>
        <v>0</v>
      </c>
    </row>
    <row r="41" spans="1:8" x14ac:dyDescent="0.3">
      <c r="A41" t="s">
        <v>637</v>
      </c>
      <c r="B41" s="1" t="s">
        <v>630</v>
      </c>
      <c r="C41" cm="1">
        <f t="array" aca="1" ref="C41" ca="1">COUNTIFS(OFFSET(EXPE, 0, LLM_COL),C$1, OFFSET(EXPE, 0, CODE_COL),$B41)</f>
        <v>1</v>
      </c>
      <c r="D41" cm="1">
        <f t="array" aca="1" ref="D41" ca="1">COUNTIFS(OFFSET(EXPE, 0, LLM_COL),D$1, OFFSET(EXPE, 0, CODE_COL),$B41)</f>
        <v>1</v>
      </c>
      <c r="E41" cm="1">
        <f t="array" aca="1" ref="E41" ca="1">COUNTIFS(OFFSET(EXPE, 0, LLM_COL),E$1, OFFSET(EXPE, 0, CODE_COL),$B41)</f>
        <v>1</v>
      </c>
      <c r="F41" cm="1">
        <f t="array" aca="1" ref="F41" ca="1">COUNTIFS(OFFSET(EXPE, 0, LLM_COL),F$1, OFFSET(EXPE, 0, CODE_COL),$B41)</f>
        <v>1</v>
      </c>
      <c r="G41" cm="1">
        <f t="array" aca="1" ref="G41" ca="1">COUNTIFS(OFFSET(EXPE, 0, LLM_COL),G$1, OFFSET(EXPE, 0, CODE_COL),$B41)</f>
        <v>1</v>
      </c>
      <c r="H41" cm="1">
        <f t="array" aca="1" ref="H41" ca="1">COUNTIFS(OFFSET(EXPE, 0, LLM_COL),H$1, OFFSET(EXPE, 0, CODE_COL),$B41)</f>
        <v>1</v>
      </c>
    </row>
    <row r="42" spans="1:8" x14ac:dyDescent="0.3">
      <c r="A42" t="s">
        <v>642</v>
      </c>
      <c r="B42" s="1" t="s">
        <v>631</v>
      </c>
      <c r="C42" cm="1">
        <f t="array" aca="1" ref="C42" ca="1">COUNTIFS(OFFSET(EXPE, 0, LLM_COL),C$1, OFFSET(EXPE, 0, CODE_COL),$B42)</f>
        <v>0</v>
      </c>
      <c r="D42" cm="1">
        <f t="array" aca="1" ref="D42" ca="1">COUNTIFS(OFFSET(EXPE, 0, LLM_COL),D$1, OFFSET(EXPE, 0, CODE_COL),$B42)</f>
        <v>0</v>
      </c>
      <c r="E42" cm="1">
        <f t="array" aca="1" ref="E42" ca="1">COUNTIFS(OFFSET(EXPE, 0, LLM_COL),E$1, OFFSET(EXPE, 0, CODE_COL),$B42)</f>
        <v>0</v>
      </c>
      <c r="F42" cm="1">
        <f t="array" aca="1" ref="F42" ca="1">COUNTIFS(OFFSET(EXPE, 0, LLM_COL),F$1, OFFSET(EXPE, 0, CODE_COL),$B42)</f>
        <v>0</v>
      </c>
      <c r="G42" cm="1">
        <f t="array" aca="1" ref="G42" ca="1">COUNTIFS(OFFSET(EXPE, 0, LLM_COL),G$1, OFFSET(EXPE, 0, CODE_COL),$B42)</f>
        <v>0</v>
      </c>
      <c r="H42" cm="1">
        <f t="array" aca="1" ref="H42" ca="1">COUNTIFS(OFFSET(EXPE, 0, LLM_COL),H$1, OFFSET(EXPE, 0, CODE_COL),$B42)</f>
        <v>0</v>
      </c>
    </row>
  </sheetData>
  <autoFilter ref="A1:H42" xr:uid="{E2DCCA34-F9B1-48CE-9F78-6AB61F4D3DBB}"/>
  <conditionalFormatting sqref="C2:H4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1"/>
  <sheetViews>
    <sheetView workbookViewId="0">
      <selection activeCell="B19" sqref="B19"/>
    </sheetView>
  </sheetViews>
  <sheetFormatPr defaultRowHeight="14.4" x14ac:dyDescent="0.3"/>
  <cols>
    <col min="1" max="1" width="20.109375" bestFit="1" customWidth="1"/>
  </cols>
  <sheetData>
    <row r="1" spans="1:12" x14ac:dyDescent="0.3">
      <c r="A1" t="s">
        <v>569</v>
      </c>
      <c r="B1">
        <v>2</v>
      </c>
      <c r="D1" t="s">
        <v>570</v>
      </c>
      <c r="I1" s="26" t="str">
        <f>"Computed cells have a yellow background"</f>
        <v>Computed cells have a yellow background</v>
      </c>
      <c r="J1" s="26"/>
      <c r="K1" s="26"/>
      <c r="L1" s="26"/>
    </row>
    <row r="2" spans="1:12" x14ac:dyDescent="0.3">
      <c r="A2" t="s">
        <v>571</v>
      </c>
      <c r="B2">
        <v>1</v>
      </c>
      <c r="D2" t="s">
        <v>572</v>
      </c>
    </row>
    <row r="3" spans="1:12" x14ac:dyDescent="0.3">
      <c r="A3" t="s">
        <v>573</v>
      </c>
      <c r="B3">
        <v>2</v>
      </c>
    </row>
    <row r="4" spans="1:12" x14ac:dyDescent="0.3">
      <c r="A4" t="s">
        <v>574</v>
      </c>
      <c r="B4">
        <v>3</v>
      </c>
    </row>
    <row r="5" spans="1:12" x14ac:dyDescent="0.3">
      <c r="A5" t="s">
        <v>633</v>
      </c>
      <c r="B5">
        <v>8</v>
      </c>
    </row>
    <row r="6" spans="1:12" x14ac:dyDescent="0.3">
      <c r="A6" t="s">
        <v>575</v>
      </c>
      <c r="B6">
        <v>9</v>
      </c>
    </row>
    <row r="7" spans="1:12" x14ac:dyDescent="0.3">
      <c r="A7" t="s">
        <v>576</v>
      </c>
      <c r="B7">
        <v>10</v>
      </c>
    </row>
    <row r="8" spans="1:12" x14ac:dyDescent="0.3">
      <c r="A8" t="s">
        <v>577</v>
      </c>
      <c r="B8">
        <v>11</v>
      </c>
    </row>
    <row r="9" spans="1:12" x14ac:dyDescent="0.3">
      <c r="A9" t="s">
        <v>578</v>
      </c>
      <c r="B9">
        <v>13</v>
      </c>
    </row>
    <row r="10" spans="1:12" x14ac:dyDescent="0.3">
      <c r="A10" t="s">
        <v>579</v>
      </c>
      <c r="B10">
        <v>14</v>
      </c>
    </row>
    <row r="11" spans="1:12" x14ac:dyDescent="0.3">
      <c r="A11" t="s">
        <v>580</v>
      </c>
      <c r="B11">
        <v>15</v>
      </c>
    </row>
    <row r="12" spans="1:12" x14ac:dyDescent="0.3">
      <c r="A12" t="s">
        <v>581</v>
      </c>
      <c r="B12">
        <v>16</v>
      </c>
    </row>
    <row r="13" spans="1:12" x14ac:dyDescent="0.3">
      <c r="A13" t="s">
        <v>582</v>
      </c>
      <c r="B13">
        <v>18</v>
      </c>
    </row>
    <row r="14" spans="1:12" x14ac:dyDescent="0.3">
      <c r="A14" t="s">
        <v>583</v>
      </c>
      <c r="B14">
        <v>20</v>
      </c>
    </row>
    <row r="15" spans="1:12" x14ac:dyDescent="0.3">
      <c r="A15" t="s">
        <v>584</v>
      </c>
      <c r="B15">
        <v>21</v>
      </c>
    </row>
    <row r="16" spans="1:12" x14ac:dyDescent="0.3">
      <c r="A16" t="s">
        <v>585</v>
      </c>
      <c r="B16">
        <v>22</v>
      </c>
    </row>
    <row r="17" spans="1:3" x14ac:dyDescent="0.3">
      <c r="A17" t="s">
        <v>586</v>
      </c>
      <c r="B17">
        <v>24</v>
      </c>
    </row>
    <row r="18" spans="1:3" x14ac:dyDescent="0.3">
      <c r="A18" t="s">
        <v>636</v>
      </c>
      <c r="B18">
        <v>28</v>
      </c>
    </row>
    <row r="20" spans="1:3" x14ac:dyDescent="0.3">
      <c r="A20" t="s">
        <v>587</v>
      </c>
      <c r="B20" s="26">
        <f ca="1">COUNTA(OFFSET(Expe!$A$1, HEADER_SIZE, LLM_COL, BLOCK_SIZE, 1))</f>
        <v>6</v>
      </c>
    </row>
    <row r="21" spans="1:3" x14ac:dyDescent="0.3">
      <c r="A21" t="s">
        <v>588</v>
      </c>
      <c r="B21" s="26">
        <f ca="1">COUNTA(OFFSET(Expe!$A$1,HEADER_SIZE,QUESTION_COL, 1000000, 1))</f>
        <v>93</v>
      </c>
    </row>
    <row r="22" spans="1:3" x14ac:dyDescent="0.3">
      <c r="A22" t="s">
        <v>589</v>
      </c>
      <c r="B22" s="26">
        <f ca="1">COUNTA(OFFSET(Expe!$A$1,HEADER_SIZE,FACT_COL, 1000000, 1))</f>
        <v>0</v>
      </c>
    </row>
    <row r="23" spans="1:3" x14ac:dyDescent="0.3">
      <c r="A23" t="s">
        <v>590</v>
      </c>
      <c r="B23" s="26">
        <f t="array" aca="1" ref="B23" ca="1">MATCH(TRUE, NOT(ISBLANK(OFFSET(Expe!$A$1,HEADER_SIZE+1,QUESTION_COL, 1000000, 1))), 0)</f>
        <v>7</v>
      </c>
    </row>
    <row r="24" spans="1:3" x14ac:dyDescent="0.3">
      <c r="A24" t="s">
        <v>591</v>
      </c>
      <c r="B24" s="26">
        <f t="array" aca="1" ref="B24" ca="1">MAX(MAX((OFFSET(Expe!$A$1,HEADER_SIZE,CHUNK_COL,100000,1)&lt;&gt;"") * (ROW(OFFSET(Expe!$A$1,HEADER_SIZE,CHUNK_COL,100000,1)))), MAX((OFFSET(Expe!$A$1,HEADER_SIZE,FACT_COL,100000,1)&lt;&gt;"") * (ROW(OFFSET(Expe!$A$1,HEADER_SIZE,FACT_COL,100000,1)))), MAX((OFFSET(Expe!$A$1,HEADER_SIZE,LLM_COL,100000,1)&lt;&gt;"") * (ROW(OFFSET(Expe!$A$1,HEADER_SIZE,LLM_COL,100000,1)))))</f>
        <v>652</v>
      </c>
    </row>
    <row r="28" spans="1:3" x14ac:dyDescent="0.3">
      <c r="A28" s="6" t="s">
        <v>24</v>
      </c>
      <c r="B28" s="1" t="s">
        <v>44</v>
      </c>
      <c r="C28" s="1" t="s">
        <v>117</v>
      </c>
    </row>
    <row r="29" spans="1:3" x14ac:dyDescent="0.3">
      <c r="A29" s="7" t="s">
        <v>596</v>
      </c>
      <c r="B29" t="s">
        <v>598</v>
      </c>
      <c r="C29" t="s">
        <v>598</v>
      </c>
    </row>
    <row r="30" spans="1:3" x14ac:dyDescent="0.3">
      <c r="A30" s="7" t="s">
        <v>609</v>
      </c>
      <c r="B30" t="s">
        <v>598</v>
      </c>
      <c r="C30" t="s">
        <v>634</v>
      </c>
    </row>
    <row r="31" spans="1:3" x14ac:dyDescent="0.3">
      <c r="A31" s="7" t="s">
        <v>598</v>
      </c>
      <c r="B31" t="s">
        <v>609</v>
      </c>
      <c r="C31" t="s">
        <v>634</v>
      </c>
    </row>
    <row r="32" spans="1:3" x14ac:dyDescent="0.3">
      <c r="A32" s="7" t="s">
        <v>605</v>
      </c>
      <c r="B32" t="s">
        <v>609</v>
      </c>
      <c r="C32" t="s">
        <v>634</v>
      </c>
    </row>
    <row r="33" spans="1:3" x14ac:dyDescent="0.3">
      <c r="A33" s="7" t="s">
        <v>609</v>
      </c>
      <c r="B33" t="s">
        <v>598</v>
      </c>
      <c r="C33" t="s">
        <v>634</v>
      </c>
    </row>
    <row r="34" spans="1:3" x14ac:dyDescent="0.3">
      <c r="A34" s="7" t="s">
        <v>609</v>
      </c>
      <c r="B34" t="s">
        <v>605</v>
      </c>
      <c r="C34" t="s">
        <v>634</v>
      </c>
    </row>
    <row r="35" spans="1:3" x14ac:dyDescent="0.3">
      <c r="A35" s="7" t="s">
        <v>609</v>
      </c>
      <c r="B35" t="s">
        <v>598</v>
      </c>
      <c r="C35" t="s">
        <v>634</v>
      </c>
    </row>
    <row r="36" spans="1:3" x14ac:dyDescent="0.3">
      <c r="A36" s="7" t="s">
        <v>609</v>
      </c>
      <c r="B36" t="s">
        <v>598</v>
      </c>
      <c r="C36" t="s">
        <v>634</v>
      </c>
    </row>
    <row r="37" spans="1:3" x14ac:dyDescent="0.3">
      <c r="A37" s="7" t="s">
        <v>598</v>
      </c>
      <c r="B37" t="s">
        <v>596</v>
      </c>
      <c r="C37" t="s">
        <v>596</v>
      </c>
    </row>
    <row r="38" spans="1:3" x14ac:dyDescent="0.3">
      <c r="A38" s="7" t="s">
        <v>605</v>
      </c>
      <c r="B38" t="s">
        <v>596</v>
      </c>
      <c r="C38" t="s">
        <v>616</v>
      </c>
    </row>
    <row r="39" spans="1:3" x14ac:dyDescent="0.3">
      <c r="A39" s="7" t="s">
        <v>609</v>
      </c>
      <c r="B39" t="s">
        <v>614</v>
      </c>
      <c r="C39" t="s">
        <v>634</v>
      </c>
    </row>
    <row r="40" spans="1:3" x14ac:dyDescent="0.3">
      <c r="A40" s="7" t="s">
        <v>609</v>
      </c>
      <c r="B40" t="s">
        <v>598</v>
      </c>
      <c r="C40" t="s">
        <v>634</v>
      </c>
    </row>
    <row r="41" spans="1:3" x14ac:dyDescent="0.3">
      <c r="A41" s="7" t="s">
        <v>616</v>
      </c>
      <c r="B41" t="s">
        <v>616</v>
      </c>
      <c r="C41" t="s">
        <v>609</v>
      </c>
    </row>
    <row r="42" spans="1:3" x14ac:dyDescent="0.3">
      <c r="A42" s="7" t="s">
        <v>609</v>
      </c>
      <c r="B42" t="s">
        <v>596</v>
      </c>
      <c r="C42" t="s">
        <v>634</v>
      </c>
    </row>
    <row r="43" spans="1:3" x14ac:dyDescent="0.3">
      <c r="A43" s="7" t="s">
        <v>621</v>
      </c>
      <c r="B43" t="s">
        <v>616</v>
      </c>
      <c r="C43" t="s">
        <v>598</v>
      </c>
    </row>
    <row r="44" spans="1:3" x14ac:dyDescent="0.3">
      <c r="A44" s="7" t="s">
        <v>616</v>
      </c>
      <c r="B44" t="s">
        <v>594</v>
      </c>
      <c r="C44" t="s">
        <v>621</v>
      </c>
    </row>
    <row r="45" spans="1:3" x14ac:dyDescent="0.3">
      <c r="A45" s="7" t="s">
        <v>616</v>
      </c>
      <c r="B45" t="s">
        <v>609</v>
      </c>
      <c r="C45" t="s">
        <v>634</v>
      </c>
    </row>
    <row r="46" spans="1:3" x14ac:dyDescent="0.3">
      <c r="A46" s="7" t="s">
        <v>598</v>
      </c>
      <c r="B46" t="s">
        <v>609</v>
      </c>
      <c r="C46" t="s">
        <v>634</v>
      </c>
    </row>
    <row r="47" spans="1:3" x14ac:dyDescent="0.3">
      <c r="A47" s="7" t="s">
        <v>598</v>
      </c>
      <c r="B47" t="s">
        <v>598</v>
      </c>
      <c r="C47" t="s">
        <v>609</v>
      </c>
    </row>
    <row r="48" spans="1:3" x14ac:dyDescent="0.3">
      <c r="A48" s="7" t="s">
        <v>609</v>
      </c>
      <c r="B48" t="s">
        <v>594</v>
      </c>
      <c r="C48" t="s">
        <v>634</v>
      </c>
    </row>
    <row r="49" spans="1:3" x14ac:dyDescent="0.3">
      <c r="A49" s="7" t="s">
        <v>596</v>
      </c>
      <c r="B49" t="s">
        <v>594</v>
      </c>
      <c r="C49" t="s">
        <v>605</v>
      </c>
    </row>
    <row r="50" spans="1:3" x14ac:dyDescent="0.3">
      <c r="A50" s="7" t="s">
        <v>610</v>
      </c>
      <c r="B50" t="s">
        <v>611</v>
      </c>
      <c r="C50" t="s">
        <v>634</v>
      </c>
    </row>
    <row r="51" spans="1:3" x14ac:dyDescent="0.3">
      <c r="A51" s="7" t="s">
        <v>596</v>
      </c>
      <c r="B51" t="s">
        <v>609</v>
      </c>
      <c r="C51" t="s">
        <v>634</v>
      </c>
    </row>
    <row r="52" spans="1:3" x14ac:dyDescent="0.3">
      <c r="A52" s="7" t="s">
        <v>616</v>
      </c>
      <c r="B52" t="s">
        <v>615</v>
      </c>
      <c r="C52" t="s">
        <v>634</v>
      </c>
    </row>
    <row r="53" spans="1:3" x14ac:dyDescent="0.3">
      <c r="A53" s="7" t="s">
        <v>596</v>
      </c>
      <c r="B53" t="s">
        <v>609</v>
      </c>
      <c r="C53" t="s">
        <v>596</v>
      </c>
    </row>
    <row r="54" spans="1:3" x14ac:dyDescent="0.3">
      <c r="A54" s="7" t="s">
        <v>616</v>
      </c>
      <c r="B54" t="s">
        <v>629</v>
      </c>
      <c r="C54" t="s">
        <v>598</v>
      </c>
    </row>
    <row r="55" spans="1:3" x14ac:dyDescent="0.3">
      <c r="A55" s="7" t="s">
        <v>621</v>
      </c>
      <c r="B55" t="s">
        <v>621</v>
      </c>
      <c r="C55" t="s">
        <v>616</v>
      </c>
    </row>
    <row r="56" spans="1:3" x14ac:dyDescent="0.3">
      <c r="A56" s="7" t="s">
        <v>598</v>
      </c>
      <c r="B56" t="s">
        <v>630</v>
      </c>
      <c r="C56" t="s">
        <v>609</v>
      </c>
    </row>
    <row r="57" spans="1:3" x14ac:dyDescent="0.3">
      <c r="A57" s="7" t="s">
        <v>598</v>
      </c>
      <c r="B57" t="s">
        <v>594</v>
      </c>
      <c r="C57" t="s">
        <v>634</v>
      </c>
    </row>
    <row r="58" spans="1:3" x14ac:dyDescent="0.3">
      <c r="A58" s="7" t="s">
        <v>605</v>
      </c>
      <c r="B58" t="s">
        <v>594</v>
      </c>
      <c r="C58" t="s">
        <v>616</v>
      </c>
    </row>
    <row r="59" spans="1:3" x14ac:dyDescent="0.3">
      <c r="A59" s="7" t="s">
        <v>605</v>
      </c>
      <c r="B59" t="s">
        <v>609</v>
      </c>
      <c r="C59" t="s">
        <v>634</v>
      </c>
    </row>
    <row r="60" spans="1:3" x14ac:dyDescent="0.3">
      <c r="A60" s="7" t="s">
        <v>605</v>
      </c>
      <c r="B60" t="s">
        <v>596</v>
      </c>
      <c r="C60" t="s">
        <v>628</v>
      </c>
    </row>
    <row r="61" spans="1:3" x14ac:dyDescent="0.3">
      <c r="A61" s="7" t="s">
        <v>597</v>
      </c>
      <c r="B61" t="s">
        <v>598</v>
      </c>
      <c r="C61" t="s">
        <v>622</v>
      </c>
    </row>
    <row r="62" spans="1:3" x14ac:dyDescent="0.3">
      <c r="A62" s="7" t="s">
        <v>596</v>
      </c>
      <c r="B62" t="s">
        <v>596</v>
      </c>
      <c r="C62" t="s">
        <v>596</v>
      </c>
    </row>
    <row r="63" spans="1:3" x14ac:dyDescent="0.3">
      <c r="A63" s="7" t="s">
        <v>596</v>
      </c>
      <c r="B63" t="s">
        <v>600</v>
      </c>
      <c r="C63" t="s">
        <v>594</v>
      </c>
    </row>
    <row r="64" spans="1:3" x14ac:dyDescent="0.3">
      <c r="A64" s="7" t="s">
        <v>598</v>
      </c>
      <c r="B64" t="s">
        <v>598</v>
      </c>
      <c r="C64" t="s">
        <v>596</v>
      </c>
    </row>
    <row r="65" spans="1:3" x14ac:dyDescent="0.3">
      <c r="A65" s="7" t="s">
        <v>598</v>
      </c>
      <c r="B65" t="s">
        <v>603</v>
      </c>
      <c r="C65" t="s">
        <v>603</v>
      </c>
    </row>
    <row r="66" spans="1:3" x14ac:dyDescent="0.3">
      <c r="A66" s="7" t="s">
        <v>598</v>
      </c>
      <c r="B66" t="s">
        <v>634</v>
      </c>
      <c r="C66" t="s">
        <v>634</v>
      </c>
    </row>
    <row r="67" spans="1:3" x14ac:dyDescent="0.3">
      <c r="A67" s="7" t="s">
        <v>598</v>
      </c>
      <c r="B67" t="s">
        <v>598</v>
      </c>
      <c r="C67" t="s">
        <v>634</v>
      </c>
    </row>
    <row r="68" spans="1:3" x14ac:dyDescent="0.3">
      <c r="A68" s="7" t="s">
        <v>621</v>
      </c>
      <c r="B68" t="s">
        <v>596</v>
      </c>
      <c r="C68" t="s">
        <v>596</v>
      </c>
    </row>
    <row r="69" spans="1:3" x14ac:dyDescent="0.3">
      <c r="A69" s="7" t="s">
        <v>598</v>
      </c>
      <c r="B69" t="s">
        <v>598</v>
      </c>
      <c r="C69" t="s">
        <v>634</v>
      </c>
    </row>
    <row r="70" spans="1:3" x14ac:dyDescent="0.3">
      <c r="A70" s="7" t="s">
        <v>594</v>
      </c>
      <c r="B70" t="s">
        <v>634</v>
      </c>
      <c r="C70" t="s">
        <v>634</v>
      </c>
    </row>
    <row r="71" spans="1:3" x14ac:dyDescent="0.3">
      <c r="A71" s="7" t="s">
        <v>594</v>
      </c>
      <c r="B71" t="s">
        <v>605</v>
      </c>
      <c r="C71" t="s">
        <v>634</v>
      </c>
    </row>
    <row r="72" spans="1:3" x14ac:dyDescent="0.3">
      <c r="A72" s="7" t="s">
        <v>630</v>
      </c>
      <c r="B72" t="s">
        <v>616</v>
      </c>
      <c r="C72" t="s">
        <v>634</v>
      </c>
    </row>
    <row r="73" spans="1:3" x14ac:dyDescent="0.3">
      <c r="A73" s="7" t="s">
        <v>594</v>
      </c>
      <c r="B73" t="s">
        <v>596</v>
      </c>
      <c r="C73" t="s">
        <v>629</v>
      </c>
    </row>
    <row r="74" spans="1:3" x14ac:dyDescent="0.3">
      <c r="A74" s="7" t="s">
        <v>595</v>
      </c>
      <c r="B74" t="s">
        <v>596</v>
      </c>
      <c r="C74" t="s">
        <v>609</v>
      </c>
    </row>
    <row r="75" spans="1:3" x14ac:dyDescent="0.3">
      <c r="A75" s="7" t="s">
        <v>599</v>
      </c>
      <c r="B75" t="s">
        <v>596</v>
      </c>
      <c r="C75" t="s">
        <v>634</v>
      </c>
    </row>
    <row r="76" spans="1:3" x14ac:dyDescent="0.3">
      <c r="A76" s="7" t="s">
        <v>627</v>
      </c>
      <c r="B76" t="s">
        <v>595</v>
      </c>
      <c r="C76" t="s">
        <v>634</v>
      </c>
    </row>
    <row r="77" spans="1:3" x14ac:dyDescent="0.3">
      <c r="A77" s="7" t="s">
        <v>598</v>
      </c>
      <c r="B77" t="s">
        <v>594</v>
      </c>
      <c r="C77" t="s">
        <v>594</v>
      </c>
    </row>
    <row r="78" spans="1:3" x14ac:dyDescent="0.3">
      <c r="A78" s="7" t="s">
        <v>609</v>
      </c>
      <c r="B78" t="s">
        <v>594</v>
      </c>
      <c r="C78" t="s">
        <v>598</v>
      </c>
    </row>
    <row r="79" spans="1:3" x14ac:dyDescent="0.3">
      <c r="A79" s="7" t="s">
        <v>609</v>
      </c>
      <c r="B79" t="s">
        <v>627</v>
      </c>
      <c r="C79" t="s">
        <v>634</v>
      </c>
    </row>
    <row r="80" spans="1:3" x14ac:dyDescent="0.3">
      <c r="A80" s="7" t="s">
        <v>594</v>
      </c>
      <c r="B80" t="s">
        <v>596</v>
      </c>
      <c r="C80" t="s">
        <v>634</v>
      </c>
    </row>
    <row r="81" spans="1:3" x14ac:dyDescent="0.3">
      <c r="A81" s="7" t="s">
        <v>597</v>
      </c>
      <c r="B81" t="s">
        <v>598</v>
      </c>
      <c r="C81" t="s">
        <v>622</v>
      </c>
    </row>
    <row r="82" spans="1:3" x14ac:dyDescent="0.3">
      <c r="A82" s="7" t="s">
        <v>596</v>
      </c>
      <c r="B82" t="s">
        <v>596</v>
      </c>
      <c r="C82" t="s">
        <v>596</v>
      </c>
    </row>
    <row r="83" spans="1:3" x14ac:dyDescent="0.3">
      <c r="A83" s="7" t="s">
        <v>598</v>
      </c>
      <c r="B83" t="s">
        <v>609</v>
      </c>
      <c r="C83" t="s">
        <v>621</v>
      </c>
    </row>
    <row r="84" spans="1:3" x14ac:dyDescent="0.3">
      <c r="A84" s="7" t="s">
        <v>619</v>
      </c>
      <c r="B84" t="s">
        <v>596</v>
      </c>
      <c r="C84" t="s">
        <v>634</v>
      </c>
    </row>
    <row r="85" spans="1:3" x14ac:dyDescent="0.3">
      <c r="A85" s="7" t="s">
        <v>598</v>
      </c>
      <c r="B85" t="s">
        <v>609</v>
      </c>
      <c r="C85" t="s">
        <v>596</v>
      </c>
    </row>
    <row r="86" spans="1:3" x14ac:dyDescent="0.3">
      <c r="A86" s="7" t="s">
        <v>596</v>
      </c>
      <c r="B86" t="s">
        <v>596</v>
      </c>
      <c r="C86" t="s">
        <v>634</v>
      </c>
    </row>
    <row r="87" spans="1:3" x14ac:dyDescent="0.3">
      <c r="A87" s="7" t="s">
        <v>596</v>
      </c>
      <c r="B87" t="s">
        <v>609</v>
      </c>
      <c r="C87" t="s">
        <v>596</v>
      </c>
    </row>
    <row r="88" spans="1:3" x14ac:dyDescent="0.3">
      <c r="A88" s="7" t="s">
        <v>602</v>
      </c>
      <c r="B88" t="s">
        <v>625</v>
      </c>
      <c r="C88" t="s">
        <v>602</v>
      </c>
    </row>
    <row r="89" spans="1:3" x14ac:dyDescent="0.3">
      <c r="A89" s="7" t="s">
        <v>594</v>
      </c>
      <c r="B89" t="s">
        <v>596</v>
      </c>
      <c r="C89" t="s">
        <v>626</v>
      </c>
    </row>
    <row r="90" spans="1:3" x14ac:dyDescent="0.3">
      <c r="A90" s="7" t="s">
        <v>626</v>
      </c>
      <c r="B90" t="s">
        <v>609</v>
      </c>
      <c r="C90" t="s">
        <v>634</v>
      </c>
    </row>
    <row r="91" spans="1:3" x14ac:dyDescent="0.3">
      <c r="A91" s="7" t="s">
        <v>627</v>
      </c>
      <c r="B91" t="s">
        <v>596</v>
      </c>
      <c r="C91" t="s">
        <v>620</v>
      </c>
    </row>
    <row r="92" spans="1:3" x14ac:dyDescent="0.3">
      <c r="A92" s="7" t="s">
        <v>592</v>
      </c>
      <c r="B92" t="s">
        <v>604</v>
      </c>
      <c r="C92" t="s">
        <v>593</v>
      </c>
    </row>
    <row r="93" spans="1:3" x14ac:dyDescent="0.3">
      <c r="A93" s="7" t="s">
        <v>596</v>
      </c>
      <c r="B93" t="s">
        <v>596</v>
      </c>
      <c r="C93" t="s">
        <v>596</v>
      </c>
    </row>
    <row r="94" spans="1:3" x14ac:dyDescent="0.3">
      <c r="A94" s="7" t="s">
        <v>626</v>
      </c>
      <c r="B94" t="s">
        <v>596</v>
      </c>
      <c r="C94" t="s">
        <v>609</v>
      </c>
    </row>
    <row r="95" spans="1:3" x14ac:dyDescent="0.3">
      <c r="A95" s="7" t="s">
        <v>596</v>
      </c>
      <c r="B95" t="s">
        <v>596</v>
      </c>
      <c r="C95" t="s">
        <v>596</v>
      </c>
    </row>
    <row r="96" spans="1:3" x14ac:dyDescent="0.3">
      <c r="A96" s="7" t="s">
        <v>596</v>
      </c>
      <c r="B96" t="s">
        <v>601</v>
      </c>
      <c r="C96" t="s">
        <v>596</v>
      </c>
    </row>
    <row r="97" spans="1:3" x14ac:dyDescent="0.3">
      <c r="A97" s="7" t="s">
        <v>626</v>
      </c>
      <c r="B97" t="s">
        <v>621</v>
      </c>
      <c r="C97" t="s">
        <v>596</v>
      </c>
    </row>
    <row r="98" spans="1:3" x14ac:dyDescent="0.3">
      <c r="A98" s="7" t="s">
        <v>626</v>
      </c>
      <c r="B98" t="s">
        <v>626</v>
      </c>
      <c r="C98" t="s">
        <v>626</v>
      </c>
    </row>
    <row r="99" spans="1:3" x14ac:dyDescent="0.3">
      <c r="A99" s="7" t="s">
        <v>609</v>
      </c>
      <c r="B99" t="s">
        <v>594</v>
      </c>
      <c r="C99" t="s">
        <v>626</v>
      </c>
    </row>
    <row r="100" spans="1:3" x14ac:dyDescent="0.3">
      <c r="A100" s="7" t="s">
        <v>612</v>
      </c>
      <c r="B100" t="s">
        <v>612</v>
      </c>
      <c r="C100" t="s">
        <v>631</v>
      </c>
    </row>
    <row r="101" spans="1:3" x14ac:dyDescent="0.3">
      <c r="A101" s="7" t="s">
        <v>621</v>
      </c>
      <c r="B101" t="s">
        <v>624</v>
      </c>
      <c r="C101" t="s">
        <v>616</v>
      </c>
    </row>
    <row r="102" spans="1:3" x14ac:dyDescent="0.3">
      <c r="A102" s="7" t="s">
        <v>609</v>
      </c>
      <c r="B102" t="s">
        <v>606</v>
      </c>
      <c r="C102" t="s">
        <v>608</v>
      </c>
    </row>
    <row r="103" spans="1:3" x14ac:dyDescent="0.3">
      <c r="A103" s="7" t="s">
        <v>609</v>
      </c>
      <c r="B103" t="s">
        <v>626</v>
      </c>
      <c r="C103" t="s">
        <v>609</v>
      </c>
    </row>
    <row r="104" spans="1:3" x14ac:dyDescent="0.3">
      <c r="A104" s="7" t="s">
        <v>626</v>
      </c>
      <c r="B104" t="s">
        <v>603</v>
      </c>
      <c r="C104" t="s">
        <v>594</v>
      </c>
    </row>
    <row r="105" spans="1:3" x14ac:dyDescent="0.3">
      <c r="A105" s="7" t="s">
        <v>609</v>
      </c>
      <c r="B105" t="s">
        <v>605</v>
      </c>
      <c r="C105" t="s">
        <v>596</v>
      </c>
    </row>
    <row r="106" spans="1:3" x14ac:dyDescent="0.3">
      <c r="A106" s="7" t="s">
        <v>612</v>
      </c>
      <c r="B106" t="s">
        <v>612</v>
      </c>
      <c r="C106" t="s">
        <v>613</v>
      </c>
    </row>
    <row r="107" spans="1:3" x14ac:dyDescent="0.3">
      <c r="A107" s="7" t="s">
        <v>626</v>
      </c>
      <c r="B107" t="s">
        <v>626</v>
      </c>
      <c r="C107" t="s">
        <v>596</v>
      </c>
    </row>
    <row r="108" spans="1:3" x14ac:dyDescent="0.3">
      <c r="A108" s="7" t="s">
        <v>616</v>
      </c>
      <c r="B108" t="s">
        <v>615</v>
      </c>
      <c r="C108" t="s">
        <v>616</v>
      </c>
    </row>
    <row r="109" spans="1:3" x14ac:dyDescent="0.3">
      <c r="A109" s="7" t="s">
        <v>598</v>
      </c>
      <c r="B109" t="s">
        <v>621</v>
      </c>
      <c r="C109" t="s">
        <v>621</v>
      </c>
    </row>
    <row r="110" spans="1:3" x14ac:dyDescent="0.3">
      <c r="A110" s="7" t="s">
        <v>627</v>
      </c>
      <c r="B110" t="s">
        <v>614</v>
      </c>
      <c r="C110" t="s">
        <v>596</v>
      </c>
    </row>
    <row r="111" spans="1:3" x14ac:dyDescent="0.3">
      <c r="A111" s="7" t="s">
        <v>617</v>
      </c>
      <c r="B111" t="s">
        <v>609</v>
      </c>
      <c r="C111" t="s">
        <v>618</v>
      </c>
    </row>
    <row r="112" spans="1:3" x14ac:dyDescent="0.3">
      <c r="A112" s="7" t="s">
        <v>607</v>
      </c>
      <c r="B112" t="s">
        <v>598</v>
      </c>
      <c r="C112" t="s">
        <v>634</v>
      </c>
    </row>
    <row r="113" spans="1:3" x14ac:dyDescent="0.3">
      <c r="A113" s="7" t="s">
        <v>616</v>
      </c>
      <c r="B113" t="s">
        <v>607</v>
      </c>
      <c r="C113" t="s">
        <v>634</v>
      </c>
    </row>
    <row r="114" spans="1:3" x14ac:dyDescent="0.3">
      <c r="A114" s="7" t="s">
        <v>621</v>
      </c>
      <c r="B114" t="s">
        <v>598</v>
      </c>
      <c r="C114" t="s">
        <v>609</v>
      </c>
    </row>
    <row r="115" spans="1:3" x14ac:dyDescent="0.3">
      <c r="A115" s="7" t="s">
        <v>607</v>
      </c>
      <c r="B115" t="s">
        <v>607</v>
      </c>
      <c r="C115" t="s">
        <v>607</v>
      </c>
    </row>
    <row r="116" spans="1:3" x14ac:dyDescent="0.3">
      <c r="A116" s="7" t="s">
        <v>635</v>
      </c>
      <c r="B116" t="s">
        <v>635</v>
      </c>
      <c r="C116" t="s">
        <v>635</v>
      </c>
    </row>
    <row r="117" spans="1:3" x14ac:dyDescent="0.3">
      <c r="A117" s="7" t="s">
        <v>598</v>
      </c>
      <c r="B117" t="s">
        <v>607</v>
      </c>
      <c r="C117" t="s">
        <v>634</v>
      </c>
    </row>
    <row r="118" spans="1:3" x14ac:dyDescent="0.3">
      <c r="A118" s="7" t="s">
        <v>623</v>
      </c>
      <c r="B118" t="s">
        <v>598</v>
      </c>
      <c r="C118" t="s">
        <v>614</v>
      </c>
    </row>
    <row r="119" spans="1:3" x14ac:dyDescent="0.3">
      <c r="A119" s="7" t="s">
        <v>635</v>
      </c>
      <c r="B119" t="s">
        <v>635</v>
      </c>
      <c r="C119" t="s">
        <v>634</v>
      </c>
    </row>
    <row r="120" spans="1:3" x14ac:dyDescent="0.3">
      <c r="A120" s="7" t="s">
        <v>598</v>
      </c>
      <c r="B120" t="s">
        <v>598</v>
      </c>
      <c r="C120" t="s">
        <v>598</v>
      </c>
    </row>
    <row r="121" spans="1:3" x14ac:dyDescent="0.3">
      <c r="A121" s="7" t="s">
        <v>635</v>
      </c>
      <c r="B121" t="s">
        <v>607</v>
      </c>
      <c r="C12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</vt:i4>
      </vt:variant>
    </vt:vector>
  </HeadingPairs>
  <TitlesOfParts>
    <vt:vector size="28" baseType="lpstr">
      <vt:lpstr>Expe</vt:lpstr>
      <vt:lpstr>Stats</vt:lpstr>
      <vt:lpstr>Eval</vt:lpstr>
      <vt:lpstr>Params</vt:lpstr>
      <vt:lpstr>ANS_MATRIX</vt:lpstr>
      <vt:lpstr>ANSWER_COL</vt:lpstr>
      <vt:lpstr>BLOCK_SIZE</vt:lpstr>
      <vt:lpstr>CHUNK_COL</vt:lpstr>
      <vt:lpstr>CHUNKS_OK</vt:lpstr>
      <vt:lpstr>CODE_COL</vt:lpstr>
      <vt:lpstr>COST</vt:lpstr>
      <vt:lpstr>DURATION</vt:lpstr>
      <vt:lpstr>EVAL_AUTO</vt:lpstr>
      <vt:lpstr>EVAL_HUMAN</vt:lpstr>
      <vt:lpstr>FACT_COL</vt:lpstr>
      <vt:lpstr>HALLUS</vt:lpstr>
      <vt:lpstr>HEADER_SIZE</vt:lpstr>
      <vt:lpstr>JSON_OK</vt:lpstr>
      <vt:lpstr>LANG</vt:lpstr>
      <vt:lpstr>LLM_COL</vt:lpstr>
      <vt:lpstr>NB_DOCS</vt:lpstr>
      <vt:lpstr>NB_DOCS_AND_PAGES</vt:lpstr>
      <vt:lpstr>NB_FACTS</vt:lpstr>
      <vt:lpstr>NB_LLMS</vt:lpstr>
      <vt:lpstr>NB_QUESTIONS</vt:lpstr>
      <vt:lpstr>NB_ROWS</vt:lpstr>
      <vt:lpstr>Q_OK</vt:lpstr>
      <vt:lpstr>QUESTION_COL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Moyse</dc:creator>
  <cp:lastModifiedBy>Gilles Moyse</cp:lastModifiedBy>
  <dcterms:created xsi:type="dcterms:W3CDTF">2023-09-07T19:45:44Z</dcterms:created>
  <dcterms:modified xsi:type="dcterms:W3CDTF">2024-03-04T16:08:28Z</dcterms:modified>
</cp:coreProperties>
</file>