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34ed38a9f93395b/Área de Trabalho/curso de excel/"/>
    </mc:Choice>
  </mc:AlternateContent>
  <xr:revisionPtr revIDLastSave="5" documentId="8_{36155D90-F48C-486E-A819-9F0B1F4ACFD3}" xr6:coauthVersionLast="47" xr6:coauthVersionMax="47" xr10:uidLastSave="{173932E1-7DAE-47BA-A021-72C8CE6B07C4}"/>
  <bookViews>
    <workbookView xWindow="-108" yWindow="-108" windowWidth="23256" windowHeight="12456" tabRatio="0" xr2:uid="{1BB4BC81-23AE-41CF-BA97-BC3237906690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salario">Planilha1!$D$12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4" i="2"/>
  <c r="A16" i="2"/>
  <c r="A17" i="2"/>
  <c r="A18" i="2"/>
  <c r="A19" i="2"/>
  <c r="A20" i="2"/>
  <c r="A15" i="2"/>
  <c r="A10" i="2"/>
  <c r="A11" i="2"/>
  <c r="A12" i="2"/>
  <c r="A13" i="2"/>
  <c r="A14" i="2"/>
  <c r="A9" i="2"/>
  <c r="A8" i="2"/>
  <c r="A3" i="2"/>
  <c r="A4" i="2"/>
  <c r="A5" i="2"/>
  <c r="A6" i="2"/>
  <c r="A7" i="2"/>
  <c r="C33" i="1" l="1"/>
  <c r="D37" i="1" s="1"/>
  <c r="D41" i="1" l="1"/>
  <c r="D36" i="1"/>
  <c r="D40" i="1"/>
  <c r="D39" i="1"/>
  <c r="D38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<sst xmlns="http://schemas.openxmlformats.org/spreadsheetml/2006/main" count="71" uniqueCount="34">
  <si>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</si>
  <si>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</si>
  <si>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</si>
  <si>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</si>
  <si>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</si>
  <si>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</si>
  <si>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</si>
  <si>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</si>
  <si>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</si>
  <si>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</si>
  <si>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</si>
  <si>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CENARIOS</t>
  </si>
  <si>
    <t>DIVIDENDO</t>
  </si>
  <si>
    <t>Salário</t>
  </si>
  <si>
    <t>Rendimento Carteira</t>
  </si>
  <si>
    <t>CONFIGURAÇÃO</t>
  </si>
  <si>
    <t>TIPO DE FII</t>
  </si>
  <si>
    <t>PAPEL</t>
  </si>
  <si>
    <t>TIJOLO</t>
  </si>
  <si>
    <t>HÍBRIDOS</t>
  </si>
  <si>
    <t>FOFs</t>
  </si>
  <si>
    <t>DESENVOLVIMENTO</t>
  </si>
  <si>
    <t>HOTELARIAS</t>
  </si>
  <si>
    <t>PERFIL</t>
  </si>
  <si>
    <t>VALOR A SER INVESTIDO POR MÊS</t>
  </si>
  <si>
    <t>Percentual Sugerido</t>
  </si>
  <si>
    <t>Valores</t>
  </si>
  <si>
    <t>Conservador</t>
  </si>
  <si>
    <t>%</t>
  </si>
  <si>
    <t>Moderado</t>
  </si>
  <si>
    <t>CHAVE</t>
  </si>
  <si>
    <t>Agressivo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</si>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</sst>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4" x14ac:knownFonts="1">
    <font>
      <sz val="11"/>
      <color theme="1"/>
      <name val="Aptos Narrow"/>
      <family val="2"/>
      <scheme val="minor"/>
    </font>
    <font>
      <b/>
      <sz val="20"/>
      <color theme="0"/>
      <name val="Arial"/>
      <family val="2"/>
    </font>
    <font>
      <sz val="12"/>
      <color theme="1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Arial"/>
      <family val="2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9" tint="0.59996337778862885"/>
      </right>
      <top style="medium">
        <color indexed="64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medium">
        <color indexed="64"/>
      </top>
      <bottom style="thin">
        <color theme="9" tint="0.59996337778862885"/>
      </bottom>
      <diagonal/>
    </border>
    <border>
      <left style="thin">
        <color theme="9" tint="0.59996337778862885"/>
      </left>
      <right style="medium">
        <color indexed="64"/>
      </right>
      <top style="medium">
        <color indexed="64"/>
      </top>
      <bottom style="thin">
        <color theme="9" tint="0.59996337778862885"/>
      </bottom>
      <diagonal/>
    </border>
    <border>
      <left style="medium">
        <color indexed="64"/>
      </left>
      <right style="thin">
        <color theme="1"/>
      </right>
      <top style="thin">
        <color theme="9" tint="0.59996337778862885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9" tint="0.59996337778862885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9" tint="0.59996337778862885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6" borderId="0" applyNumberFormat="0" applyBorder="0" applyAlignment="0" applyProtection="0"/>
    <xf numFmtId="9" fontId="10" fillId="0" borderId="0" applyFont="0" applyFill="0" applyBorder="0" applyAlignment="0" applyProtection="0"/>
  </cellStyleXfs>
  <cellXfs count="78">
    <xf numFmtId="0" fontId="0" fillId="0" borderId="0" xfId="0"/>
    <xf numFmtId="0" fontId="4" fillId="0" borderId="0" xfId="0" applyFont="1"/>
    <xf numFmtId="0" fontId="8" fillId="6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9" fontId="8" fillId="6" borderId="0" xfId="2" applyFont="1" applyFill="1"/>
    <xf numFmtId="0" fontId="8" fillId="6" borderId="1" xfId="1" applyBorder="1"/>
    <xf numFmtId="0" fontId="8" fillId="6" borderId="3" xfId="1" applyBorder="1" applyAlignment="1">
      <alignment horizontal="center" vertical="center"/>
    </xf>
    <xf numFmtId="0" fontId="8" fillId="6" borderId="2" xfId="1" applyBorder="1"/>
    <xf numFmtId="0" fontId="4" fillId="0" borderId="0" xfId="0" applyFont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13" fillId="7" borderId="5" xfId="0" applyFont="1" applyFill="1" applyBorder="1"/>
    <xf numFmtId="0" fontId="13" fillId="7" borderId="4" xfId="0" applyFont="1" applyFill="1" applyBorder="1" applyAlignment="1">
      <alignment horizontal="center"/>
    </xf>
    <xf numFmtId="164" fontId="12" fillId="7" borderId="6" xfId="0" applyNumberFormat="1" applyFont="1" applyFill="1" applyBorder="1" applyAlignment="1">
      <alignment horizontal="center"/>
    </xf>
    <xf numFmtId="0" fontId="11" fillId="0" borderId="0" xfId="0" applyFont="1"/>
    <xf numFmtId="164" fontId="3" fillId="0" borderId="12" xfId="0" applyNumberFormat="1" applyFont="1" applyBorder="1" applyAlignment="1">
      <alignment horizontal="center" vertical="center"/>
    </xf>
    <xf numFmtId="9" fontId="3" fillId="0" borderId="15" xfId="0" applyNumberFormat="1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0" fontId="5" fillId="0" borderId="15" xfId="0" applyNumberFormat="1" applyFont="1" applyBorder="1" applyAlignment="1">
      <alignment horizontal="center" vertical="center"/>
    </xf>
    <xf numFmtId="8" fontId="5" fillId="3" borderId="15" xfId="0" applyNumberFormat="1" applyFont="1" applyFill="1" applyBorder="1" applyAlignment="1">
      <alignment horizontal="center" vertical="center"/>
    </xf>
    <xf numFmtId="8" fontId="5" fillId="3" borderId="18" xfId="0" applyNumberFormat="1" applyFont="1" applyFill="1" applyBorder="1" applyAlignment="1">
      <alignment horizontal="center"/>
    </xf>
    <xf numFmtId="0" fontId="2" fillId="3" borderId="19" xfId="0" applyFont="1" applyFill="1" applyBorder="1" applyAlignment="1">
      <alignment horizontal="left" indent="3"/>
    </xf>
    <xf numFmtId="8" fontId="2" fillId="3" borderId="20" xfId="0" applyNumberFormat="1" applyFont="1" applyFill="1" applyBorder="1" applyAlignment="1">
      <alignment horizontal="center"/>
    </xf>
    <xf numFmtId="8" fontId="2" fillId="3" borderId="2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left" indent="3"/>
    </xf>
    <xf numFmtId="8" fontId="2" fillId="3" borderId="14" xfId="0" applyNumberFormat="1" applyFont="1" applyFill="1" applyBorder="1" applyAlignment="1">
      <alignment horizontal="center"/>
    </xf>
    <xf numFmtId="8" fontId="2" fillId="3" borderId="23" xfId="0" applyNumberFormat="1" applyFont="1" applyFill="1" applyBorder="1" applyAlignment="1">
      <alignment horizontal="center"/>
    </xf>
    <xf numFmtId="0" fontId="2" fillId="3" borderId="16" xfId="0" applyFont="1" applyFill="1" applyBorder="1" applyAlignment="1">
      <alignment horizontal="left" indent="3"/>
    </xf>
    <xf numFmtId="8" fontId="2" fillId="3" borderId="17" xfId="0" applyNumberFormat="1" applyFont="1" applyFill="1" applyBorder="1" applyAlignment="1">
      <alignment horizontal="center"/>
    </xf>
    <xf numFmtId="8" fontId="2" fillId="3" borderId="24" xfId="0" applyNumberFormat="1" applyFont="1" applyFill="1" applyBorder="1"/>
    <xf numFmtId="0" fontId="13" fillId="0" borderId="19" xfId="0" applyFont="1" applyBorder="1" applyAlignment="1">
      <alignment horizontal="center" vertical="center"/>
    </xf>
    <xf numFmtId="9" fontId="13" fillId="0" borderId="20" xfId="0" applyNumberFormat="1" applyFont="1" applyBorder="1" applyAlignment="1">
      <alignment horizontal="center" vertical="center"/>
    </xf>
    <xf numFmtId="164" fontId="13" fillId="5" borderId="21" xfId="0" applyNumberFormat="1" applyFont="1" applyFill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9" fontId="13" fillId="0" borderId="14" xfId="0" applyNumberFormat="1" applyFont="1" applyBorder="1" applyAlignment="1">
      <alignment horizontal="center" vertical="center"/>
    </xf>
    <xf numFmtId="164" fontId="13" fillId="5" borderId="15" xfId="0" applyNumberFormat="1" applyFont="1" applyFill="1" applyBorder="1" applyAlignment="1">
      <alignment horizontal="center"/>
    </xf>
    <xf numFmtId="0" fontId="13" fillId="0" borderId="25" xfId="0" applyFont="1" applyBorder="1" applyAlignment="1">
      <alignment horizontal="center"/>
    </xf>
    <xf numFmtId="9" fontId="13" fillId="0" borderId="26" xfId="0" applyNumberFormat="1" applyFont="1" applyBorder="1" applyAlignment="1">
      <alignment horizontal="center" vertical="center"/>
    </xf>
    <xf numFmtId="164" fontId="13" fillId="5" borderId="27" xfId="0" applyNumberFormat="1" applyFont="1" applyFill="1" applyBorder="1" applyAlignment="1">
      <alignment horizontal="center"/>
    </xf>
    <xf numFmtId="0" fontId="9" fillId="3" borderId="28" xfId="0" applyFont="1" applyFill="1" applyBorder="1"/>
    <xf numFmtId="164" fontId="9" fillId="3" borderId="29" xfId="0" applyNumberFormat="1" applyFont="1" applyFill="1" applyBorder="1" applyAlignment="1">
      <alignment horizontal="center" vertical="center"/>
    </xf>
    <xf numFmtId="0" fontId="0" fillId="3" borderId="3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left" vertical="center" indent="3"/>
    </xf>
    <xf numFmtId="0" fontId="2" fillId="5" borderId="11" xfId="0" applyFont="1" applyFill="1" applyBorder="1" applyAlignment="1">
      <alignment horizontal="left" vertical="center" indent="3"/>
    </xf>
    <xf numFmtId="0" fontId="2" fillId="5" borderId="13" xfId="0" applyFont="1" applyFill="1" applyBorder="1" applyAlignment="1">
      <alignment horizontal="left" vertical="center" indent="3"/>
    </xf>
    <xf numFmtId="0" fontId="2" fillId="5" borderId="14" xfId="0" applyFont="1" applyFill="1" applyBorder="1" applyAlignment="1">
      <alignment horizontal="left" vertical="center" indent="3"/>
    </xf>
    <xf numFmtId="0" fontId="2" fillId="0" borderId="19" xfId="0" applyFont="1" applyBorder="1" applyAlignment="1">
      <alignment horizontal="left" vertical="center" indent="3"/>
    </xf>
    <xf numFmtId="0" fontId="2" fillId="0" borderId="20" xfId="0" applyFont="1" applyBorder="1" applyAlignment="1">
      <alignment horizontal="left" vertical="center" indent="3"/>
    </xf>
    <xf numFmtId="0" fontId="2" fillId="0" borderId="13" xfId="0" applyFont="1" applyBorder="1" applyAlignment="1">
      <alignment horizontal="left" vertical="center" indent="3"/>
    </xf>
    <xf numFmtId="0" fontId="2" fillId="0" borderId="14" xfId="0" applyFont="1" applyBorder="1" applyAlignment="1">
      <alignment horizontal="left" vertical="center" indent="3"/>
    </xf>
    <xf numFmtId="0" fontId="6" fillId="3" borderId="13" xfId="0" applyFont="1" applyFill="1" applyBorder="1" applyAlignment="1">
      <alignment horizontal="left" vertical="center" indent="3"/>
    </xf>
    <xf numFmtId="0" fontId="6" fillId="3" borderId="14" xfId="0" applyFont="1" applyFill="1" applyBorder="1" applyAlignment="1">
      <alignment horizontal="left" vertical="center" indent="3"/>
    </xf>
    <xf numFmtId="0" fontId="6" fillId="3" borderId="16" xfId="0" applyFont="1" applyFill="1" applyBorder="1" applyAlignment="1">
      <alignment horizontal="left" vertical="center" indent="3"/>
    </xf>
    <xf numFmtId="0" fontId="6" fillId="3" borderId="17" xfId="0" applyFont="1" applyFill="1" applyBorder="1" applyAlignment="1">
      <alignment horizontal="left" vertical="center" indent="3"/>
    </xf>
    <xf numFmtId="0" fontId="1" fillId="2" borderId="3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left" vertical="center" indent="3"/>
    </xf>
    <xf numFmtId="0" fontId="2" fillId="8" borderId="17" xfId="0" applyFont="1" applyFill="1" applyBorder="1" applyAlignment="1">
      <alignment horizontal="left" vertical="center" indent="3"/>
    </xf>
    <xf numFmtId="164" fontId="3" fillId="8" borderId="18" xfId="0" applyNumberFormat="1" applyFont="1" applyFill="1" applyBorder="1" applyAlignment="1">
      <alignment horizontal="center"/>
    </xf>
  </cellXfs>
  <cellStyles count="3">
    <cellStyle name="Neutro" xfId="1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F6-4509-9D1A-BC676B4982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F6-4509-9D1A-BC676B4982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F6-4509-9D1A-BC676B4982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F6-4509-9D1A-BC676B4982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F6-4509-9D1A-BC676B4982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F6-4509-9D1A-BC676B4982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F-4DF2-A8E0-C04E3A5523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</xdr:row>
      <xdr:rowOff>22860</xdr:rowOff>
    </xdr:from>
    <xdr:to>
      <xdr:col>3</xdr:col>
      <xdr:colOff>1051620</xdr:colOff>
      <xdr:row>9</xdr:row>
      <xdr:rowOff>15049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5FF20AD-AAE4-D976-745D-F38ADB166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205740"/>
          <a:ext cx="5616000" cy="1455229"/>
        </a:xfrm>
        <a:prstGeom prst="rect">
          <a:avLst/>
        </a:prstGeom>
      </xdr:spPr>
    </xdr:pic>
    <xdr:clientData/>
  </xdr:twoCellAnchor>
  <xdr:twoCellAnchor>
    <xdr:from>
      <xdr:col>1</xdr:col>
      <xdr:colOff>22860</xdr:colOff>
      <xdr:row>43</xdr:row>
      <xdr:rowOff>22860</xdr:rowOff>
    </xdr:from>
    <xdr:to>
      <xdr:col>3</xdr:col>
      <xdr:colOff>1051560</xdr:colOff>
      <xdr:row>60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1F84E5-12AF-B8C6-AF87-936087DA9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C51B-FCB4-44D1-9A1E-D88E97A1651D}">
  <dimension ref="A10:D42"/>
  <sheetViews>
    <sheetView tabSelected="1" topLeftCell="A10" zoomScaleNormal="100" workbookViewId="0">
      <selection activeCell="G10" sqref="G10"/>
    </sheetView>
  </sheetViews>
  <sheetFormatPr defaultRowHeight="14.4" x14ac:dyDescent="0.3"/>
  <cols>
    <col min="2" max="2" width="47.77734375" customWidth="1"/>
    <col min="3" max="3" width="19" style="3" bestFit="1" customWidth="1"/>
    <col min="4" max="4" width="15.5546875" bestFit="1" customWidth="1"/>
    <col min="5" max="5" width="21.88671875" bestFit="1" customWidth="1"/>
    <col min="6" max="6" width="12.6640625" bestFit="1" customWidth="1"/>
    <col min="13" max="13" width="9.21875" customWidth="1"/>
  </cols>
  <sheetData>
    <row r="10" spans="2:4" ht="15" thickBot="1" x14ac:dyDescent="0.35"/>
    <row r="11" spans="2:4" ht="24.6" x14ac:dyDescent="0.3">
      <c r="B11" s="59" t="s">
        <v>15</v>
      </c>
      <c r="C11" s="60"/>
      <c r="D11" s="61"/>
    </row>
    <row r="12" spans="2:4" ht="16.8" x14ac:dyDescent="0.3">
      <c r="B12" s="62" t="s">
        <v>13</v>
      </c>
      <c r="C12" s="63"/>
      <c r="D12" s="29">
        <v>3000</v>
      </c>
    </row>
    <row r="13" spans="2:4" ht="16.8" x14ac:dyDescent="0.3">
      <c r="B13" s="64" t="s">
        <v>14</v>
      </c>
      <c r="C13" s="65"/>
      <c r="D13" s="30">
        <v>0.01</v>
      </c>
    </row>
    <row r="14" spans="2:4" ht="17.399999999999999" thickBot="1" x14ac:dyDescent="0.35">
      <c r="B14" s="75" t="s">
        <v>33</v>
      </c>
      <c r="C14" s="76"/>
      <c r="D14" s="77">
        <f>D12*30%</f>
        <v>900</v>
      </c>
    </row>
    <row r="15" spans="2:4" ht="15" thickBot="1" x14ac:dyDescent="0.35">
      <c r="B15" s="1"/>
      <c r="C15" s="20"/>
      <c r="D15" s="1"/>
    </row>
    <row r="16" spans="2:4" ht="25.05" customHeight="1" x14ac:dyDescent="0.3">
      <c r="B16" s="57" t="s">
        <v>5</v>
      </c>
      <c r="C16" s="74"/>
      <c r="D16" s="58"/>
    </row>
    <row r="17" spans="1:4" ht="16.8" x14ac:dyDescent="0.3">
      <c r="B17" s="66" t="s">
        <v>0</v>
      </c>
      <c r="C17" s="67"/>
      <c r="D17" s="31">
        <v>500</v>
      </c>
    </row>
    <row r="18" spans="1:4" ht="16.8" x14ac:dyDescent="0.3">
      <c r="B18" s="68" t="s">
        <v>1</v>
      </c>
      <c r="C18" s="69"/>
      <c r="D18" s="32">
        <v>5</v>
      </c>
    </row>
    <row r="19" spans="1:4" ht="16.8" x14ac:dyDescent="0.3">
      <c r="B19" s="68" t="s">
        <v>2</v>
      </c>
      <c r="C19" s="69"/>
      <c r="D19" s="33">
        <v>1.0789999999999999E-2</v>
      </c>
    </row>
    <row r="20" spans="1:4" ht="16.8" x14ac:dyDescent="0.3">
      <c r="B20" s="70" t="s">
        <v>3</v>
      </c>
      <c r="C20" s="71"/>
      <c r="D20" s="34">
        <f>FV(taxa_mensal,qtd_anos*12,aporte*-1)</f>
        <v>41888.456999243819</v>
      </c>
    </row>
    <row r="21" spans="1:4" ht="17.399999999999999" thickBot="1" x14ac:dyDescent="0.35">
      <c r="B21" s="72" t="s">
        <v>4</v>
      </c>
      <c r="C21" s="73"/>
      <c r="D21" s="35">
        <f>patrimonio*Rendimento_Carteira</f>
        <v>418.88456999243817</v>
      </c>
    </row>
    <row r="22" spans="1:4" ht="15" thickBot="1" x14ac:dyDescent="0.35">
      <c r="B22" s="1"/>
      <c r="C22" s="20"/>
      <c r="D22" s="1"/>
    </row>
    <row r="23" spans="1:4" ht="25.05" customHeight="1" x14ac:dyDescent="0.3">
      <c r="B23" s="57" t="s">
        <v>11</v>
      </c>
      <c r="C23" s="58"/>
      <c r="D23" s="24" t="s">
        <v>12</v>
      </c>
    </row>
    <row r="24" spans="1:4" ht="14.4" customHeight="1" x14ac:dyDescent="0.3">
      <c r="A24" s="28">
        <v>2</v>
      </c>
      <c r="B24" s="36" t="s">
        <v>6</v>
      </c>
      <c r="C24" s="37">
        <f>FV($D$19,$A24*12,$D$17*-1)</f>
        <v>13613.813648822608</v>
      </c>
      <c r="D24" s="38">
        <f>C24*Rendimento_Carteira</f>
        <v>136.13813648822608</v>
      </c>
    </row>
    <row r="25" spans="1:4" ht="15.6" x14ac:dyDescent="0.3">
      <c r="A25" s="28">
        <v>5</v>
      </c>
      <c r="B25" s="39" t="s">
        <v>7</v>
      </c>
      <c r="C25" s="40">
        <f>FV($D$19,$A25*12,$D$17*-1)</f>
        <v>41888.456999243819</v>
      </c>
      <c r="D25" s="41">
        <f>C25*Rendimento_Carteira</f>
        <v>418.88456999243817</v>
      </c>
    </row>
    <row r="26" spans="1:4" ht="15.6" x14ac:dyDescent="0.3">
      <c r="A26" s="28">
        <v>10</v>
      </c>
      <c r="B26" s="39" t="s">
        <v>8</v>
      </c>
      <c r="C26" s="40">
        <f>FV($D$19,$A26*12,$D$17*-1)</f>
        <v>121642.1062650861</v>
      </c>
      <c r="D26" s="41">
        <f>C26*Rendimento_Carteira</f>
        <v>1216.4210626508609</v>
      </c>
    </row>
    <row r="27" spans="1:4" ht="15.6" x14ac:dyDescent="0.3">
      <c r="A27" s="28">
        <v>20</v>
      </c>
      <c r="B27" s="39" t="s">
        <v>9</v>
      </c>
      <c r="C27" s="40">
        <f>FV($D$19,$A27*12,$D$17*-1)</f>
        <v>562599.20004854025</v>
      </c>
      <c r="D27" s="41">
        <f>C27*Rendimento_Carteira</f>
        <v>5625.992000485403</v>
      </c>
    </row>
    <row r="28" spans="1:4" ht="16.2" thickBot="1" x14ac:dyDescent="0.35">
      <c r="A28" s="28">
        <v>30</v>
      </c>
      <c r="B28" s="42" t="s">
        <v>10</v>
      </c>
      <c r="C28" s="43">
        <f>FV($D$19,$A28*12,$D$17*-1)</f>
        <v>2161084.8275023573</v>
      </c>
      <c r="D28" s="44">
        <f>C28*Rendimento_Carteira</f>
        <v>21610.848275023574</v>
      </c>
    </row>
    <row r="31" spans="1:4" ht="15" thickBot="1" x14ac:dyDescent="0.35"/>
    <row r="32" spans="1:4" x14ac:dyDescent="0.3">
      <c r="B32" s="17" t="s">
        <v>23</v>
      </c>
      <c r="C32" s="18" t="s">
        <v>31</v>
      </c>
      <c r="D32" s="19"/>
    </row>
    <row r="33" spans="2:4" ht="15" thickBot="1" x14ac:dyDescent="0.35">
      <c r="B33" s="54" t="s">
        <v>24</v>
      </c>
      <c r="C33" s="55">
        <f>aporte</f>
        <v>500</v>
      </c>
      <c r="D33" s="56"/>
    </row>
    <row r="34" spans="2:4" ht="15" thickBot="1" x14ac:dyDescent="0.35">
      <c r="B34" s="4"/>
    </row>
    <row r="35" spans="2:4" ht="15.6" x14ac:dyDescent="0.3">
      <c r="B35" s="21" t="s">
        <v>16</v>
      </c>
      <c r="C35" s="22" t="s">
        <v>25</v>
      </c>
      <c r="D35" s="23" t="s">
        <v>26</v>
      </c>
    </row>
    <row r="36" spans="2:4" ht="15.6" x14ac:dyDescent="0.3">
      <c r="B36" s="45" t="s">
        <v>17</v>
      </c>
      <c r="C36" s="46">
        <f>VLOOKUP($C$32&amp;"-"&amp;B36,Planilha2!$A:$D,4,FALSE)</f>
        <v>0.5</v>
      </c>
      <c r="D36" s="47">
        <f t="shared" ref="D36:D41" si="0">C36*$C$33</f>
        <v>250</v>
      </c>
    </row>
    <row r="37" spans="2:4" ht="15.6" x14ac:dyDescent="0.3">
      <c r="B37" s="48" t="s">
        <v>18</v>
      </c>
      <c r="C37" s="49">
        <f>VLOOKUP($C$32&amp;"-"&amp;B37,Planilha2!$A:$D,4,FALSE)</f>
        <v>0.1</v>
      </c>
      <c r="D37" s="50">
        <f t="shared" si="0"/>
        <v>50</v>
      </c>
    </row>
    <row r="38" spans="2:4" ht="15.6" x14ac:dyDescent="0.3">
      <c r="B38" s="48" t="s">
        <v>19</v>
      </c>
      <c r="C38" s="49">
        <f>VLOOKUP($C$32&amp;"-"&amp;B38,Planilha2!$A:$D,4,FALSE)</f>
        <v>0.05</v>
      </c>
      <c r="D38" s="50">
        <f t="shared" si="0"/>
        <v>25</v>
      </c>
    </row>
    <row r="39" spans="2:4" ht="15.6" x14ac:dyDescent="0.3">
      <c r="B39" s="48" t="s">
        <v>20</v>
      </c>
      <c r="C39" s="49">
        <f>VLOOKUP($C$32&amp;"-"&amp;B39,Planilha2!$A:$D,4,FALSE)</f>
        <v>0.05</v>
      </c>
      <c r="D39" s="50">
        <f t="shared" si="0"/>
        <v>25</v>
      </c>
    </row>
    <row r="40" spans="2:4" ht="15.6" x14ac:dyDescent="0.3">
      <c r="B40" s="48" t="s">
        <v>21</v>
      </c>
      <c r="C40" s="49">
        <f>VLOOKUP($C$32&amp;"-"&amp;B40,Planilha2!$A:$D,4,FALSE)</f>
        <v>0.2</v>
      </c>
      <c r="D40" s="50">
        <f t="shared" si="0"/>
        <v>100</v>
      </c>
    </row>
    <row r="41" spans="2:4" ht="15.6" x14ac:dyDescent="0.3">
      <c r="B41" s="51" t="s">
        <v>22</v>
      </c>
      <c r="C41" s="52">
        <f>VLOOKUP($C$32&amp;"-"&amp;B41,Planilha2!$A:$D,4,FALSE)</f>
        <v>0.1</v>
      </c>
      <c r="D41" s="53">
        <f t="shared" si="0"/>
        <v>50</v>
      </c>
    </row>
    <row r="42" spans="2:4" ht="16.2" thickBot="1" x14ac:dyDescent="0.35">
      <c r="B42" s="25"/>
      <c r="C42" s="26"/>
      <c r="D42" s="27">
        <f>SUM(D36:D41)</f>
        <v>500</v>
      </c>
    </row>
  </sheetData>
  <mergeCells count="11">
    <mergeCell ref="B23:C23"/>
    <mergeCell ref="B11:D11"/>
    <mergeCell ref="B12:C12"/>
    <mergeCell ref="B13:C13"/>
    <mergeCell ref="B14:C14"/>
    <mergeCell ref="B17:C17"/>
    <mergeCell ref="B18:C18"/>
    <mergeCell ref="B19:C19"/>
    <mergeCell ref="B20:C20"/>
    <mergeCell ref="B21:C21"/>
    <mergeCell ref="B16:D16"/>
  </mergeCells>
  <dataValidations count="1">
    <dataValidation type="list" allowBlank="1" showInputMessage="1" showErrorMessage="1" sqref="C32" xr:uid="{D262671E-6987-4D0B-8ECC-38CC00327707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8890-FBE8-452B-906A-3D0921D38115}">
  <dimension ref="A2:H20"/>
  <sheetViews>
    <sheetView workbookViewId="0">
      <selection activeCell="J10" sqref="J10"/>
    </sheetView>
  </sheetViews>
  <sheetFormatPr defaultRowHeight="14.4" x14ac:dyDescent="0.3"/>
  <cols>
    <col min="1" max="1" width="28.77734375" style="10" bestFit="1" customWidth="1"/>
    <col min="2" max="2" width="11.21875" style="10" bestFit="1" customWidth="1"/>
    <col min="3" max="3" width="17.6640625" bestFit="1" customWidth="1"/>
    <col min="7" max="7" width="15.44140625" bestFit="1" customWidth="1"/>
  </cols>
  <sheetData>
    <row r="2" spans="1:8" x14ac:dyDescent="0.3">
      <c r="A2" s="11" t="s">
        <v>30</v>
      </c>
      <c r="B2" s="11" t="s">
        <v>23</v>
      </c>
      <c r="C2" s="4" t="s">
        <v>16</v>
      </c>
      <c r="D2" s="4" t="s">
        <v>28</v>
      </c>
    </row>
    <row r="3" spans="1:8" x14ac:dyDescent="0.3">
      <c r="A3" s="11" t="str">
        <f>$B$3&amp;"-"&amp;C3</f>
        <v>Conservador-PAPEL</v>
      </c>
      <c r="B3" s="11" t="s">
        <v>27</v>
      </c>
      <c r="C3" s="4" t="s">
        <v>17</v>
      </c>
      <c r="D3" s="5">
        <v>0.3</v>
      </c>
      <c r="H3" t="s">
        <v>28</v>
      </c>
    </row>
    <row r="4" spans="1:8" x14ac:dyDescent="0.3">
      <c r="A4" s="11" t="str">
        <f t="shared" ref="A4:A7" si="0">$B$3&amp;"-"&amp;C4</f>
        <v>Conservador-TIJOLO</v>
      </c>
      <c r="B4" s="11" t="s">
        <v>27</v>
      </c>
      <c r="C4" s="4" t="s">
        <v>18</v>
      </c>
      <c r="D4" s="5">
        <v>0.5</v>
      </c>
      <c r="G4" s="2" t="s">
        <v>32</v>
      </c>
      <c r="H4" s="16">
        <f>VLOOKUP(G4,$A:$D,4,FALSE)</f>
        <v>0.35</v>
      </c>
    </row>
    <row r="5" spans="1:8" x14ac:dyDescent="0.3">
      <c r="A5" s="11" t="str">
        <f t="shared" si="0"/>
        <v>Conservador-HÍBRIDOS</v>
      </c>
      <c r="B5" s="11" t="s">
        <v>27</v>
      </c>
      <c r="C5" s="4" t="s">
        <v>19</v>
      </c>
      <c r="D5" s="5">
        <v>0.1</v>
      </c>
    </row>
    <row r="6" spans="1:8" x14ac:dyDescent="0.3">
      <c r="A6" s="11" t="str">
        <f t="shared" si="0"/>
        <v>Conservador-FOFs</v>
      </c>
      <c r="B6" s="11" t="s">
        <v>27</v>
      </c>
      <c r="C6" s="4" t="s">
        <v>20</v>
      </c>
      <c r="D6" s="5">
        <v>0.1</v>
      </c>
    </row>
    <row r="7" spans="1:8" x14ac:dyDescent="0.3">
      <c r="A7" s="11" t="str">
        <f t="shared" si="0"/>
        <v>Conservador-DESENVOLVIMENTO</v>
      </c>
      <c r="B7" s="11" t="s">
        <v>27</v>
      </c>
      <c r="C7" s="4" t="s">
        <v>21</v>
      </c>
      <c r="D7" s="5">
        <v>0</v>
      </c>
    </row>
    <row r="8" spans="1:8" ht="15" thickBot="1" x14ac:dyDescent="0.35">
      <c r="A8" s="12" t="str">
        <f>$B$3&amp;"-"&amp;C8</f>
        <v>Conservador-HOTELARIAS</v>
      </c>
      <c r="B8" s="12" t="s">
        <v>27</v>
      </c>
      <c r="C8" s="6" t="s">
        <v>22</v>
      </c>
      <c r="D8" s="7">
        <v>0</v>
      </c>
    </row>
    <row r="9" spans="1:8" x14ac:dyDescent="0.3">
      <c r="A9" s="13" t="str">
        <f>$B$9&amp;"-"&amp;C9</f>
        <v>Moderado-PAPEL</v>
      </c>
      <c r="B9" s="11" t="s">
        <v>29</v>
      </c>
      <c r="C9" s="4" t="s">
        <v>17</v>
      </c>
      <c r="D9" s="5">
        <v>0.32</v>
      </c>
      <c r="G9" s="10"/>
    </row>
    <row r="10" spans="1:8" x14ac:dyDescent="0.3">
      <c r="A10" s="13" t="str">
        <f t="shared" ref="A10:A14" si="1">$B$9&amp;"-"&amp;C10</f>
        <v>Moderado-TIJOLO</v>
      </c>
      <c r="B10" s="11" t="s">
        <v>29</v>
      </c>
      <c r="C10" s="4" t="s">
        <v>18</v>
      </c>
      <c r="D10" s="5">
        <v>0.35</v>
      </c>
    </row>
    <row r="11" spans="1:8" x14ac:dyDescent="0.3">
      <c r="A11" s="13" t="str">
        <f t="shared" si="1"/>
        <v>Moderado-HÍBRIDOS</v>
      </c>
      <c r="B11" s="11" t="s">
        <v>29</v>
      </c>
      <c r="C11" s="4" t="s">
        <v>19</v>
      </c>
      <c r="D11" s="5">
        <v>0.08</v>
      </c>
    </row>
    <row r="12" spans="1:8" x14ac:dyDescent="0.3">
      <c r="A12" s="13" t="str">
        <f t="shared" si="1"/>
        <v>Moderado-FOFs</v>
      </c>
      <c r="B12" s="11" t="s">
        <v>29</v>
      </c>
      <c r="C12" s="4" t="s">
        <v>20</v>
      </c>
      <c r="D12" s="5">
        <v>0.05</v>
      </c>
    </row>
    <row r="13" spans="1:8" x14ac:dyDescent="0.3">
      <c r="A13" s="13" t="str">
        <f t="shared" si="1"/>
        <v>Moderado-DESENVOLVIMENTO</v>
      </c>
      <c r="B13" s="15" t="s">
        <v>29</v>
      </c>
      <c r="C13" s="8" t="s">
        <v>21</v>
      </c>
      <c r="D13" s="9">
        <v>0.1</v>
      </c>
    </row>
    <row r="14" spans="1:8" ht="15" thickBot="1" x14ac:dyDescent="0.35">
      <c r="A14" s="14" t="str">
        <f t="shared" si="1"/>
        <v>Moderado-HOTELARIAS</v>
      </c>
      <c r="B14" s="12" t="s">
        <v>29</v>
      </c>
      <c r="C14" s="6" t="s">
        <v>22</v>
      </c>
      <c r="D14" s="7">
        <v>0.1</v>
      </c>
    </row>
    <row r="15" spans="1:8" x14ac:dyDescent="0.3">
      <c r="A15" s="13" t="str">
        <f>$B$15&amp;"-"&amp;C15</f>
        <v>Agressivo-PAPEL</v>
      </c>
      <c r="B15" s="11" t="s">
        <v>31</v>
      </c>
      <c r="C15" s="4" t="s">
        <v>17</v>
      </c>
      <c r="D15" s="5">
        <v>0.5</v>
      </c>
    </row>
    <row r="16" spans="1:8" x14ac:dyDescent="0.3">
      <c r="A16" s="13" t="str">
        <f t="shared" ref="A16:A20" si="2">$B$15&amp;"-"&amp;C16</f>
        <v>Agressivo-TIJOLO</v>
      </c>
      <c r="B16" s="11" t="s">
        <v>31</v>
      </c>
      <c r="C16" s="4" t="s">
        <v>18</v>
      </c>
      <c r="D16" s="5">
        <v>0.1</v>
      </c>
    </row>
    <row r="17" spans="1:4" x14ac:dyDescent="0.3">
      <c r="A17" s="13" t="str">
        <f t="shared" si="2"/>
        <v>Agressivo-HÍBRIDOS</v>
      </c>
      <c r="B17" s="11" t="s">
        <v>31</v>
      </c>
      <c r="C17" s="4" t="s">
        <v>19</v>
      </c>
      <c r="D17" s="5">
        <v>0.05</v>
      </c>
    </row>
    <row r="18" spans="1:4" x14ac:dyDescent="0.3">
      <c r="A18" s="13" t="str">
        <f t="shared" si="2"/>
        <v>Agressivo-FOFs</v>
      </c>
      <c r="B18" s="11" t="s">
        <v>31</v>
      </c>
      <c r="C18" s="4" t="s">
        <v>20</v>
      </c>
      <c r="D18" s="5">
        <v>0.05</v>
      </c>
    </row>
    <row r="19" spans="1:4" x14ac:dyDescent="0.3">
      <c r="A19" s="13" t="str">
        <f t="shared" si="2"/>
        <v>Agressivo-DESENVOLVIMENTO</v>
      </c>
      <c r="B19" s="11" t="s">
        <v>31</v>
      </c>
      <c r="C19" s="4" t="s">
        <v>21</v>
      </c>
      <c r="D19" s="5">
        <v>0.2</v>
      </c>
    </row>
    <row r="20" spans="1:4" x14ac:dyDescent="0.3">
      <c r="A20" s="13" t="str">
        <f t="shared" si="2"/>
        <v>Agressivo-HOTELARIAS</v>
      </c>
      <c r="B20" s="11" t="s">
        <v>31</v>
      </c>
      <c r="C20" s="4" t="s">
        <v>22</v>
      </c>
      <c r="D20" s="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Fernando Silva</dc:creator>
  <cp:lastModifiedBy>Marcio Fernando Silva</cp:lastModifiedBy>
  <dcterms:created xsi:type="dcterms:W3CDTF">2025-06-08T23:28:02Z</dcterms:created>
  <dcterms:modified xsi:type="dcterms:W3CDTF">2025-06-19T14:03:01Z</dcterms:modified>
</cp:coreProperties>
</file>