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laragon\www\informes\public\datos\formatos Stefany\"/>
    </mc:Choice>
  </mc:AlternateContent>
  <xr:revisionPtr revIDLastSave="0" documentId="8_{98C48662-3FBD-4479-B380-3696D9979DF8}" xr6:coauthVersionLast="37" xr6:coauthVersionMax="37" xr10:uidLastSave="{00000000-0000-0000-0000-000000000000}"/>
  <bookViews>
    <workbookView xWindow="-105" yWindow="-105" windowWidth="19425" windowHeight="10305" activeTab="1" xr2:uid="{00000000-000D-0000-FFFF-FFFF00000000}"/>
  </bookViews>
  <sheets>
    <sheet name="CERTIFICACION MIA " sheetId="1" r:id="rId1"/>
    <sheet name="CERTIFICACION JEFE " sheetId="2" r:id="rId2"/>
    <sheet name="Hoja1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2" l="1"/>
  <c r="H40" i="3" l="1"/>
  <c r="G40" i="3"/>
  <c r="F40" i="3"/>
  <c r="E40" i="3"/>
  <c r="W39" i="3"/>
  <c r="Q39" i="3"/>
  <c r="L39" i="3"/>
  <c r="W38" i="3"/>
  <c r="X36" i="3" s="1"/>
  <c r="Q38" i="3"/>
  <c r="L38" i="3"/>
  <c r="W37" i="3"/>
  <c r="Q37" i="3"/>
  <c r="L37" i="3"/>
  <c r="W36" i="3"/>
  <c r="Q36" i="3"/>
  <c r="R36" i="3" s="1"/>
  <c r="L36" i="3"/>
  <c r="M36" i="3" s="1"/>
  <c r="H32" i="3"/>
  <c r="G32" i="3"/>
  <c r="F32" i="3"/>
  <c r="E32" i="3"/>
  <c r="Q31" i="3"/>
  <c r="L31" i="3"/>
  <c r="Q30" i="3"/>
  <c r="L30" i="3"/>
  <c r="Q29" i="3"/>
  <c r="R29" i="3" s="1"/>
  <c r="L29" i="3"/>
  <c r="M29" i="3" s="1"/>
  <c r="H25" i="3"/>
  <c r="G25" i="3"/>
  <c r="F25" i="3"/>
  <c r="E25" i="3"/>
  <c r="Q24" i="3"/>
  <c r="R23" i="3" s="1"/>
  <c r="L24" i="3"/>
  <c r="Q23" i="3"/>
  <c r="L23" i="3"/>
  <c r="M23" i="3" s="1"/>
  <c r="H19" i="3"/>
  <c r="G19" i="3"/>
  <c r="F19" i="3"/>
  <c r="E19" i="3"/>
  <c r="Q18" i="3"/>
  <c r="L18" i="3"/>
  <c r="Q17" i="3"/>
  <c r="R17" i="3" s="1"/>
  <c r="M17" i="3"/>
  <c r="L17" i="3"/>
  <c r="H13" i="3"/>
  <c r="G13" i="3"/>
  <c r="F13" i="3"/>
  <c r="E13" i="3"/>
  <c r="Q12" i="3"/>
  <c r="L12" i="3"/>
  <c r="Q11" i="3"/>
  <c r="L11" i="3"/>
  <c r="Q10" i="3"/>
  <c r="L10" i="3"/>
  <c r="Q9" i="3"/>
  <c r="L9" i="3"/>
  <c r="M9" i="3" s="1"/>
  <c r="H5" i="3"/>
  <c r="G5" i="3"/>
  <c r="F5" i="3"/>
  <c r="E5" i="3"/>
  <c r="Q4" i="3"/>
  <c r="L4" i="3"/>
  <c r="Q3" i="3"/>
  <c r="R3" i="3" s="1"/>
  <c r="L3" i="3"/>
  <c r="M3" i="3" s="1"/>
  <c r="R9" i="3" l="1"/>
  <c r="Q23" i="2"/>
  <c r="Q9" i="2"/>
  <c r="E25" i="2" l="1"/>
  <c r="W39" i="2"/>
  <c r="W38" i="2"/>
  <c r="W37" i="2"/>
  <c r="W36" i="2"/>
  <c r="X36" i="2" l="1"/>
  <c r="E40" i="2"/>
  <c r="AG13" i="2" l="1"/>
  <c r="AF13" i="2"/>
  <c r="AE13" i="2"/>
  <c r="AD13" i="2"/>
  <c r="L39" i="2"/>
  <c r="L36" i="2"/>
  <c r="L29" i="2"/>
  <c r="Q24" i="2"/>
  <c r="L12" i="2"/>
  <c r="L9" i="2"/>
  <c r="L3" i="2" l="1"/>
  <c r="J57" i="1" l="1"/>
  <c r="K54" i="1"/>
  <c r="J54" i="1"/>
  <c r="L58" i="1"/>
  <c r="I58" i="1"/>
  <c r="F58" i="1"/>
  <c r="K57" i="1"/>
  <c r="H57" i="1"/>
  <c r="K56" i="1"/>
  <c r="J56" i="1"/>
  <c r="H56" i="1"/>
  <c r="K55" i="1"/>
  <c r="J55" i="1"/>
  <c r="H55" i="1"/>
  <c r="H54" i="1"/>
  <c r="L47" i="1"/>
  <c r="I47" i="1"/>
  <c r="F47" i="1"/>
  <c r="K46" i="1"/>
  <c r="J46" i="1"/>
  <c r="H46" i="1"/>
  <c r="K45" i="1"/>
  <c r="J45" i="1"/>
  <c r="H45" i="1"/>
  <c r="K44" i="1"/>
  <c r="J44" i="1"/>
  <c r="H44" i="1"/>
  <c r="L37" i="1"/>
  <c r="I37" i="1"/>
  <c r="F37" i="1"/>
  <c r="K36" i="1"/>
  <c r="J36" i="1"/>
  <c r="H36" i="1"/>
  <c r="K35" i="1"/>
  <c r="J35" i="1"/>
  <c r="H35" i="1"/>
  <c r="L28" i="1"/>
  <c r="I28" i="1"/>
  <c r="F28" i="1"/>
  <c r="K27" i="1"/>
  <c r="J27" i="1"/>
  <c r="H27" i="1"/>
  <c r="K26" i="1"/>
  <c r="J26" i="1"/>
  <c r="H26" i="1"/>
  <c r="K17" i="1"/>
  <c r="J17" i="1"/>
  <c r="H17" i="1"/>
  <c r="H16" i="1"/>
  <c r="K16" i="1"/>
  <c r="J16" i="1"/>
  <c r="J15" i="1"/>
  <c r="H15" i="1"/>
  <c r="H58" i="1" l="1"/>
  <c r="J58" i="1"/>
  <c r="H47" i="1"/>
  <c r="J47" i="1"/>
  <c r="H37" i="1"/>
  <c r="J37" i="1"/>
  <c r="H28" i="1"/>
  <c r="J28" i="1"/>
  <c r="L38" i="2"/>
  <c r="E32" i="2"/>
  <c r="H18" i="1"/>
  <c r="H19" i="1" s="1"/>
  <c r="J18" i="1"/>
  <c r="K18" i="1"/>
  <c r="L19" i="1"/>
  <c r="I19" i="1"/>
  <c r="F19" i="1"/>
  <c r="K15" i="1"/>
  <c r="Q39" i="2"/>
  <c r="Q38" i="2"/>
  <c r="Q37" i="2"/>
  <c r="Q36" i="2"/>
  <c r="Q31" i="2"/>
  <c r="Q30" i="2"/>
  <c r="Q29" i="2"/>
  <c r="Q18" i="2"/>
  <c r="Q17" i="2"/>
  <c r="Q12" i="2"/>
  <c r="Q11" i="2"/>
  <c r="Q10" i="2"/>
  <c r="Q4" i="2"/>
  <c r="Q3" i="2"/>
  <c r="J6" i="1"/>
  <c r="K6" i="1"/>
  <c r="J7" i="1"/>
  <c r="H7" i="1"/>
  <c r="H6" i="1"/>
  <c r="F8" i="1"/>
  <c r="K7" i="1"/>
  <c r="R17" i="2" l="1"/>
  <c r="R9" i="2"/>
  <c r="R29" i="2"/>
  <c r="R36" i="2"/>
  <c r="R3" i="2"/>
  <c r="R23" i="2"/>
  <c r="J8" i="1"/>
  <c r="J19" i="1"/>
  <c r="H8" i="1"/>
  <c r="L37" i="2" l="1"/>
  <c r="L30" i="2"/>
  <c r="L31" i="2"/>
  <c r="L23" i="2"/>
  <c r="L24" i="2"/>
  <c r="L17" i="2"/>
  <c r="L18" i="2"/>
  <c r="L10" i="2"/>
  <c r="L11" i="2"/>
  <c r="L4" i="2"/>
  <c r="M3" i="2" s="1"/>
  <c r="M23" i="2" l="1"/>
  <c r="M17" i="2"/>
  <c r="M29" i="2"/>
  <c r="M9" i="2"/>
  <c r="F40" i="2"/>
  <c r="G40" i="2"/>
  <c r="H40" i="2"/>
  <c r="F32" i="2"/>
  <c r="G32" i="2"/>
  <c r="H32" i="2"/>
  <c r="F25" i="2"/>
  <c r="G25" i="2"/>
  <c r="H25" i="2"/>
  <c r="E19" i="2"/>
  <c r="F19" i="2"/>
  <c r="G19" i="2"/>
  <c r="H19" i="2"/>
  <c r="E13" i="2"/>
  <c r="F13" i="2"/>
  <c r="G13" i="2"/>
  <c r="H13" i="2"/>
  <c r="E5" i="2"/>
  <c r="F5" i="2"/>
  <c r="G5" i="2"/>
  <c r="H5" i="2"/>
  <c r="I8" i="1"/>
  <c r="L8" i="1"/>
</calcChain>
</file>

<file path=xl/sharedStrings.xml><?xml version="1.0" encoding="utf-8"?>
<sst xmlns="http://schemas.openxmlformats.org/spreadsheetml/2006/main" count="346" uniqueCount="75">
  <si>
    <t>INSTITUCION</t>
  </si>
  <si>
    <t>SEDES</t>
  </si>
  <si>
    <t xml:space="preserve">DEVOLUCIONES </t>
  </si>
  <si>
    <t>NOVEDADES</t>
  </si>
  <si>
    <t xml:space="preserve">COL SAGRADO CORAZON DE JESUS </t>
  </si>
  <si>
    <t>PRINCIPAL</t>
  </si>
  <si>
    <t xml:space="preserve">ESC URB ANTONIA SANTOS No2 </t>
  </si>
  <si>
    <t xml:space="preserve">TOTAL </t>
  </si>
  <si>
    <t>RACIONES ADJUDICADAS</t>
  </si>
  <si>
    <t>RACIONES ENTREGADAS MODALIDAD RI (RACIÓN INDUSTRIALIZADA)</t>
  </si>
  <si>
    <t>RACIONES ENTREGADAS MODALIDAD RPS (RACIÓN PREPARADA EN SITIO)</t>
  </si>
  <si>
    <t>CERTIFICACION SUPERVISION NIÑO A NIÑO (semana 09 de mayo al 31 de mayo)</t>
  </si>
  <si>
    <t>DIAS EJECUTADOS</t>
  </si>
  <si>
    <t>JM</t>
  </si>
  <si>
    <t>JT</t>
  </si>
  <si>
    <t>DEVOLUCIONES</t>
  </si>
  <si>
    <t xml:space="preserve">INSTITUCION </t>
  </si>
  <si>
    <t>SEDE</t>
  </si>
  <si>
    <t xml:space="preserve">NOVEDADES </t>
  </si>
  <si>
    <t>SAGRADO CORAZON DE JESUS</t>
  </si>
  <si>
    <t>COL SAN JOSE DE CUCUTA</t>
  </si>
  <si>
    <t>ESC URB DE NIÑAS CRISTO REY</t>
  </si>
  <si>
    <t xml:space="preserve">ESC URB LA CABRERA No45 </t>
  </si>
  <si>
    <t xml:space="preserve">ESC URB MERCEDES ABREGO No12 </t>
  </si>
  <si>
    <t xml:space="preserve">INST TEC NACIONAL DE COMERCIO </t>
  </si>
  <si>
    <t xml:space="preserve">ESC NORMAL SUPERIOR MARIA AUXILIADORA </t>
  </si>
  <si>
    <t xml:space="preserve">ESC NORMAL SUPERIOR MARIA AUXILIADORA PRIMARIA </t>
  </si>
  <si>
    <t xml:space="preserve">ESC NORMAL SUPERIOR MARIA AUXILIADORA BACHILLERATO </t>
  </si>
  <si>
    <t xml:space="preserve">ESC URB PILOTO No17 REPUBLICA DE VENEZUELA </t>
  </si>
  <si>
    <t>TOTAL</t>
  </si>
  <si>
    <t xml:space="preserve">COL GONZALO RIVERA LACUADO </t>
  </si>
  <si>
    <t xml:space="preserve">ESC URB No4 ESPIRITU SANTO </t>
  </si>
  <si>
    <t>ESC URB PERPETUO SOCORRO No8</t>
  </si>
  <si>
    <t>COL ANTONIO NARIÑO</t>
  </si>
  <si>
    <t xml:space="preserve">CENT DOC MPAL SAN JOSE OBRERO </t>
  </si>
  <si>
    <t>ESC URB DE NIÑAS NSTRA SRA DE LOURDES</t>
  </si>
  <si>
    <t xml:space="preserve">PREESC MIS ALEGRIAS </t>
  </si>
  <si>
    <t xml:space="preserve">RACIONES DIARIAS </t>
  </si>
  <si>
    <t xml:space="preserve">RACIONES ADJUDICADAS </t>
  </si>
  <si>
    <t xml:space="preserve">DIAS CALENDARIO </t>
  </si>
  <si>
    <t>TOTAL RACIONES ENTREGADAS RI</t>
  </si>
  <si>
    <t xml:space="preserve">TOTAL RACIONES ADJUDICADAS </t>
  </si>
  <si>
    <t xml:space="preserve">ESC URB DE NIÑAS CRISTO REY </t>
  </si>
  <si>
    <t>ESC URB MERCEDES ABREGO No12</t>
  </si>
  <si>
    <t>ESC URB PILOTO No17 REPUBLICA DE VENEZUELA</t>
  </si>
  <si>
    <t xml:space="preserve">COL GONZALO RIVERA LAGUADO </t>
  </si>
  <si>
    <t xml:space="preserve">PRIMARIA </t>
  </si>
  <si>
    <t xml:space="preserve">BACHILLERATO </t>
  </si>
  <si>
    <t xml:space="preserve">ESC URB PERPETUO SOCORRO No8 </t>
  </si>
  <si>
    <t xml:space="preserve">COL ANTONIO NARIÑO </t>
  </si>
  <si>
    <t>ESC URB DE NIÑAS No13 NSTRA SRA DE LOURDES</t>
  </si>
  <si>
    <t>RI 0</t>
  </si>
  <si>
    <t>RI 613</t>
  </si>
  <si>
    <t>RI 7</t>
  </si>
  <si>
    <t xml:space="preserve">TOTAL RACIONES ENTREGADAS  </t>
  </si>
  <si>
    <t>TOTAL RACIONES ADJUDICADAS RI</t>
  </si>
  <si>
    <t>TOTAL RACIONES ADJUDICADAS RPS</t>
  </si>
  <si>
    <t>RI 10.500</t>
  </si>
  <si>
    <t>RI 2.800</t>
  </si>
  <si>
    <t>RI 7.720</t>
  </si>
  <si>
    <t>RI 950</t>
  </si>
  <si>
    <t>RI 940</t>
  </si>
  <si>
    <t>RI 4.260</t>
  </si>
  <si>
    <t>RI 8.000</t>
  </si>
  <si>
    <t>RI 5.200</t>
  </si>
  <si>
    <t>RI 4.610</t>
  </si>
  <si>
    <t>RI 4.090</t>
  </si>
  <si>
    <t>RI 3.320</t>
  </si>
  <si>
    <t>RI 1.680</t>
  </si>
  <si>
    <t>RI 1.590</t>
  </si>
  <si>
    <t>RI 1.053           RPS 2.502</t>
  </si>
  <si>
    <t>RPS 81</t>
  </si>
  <si>
    <t>RPS 1.071</t>
  </si>
  <si>
    <t>RI 1.854           RPS 3.627</t>
  </si>
  <si>
    <t xml:space="preserve">RI 2.907          RPS 7.281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</si>
</sst>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6" xfId="0" applyNumberFormat="1" applyBorder="1"/>
    <xf numFmtId="3" fontId="0" fillId="0" borderId="0" xfId="0" applyNumberFormat="1"/>
    <xf numFmtId="0" fontId="0" fillId="0" borderId="0" xfId="0" applyAlignment="1">
      <alignment vertical="center"/>
    </xf>
    <xf numFmtId="3" fontId="0" fillId="0" borderId="6" xfId="0" applyNumberFormat="1" applyBorder="1"/>
    <xf numFmtId="0" fontId="0" fillId="0" borderId="4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3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3" fontId="0" fillId="0" borderId="6" xfId="0" applyNumberForma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0" fontId="0" fillId="0" borderId="0" xfId="0" applyFill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B2:L58"/>
  <sheetViews>
    <sheetView zoomScale="70" zoomScaleNormal="70" workbookViewId="0">
      <selection activeCell="B11" sqref="B11:L19"/>
    </sheetView>
  </sheetViews>
  <sheetFormatPr baseColWidth="10" defaultRowHeight="15" x14ac:dyDescent="0.25"/>
  <cols>
    <col min="2" max="2" width="32.28515625" bestFit="1" customWidth="1"/>
    <col min="3" max="3" width="25" customWidth="1"/>
    <col min="4" max="4" width="7.5703125" customWidth="1"/>
    <col min="5" max="5" width="8" customWidth="1"/>
    <col min="6" max="6" width="7.140625" customWidth="1"/>
    <col min="7" max="7" width="7" customWidth="1"/>
    <col min="8" max="8" width="13.5703125" customWidth="1"/>
    <col min="9" max="9" width="15.28515625" bestFit="1" customWidth="1"/>
    <col min="10" max="10" width="13.5703125" customWidth="1"/>
    <col min="11" max="11" width="13.140625" customWidth="1"/>
    <col min="12" max="12" width="16.28515625" customWidth="1"/>
  </cols>
  <sheetData>
    <row r="2" spans="2:12" x14ac:dyDescent="0.25">
      <c r="B2" s="59" t="s">
        <v>11</v>
      </c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2:12" ht="15" customHeight="1" x14ac:dyDescent="0.25">
      <c r="B3" s="50" t="s">
        <v>39</v>
      </c>
      <c r="C3" s="51"/>
      <c r="D3" s="52">
        <v>16</v>
      </c>
      <c r="E3" s="53"/>
      <c r="F3" s="54" t="s">
        <v>37</v>
      </c>
      <c r="G3" s="55"/>
      <c r="H3" s="58" t="s">
        <v>38</v>
      </c>
      <c r="I3" s="58" t="s">
        <v>3</v>
      </c>
      <c r="J3" s="39" t="s">
        <v>9</v>
      </c>
      <c r="K3" s="40"/>
      <c r="L3" s="43" t="s">
        <v>15</v>
      </c>
    </row>
    <row r="4" spans="2:12" ht="28.5" customHeight="1" x14ac:dyDescent="0.25">
      <c r="B4" s="31" t="s">
        <v>0</v>
      </c>
      <c r="C4" s="46" t="s">
        <v>1</v>
      </c>
      <c r="D4" s="48" t="s">
        <v>12</v>
      </c>
      <c r="E4" s="49"/>
      <c r="F4" s="56"/>
      <c r="G4" s="57"/>
      <c r="H4" s="58"/>
      <c r="I4" s="58"/>
      <c r="J4" s="41"/>
      <c r="K4" s="42"/>
      <c r="L4" s="44"/>
    </row>
    <row r="5" spans="2:12" ht="18" customHeight="1" x14ac:dyDescent="0.25">
      <c r="B5" s="33"/>
      <c r="C5" s="47"/>
      <c r="D5" s="1" t="s">
        <v>13</v>
      </c>
      <c r="E5" s="1" t="s">
        <v>14</v>
      </c>
      <c r="F5" s="1" t="s">
        <v>13</v>
      </c>
      <c r="G5" s="1" t="s">
        <v>14</v>
      </c>
      <c r="H5" s="58"/>
      <c r="I5" s="58"/>
      <c r="J5" s="5" t="s">
        <v>13</v>
      </c>
      <c r="K5" s="5" t="s">
        <v>14</v>
      </c>
      <c r="L5" s="45"/>
    </row>
    <row r="6" spans="2:12" x14ac:dyDescent="0.25">
      <c r="B6" s="31" t="s">
        <v>4</v>
      </c>
      <c r="C6" s="21" t="s">
        <v>5</v>
      </c>
      <c r="D6" s="19">
        <v>13</v>
      </c>
      <c r="E6" s="19">
        <v>13</v>
      </c>
      <c r="F6" s="3">
        <v>998</v>
      </c>
      <c r="G6" s="3">
        <v>52</v>
      </c>
      <c r="H6" s="3">
        <f>SUM(F6:G6)*(D3)</f>
        <v>16800</v>
      </c>
      <c r="I6" s="4">
        <v>5</v>
      </c>
      <c r="J6" s="6">
        <f>F6*D6</f>
        <v>12974</v>
      </c>
      <c r="K6" s="6">
        <f>G6*E6</f>
        <v>676</v>
      </c>
      <c r="L6" s="4">
        <v>0</v>
      </c>
    </row>
    <row r="7" spans="2:12" ht="30" customHeight="1" x14ac:dyDescent="0.25">
      <c r="B7" s="33"/>
      <c r="C7" s="21" t="s">
        <v>6</v>
      </c>
      <c r="D7" s="19">
        <v>12</v>
      </c>
      <c r="E7" s="19">
        <v>12</v>
      </c>
      <c r="F7" s="3">
        <v>211</v>
      </c>
      <c r="G7" s="3">
        <v>69</v>
      </c>
      <c r="H7" s="3">
        <f>SUM(F7:G7)*(D3)</f>
        <v>4480</v>
      </c>
      <c r="I7" s="4">
        <v>6</v>
      </c>
      <c r="J7" s="6">
        <f>F7*D7</f>
        <v>2532</v>
      </c>
      <c r="K7" s="6">
        <f>G7*E7</f>
        <v>828</v>
      </c>
      <c r="L7" s="4">
        <v>0</v>
      </c>
    </row>
    <row r="8" spans="2:12" x14ac:dyDescent="0.25">
      <c r="B8" s="34" t="s">
        <v>7</v>
      </c>
      <c r="C8" s="35"/>
      <c r="D8" s="35"/>
      <c r="E8" s="36"/>
      <c r="F8" s="37">
        <f>SUM(F6:G7)</f>
        <v>1330</v>
      </c>
      <c r="G8" s="38"/>
      <c r="H8" s="7">
        <f>SUM(H6:H7)</f>
        <v>21280</v>
      </c>
      <c r="I8" s="7">
        <f>SUM(I6:I7)</f>
        <v>11</v>
      </c>
      <c r="J8" s="37">
        <f>SUM(J6:K7)</f>
        <v>17010</v>
      </c>
      <c r="K8" s="38"/>
      <c r="L8" s="7">
        <f>SUM(L6:L7)</f>
        <v>0</v>
      </c>
    </row>
    <row r="9" spans="2:12" x14ac:dyDescent="0.25">
      <c r="F9" s="62"/>
      <c r="G9" s="62"/>
    </row>
    <row r="11" spans="2:12" x14ac:dyDescent="0.25">
      <c r="B11" s="59" t="s">
        <v>11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</row>
    <row r="12" spans="2:12" x14ac:dyDescent="0.25">
      <c r="B12" s="50" t="s">
        <v>39</v>
      </c>
      <c r="C12" s="51"/>
      <c r="D12" s="52">
        <v>16</v>
      </c>
      <c r="E12" s="53"/>
      <c r="F12" s="54" t="s">
        <v>37</v>
      </c>
      <c r="G12" s="55"/>
      <c r="H12" s="58" t="s">
        <v>38</v>
      </c>
      <c r="I12" s="58" t="s">
        <v>3</v>
      </c>
      <c r="J12" s="39" t="s">
        <v>9</v>
      </c>
      <c r="K12" s="40"/>
      <c r="L12" s="43" t="s">
        <v>15</v>
      </c>
    </row>
    <row r="13" spans="2:12" x14ac:dyDescent="0.25">
      <c r="B13" s="31" t="s">
        <v>0</v>
      </c>
      <c r="C13" s="46" t="s">
        <v>1</v>
      </c>
      <c r="D13" s="48" t="s">
        <v>12</v>
      </c>
      <c r="E13" s="49"/>
      <c r="F13" s="56"/>
      <c r="G13" s="57"/>
      <c r="H13" s="58"/>
      <c r="I13" s="58"/>
      <c r="J13" s="41"/>
      <c r="K13" s="42"/>
      <c r="L13" s="44"/>
    </row>
    <row r="14" spans="2:12" x14ac:dyDescent="0.25">
      <c r="B14" s="33"/>
      <c r="C14" s="47"/>
      <c r="D14" s="1" t="s">
        <v>13</v>
      </c>
      <c r="E14" s="1" t="s">
        <v>14</v>
      </c>
      <c r="F14" s="1" t="s">
        <v>13</v>
      </c>
      <c r="G14" s="1" t="s">
        <v>14</v>
      </c>
      <c r="H14" s="58"/>
      <c r="I14" s="58"/>
      <c r="J14" s="5" t="s">
        <v>13</v>
      </c>
      <c r="K14" s="5" t="s">
        <v>14</v>
      </c>
      <c r="L14" s="45"/>
    </row>
    <row r="15" spans="2:12" x14ac:dyDescent="0.25">
      <c r="B15" s="31" t="s">
        <v>20</v>
      </c>
      <c r="C15" s="21" t="s">
        <v>5</v>
      </c>
      <c r="D15" s="19">
        <v>13</v>
      </c>
      <c r="E15" s="19">
        <v>12</v>
      </c>
      <c r="F15" s="3">
        <v>489</v>
      </c>
      <c r="G15" s="3">
        <v>283</v>
      </c>
      <c r="H15" s="3">
        <f>SUM(F15:G15)*(D12)</f>
        <v>12352</v>
      </c>
      <c r="I15" s="4">
        <v>37</v>
      </c>
      <c r="J15" s="6">
        <f>(F15*D15)-(L15)</f>
        <v>6087</v>
      </c>
      <c r="K15" s="6">
        <f>G15*E15</f>
        <v>3396</v>
      </c>
      <c r="L15" s="4">
        <v>270</v>
      </c>
    </row>
    <row r="16" spans="2:12" ht="30" customHeight="1" x14ac:dyDescent="0.25">
      <c r="B16" s="32"/>
      <c r="C16" s="21" t="s">
        <v>42</v>
      </c>
      <c r="D16" s="19">
        <v>13</v>
      </c>
      <c r="E16" s="19">
        <v>0</v>
      </c>
      <c r="F16" s="3">
        <v>95</v>
      </c>
      <c r="G16" s="3">
        <v>0</v>
      </c>
      <c r="H16" s="3">
        <f>SUM(F16:G16)*D12</f>
        <v>1520</v>
      </c>
      <c r="I16" s="4">
        <v>4</v>
      </c>
      <c r="J16" s="6">
        <f>(F16*D16)</f>
        <v>1235</v>
      </c>
      <c r="K16" s="6">
        <f>(G16*E16)</f>
        <v>0</v>
      </c>
      <c r="L16" s="4">
        <v>0</v>
      </c>
    </row>
    <row r="17" spans="2:12" ht="17.25" customHeight="1" x14ac:dyDescent="0.25">
      <c r="B17" s="32"/>
      <c r="C17" s="21" t="s">
        <v>22</v>
      </c>
      <c r="D17" s="19">
        <v>12</v>
      </c>
      <c r="E17" s="19">
        <v>0</v>
      </c>
      <c r="F17" s="3">
        <v>94</v>
      </c>
      <c r="G17" s="3">
        <v>0</v>
      </c>
      <c r="H17" s="3">
        <f>SUM(F17:G17)*(D12)</f>
        <v>1504</v>
      </c>
      <c r="I17" s="4">
        <v>9</v>
      </c>
      <c r="J17" s="6">
        <f>(F17*D17)</f>
        <v>1128</v>
      </c>
      <c r="K17" s="6">
        <f>(G17*D17)</f>
        <v>0</v>
      </c>
      <c r="L17" s="4">
        <v>0</v>
      </c>
    </row>
    <row r="18" spans="2:12" ht="30" x14ac:dyDescent="0.25">
      <c r="B18" s="33"/>
      <c r="C18" s="21" t="s">
        <v>43</v>
      </c>
      <c r="D18" s="19">
        <v>13</v>
      </c>
      <c r="E18" s="19">
        <v>12</v>
      </c>
      <c r="F18" s="3">
        <v>215</v>
      </c>
      <c r="G18" s="3">
        <v>211</v>
      </c>
      <c r="H18" s="3">
        <f>SUM(F18:G18)*(D12)</f>
        <v>6816</v>
      </c>
      <c r="I18" s="4">
        <v>2</v>
      </c>
      <c r="J18" s="6">
        <f>F18*D18</f>
        <v>2795</v>
      </c>
      <c r="K18" s="6">
        <f>G18*E18</f>
        <v>2532</v>
      </c>
      <c r="L18" s="4">
        <v>0</v>
      </c>
    </row>
    <row r="19" spans="2:12" x14ac:dyDescent="0.25">
      <c r="B19" s="34" t="s">
        <v>7</v>
      </c>
      <c r="C19" s="35"/>
      <c r="D19" s="35"/>
      <c r="E19" s="36"/>
      <c r="F19" s="37">
        <f>SUM(F15:G18)</f>
        <v>1387</v>
      </c>
      <c r="G19" s="38"/>
      <c r="H19" s="22">
        <f>SUM(H15:H18)</f>
        <v>22192</v>
      </c>
      <c r="I19" s="7">
        <f>SUM(I15:I18)</f>
        <v>52</v>
      </c>
      <c r="J19" s="37">
        <f>SUM(J15:K18)</f>
        <v>17173</v>
      </c>
      <c r="K19" s="38"/>
      <c r="L19" s="7">
        <f>SUM(L15:L18)</f>
        <v>270</v>
      </c>
    </row>
    <row r="22" spans="2:12" x14ac:dyDescent="0.25">
      <c r="B22" s="59" t="s">
        <v>11</v>
      </c>
      <c r="C22" s="59"/>
      <c r="D22" s="59"/>
      <c r="E22" s="59"/>
      <c r="F22" s="59"/>
      <c r="G22" s="59"/>
      <c r="H22" s="59"/>
      <c r="I22" s="59"/>
      <c r="J22" s="59"/>
      <c r="K22" s="59"/>
      <c r="L22" s="59"/>
    </row>
    <row r="23" spans="2:12" x14ac:dyDescent="0.25">
      <c r="B23" s="50" t="s">
        <v>39</v>
      </c>
      <c r="C23" s="51"/>
      <c r="D23" s="52">
        <v>16</v>
      </c>
      <c r="E23" s="53"/>
      <c r="F23" s="54" t="s">
        <v>37</v>
      </c>
      <c r="G23" s="55"/>
      <c r="H23" s="58" t="s">
        <v>38</v>
      </c>
      <c r="I23" s="58" t="s">
        <v>3</v>
      </c>
      <c r="J23" s="39" t="s">
        <v>9</v>
      </c>
      <c r="K23" s="40"/>
      <c r="L23" s="43" t="s">
        <v>15</v>
      </c>
    </row>
    <row r="24" spans="2:12" x14ac:dyDescent="0.25">
      <c r="B24" s="31" t="s">
        <v>0</v>
      </c>
      <c r="C24" s="46" t="s">
        <v>1</v>
      </c>
      <c r="D24" s="48" t="s">
        <v>12</v>
      </c>
      <c r="E24" s="49"/>
      <c r="F24" s="56"/>
      <c r="G24" s="57"/>
      <c r="H24" s="58"/>
      <c r="I24" s="58"/>
      <c r="J24" s="41"/>
      <c r="K24" s="42"/>
      <c r="L24" s="44"/>
    </row>
    <row r="25" spans="2:12" x14ac:dyDescent="0.25">
      <c r="B25" s="33"/>
      <c r="C25" s="47"/>
      <c r="D25" s="20" t="s">
        <v>13</v>
      </c>
      <c r="E25" s="20" t="s">
        <v>14</v>
      </c>
      <c r="F25" s="20" t="s">
        <v>13</v>
      </c>
      <c r="G25" s="20" t="s">
        <v>14</v>
      </c>
      <c r="H25" s="58"/>
      <c r="I25" s="58"/>
      <c r="J25" s="5" t="s">
        <v>13</v>
      </c>
      <c r="K25" s="5" t="s">
        <v>14</v>
      </c>
      <c r="L25" s="45"/>
    </row>
    <row r="26" spans="2:12" x14ac:dyDescent="0.25">
      <c r="B26" s="31" t="s">
        <v>24</v>
      </c>
      <c r="C26" s="21" t="s">
        <v>5</v>
      </c>
      <c r="D26" s="19">
        <v>13</v>
      </c>
      <c r="E26" s="19">
        <v>13</v>
      </c>
      <c r="F26" s="3">
        <v>607</v>
      </c>
      <c r="G26" s="3">
        <v>193</v>
      </c>
      <c r="H26" s="3">
        <f>SUM(F26:G26)*(D23)</f>
        <v>12800</v>
      </c>
      <c r="I26" s="4">
        <v>13</v>
      </c>
      <c r="J26" s="6">
        <f>F26*D26</f>
        <v>7891</v>
      </c>
      <c r="K26" s="6">
        <f>G26*E26</f>
        <v>2509</v>
      </c>
      <c r="L26" s="4">
        <v>0</v>
      </c>
    </row>
    <row r="27" spans="2:12" ht="30" customHeight="1" x14ac:dyDescent="0.25">
      <c r="B27" s="33"/>
      <c r="C27" s="21" t="s">
        <v>44</v>
      </c>
      <c r="D27" s="19">
        <v>14</v>
      </c>
      <c r="E27" s="19">
        <v>14</v>
      </c>
      <c r="F27" s="3">
        <v>254</v>
      </c>
      <c r="G27" s="3">
        <v>266</v>
      </c>
      <c r="H27" s="3">
        <f>SUM(F27:G27)*(D23)</f>
        <v>8320</v>
      </c>
      <c r="I27" s="4">
        <v>14</v>
      </c>
      <c r="J27" s="6">
        <f>F27*D27</f>
        <v>3556</v>
      </c>
      <c r="K27" s="6">
        <f>G27*E27</f>
        <v>3724</v>
      </c>
      <c r="L27" s="4">
        <v>0</v>
      </c>
    </row>
    <row r="28" spans="2:12" x14ac:dyDescent="0.25">
      <c r="B28" s="34" t="s">
        <v>7</v>
      </c>
      <c r="C28" s="35"/>
      <c r="D28" s="35"/>
      <c r="E28" s="36"/>
      <c r="F28" s="37">
        <f>SUM(F26:G27)</f>
        <v>1320</v>
      </c>
      <c r="G28" s="38"/>
      <c r="H28" s="7">
        <f>SUM(H26:H27)</f>
        <v>21120</v>
      </c>
      <c r="I28" s="7">
        <f>SUM(I26:I27)</f>
        <v>27</v>
      </c>
      <c r="J28" s="37">
        <f>SUM(J26:K27)</f>
        <v>17680</v>
      </c>
      <c r="K28" s="38"/>
      <c r="L28" s="7">
        <f>SUM(L26:L27)</f>
        <v>0</v>
      </c>
    </row>
    <row r="31" spans="2:12" x14ac:dyDescent="0.25">
      <c r="B31" s="59" t="s">
        <v>11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</row>
    <row r="32" spans="2:12" x14ac:dyDescent="0.25">
      <c r="B32" s="50" t="s">
        <v>39</v>
      </c>
      <c r="C32" s="51"/>
      <c r="D32" s="52">
        <v>16</v>
      </c>
      <c r="E32" s="53"/>
      <c r="F32" s="54" t="s">
        <v>37</v>
      </c>
      <c r="G32" s="55"/>
      <c r="H32" s="58" t="s">
        <v>38</v>
      </c>
      <c r="I32" s="58" t="s">
        <v>3</v>
      </c>
      <c r="J32" s="39" t="s">
        <v>9</v>
      </c>
      <c r="K32" s="40"/>
      <c r="L32" s="43" t="s">
        <v>15</v>
      </c>
    </row>
    <row r="33" spans="2:12" x14ac:dyDescent="0.25">
      <c r="B33" s="31" t="s">
        <v>0</v>
      </c>
      <c r="C33" s="46" t="s">
        <v>1</v>
      </c>
      <c r="D33" s="48" t="s">
        <v>12</v>
      </c>
      <c r="E33" s="49"/>
      <c r="F33" s="56"/>
      <c r="G33" s="57"/>
      <c r="H33" s="58"/>
      <c r="I33" s="58"/>
      <c r="J33" s="41"/>
      <c r="K33" s="42"/>
      <c r="L33" s="44"/>
    </row>
    <row r="34" spans="2:12" x14ac:dyDescent="0.25">
      <c r="B34" s="33"/>
      <c r="C34" s="47"/>
      <c r="D34" s="20" t="s">
        <v>13</v>
      </c>
      <c r="E34" s="20" t="s">
        <v>14</v>
      </c>
      <c r="F34" s="20" t="s">
        <v>13</v>
      </c>
      <c r="G34" s="20" t="s">
        <v>14</v>
      </c>
      <c r="H34" s="58"/>
      <c r="I34" s="58"/>
      <c r="J34" s="5" t="s">
        <v>13</v>
      </c>
      <c r="K34" s="5" t="s">
        <v>14</v>
      </c>
      <c r="L34" s="45"/>
    </row>
    <row r="35" spans="2:12" x14ac:dyDescent="0.25">
      <c r="B35" s="60" t="s">
        <v>25</v>
      </c>
      <c r="C35" s="21" t="s">
        <v>46</v>
      </c>
      <c r="D35" s="19">
        <v>13</v>
      </c>
      <c r="E35" s="19">
        <v>0</v>
      </c>
      <c r="F35" s="3">
        <v>461</v>
      </c>
      <c r="G35" s="3">
        <v>0</v>
      </c>
      <c r="H35" s="3">
        <f>SUM(F35:G35)*(D32)</f>
        <v>7376</v>
      </c>
      <c r="I35" s="4">
        <v>2</v>
      </c>
      <c r="J35" s="6">
        <f>F35*D35</f>
        <v>5993</v>
      </c>
      <c r="K35" s="6">
        <f>G35*E35</f>
        <v>0</v>
      </c>
      <c r="L35" s="4">
        <v>0</v>
      </c>
    </row>
    <row r="36" spans="2:12" x14ac:dyDescent="0.25">
      <c r="B36" s="61"/>
      <c r="C36" s="21" t="s">
        <v>47</v>
      </c>
      <c r="D36" s="19">
        <v>11</v>
      </c>
      <c r="E36" s="19">
        <v>0</v>
      </c>
      <c r="F36" s="3">
        <v>409</v>
      </c>
      <c r="G36" s="3">
        <v>0</v>
      </c>
      <c r="H36" s="3">
        <f>SUM(F36:G36)*(D32)</f>
        <v>6544</v>
      </c>
      <c r="I36" s="4">
        <v>2</v>
      </c>
      <c r="J36" s="6">
        <f>F36*D36</f>
        <v>4499</v>
      </c>
      <c r="K36" s="6">
        <f>G36*E36</f>
        <v>0</v>
      </c>
      <c r="L36" s="4">
        <v>0</v>
      </c>
    </row>
    <row r="37" spans="2:12" x14ac:dyDescent="0.25">
      <c r="B37" s="34" t="s">
        <v>7</v>
      </c>
      <c r="C37" s="35"/>
      <c r="D37" s="35"/>
      <c r="E37" s="36"/>
      <c r="F37" s="37">
        <f>SUM(F35:G36)</f>
        <v>870</v>
      </c>
      <c r="G37" s="38"/>
      <c r="H37" s="7">
        <f>SUM(H35:H36)</f>
        <v>13920</v>
      </c>
      <c r="I37" s="7">
        <f>SUM(I35:I36)</f>
        <v>4</v>
      </c>
      <c r="J37" s="37">
        <f>SUM(J35:K36)</f>
        <v>10492</v>
      </c>
      <c r="K37" s="38"/>
      <c r="L37" s="7">
        <f>SUM(L35:L36)</f>
        <v>0</v>
      </c>
    </row>
    <row r="40" spans="2:12" x14ac:dyDescent="0.25">
      <c r="B40" s="59" t="s">
        <v>11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</row>
    <row r="41" spans="2:12" x14ac:dyDescent="0.25">
      <c r="B41" s="50" t="s">
        <v>39</v>
      </c>
      <c r="C41" s="51"/>
      <c r="D41" s="52">
        <v>16</v>
      </c>
      <c r="E41" s="53"/>
      <c r="F41" s="54" t="s">
        <v>37</v>
      </c>
      <c r="G41" s="55"/>
      <c r="H41" s="58" t="s">
        <v>38</v>
      </c>
      <c r="I41" s="58" t="s">
        <v>3</v>
      </c>
      <c r="J41" s="39" t="s">
        <v>9</v>
      </c>
      <c r="K41" s="40"/>
      <c r="L41" s="43" t="s">
        <v>15</v>
      </c>
    </row>
    <row r="42" spans="2:12" x14ac:dyDescent="0.25">
      <c r="B42" s="31" t="s">
        <v>0</v>
      </c>
      <c r="C42" s="46" t="s">
        <v>1</v>
      </c>
      <c r="D42" s="48" t="s">
        <v>12</v>
      </c>
      <c r="E42" s="49"/>
      <c r="F42" s="56"/>
      <c r="G42" s="57"/>
      <c r="H42" s="58"/>
      <c r="I42" s="58"/>
      <c r="J42" s="41"/>
      <c r="K42" s="42"/>
      <c r="L42" s="44"/>
    </row>
    <row r="43" spans="2:12" x14ac:dyDescent="0.25">
      <c r="B43" s="33"/>
      <c r="C43" s="47"/>
      <c r="D43" s="20" t="s">
        <v>13</v>
      </c>
      <c r="E43" s="20" t="s">
        <v>14</v>
      </c>
      <c r="F43" s="20" t="s">
        <v>13</v>
      </c>
      <c r="G43" s="20" t="s">
        <v>14</v>
      </c>
      <c r="H43" s="58"/>
      <c r="I43" s="58"/>
      <c r="J43" s="5" t="s">
        <v>13</v>
      </c>
      <c r="K43" s="5" t="s">
        <v>14</v>
      </c>
      <c r="L43" s="45"/>
    </row>
    <row r="44" spans="2:12" x14ac:dyDescent="0.25">
      <c r="B44" s="31" t="s">
        <v>45</v>
      </c>
      <c r="C44" s="21" t="s">
        <v>5</v>
      </c>
      <c r="D44" s="19">
        <v>13</v>
      </c>
      <c r="E44" s="19">
        <v>9</v>
      </c>
      <c r="F44" s="3">
        <v>255</v>
      </c>
      <c r="G44" s="3">
        <v>77</v>
      </c>
      <c r="H44" s="3">
        <f>SUM(F44:G44)*(D41)</f>
        <v>5312</v>
      </c>
      <c r="I44" s="4">
        <v>14</v>
      </c>
      <c r="J44" s="6">
        <f>(F44*D44)-(L44)</f>
        <v>3095</v>
      </c>
      <c r="K44" s="6">
        <f>G44*E44</f>
        <v>693</v>
      </c>
      <c r="L44" s="4">
        <v>220</v>
      </c>
    </row>
    <row r="45" spans="2:12" ht="30" x14ac:dyDescent="0.25">
      <c r="B45" s="32"/>
      <c r="C45" s="21" t="s">
        <v>31</v>
      </c>
      <c r="D45" s="19">
        <v>13</v>
      </c>
      <c r="E45" s="19">
        <v>0</v>
      </c>
      <c r="F45" s="3">
        <v>168</v>
      </c>
      <c r="G45" s="3">
        <v>0</v>
      </c>
      <c r="H45" s="3">
        <f>SUM(F45:G45)*(D41)</f>
        <v>2688</v>
      </c>
      <c r="I45" s="4">
        <v>3</v>
      </c>
      <c r="J45" s="6">
        <f>(F45*D45)</f>
        <v>2184</v>
      </c>
      <c r="K45" s="6">
        <f>(G45*D45)</f>
        <v>0</v>
      </c>
      <c r="L45" s="4">
        <v>0</v>
      </c>
    </row>
    <row r="46" spans="2:12" ht="30" x14ac:dyDescent="0.25">
      <c r="B46" s="33"/>
      <c r="C46" s="21" t="s">
        <v>48</v>
      </c>
      <c r="D46" s="19">
        <v>14</v>
      </c>
      <c r="E46" s="19">
        <v>0</v>
      </c>
      <c r="F46" s="3">
        <v>159</v>
      </c>
      <c r="G46" s="3">
        <v>0</v>
      </c>
      <c r="H46" s="3">
        <f>SUM(F46:G46)*(D41)</f>
        <v>2544</v>
      </c>
      <c r="I46" s="4">
        <v>16</v>
      </c>
      <c r="J46" s="6">
        <f>F46*D46</f>
        <v>2226</v>
      </c>
      <c r="K46" s="6">
        <f>G46*E46</f>
        <v>0</v>
      </c>
      <c r="L46" s="4">
        <v>0</v>
      </c>
    </row>
    <row r="47" spans="2:12" x14ac:dyDescent="0.25">
      <c r="B47" s="34" t="s">
        <v>7</v>
      </c>
      <c r="C47" s="35"/>
      <c r="D47" s="35"/>
      <c r="E47" s="36"/>
      <c r="F47" s="37">
        <f>SUM(F44:G46)</f>
        <v>659</v>
      </c>
      <c r="G47" s="38"/>
      <c r="H47" s="22">
        <f>SUM(H44:H46)</f>
        <v>10544</v>
      </c>
      <c r="I47" s="7">
        <f>SUM(I44:I46)</f>
        <v>33</v>
      </c>
      <c r="J47" s="37">
        <f>SUM(J44:K46)</f>
        <v>8198</v>
      </c>
      <c r="K47" s="38"/>
      <c r="L47" s="7">
        <f>SUM(L44:L46)</f>
        <v>220</v>
      </c>
    </row>
    <row r="50" spans="2:12" x14ac:dyDescent="0.25">
      <c r="B50" s="59" t="s">
        <v>11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</row>
    <row r="51" spans="2:12" x14ac:dyDescent="0.25">
      <c r="B51" s="50" t="s">
        <v>39</v>
      </c>
      <c r="C51" s="51"/>
      <c r="D51" s="52">
        <v>16</v>
      </c>
      <c r="E51" s="53"/>
      <c r="F51" s="54" t="s">
        <v>37</v>
      </c>
      <c r="G51" s="55"/>
      <c r="H51" s="58" t="s">
        <v>38</v>
      </c>
      <c r="I51" s="58" t="s">
        <v>3</v>
      </c>
      <c r="J51" s="39" t="s">
        <v>9</v>
      </c>
      <c r="K51" s="40"/>
      <c r="L51" s="43" t="s">
        <v>15</v>
      </c>
    </row>
    <row r="52" spans="2:12" x14ac:dyDescent="0.25">
      <c r="B52" s="31" t="s">
        <v>0</v>
      </c>
      <c r="C52" s="46" t="s">
        <v>1</v>
      </c>
      <c r="D52" s="48" t="s">
        <v>12</v>
      </c>
      <c r="E52" s="49"/>
      <c r="F52" s="56"/>
      <c r="G52" s="57"/>
      <c r="H52" s="58"/>
      <c r="I52" s="58"/>
      <c r="J52" s="41"/>
      <c r="K52" s="42"/>
      <c r="L52" s="44"/>
    </row>
    <row r="53" spans="2:12" x14ac:dyDescent="0.25">
      <c r="B53" s="33"/>
      <c r="C53" s="47"/>
      <c r="D53" s="20" t="s">
        <v>13</v>
      </c>
      <c r="E53" s="20" t="s">
        <v>14</v>
      </c>
      <c r="F53" s="20" t="s">
        <v>13</v>
      </c>
      <c r="G53" s="20" t="s">
        <v>14</v>
      </c>
      <c r="H53" s="58"/>
      <c r="I53" s="58"/>
      <c r="J53" s="5" t="s">
        <v>13</v>
      </c>
      <c r="K53" s="5" t="s">
        <v>14</v>
      </c>
      <c r="L53" s="45"/>
    </row>
    <row r="54" spans="2:12" x14ac:dyDescent="0.25">
      <c r="B54" s="31" t="s">
        <v>49</v>
      </c>
      <c r="C54" s="21" t="s">
        <v>5</v>
      </c>
      <c r="D54" s="19">
        <v>14</v>
      </c>
      <c r="E54" s="19">
        <v>13</v>
      </c>
      <c r="F54" s="3">
        <v>316</v>
      </c>
      <c r="G54" s="3">
        <v>79</v>
      </c>
      <c r="H54" s="3">
        <f>SUM(F54:G54)*(D51)</f>
        <v>6320</v>
      </c>
      <c r="I54" s="4">
        <v>4</v>
      </c>
      <c r="J54" s="6">
        <f>(F54*D54)</f>
        <v>4424</v>
      </c>
      <c r="K54" s="6">
        <f>G54*E54</f>
        <v>1027</v>
      </c>
      <c r="L54" s="4">
        <v>0</v>
      </c>
    </row>
    <row r="55" spans="2:12" ht="30" x14ac:dyDescent="0.25">
      <c r="B55" s="32"/>
      <c r="C55" s="21" t="s">
        <v>34</v>
      </c>
      <c r="D55" s="19">
        <v>14</v>
      </c>
      <c r="E55" s="19">
        <v>0</v>
      </c>
      <c r="F55" s="3">
        <v>9</v>
      </c>
      <c r="G55" s="3">
        <v>0</v>
      </c>
      <c r="H55" s="3">
        <f>SUM(F55:G55)*D51</f>
        <v>144</v>
      </c>
      <c r="I55" s="4">
        <v>0</v>
      </c>
      <c r="J55" s="6">
        <f>(F55*D55)</f>
        <v>126</v>
      </c>
      <c r="K55" s="6">
        <f>(G55*E55)</f>
        <v>0</v>
      </c>
      <c r="L55" s="4">
        <v>0</v>
      </c>
    </row>
    <row r="56" spans="2:12" ht="30" x14ac:dyDescent="0.25">
      <c r="B56" s="32"/>
      <c r="C56" s="21" t="s">
        <v>50</v>
      </c>
      <c r="D56" s="19">
        <v>14</v>
      </c>
      <c r="E56" s="19">
        <v>14</v>
      </c>
      <c r="F56" s="3">
        <v>331</v>
      </c>
      <c r="G56" s="3">
        <v>278</v>
      </c>
      <c r="H56" s="3">
        <f>SUM(F56:G56)*(D51)</f>
        <v>9744</v>
      </c>
      <c r="I56" s="4">
        <v>9</v>
      </c>
      <c r="J56" s="6">
        <f>(F56*D56)</f>
        <v>4634</v>
      </c>
      <c r="K56" s="6">
        <f>(G56*D56)</f>
        <v>3892</v>
      </c>
      <c r="L56" s="4">
        <v>0</v>
      </c>
    </row>
    <row r="57" spans="2:12" x14ac:dyDescent="0.25">
      <c r="B57" s="33"/>
      <c r="C57" s="21" t="s">
        <v>36</v>
      </c>
      <c r="D57" s="19">
        <v>14</v>
      </c>
      <c r="E57" s="19">
        <v>14</v>
      </c>
      <c r="F57" s="3">
        <v>91</v>
      </c>
      <c r="G57" s="3">
        <v>28</v>
      </c>
      <c r="H57" s="3">
        <f>SUM(F57:G57)*(D51)</f>
        <v>1904</v>
      </c>
      <c r="I57" s="4">
        <v>0</v>
      </c>
      <c r="J57" s="6">
        <f>(F57*D57)-(L57)</f>
        <v>1257</v>
      </c>
      <c r="K57" s="6">
        <f>G57*E57</f>
        <v>392</v>
      </c>
      <c r="L57" s="4">
        <v>17</v>
      </c>
    </row>
    <row r="58" spans="2:12" x14ac:dyDescent="0.25">
      <c r="B58" s="34" t="s">
        <v>7</v>
      </c>
      <c r="C58" s="35"/>
      <c r="D58" s="35"/>
      <c r="E58" s="36"/>
      <c r="F58" s="37">
        <f>SUM(F54:G57)</f>
        <v>1132</v>
      </c>
      <c r="G58" s="38"/>
      <c r="H58" s="22">
        <f>SUM(H54:H57)</f>
        <v>18112</v>
      </c>
      <c r="I58" s="7">
        <f>SUM(I54:I57)</f>
        <v>13</v>
      </c>
      <c r="J58" s="37">
        <f>SUM(J54:K57)</f>
        <v>15752</v>
      </c>
      <c r="K58" s="38"/>
      <c r="L58" s="7">
        <f>SUM(L54:L57)</f>
        <v>17</v>
      </c>
    </row>
  </sheetData>
  <mergeCells count="91">
    <mergeCell ref="F9:G9"/>
    <mergeCell ref="F8:G8"/>
    <mergeCell ref="J8:K8"/>
    <mergeCell ref="B8:E8"/>
    <mergeCell ref="B11:L11"/>
    <mergeCell ref="J12:K13"/>
    <mergeCell ref="L12:L14"/>
    <mergeCell ref="B13:B14"/>
    <mergeCell ref="C13:C14"/>
    <mergeCell ref="D13:E13"/>
    <mergeCell ref="B12:C12"/>
    <mergeCell ref="D12:E12"/>
    <mergeCell ref="F12:G13"/>
    <mergeCell ref="H12:H14"/>
    <mergeCell ref="I12:I14"/>
    <mergeCell ref="B2:L2"/>
    <mergeCell ref="D4:E4"/>
    <mergeCell ref="C4:C5"/>
    <mergeCell ref="B4:B5"/>
    <mergeCell ref="B3:C3"/>
    <mergeCell ref="D3:E3"/>
    <mergeCell ref="H3:H5"/>
    <mergeCell ref="I3:I5"/>
    <mergeCell ref="J3:K4"/>
    <mergeCell ref="L3:L5"/>
    <mergeCell ref="F3:G4"/>
    <mergeCell ref="B6:B7"/>
    <mergeCell ref="B22:L22"/>
    <mergeCell ref="B23:C23"/>
    <mergeCell ref="D23:E23"/>
    <mergeCell ref="F23:G24"/>
    <mergeCell ref="H23:H25"/>
    <mergeCell ref="I23:I25"/>
    <mergeCell ref="J23:K24"/>
    <mergeCell ref="L23:L25"/>
    <mergeCell ref="B24:B25"/>
    <mergeCell ref="C24:C25"/>
    <mergeCell ref="D24:E24"/>
    <mergeCell ref="B19:E19"/>
    <mergeCell ref="F19:G19"/>
    <mergeCell ref="J19:K19"/>
    <mergeCell ref="B15:B18"/>
    <mergeCell ref="B26:B27"/>
    <mergeCell ref="B28:E28"/>
    <mergeCell ref="F28:G28"/>
    <mergeCell ref="J28:K28"/>
    <mergeCell ref="B31:L31"/>
    <mergeCell ref="L32:L34"/>
    <mergeCell ref="B33:B34"/>
    <mergeCell ref="C33:C34"/>
    <mergeCell ref="D33:E33"/>
    <mergeCell ref="B32:C32"/>
    <mergeCell ref="D32:E32"/>
    <mergeCell ref="F32:G33"/>
    <mergeCell ref="H32:H34"/>
    <mergeCell ref="I32:I34"/>
    <mergeCell ref="B35:B36"/>
    <mergeCell ref="B37:E37"/>
    <mergeCell ref="F37:G37"/>
    <mergeCell ref="J37:K37"/>
    <mergeCell ref="J32:K33"/>
    <mergeCell ref="B40:L40"/>
    <mergeCell ref="B41:C41"/>
    <mergeCell ref="D41:E41"/>
    <mergeCell ref="F41:G42"/>
    <mergeCell ref="H41:H43"/>
    <mergeCell ref="I41:I43"/>
    <mergeCell ref="J41:K42"/>
    <mergeCell ref="L41:L43"/>
    <mergeCell ref="B42:B43"/>
    <mergeCell ref="C42:C43"/>
    <mergeCell ref="D42:E42"/>
    <mergeCell ref="B44:B46"/>
    <mergeCell ref="B47:E47"/>
    <mergeCell ref="F47:G47"/>
    <mergeCell ref="J47:K47"/>
    <mergeCell ref="B50:L50"/>
    <mergeCell ref="L51:L53"/>
    <mergeCell ref="B52:B53"/>
    <mergeCell ref="C52:C53"/>
    <mergeCell ref="D52:E52"/>
    <mergeCell ref="B51:C51"/>
    <mergeCell ref="D51:E51"/>
    <mergeCell ref="F51:G52"/>
    <mergeCell ref="H51:H53"/>
    <mergeCell ref="I51:I53"/>
    <mergeCell ref="B54:B57"/>
    <mergeCell ref="B58:E58"/>
    <mergeCell ref="F58:G58"/>
    <mergeCell ref="J58:K58"/>
    <mergeCell ref="J51:K5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B2:AG40"/>
  <sheetViews>
    <sheetView tabSelected="1" topLeftCell="A28" zoomScale="60" zoomScaleNormal="60" workbookViewId="0">
      <selection activeCell="B35" sqref="B35:H40"/>
    </sheetView>
  </sheetViews>
  <sheetFormatPr baseColWidth="10" defaultRowHeight="15" x14ac:dyDescent="0.25"/>
  <cols>
    <col min="2" max="2" width="30.28515625" customWidth="1"/>
    <col min="3" max="3" width="22.5703125" customWidth="1"/>
    <col min="4" max="4" width="14" customWidth="1"/>
    <col min="5" max="5" width="17.7109375" customWidth="1"/>
    <col min="6" max="6" width="19.5703125" customWidth="1"/>
    <col min="7" max="7" width="22.28515625" customWidth="1"/>
    <col min="8" max="8" width="20.42578125" customWidth="1"/>
    <col min="24" max="24" width="15.42578125" customWidth="1"/>
    <col min="27" max="27" width="22.5703125" bestFit="1" customWidth="1"/>
    <col min="28" max="28" width="25.85546875" customWidth="1"/>
    <col min="29" max="29" width="13.42578125" customWidth="1"/>
    <col min="30" max="30" width="15.85546875" customWidth="1"/>
    <col min="31" max="32" width="14.42578125" customWidth="1"/>
    <col min="33" max="33" width="11.85546875" customWidth="1"/>
  </cols>
  <sheetData>
    <row r="2" spans="2:33" ht="82.5" customHeight="1" x14ac:dyDescent="0.25">
      <c r="B2" s="2" t="s">
        <v>16</v>
      </c>
      <c r="C2" s="2" t="s">
        <v>17</v>
      </c>
      <c r="D2" s="8" t="s">
        <v>8</v>
      </c>
      <c r="E2" s="8" t="s">
        <v>9</v>
      </c>
      <c r="F2" s="9" t="s">
        <v>10</v>
      </c>
      <c r="G2" s="2" t="s">
        <v>2</v>
      </c>
      <c r="H2" s="2" t="s">
        <v>18</v>
      </c>
      <c r="J2" s="65" t="s">
        <v>41</v>
      </c>
      <c r="K2" s="65"/>
      <c r="L2" s="65"/>
      <c r="M2" s="65"/>
      <c r="O2" s="65" t="s">
        <v>40</v>
      </c>
      <c r="P2" s="65"/>
      <c r="Q2" s="65"/>
      <c r="R2" s="65"/>
    </row>
    <row r="3" spans="2:33" ht="30" customHeight="1" x14ac:dyDescent="0.25">
      <c r="B3" s="60" t="s">
        <v>19</v>
      </c>
      <c r="C3" s="12" t="s">
        <v>19</v>
      </c>
      <c r="D3" s="24" t="s">
        <v>57</v>
      </c>
      <c r="E3" s="14">
        <v>10500</v>
      </c>
      <c r="F3" s="13">
        <v>0</v>
      </c>
      <c r="G3" s="13">
        <v>0</v>
      </c>
      <c r="H3" s="13">
        <v>23</v>
      </c>
      <c r="J3" s="16">
        <v>1050</v>
      </c>
      <c r="K3">
        <v>10</v>
      </c>
      <c r="L3">
        <f>J3*K3</f>
        <v>10500</v>
      </c>
      <c r="M3" s="64">
        <f>L3+L4</f>
        <v>13300</v>
      </c>
      <c r="O3" s="16">
        <v>1050</v>
      </c>
      <c r="P3">
        <v>10</v>
      </c>
      <c r="Q3">
        <f>O3*P3</f>
        <v>10500</v>
      </c>
      <c r="R3" s="64">
        <f>Q3+Q4</f>
        <v>13300</v>
      </c>
    </row>
    <row r="4" spans="2:33" ht="30" x14ac:dyDescent="0.25">
      <c r="B4" s="61"/>
      <c r="C4" s="12" t="s">
        <v>6</v>
      </c>
      <c r="D4" s="24" t="s">
        <v>58</v>
      </c>
      <c r="E4" s="14">
        <v>2800</v>
      </c>
      <c r="F4" s="13">
        <v>0</v>
      </c>
      <c r="G4" s="13">
        <v>0</v>
      </c>
      <c r="H4" s="13">
        <v>5</v>
      </c>
      <c r="J4">
        <v>280</v>
      </c>
      <c r="K4">
        <v>10</v>
      </c>
      <c r="L4">
        <f>J4*K4</f>
        <v>2800</v>
      </c>
      <c r="M4" s="64"/>
      <c r="O4">
        <v>280</v>
      </c>
      <c r="P4">
        <v>10</v>
      </c>
      <c r="Q4">
        <f>O4*P4</f>
        <v>2800</v>
      </c>
      <c r="R4" s="64"/>
    </row>
    <row r="5" spans="2:33" x14ac:dyDescent="0.25">
      <c r="B5" s="50" t="s">
        <v>29</v>
      </c>
      <c r="C5" s="51"/>
      <c r="D5" s="14">
        <v>13300</v>
      </c>
      <c r="E5" s="14">
        <f>SUM(E3:E4)</f>
        <v>13300</v>
      </c>
      <c r="F5" s="13">
        <f t="shared" ref="F5:H5" si="0">SUM(F3:F4)</f>
        <v>0</v>
      </c>
      <c r="G5" s="13">
        <f t="shared" si="0"/>
        <v>0</v>
      </c>
      <c r="H5" s="13">
        <f t="shared" si="0"/>
        <v>28</v>
      </c>
      <c r="M5" s="64"/>
      <c r="R5" s="64"/>
    </row>
    <row r="6" spans="2:33" x14ac:dyDescent="0.25">
      <c r="B6" s="11"/>
      <c r="C6" s="11"/>
      <c r="D6" s="10"/>
      <c r="E6" s="10"/>
      <c r="F6" s="10"/>
      <c r="G6" s="10"/>
      <c r="H6" s="10"/>
      <c r="M6" s="64"/>
      <c r="R6" s="64"/>
    </row>
    <row r="7" spans="2:33" x14ac:dyDescent="0.25">
      <c r="J7" s="23"/>
      <c r="K7" s="23"/>
      <c r="L7" s="23"/>
      <c r="M7" s="23"/>
      <c r="O7" s="23"/>
      <c r="P7" s="23"/>
      <c r="Q7" s="23"/>
      <c r="R7" s="23"/>
    </row>
    <row r="8" spans="2:33" ht="83.45" customHeight="1" x14ac:dyDescent="0.25">
      <c r="B8" s="2" t="s">
        <v>16</v>
      </c>
      <c r="C8" s="2" t="s">
        <v>17</v>
      </c>
      <c r="D8" s="8" t="s">
        <v>8</v>
      </c>
      <c r="E8" s="8" t="s">
        <v>9</v>
      </c>
      <c r="F8" s="9" t="s">
        <v>10</v>
      </c>
      <c r="G8" s="2" t="s">
        <v>2</v>
      </c>
      <c r="H8" s="2" t="s">
        <v>18</v>
      </c>
      <c r="J8" s="65" t="s">
        <v>41</v>
      </c>
      <c r="K8" s="65"/>
      <c r="L8" s="65"/>
      <c r="M8" s="65"/>
      <c r="O8" s="65" t="s">
        <v>40</v>
      </c>
      <c r="P8" s="65"/>
      <c r="Q8" s="65"/>
      <c r="R8" s="65"/>
      <c r="AA8" s="25" t="s">
        <v>16</v>
      </c>
      <c r="AB8" s="25" t="s">
        <v>17</v>
      </c>
      <c r="AC8" s="8" t="s">
        <v>8</v>
      </c>
      <c r="AD8" s="8" t="s">
        <v>9</v>
      </c>
      <c r="AE8" s="9" t="s">
        <v>10</v>
      </c>
      <c r="AF8" s="25" t="s">
        <v>2</v>
      </c>
      <c r="AG8" s="25" t="s">
        <v>18</v>
      </c>
    </row>
    <row r="9" spans="2:33" ht="30" x14ac:dyDescent="0.25">
      <c r="B9" s="60" t="s">
        <v>20</v>
      </c>
      <c r="C9" s="12" t="s">
        <v>20</v>
      </c>
      <c r="D9" s="24" t="s">
        <v>59</v>
      </c>
      <c r="E9" s="14">
        <v>7359</v>
      </c>
      <c r="F9" s="13">
        <v>0</v>
      </c>
      <c r="G9" s="13">
        <v>0</v>
      </c>
      <c r="H9" s="13">
        <v>456</v>
      </c>
      <c r="J9">
        <v>772</v>
      </c>
      <c r="K9">
        <v>10</v>
      </c>
      <c r="L9">
        <f>+J9*K9</f>
        <v>7720</v>
      </c>
      <c r="M9" s="64">
        <f>L9+L10+L11+L12</f>
        <v>13870</v>
      </c>
      <c r="O9">
        <v>772</v>
      </c>
      <c r="P9">
        <v>9</v>
      </c>
      <c r="Q9">
        <f>(O9*P9)+(411)</f>
        <v>7359</v>
      </c>
      <c r="R9" s="64">
        <f>Q9+Q10+Q11+Q12</f>
        <v>12373</v>
      </c>
      <c r="AA9" s="31" t="s">
        <v>20</v>
      </c>
      <c r="AB9" s="12" t="s">
        <v>20</v>
      </c>
      <c r="AC9" s="24" t="s">
        <v>52</v>
      </c>
      <c r="AD9" s="14">
        <v>613</v>
      </c>
      <c r="AE9" s="13">
        <v>0</v>
      </c>
      <c r="AF9" s="13">
        <v>0</v>
      </c>
      <c r="AG9" s="13">
        <v>0</v>
      </c>
    </row>
    <row r="10" spans="2:33" ht="30" x14ac:dyDescent="0.25">
      <c r="B10" s="63"/>
      <c r="C10" s="12" t="s">
        <v>21</v>
      </c>
      <c r="D10" s="24" t="s">
        <v>60</v>
      </c>
      <c r="E10" s="14">
        <v>760</v>
      </c>
      <c r="F10" s="13">
        <v>0</v>
      </c>
      <c r="G10" s="13">
        <v>90</v>
      </c>
      <c r="H10" s="13">
        <v>5</v>
      </c>
      <c r="J10">
        <v>95</v>
      </c>
      <c r="K10">
        <v>10</v>
      </c>
      <c r="L10">
        <f t="shared" ref="L10:L38" si="1">J10*K10</f>
        <v>950</v>
      </c>
      <c r="M10" s="64"/>
      <c r="O10">
        <v>95</v>
      </c>
      <c r="P10">
        <v>8</v>
      </c>
      <c r="Q10">
        <f t="shared" ref="Q10:Q12" si="2">O10*P10</f>
        <v>760</v>
      </c>
      <c r="R10" s="64"/>
      <c r="AA10" s="32"/>
      <c r="AB10" s="12" t="s">
        <v>21</v>
      </c>
      <c r="AC10" s="24" t="s">
        <v>53</v>
      </c>
      <c r="AD10" s="14">
        <v>7</v>
      </c>
      <c r="AE10" s="13">
        <v>0</v>
      </c>
      <c r="AF10" s="13">
        <v>0</v>
      </c>
      <c r="AG10" s="13">
        <v>0</v>
      </c>
    </row>
    <row r="11" spans="2:33" ht="30" x14ac:dyDescent="0.25">
      <c r="B11" s="63"/>
      <c r="C11" s="12" t="s">
        <v>22</v>
      </c>
      <c r="D11" s="24" t="s">
        <v>61</v>
      </c>
      <c r="E11" s="14">
        <v>846</v>
      </c>
      <c r="F11" s="13">
        <v>0</v>
      </c>
      <c r="G11" s="13">
        <v>0</v>
      </c>
      <c r="H11" s="13">
        <v>16</v>
      </c>
      <c r="J11">
        <v>94</v>
      </c>
      <c r="K11">
        <v>10</v>
      </c>
      <c r="L11">
        <f t="shared" si="1"/>
        <v>940</v>
      </c>
      <c r="M11" s="64"/>
      <c r="O11">
        <v>94</v>
      </c>
      <c r="P11">
        <v>9</v>
      </c>
      <c r="Q11">
        <f t="shared" si="2"/>
        <v>846</v>
      </c>
      <c r="R11" s="64"/>
      <c r="AA11" s="32"/>
      <c r="AB11" s="12" t="s">
        <v>22</v>
      </c>
      <c r="AC11" s="24" t="s">
        <v>51</v>
      </c>
      <c r="AD11" s="14">
        <v>0</v>
      </c>
      <c r="AE11" s="13">
        <v>0</v>
      </c>
      <c r="AF11" s="13">
        <v>0</v>
      </c>
      <c r="AG11" s="13">
        <v>0</v>
      </c>
    </row>
    <row r="12" spans="2:33" ht="30" x14ac:dyDescent="0.25">
      <c r="B12" s="61"/>
      <c r="C12" s="12" t="s">
        <v>23</v>
      </c>
      <c r="D12" s="24" t="s">
        <v>62</v>
      </c>
      <c r="E12" s="14">
        <v>3408</v>
      </c>
      <c r="F12" s="13">
        <v>0</v>
      </c>
      <c r="G12" s="13">
        <v>20</v>
      </c>
      <c r="H12" s="13">
        <v>13</v>
      </c>
      <c r="J12">
        <v>426</v>
      </c>
      <c r="K12">
        <v>10</v>
      </c>
      <c r="L12">
        <f>+J12*K12</f>
        <v>4260</v>
      </c>
      <c r="M12" s="64"/>
      <c r="O12">
        <v>426</v>
      </c>
      <c r="P12">
        <v>8</v>
      </c>
      <c r="Q12">
        <f t="shared" si="2"/>
        <v>3408</v>
      </c>
      <c r="R12" s="64"/>
      <c r="AA12" s="33"/>
      <c r="AB12" s="12" t="s">
        <v>23</v>
      </c>
      <c r="AC12" s="24" t="s">
        <v>51</v>
      </c>
      <c r="AD12" s="14">
        <v>0</v>
      </c>
      <c r="AE12" s="13">
        <v>0</v>
      </c>
      <c r="AF12" s="13">
        <v>0</v>
      </c>
      <c r="AG12" s="13">
        <v>0</v>
      </c>
    </row>
    <row r="13" spans="2:33" x14ac:dyDescent="0.25">
      <c r="B13" s="50" t="s">
        <v>29</v>
      </c>
      <c r="C13" s="51"/>
      <c r="D13" s="14">
        <v>13870</v>
      </c>
      <c r="E13" s="14">
        <f t="shared" ref="E13:H13" si="3">SUM(E9:E12)</f>
        <v>12373</v>
      </c>
      <c r="F13" s="14">
        <f t="shared" si="3"/>
        <v>0</v>
      </c>
      <c r="G13" s="14">
        <f t="shared" si="3"/>
        <v>110</v>
      </c>
      <c r="H13" s="14">
        <f t="shared" si="3"/>
        <v>490</v>
      </c>
      <c r="M13" s="17"/>
      <c r="R13" s="17"/>
      <c r="AA13" s="50" t="s">
        <v>29</v>
      </c>
      <c r="AB13" s="51"/>
      <c r="AC13" s="14">
        <v>620</v>
      </c>
      <c r="AD13" s="14">
        <f t="shared" ref="AD13:AG13" si="4">SUM(AD9:AD12)</f>
        <v>620</v>
      </c>
      <c r="AE13" s="14">
        <f t="shared" si="4"/>
        <v>0</v>
      </c>
      <c r="AF13" s="14">
        <f t="shared" si="4"/>
        <v>0</v>
      </c>
      <c r="AG13" s="14">
        <f t="shared" si="4"/>
        <v>0</v>
      </c>
    </row>
    <row r="14" spans="2:33" x14ac:dyDescent="0.25">
      <c r="M14" s="17"/>
      <c r="R14" s="17"/>
    </row>
    <row r="15" spans="2:33" x14ac:dyDescent="0.25">
      <c r="M15" s="17"/>
      <c r="R15" s="17"/>
    </row>
    <row r="16" spans="2:33" ht="85.5" customHeight="1" x14ac:dyDescent="0.25">
      <c r="B16" s="2" t="s">
        <v>16</v>
      </c>
      <c r="C16" s="2" t="s">
        <v>17</v>
      </c>
      <c r="D16" s="8" t="s">
        <v>8</v>
      </c>
      <c r="E16" s="8" t="s">
        <v>9</v>
      </c>
      <c r="F16" s="9" t="s">
        <v>10</v>
      </c>
      <c r="G16" s="2" t="s">
        <v>2</v>
      </c>
      <c r="H16" s="2" t="s">
        <v>18</v>
      </c>
      <c r="J16" s="65" t="s">
        <v>41</v>
      </c>
      <c r="K16" s="65"/>
      <c r="L16" s="65"/>
      <c r="M16" s="65"/>
      <c r="O16" s="65" t="s">
        <v>40</v>
      </c>
      <c r="P16" s="65"/>
      <c r="Q16" s="65"/>
      <c r="R16" s="65"/>
    </row>
    <row r="17" spans="2:18" ht="30" x14ac:dyDescent="0.25">
      <c r="B17" s="60" t="s">
        <v>24</v>
      </c>
      <c r="C17" s="12" t="s">
        <v>24</v>
      </c>
      <c r="D17" s="24" t="s">
        <v>63</v>
      </c>
      <c r="E17" s="14">
        <v>8000</v>
      </c>
      <c r="F17" s="13">
        <v>0</v>
      </c>
      <c r="G17" s="13">
        <v>0</v>
      </c>
      <c r="H17" s="13">
        <v>34</v>
      </c>
      <c r="J17">
        <v>800</v>
      </c>
      <c r="K17">
        <v>10</v>
      </c>
      <c r="L17">
        <f t="shared" si="1"/>
        <v>8000</v>
      </c>
      <c r="M17" s="64">
        <f>L17+L18</f>
        <v>13200</v>
      </c>
      <c r="O17">
        <v>800</v>
      </c>
      <c r="P17">
        <v>10</v>
      </c>
      <c r="Q17">
        <f t="shared" ref="Q17:Q18" si="5">O17*P17</f>
        <v>8000</v>
      </c>
      <c r="R17" s="64">
        <f>Q17+Q18</f>
        <v>12680</v>
      </c>
    </row>
    <row r="18" spans="2:18" ht="45" x14ac:dyDescent="0.25">
      <c r="B18" s="61"/>
      <c r="C18" s="12" t="s">
        <v>28</v>
      </c>
      <c r="D18" s="24" t="s">
        <v>64</v>
      </c>
      <c r="E18" s="14">
        <v>4680</v>
      </c>
      <c r="F18" s="13">
        <v>0</v>
      </c>
      <c r="G18" s="13">
        <v>0</v>
      </c>
      <c r="H18" s="13">
        <v>28</v>
      </c>
      <c r="J18">
        <v>520</v>
      </c>
      <c r="K18">
        <v>10</v>
      </c>
      <c r="L18">
        <f t="shared" si="1"/>
        <v>5200</v>
      </c>
      <c r="M18" s="64"/>
      <c r="O18">
        <v>520</v>
      </c>
      <c r="P18">
        <v>9</v>
      </c>
      <c r="Q18">
        <f t="shared" si="5"/>
        <v>4680</v>
      </c>
      <c r="R18" s="64"/>
    </row>
    <row r="19" spans="2:18" x14ac:dyDescent="0.25">
      <c r="B19" s="50" t="s">
        <v>29</v>
      </c>
      <c r="C19" s="51"/>
      <c r="D19" s="14">
        <v>13200</v>
      </c>
      <c r="E19" s="14">
        <f t="shared" ref="E19:H19" si="6">SUM(E17:E18)</f>
        <v>12680</v>
      </c>
      <c r="F19" s="14">
        <f t="shared" si="6"/>
        <v>0</v>
      </c>
      <c r="G19" s="14">
        <f t="shared" si="6"/>
        <v>0</v>
      </c>
      <c r="H19" s="14">
        <f t="shared" si="6"/>
        <v>62</v>
      </c>
      <c r="M19" s="64"/>
      <c r="R19" s="64"/>
    </row>
    <row r="20" spans="2:18" x14ac:dyDescent="0.25">
      <c r="M20" s="64"/>
      <c r="R20" s="64"/>
    </row>
    <row r="21" spans="2:18" x14ac:dyDescent="0.25">
      <c r="M21" s="17"/>
      <c r="R21" s="17"/>
    </row>
    <row r="22" spans="2:18" ht="83.25" customHeight="1" x14ac:dyDescent="0.25">
      <c r="B22" s="2" t="s">
        <v>16</v>
      </c>
      <c r="C22" s="2" t="s">
        <v>17</v>
      </c>
      <c r="D22" s="8" t="s">
        <v>8</v>
      </c>
      <c r="E22" s="8" t="s">
        <v>9</v>
      </c>
      <c r="F22" s="9" t="s">
        <v>10</v>
      </c>
      <c r="G22" s="2" t="s">
        <v>2</v>
      </c>
      <c r="H22" s="2" t="s">
        <v>18</v>
      </c>
      <c r="J22" s="65" t="s">
        <v>41</v>
      </c>
      <c r="K22" s="65"/>
      <c r="L22" s="65"/>
      <c r="M22" s="65"/>
      <c r="O22" s="65" t="s">
        <v>40</v>
      </c>
      <c r="P22" s="65"/>
      <c r="Q22" s="65"/>
      <c r="R22" s="65"/>
    </row>
    <row r="23" spans="2:18" ht="45" x14ac:dyDescent="0.25">
      <c r="B23" s="60" t="s">
        <v>25</v>
      </c>
      <c r="C23" s="12" t="s">
        <v>26</v>
      </c>
      <c r="D23" s="24" t="s">
        <v>65</v>
      </c>
      <c r="E23" s="14">
        <v>3227</v>
      </c>
      <c r="F23" s="13">
        <v>0</v>
      </c>
      <c r="G23" s="13">
        <v>0</v>
      </c>
      <c r="H23" s="13">
        <v>5</v>
      </c>
      <c r="J23">
        <v>461</v>
      </c>
      <c r="K23">
        <v>10</v>
      </c>
      <c r="L23">
        <f t="shared" si="1"/>
        <v>4610</v>
      </c>
      <c r="M23" s="64">
        <f t="shared" ref="M23" si="7">L23+L24</f>
        <v>8700</v>
      </c>
      <c r="O23">
        <v>461</v>
      </c>
      <c r="P23">
        <v>7</v>
      </c>
      <c r="Q23">
        <f>(+O23*P23)</f>
        <v>3227</v>
      </c>
      <c r="R23" s="64">
        <f t="shared" ref="R23" si="8">Q23+Q24</f>
        <v>6499</v>
      </c>
    </row>
    <row r="24" spans="2:18" ht="45" x14ac:dyDescent="0.25">
      <c r="B24" s="61"/>
      <c r="C24" s="12" t="s">
        <v>27</v>
      </c>
      <c r="D24" s="24" t="s">
        <v>66</v>
      </c>
      <c r="E24" s="14">
        <v>3272</v>
      </c>
      <c r="F24" s="13">
        <v>0</v>
      </c>
      <c r="G24" s="13">
        <v>0</v>
      </c>
      <c r="H24" s="13">
        <v>3</v>
      </c>
      <c r="J24">
        <v>409</v>
      </c>
      <c r="K24">
        <v>10</v>
      </c>
      <c r="L24">
        <f t="shared" si="1"/>
        <v>4090</v>
      </c>
      <c r="M24" s="64"/>
      <c r="O24">
        <v>409</v>
      </c>
      <c r="P24">
        <v>8</v>
      </c>
      <c r="Q24">
        <f>+O24*P24</f>
        <v>3272</v>
      </c>
      <c r="R24" s="64"/>
    </row>
    <row r="25" spans="2:18" x14ac:dyDescent="0.25">
      <c r="B25" s="50" t="s">
        <v>29</v>
      </c>
      <c r="C25" s="51"/>
      <c r="D25" s="14">
        <v>8700</v>
      </c>
      <c r="E25" s="14">
        <f>SUM(E23:E24)</f>
        <v>6499</v>
      </c>
      <c r="F25" s="14">
        <f t="shared" ref="F25:H25" si="9">SUM(F23:F24)</f>
        <v>0</v>
      </c>
      <c r="G25" s="14">
        <f t="shared" si="9"/>
        <v>0</v>
      </c>
      <c r="H25" s="14">
        <f t="shared" si="9"/>
        <v>8</v>
      </c>
    </row>
    <row r="28" spans="2:18" ht="81" customHeight="1" x14ac:dyDescent="0.25">
      <c r="B28" s="2" t="s">
        <v>16</v>
      </c>
      <c r="C28" s="2" t="s">
        <v>17</v>
      </c>
      <c r="D28" s="8" t="s">
        <v>8</v>
      </c>
      <c r="E28" s="8" t="s">
        <v>9</v>
      </c>
      <c r="F28" s="9" t="s">
        <v>10</v>
      </c>
      <c r="G28" s="2" t="s">
        <v>2</v>
      </c>
      <c r="H28" s="2" t="s">
        <v>18</v>
      </c>
      <c r="J28" s="65" t="s">
        <v>41</v>
      </c>
      <c r="K28" s="65"/>
      <c r="L28" s="65"/>
      <c r="M28" s="65"/>
      <c r="O28" s="65" t="s">
        <v>40</v>
      </c>
      <c r="P28" s="65"/>
      <c r="Q28" s="65"/>
      <c r="R28" s="65"/>
    </row>
    <row r="29" spans="2:18" ht="27.75" customHeight="1" x14ac:dyDescent="0.25">
      <c r="B29" s="60" t="s">
        <v>30</v>
      </c>
      <c r="C29" s="12" t="s">
        <v>30</v>
      </c>
      <c r="D29" s="24" t="s">
        <v>67</v>
      </c>
      <c r="E29" s="14">
        <v>3320</v>
      </c>
      <c r="F29" s="13">
        <v>0</v>
      </c>
      <c r="G29" s="13">
        <v>0</v>
      </c>
      <c r="H29" s="13">
        <v>21</v>
      </c>
      <c r="J29">
        <v>332</v>
      </c>
      <c r="K29">
        <v>10</v>
      </c>
      <c r="L29">
        <f>+J29*K29</f>
        <v>3320</v>
      </c>
      <c r="M29" s="64">
        <f>L29+L30+L31</f>
        <v>6590</v>
      </c>
      <c r="O29">
        <v>332</v>
      </c>
      <c r="P29">
        <v>10</v>
      </c>
      <c r="Q29">
        <f t="shared" ref="Q29:Q31" si="10">O29*P29</f>
        <v>3320</v>
      </c>
      <c r="R29" s="64">
        <f>Q29+Q30+Q31</f>
        <v>6590</v>
      </c>
    </row>
    <row r="30" spans="2:18" ht="30" x14ac:dyDescent="0.25">
      <c r="B30" s="63"/>
      <c r="C30" s="12" t="s">
        <v>31</v>
      </c>
      <c r="D30" s="24" t="s">
        <v>68</v>
      </c>
      <c r="E30" s="14">
        <v>1680</v>
      </c>
      <c r="F30" s="13">
        <v>0</v>
      </c>
      <c r="G30" s="13">
        <v>0</v>
      </c>
      <c r="H30" s="13">
        <v>3</v>
      </c>
      <c r="J30">
        <v>168</v>
      </c>
      <c r="K30">
        <v>10</v>
      </c>
      <c r="L30">
        <f t="shared" si="1"/>
        <v>1680</v>
      </c>
      <c r="M30" s="64"/>
      <c r="O30">
        <v>168</v>
      </c>
      <c r="P30">
        <v>10</v>
      </c>
      <c r="Q30">
        <f t="shared" si="10"/>
        <v>1680</v>
      </c>
      <c r="R30" s="64"/>
    </row>
    <row r="31" spans="2:18" ht="30" x14ac:dyDescent="0.25">
      <c r="B31" s="61"/>
      <c r="C31" s="12" t="s">
        <v>32</v>
      </c>
      <c r="D31" s="24" t="s">
        <v>69</v>
      </c>
      <c r="E31" s="14">
        <v>1590</v>
      </c>
      <c r="F31" s="13">
        <v>0</v>
      </c>
      <c r="G31" s="13">
        <v>0</v>
      </c>
      <c r="H31" s="13">
        <v>17</v>
      </c>
      <c r="J31">
        <v>159</v>
      </c>
      <c r="K31">
        <v>10</v>
      </c>
      <c r="L31">
        <f t="shared" si="1"/>
        <v>1590</v>
      </c>
      <c r="M31" s="64"/>
      <c r="O31">
        <v>159</v>
      </c>
      <c r="P31">
        <v>10</v>
      </c>
      <c r="Q31">
        <f t="shared" si="10"/>
        <v>1590</v>
      </c>
      <c r="R31" s="64"/>
    </row>
    <row r="32" spans="2:18" x14ac:dyDescent="0.25">
      <c r="B32" s="50" t="s">
        <v>29</v>
      </c>
      <c r="C32" s="51"/>
      <c r="D32" s="14">
        <v>6590</v>
      </c>
      <c r="E32" s="14">
        <f>SUM(E29:E31)</f>
        <v>6590</v>
      </c>
      <c r="F32" s="14">
        <f t="shared" ref="F32:H32" si="11">SUM(F29:F31)</f>
        <v>0</v>
      </c>
      <c r="G32" s="14">
        <f t="shared" si="11"/>
        <v>0</v>
      </c>
      <c r="H32" s="14">
        <f t="shared" si="11"/>
        <v>41</v>
      </c>
    </row>
    <row r="33" spans="2:24" x14ac:dyDescent="0.25">
      <c r="B33" s="10"/>
      <c r="C33" s="10"/>
      <c r="D33" s="10"/>
      <c r="E33" s="10"/>
      <c r="F33" s="10"/>
      <c r="G33" s="10"/>
      <c r="H33" s="10"/>
    </row>
    <row r="34" spans="2:24" x14ac:dyDescent="0.25">
      <c r="B34" s="10"/>
      <c r="C34" s="10"/>
      <c r="D34" s="10"/>
      <c r="E34" s="10"/>
      <c r="F34" s="10"/>
      <c r="G34" s="10"/>
      <c r="H34" s="10"/>
    </row>
    <row r="35" spans="2:24" ht="89.25" customHeight="1" x14ac:dyDescent="0.25">
      <c r="B35" s="2" t="s">
        <v>16</v>
      </c>
      <c r="C35" s="2" t="s">
        <v>17</v>
      </c>
      <c r="D35" s="8" t="s">
        <v>8</v>
      </c>
      <c r="E35" s="8" t="s">
        <v>9</v>
      </c>
      <c r="F35" s="9" t="s">
        <v>10</v>
      </c>
      <c r="G35" s="2" t="s">
        <v>2</v>
      </c>
      <c r="H35" s="2" t="s">
        <v>18</v>
      </c>
      <c r="J35" s="68" t="s">
        <v>54</v>
      </c>
      <c r="K35" s="68"/>
      <c r="L35" s="68"/>
      <c r="M35" s="68"/>
      <c r="O35" s="66" t="s">
        <v>55</v>
      </c>
      <c r="P35" s="66"/>
      <c r="Q35" s="66"/>
      <c r="R35" s="66"/>
      <c r="U35" s="66" t="s">
        <v>56</v>
      </c>
      <c r="V35" s="66"/>
      <c r="W35" s="66"/>
      <c r="X35" s="66"/>
    </row>
    <row r="36" spans="2:24" ht="30.75" customHeight="1" x14ac:dyDescent="0.25">
      <c r="B36" s="60" t="s">
        <v>33</v>
      </c>
      <c r="C36" s="26" t="s">
        <v>33</v>
      </c>
      <c r="D36" s="27" t="s">
        <v>70</v>
      </c>
      <c r="E36" s="18">
        <v>3950</v>
      </c>
      <c r="F36" s="15">
        <v>0</v>
      </c>
      <c r="G36" s="15">
        <v>0</v>
      </c>
      <c r="H36" s="15">
        <v>12</v>
      </c>
      <c r="J36">
        <v>395</v>
      </c>
      <c r="K36">
        <v>10</v>
      </c>
      <c r="L36">
        <f>+J36*K36</f>
        <v>3950</v>
      </c>
      <c r="M36" s="64">
        <f>L36+L37+L38+L39</f>
        <v>11320</v>
      </c>
      <c r="O36" s="29">
        <v>117</v>
      </c>
      <c r="P36" s="29">
        <v>9</v>
      </c>
      <c r="Q36" s="29">
        <f t="shared" ref="Q36:Q39" si="12">O36*P36</f>
        <v>1053</v>
      </c>
      <c r="R36" s="67">
        <f>Q36+Q37+Q38+Q39</f>
        <v>2907</v>
      </c>
      <c r="U36" s="29">
        <v>278</v>
      </c>
      <c r="V36" s="29">
        <v>9</v>
      </c>
      <c r="W36" s="29">
        <f t="shared" ref="W36:W39" si="13">U36*V36</f>
        <v>2502</v>
      </c>
      <c r="X36" s="67">
        <f>W36+W37+W38+W39</f>
        <v>7281</v>
      </c>
    </row>
    <row r="37" spans="2:24" ht="30" x14ac:dyDescent="0.25">
      <c r="B37" s="63"/>
      <c r="C37" s="12" t="s">
        <v>34</v>
      </c>
      <c r="D37" s="24" t="s">
        <v>71</v>
      </c>
      <c r="E37">
        <v>90</v>
      </c>
      <c r="F37" s="13">
        <v>0</v>
      </c>
      <c r="G37" s="13">
        <v>0</v>
      </c>
      <c r="H37" s="13">
        <v>0</v>
      </c>
      <c r="J37">
        <v>9</v>
      </c>
      <c r="K37">
        <v>10</v>
      </c>
      <c r="L37">
        <f t="shared" si="1"/>
        <v>90</v>
      </c>
      <c r="M37" s="64"/>
      <c r="O37" s="29">
        <v>0</v>
      </c>
      <c r="P37" s="29">
        <v>9</v>
      </c>
      <c r="Q37" s="29">
        <f t="shared" si="12"/>
        <v>0</v>
      </c>
      <c r="R37" s="67"/>
      <c r="U37" s="29">
        <v>9</v>
      </c>
      <c r="V37" s="29">
        <v>9</v>
      </c>
      <c r="W37" s="29">
        <f t="shared" si="13"/>
        <v>81</v>
      </c>
      <c r="X37" s="67"/>
    </row>
    <row r="38" spans="2:24" ht="30" x14ac:dyDescent="0.25">
      <c r="B38" s="63"/>
      <c r="C38" s="12" t="s">
        <v>35</v>
      </c>
      <c r="D38" s="28" t="s">
        <v>73</v>
      </c>
      <c r="E38" s="14">
        <v>6090</v>
      </c>
      <c r="F38" s="13">
        <v>0</v>
      </c>
      <c r="G38" s="13">
        <v>0</v>
      </c>
      <c r="H38" s="13">
        <v>43</v>
      </c>
      <c r="J38">
        <v>609</v>
      </c>
      <c r="K38">
        <v>10</v>
      </c>
      <c r="L38">
        <f t="shared" si="1"/>
        <v>6090</v>
      </c>
      <c r="M38" s="64"/>
      <c r="O38" s="29">
        <v>206</v>
      </c>
      <c r="P38" s="29">
        <v>9</v>
      </c>
      <c r="Q38" s="29">
        <f t="shared" si="12"/>
        <v>1854</v>
      </c>
      <c r="R38" s="67"/>
      <c r="U38" s="29">
        <v>403</v>
      </c>
      <c r="V38" s="29">
        <v>9</v>
      </c>
      <c r="W38" s="29">
        <f t="shared" si="13"/>
        <v>3627</v>
      </c>
      <c r="X38" s="67"/>
    </row>
    <row r="39" spans="2:24" x14ac:dyDescent="0.25">
      <c r="B39" s="61"/>
      <c r="C39" s="12" t="s">
        <v>36</v>
      </c>
      <c r="D39" s="24" t="s">
        <v>72</v>
      </c>
      <c r="E39" s="14">
        <v>1190</v>
      </c>
      <c r="F39" s="13">
        <v>0</v>
      </c>
      <c r="G39" s="13"/>
      <c r="H39" s="13">
        <v>4</v>
      </c>
      <c r="J39">
        <v>119</v>
      </c>
      <c r="K39">
        <v>10</v>
      </c>
      <c r="L39">
        <f>+J39*K39</f>
        <v>1190</v>
      </c>
      <c r="M39" s="64"/>
      <c r="O39" s="29">
        <v>0</v>
      </c>
      <c r="P39" s="29">
        <v>9</v>
      </c>
      <c r="Q39" s="29">
        <f t="shared" si="12"/>
        <v>0</v>
      </c>
      <c r="R39" s="67"/>
      <c r="U39" s="29">
        <v>119</v>
      </c>
      <c r="V39" s="29">
        <v>9</v>
      </c>
      <c r="W39" s="29">
        <f t="shared" si="13"/>
        <v>1071</v>
      </c>
      <c r="X39" s="67"/>
    </row>
    <row r="40" spans="2:24" ht="30" x14ac:dyDescent="0.25">
      <c r="B40" s="50" t="s">
        <v>29</v>
      </c>
      <c r="C40" s="51"/>
      <c r="D40" s="28" t="s">
        <v>74</v>
      </c>
      <c r="E40" s="14">
        <f t="shared" ref="E40:H40" si="14">SUM(E36+E37+E38+E39)</f>
        <v>11320</v>
      </c>
      <c r="F40" s="14">
        <f t="shared" si="14"/>
        <v>0</v>
      </c>
      <c r="G40" s="14">
        <f t="shared" si="14"/>
        <v>0</v>
      </c>
      <c r="H40" s="14">
        <f t="shared" si="14"/>
        <v>59</v>
      </c>
    </row>
  </sheetData>
  <mergeCells count="44">
    <mergeCell ref="U35:X35"/>
    <mergeCell ref="X36:X39"/>
    <mergeCell ref="R23:R24"/>
    <mergeCell ref="O2:R2"/>
    <mergeCell ref="R3:R4"/>
    <mergeCell ref="R5:R6"/>
    <mergeCell ref="R9:R12"/>
    <mergeCell ref="O8:R8"/>
    <mergeCell ref="J2:M2"/>
    <mergeCell ref="J16:M16"/>
    <mergeCell ref="J22:M22"/>
    <mergeCell ref="J28:M28"/>
    <mergeCell ref="J35:M35"/>
    <mergeCell ref="M17:M18"/>
    <mergeCell ref="M19:M20"/>
    <mergeCell ref="M3:M4"/>
    <mergeCell ref="M5:M6"/>
    <mergeCell ref="M9:M12"/>
    <mergeCell ref="J8:M8"/>
    <mergeCell ref="B3:B4"/>
    <mergeCell ref="B9:B12"/>
    <mergeCell ref="B23:B24"/>
    <mergeCell ref="B17:B18"/>
    <mergeCell ref="B32:C32"/>
    <mergeCell ref="B25:C25"/>
    <mergeCell ref="B19:C19"/>
    <mergeCell ref="B13:C13"/>
    <mergeCell ref="B5:C5"/>
    <mergeCell ref="AA9:AA12"/>
    <mergeCell ref="AA13:AB13"/>
    <mergeCell ref="B40:C40"/>
    <mergeCell ref="B29:B31"/>
    <mergeCell ref="B36:B39"/>
    <mergeCell ref="M23:M24"/>
    <mergeCell ref="M29:M31"/>
    <mergeCell ref="M36:M39"/>
    <mergeCell ref="O28:R28"/>
    <mergeCell ref="R29:R31"/>
    <mergeCell ref="O35:R35"/>
    <mergeCell ref="R36:R39"/>
    <mergeCell ref="O16:R16"/>
    <mergeCell ref="R17:R18"/>
    <mergeCell ref="R19:R20"/>
    <mergeCell ref="O22:R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X40"/>
  <sheetViews>
    <sheetView zoomScale="70" zoomScaleNormal="70" workbookViewId="0">
      <selection activeCell="B3" sqref="B3:B4"/>
    </sheetView>
  </sheetViews>
  <sheetFormatPr baseColWidth="10" defaultRowHeight="15" x14ac:dyDescent="0.25"/>
  <cols>
    <col min="2" max="2" width="23.28515625" customWidth="1"/>
  </cols>
  <sheetData>
    <row r="2" spans="2:18" ht="89.25" x14ac:dyDescent="0.25">
      <c r="B2" s="30" t="s">
        <v>16</v>
      </c>
      <c r="C2" s="30" t="s">
        <v>17</v>
      </c>
      <c r="D2" s="8" t="s">
        <v>8</v>
      </c>
      <c r="E2" s="8" t="s">
        <v>9</v>
      </c>
      <c r="F2" s="9" t="s">
        <v>10</v>
      </c>
      <c r="G2" s="30" t="s">
        <v>2</v>
      </c>
      <c r="H2" s="30" t="s">
        <v>18</v>
      </c>
      <c r="J2" s="65" t="s">
        <v>41</v>
      </c>
      <c r="K2" s="65"/>
      <c r="L2" s="65"/>
      <c r="M2" s="65"/>
      <c r="O2" s="65" t="s">
        <v>40</v>
      </c>
      <c r="P2" s="65"/>
      <c r="Q2" s="65"/>
      <c r="R2" s="65"/>
    </row>
    <row r="3" spans="2:18" ht="45" x14ac:dyDescent="0.25">
      <c r="B3" s="31" t="s">
        <v>19</v>
      </c>
      <c r="C3" s="12" t="s">
        <v>19</v>
      </c>
      <c r="D3" s="24" t="s">
        <v>57</v>
      </c>
      <c r="E3" s="14">
        <v>10500</v>
      </c>
      <c r="F3" s="13">
        <v>0</v>
      </c>
      <c r="G3" s="13">
        <v>0</v>
      </c>
      <c r="H3" s="13">
        <v>23</v>
      </c>
      <c r="J3" s="16">
        <v>1050</v>
      </c>
      <c r="K3">
        <v>10</v>
      </c>
      <c r="L3">
        <f>J3*K3</f>
        <v>10500</v>
      </c>
      <c r="M3" s="64">
        <f>L3+L4</f>
        <v>13300</v>
      </c>
      <c r="O3" s="16">
        <v>1050</v>
      </c>
      <c r="P3">
        <v>10</v>
      </c>
      <c r="Q3">
        <f>O3*P3</f>
        <v>10500</v>
      </c>
      <c r="R3" s="64">
        <f>Q3+Q4</f>
        <v>13300</v>
      </c>
    </row>
    <row r="4" spans="2:18" ht="60" x14ac:dyDescent="0.25">
      <c r="B4" s="33"/>
      <c r="C4" s="12" t="s">
        <v>6</v>
      </c>
      <c r="D4" s="24" t="s">
        <v>58</v>
      </c>
      <c r="E4" s="14">
        <v>2800</v>
      </c>
      <c r="F4" s="13">
        <v>0</v>
      </c>
      <c r="G4" s="13">
        <v>0</v>
      </c>
      <c r="H4" s="13">
        <v>5</v>
      </c>
      <c r="J4">
        <v>280</v>
      </c>
      <c r="K4">
        <v>10</v>
      </c>
      <c r="L4">
        <f>J4*K4</f>
        <v>2800</v>
      </c>
      <c r="M4" s="64"/>
      <c r="O4">
        <v>280</v>
      </c>
      <c r="P4">
        <v>10</v>
      </c>
      <c r="Q4">
        <f>O4*P4</f>
        <v>2800</v>
      </c>
      <c r="R4" s="64"/>
    </row>
    <row r="5" spans="2:18" x14ac:dyDescent="0.25">
      <c r="B5" s="50" t="s">
        <v>29</v>
      </c>
      <c r="C5" s="51"/>
      <c r="D5" s="14">
        <v>13300</v>
      </c>
      <c r="E5" s="14">
        <f>SUM(E3:E4)</f>
        <v>13300</v>
      </c>
      <c r="F5" s="13">
        <f t="shared" ref="F5:H5" si="0">SUM(F3:F4)</f>
        <v>0</v>
      </c>
      <c r="G5" s="13">
        <f t="shared" si="0"/>
        <v>0</v>
      </c>
      <c r="H5" s="13">
        <f t="shared" si="0"/>
        <v>28</v>
      </c>
      <c r="M5" s="64"/>
      <c r="R5" s="64"/>
    </row>
    <row r="6" spans="2:18" x14ac:dyDescent="0.25">
      <c r="B6" s="11"/>
      <c r="C6" s="11"/>
      <c r="D6" s="10"/>
      <c r="E6" s="10"/>
      <c r="F6" s="10"/>
      <c r="G6" s="10"/>
      <c r="H6" s="10"/>
      <c r="M6" s="64"/>
      <c r="R6" s="64"/>
    </row>
    <row r="7" spans="2:18" x14ac:dyDescent="0.25">
      <c r="J7" s="23"/>
      <c r="K7" s="23"/>
      <c r="L7" s="23"/>
      <c r="M7" s="23"/>
      <c r="O7" s="23"/>
      <c r="P7" s="23"/>
      <c r="Q7" s="23"/>
      <c r="R7" s="23"/>
    </row>
    <row r="8" spans="2:18" ht="89.25" x14ac:dyDescent="0.25">
      <c r="B8" s="30" t="s">
        <v>16</v>
      </c>
      <c r="C8" s="30" t="s">
        <v>17</v>
      </c>
      <c r="D8" s="8" t="s">
        <v>8</v>
      </c>
      <c r="E8" s="8" t="s">
        <v>9</v>
      </c>
      <c r="F8" s="9" t="s">
        <v>10</v>
      </c>
      <c r="G8" s="30" t="s">
        <v>2</v>
      </c>
      <c r="H8" s="30" t="s">
        <v>18</v>
      </c>
      <c r="J8" s="65" t="s">
        <v>41</v>
      </c>
      <c r="K8" s="65"/>
      <c r="L8" s="65"/>
      <c r="M8" s="65"/>
      <c r="O8" s="65" t="s">
        <v>40</v>
      </c>
      <c r="P8" s="65"/>
      <c r="Q8" s="65"/>
      <c r="R8" s="65"/>
    </row>
    <row r="9" spans="2:18" ht="45" x14ac:dyDescent="0.25">
      <c r="B9" s="31" t="s">
        <v>20</v>
      </c>
      <c r="C9" s="12" t="s">
        <v>20</v>
      </c>
      <c r="D9" s="24" t="s">
        <v>59</v>
      </c>
      <c r="E9" s="14">
        <v>7359</v>
      </c>
      <c r="F9" s="13">
        <v>0</v>
      </c>
      <c r="G9" s="13">
        <v>0</v>
      </c>
      <c r="H9" s="13">
        <v>456</v>
      </c>
      <c r="J9">
        <v>772</v>
      </c>
      <c r="K9">
        <v>10</v>
      </c>
      <c r="L9">
        <f>+J9*K9</f>
        <v>7720</v>
      </c>
      <c r="M9" s="64">
        <f>L9+L10+L11+L12</f>
        <v>13870</v>
      </c>
      <c r="O9">
        <v>772</v>
      </c>
      <c r="P9">
        <v>9</v>
      </c>
      <c r="Q9">
        <f>(O9*P9)+(411)</f>
        <v>7359</v>
      </c>
      <c r="R9" s="64">
        <f>Q9+Q10+Q11+Q12</f>
        <v>12373</v>
      </c>
    </row>
    <row r="10" spans="2:18" ht="45" x14ac:dyDescent="0.25">
      <c r="B10" s="32"/>
      <c r="C10" s="12" t="s">
        <v>21</v>
      </c>
      <c r="D10" s="24" t="s">
        <v>60</v>
      </c>
      <c r="E10" s="14">
        <v>760</v>
      </c>
      <c r="F10" s="13">
        <v>0</v>
      </c>
      <c r="G10" s="13">
        <v>90</v>
      </c>
      <c r="H10" s="13">
        <v>5</v>
      </c>
      <c r="J10">
        <v>95</v>
      </c>
      <c r="K10">
        <v>10</v>
      </c>
      <c r="L10">
        <f t="shared" ref="L10:L38" si="1">J10*K10</f>
        <v>950</v>
      </c>
      <c r="M10" s="64"/>
      <c r="O10">
        <v>95</v>
      </c>
      <c r="P10">
        <v>8</v>
      </c>
      <c r="Q10">
        <f t="shared" ref="Q10:Q12" si="2">O10*P10</f>
        <v>760</v>
      </c>
      <c r="R10" s="64"/>
    </row>
    <row r="11" spans="2:18" ht="45" x14ac:dyDescent="0.25">
      <c r="B11" s="32"/>
      <c r="C11" s="12" t="s">
        <v>22</v>
      </c>
      <c r="D11" s="24" t="s">
        <v>61</v>
      </c>
      <c r="E11" s="14">
        <v>846</v>
      </c>
      <c r="F11" s="13">
        <v>0</v>
      </c>
      <c r="G11" s="13">
        <v>0</v>
      </c>
      <c r="H11" s="13">
        <v>16</v>
      </c>
      <c r="J11">
        <v>94</v>
      </c>
      <c r="K11">
        <v>10</v>
      </c>
      <c r="L11">
        <f t="shared" si="1"/>
        <v>940</v>
      </c>
      <c r="M11" s="64"/>
      <c r="O11">
        <v>94</v>
      </c>
      <c r="P11">
        <v>9</v>
      </c>
      <c r="Q11">
        <f t="shared" si="2"/>
        <v>846</v>
      </c>
      <c r="R11" s="64"/>
    </row>
    <row r="12" spans="2:18" ht="60" x14ac:dyDescent="0.25">
      <c r="B12" s="33"/>
      <c r="C12" s="12" t="s">
        <v>23</v>
      </c>
      <c r="D12" s="24" t="s">
        <v>62</v>
      </c>
      <c r="E12" s="14">
        <v>3408</v>
      </c>
      <c r="F12" s="13">
        <v>0</v>
      </c>
      <c r="G12" s="13">
        <v>20</v>
      </c>
      <c r="H12" s="13">
        <v>13</v>
      </c>
      <c r="J12">
        <v>426</v>
      </c>
      <c r="K12">
        <v>10</v>
      </c>
      <c r="L12">
        <f>+J12*K12</f>
        <v>4260</v>
      </c>
      <c r="M12" s="64"/>
      <c r="O12">
        <v>426</v>
      </c>
      <c r="P12">
        <v>8</v>
      </c>
      <c r="Q12">
        <f t="shared" si="2"/>
        <v>3408</v>
      </c>
      <c r="R12" s="64"/>
    </row>
    <row r="13" spans="2:18" x14ac:dyDescent="0.25">
      <c r="B13" s="50" t="s">
        <v>29</v>
      </c>
      <c r="C13" s="51"/>
      <c r="D13" s="14">
        <v>13870</v>
      </c>
      <c r="E13" s="14">
        <f t="shared" ref="E13:H13" si="3">SUM(E9:E12)</f>
        <v>12373</v>
      </c>
      <c r="F13" s="14">
        <f t="shared" si="3"/>
        <v>0</v>
      </c>
      <c r="G13" s="14">
        <f t="shared" si="3"/>
        <v>110</v>
      </c>
      <c r="H13" s="14">
        <f t="shared" si="3"/>
        <v>490</v>
      </c>
      <c r="M13" s="17"/>
      <c r="R13" s="17"/>
    </row>
    <row r="14" spans="2:18" x14ac:dyDescent="0.25">
      <c r="M14" s="17"/>
      <c r="R14" s="17"/>
    </row>
    <row r="15" spans="2:18" x14ac:dyDescent="0.25">
      <c r="M15" s="17"/>
      <c r="R15" s="17"/>
    </row>
    <row r="16" spans="2:18" ht="89.25" x14ac:dyDescent="0.25">
      <c r="B16" s="30" t="s">
        <v>16</v>
      </c>
      <c r="C16" s="30" t="s">
        <v>17</v>
      </c>
      <c r="D16" s="8" t="s">
        <v>8</v>
      </c>
      <c r="E16" s="8" t="s">
        <v>9</v>
      </c>
      <c r="F16" s="9" t="s">
        <v>10</v>
      </c>
      <c r="G16" s="30" t="s">
        <v>2</v>
      </c>
      <c r="H16" s="30" t="s">
        <v>18</v>
      </c>
      <c r="J16" s="65" t="s">
        <v>41</v>
      </c>
      <c r="K16" s="65"/>
      <c r="L16" s="65"/>
      <c r="M16" s="65"/>
      <c r="O16" s="65" t="s">
        <v>40</v>
      </c>
      <c r="P16" s="65"/>
      <c r="Q16" s="65"/>
      <c r="R16" s="65"/>
    </row>
    <row r="17" spans="2:18" ht="60" x14ac:dyDescent="0.25">
      <c r="B17" s="31" t="s">
        <v>24</v>
      </c>
      <c r="C17" s="12" t="s">
        <v>24</v>
      </c>
      <c r="D17" s="24" t="s">
        <v>63</v>
      </c>
      <c r="E17" s="14">
        <v>8000</v>
      </c>
      <c r="F17" s="13">
        <v>0</v>
      </c>
      <c r="G17" s="13">
        <v>0</v>
      </c>
      <c r="H17" s="13">
        <v>34</v>
      </c>
      <c r="J17">
        <v>800</v>
      </c>
      <c r="K17">
        <v>10</v>
      </c>
      <c r="L17">
        <f t="shared" si="1"/>
        <v>8000</v>
      </c>
      <c r="M17" s="64">
        <f>L17+L18</f>
        <v>13200</v>
      </c>
      <c r="O17">
        <v>800</v>
      </c>
      <c r="P17">
        <v>10</v>
      </c>
      <c r="Q17">
        <f t="shared" ref="Q17:Q18" si="4">O17*P17</f>
        <v>8000</v>
      </c>
      <c r="R17" s="64">
        <f>Q17+Q18</f>
        <v>12680</v>
      </c>
    </row>
    <row r="18" spans="2:18" ht="90" x14ac:dyDescent="0.25">
      <c r="B18" s="33"/>
      <c r="C18" s="12" t="s">
        <v>28</v>
      </c>
      <c r="D18" s="24" t="s">
        <v>64</v>
      </c>
      <c r="E18" s="14">
        <v>4680</v>
      </c>
      <c r="F18" s="13">
        <v>0</v>
      </c>
      <c r="G18" s="13">
        <v>0</v>
      </c>
      <c r="H18" s="13">
        <v>28</v>
      </c>
      <c r="J18">
        <v>520</v>
      </c>
      <c r="K18">
        <v>10</v>
      </c>
      <c r="L18">
        <f t="shared" si="1"/>
        <v>5200</v>
      </c>
      <c r="M18" s="64"/>
      <c r="O18">
        <v>520</v>
      </c>
      <c r="P18">
        <v>9</v>
      </c>
      <c r="Q18">
        <f t="shared" si="4"/>
        <v>4680</v>
      </c>
      <c r="R18" s="64"/>
    </row>
    <row r="19" spans="2:18" x14ac:dyDescent="0.25">
      <c r="B19" s="50" t="s">
        <v>29</v>
      </c>
      <c r="C19" s="51"/>
      <c r="D19" s="14">
        <v>13200</v>
      </c>
      <c r="E19" s="14">
        <f t="shared" ref="E19:H19" si="5">SUM(E17:E18)</f>
        <v>12680</v>
      </c>
      <c r="F19" s="14">
        <f t="shared" si="5"/>
        <v>0</v>
      </c>
      <c r="G19" s="14">
        <f t="shared" si="5"/>
        <v>0</v>
      </c>
      <c r="H19" s="14">
        <f t="shared" si="5"/>
        <v>62</v>
      </c>
      <c r="M19" s="64"/>
      <c r="R19" s="64"/>
    </row>
    <row r="20" spans="2:18" x14ac:dyDescent="0.25">
      <c r="M20" s="64"/>
      <c r="R20" s="64"/>
    </row>
    <row r="21" spans="2:18" x14ac:dyDescent="0.25">
      <c r="M21" s="17"/>
      <c r="R21" s="17"/>
    </row>
    <row r="22" spans="2:18" ht="89.25" x14ac:dyDescent="0.25">
      <c r="B22" s="30" t="s">
        <v>16</v>
      </c>
      <c r="C22" s="30" t="s">
        <v>17</v>
      </c>
      <c r="D22" s="8" t="s">
        <v>8</v>
      </c>
      <c r="E22" s="8" t="s">
        <v>9</v>
      </c>
      <c r="F22" s="9" t="s">
        <v>10</v>
      </c>
      <c r="G22" s="30" t="s">
        <v>2</v>
      </c>
      <c r="H22" s="30" t="s">
        <v>18</v>
      </c>
      <c r="J22" s="65" t="s">
        <v>41</v>
      </c>
      <c r="K22" s="65"/>
      <c r="L22" s="65"/>
      <c r="M22" s="65"/>
      <c r="O22" s="65" t="s">
        <v>40</v>
      </c>
      <c r="P22" s="65"/>
      <c r="Q22" s="65"/>
      <c r="R22" s="65"/>
    </row>
    <row r="23" spans="2:18" ht="105" x14ac:dyDescent="0.25">
      <c r="B23" s="60" t="s">
        <v>25</v>
      </c>
      <c r="C23" s="12" t="s">
        <v>26</v>
      </c>
      <c r="D23" s="24" t="s">
        <v>65</v>
      </c>
      <c r="E23" s="14">
        <v>3227</v>
      </c>
      <c r="F23" s="13">
        <v>0</v>
      </c>
      <c r="G23" s="13">
        <v>0</v>
      </c>
      <c r="H23" s="13">
        <v>5</v>
      </c>
      <c r="J23">
        <v>461</v>
      </c>
      <c r="K23">
        <v>10</v>
      </c>
      <c r="L23">
        <f t="shared" si="1"/>
        <v>4610</v>
      </c>
      <c r="M23" s="64">
        <f t="shared" ref="M23" si="6">L23+L24</f>
        <v>8700</v>
      </c>
      <c r="O23">
        <v>461</v>
      </c>
      <c r="P23">
        <v>7</v>
      </c>
      <c r="Q23">
        <f>(+O23*P23)</f>
        <v>3227</v>
      </c>
      <c r="R23" s="64">
        <f t="shared" ref="R23" si="7">Q23+Q24</f>
        <v>6499</v>
      </c>
    </row>
    <row r="24" spans="2:18" ht="120" x14ac:dyDescent="0.25">
      <c r="B24" s="61"/>
      <c r="C24" s="12" t="s">
        <v>27</v>
      </c>
      <c r="D24" s="24" t="s">
        <v>66</v>
      </c>
      <c r="E24" s="14">
        <v>3272</v>
      </c>
      <c r="F24" s="13">
        <v>0</v>
      </c>
      <c r="G24" s="13">
        <v>0</v>
      </c>
      <c r="H24" s="13">
        <v>3</v>
      </c>
      <c r="J24">
        <v>409</v>
      </c>
      <c r="K24">
        <v>10</v>
      </c>
      <c r="L24">
        <f t="shared" si="1"/>
        <v>4090</v>
      </c>
      <c r="M24" s="64"/>
      <c r="O24">
        <v>409</v>
      </c>
      <c r="P24">
        <v>8</v>
      </c>
      <c r="Q24">
        <f>+O24*P24</f>
        <v>3272</v>
      </c>
      <c r="R24" s="64"/>
    </row>
    <row r="25" spans="2:18" x14ac:dyDescent="0.25">
      <c r="B25" s="50" t="s">
        <v>29</v>
      </c>
      <c r="C25" s="51"/>
      <c r="D25" s="14">
        <v>8700</v>
      </c>
      <c r="E25" s="14">
        <f>SUM(E23:E24)</f>
        <v>6499</v>
      </c>
      <c r="F25" s="14">
        <f t="shared" ref="F25:H25" si="8">SUM(F23:F24)</f>
        <v>0</v>
      </c>
      <c r="G25" s="14">
        <f t="shared" si="8"/>
        <v>0</v>
      </c>
      <c r="H25" s="14">
        <f t="shared" si="8"/>
        <v>8</v>
      </c>
    </row>
    <row r="28" spans="2:18" ht="89.25" x14ac:dyDescent="0.25">
      <c r="B28" s="30" t="s">
        <v>16</v>
      </c>
      <c r="C28" s="30" t="s">
        <v>17</v>
      </c>
      <c r="D28" s="8" t="s">
        <v>8</v>
      </c>
      <c r="E28" s="8" t="s">
        <v>9</v>
      </c>
      <c r="F28" s="9" t="s">
        <v>10</v>
      </c>
      <c r="G28" s="30" t="s">
        <v>2</v>
      </c>
      <c r="H28" s="30" t="s">
        <v>18</v>
      </c>
      <c r="J28" s="65" t="s">
        <v>41</v>
      </c>
      <c r="K28" s="65"/>
      <c r="L28" s="65"/>
      <c r="M28" s="65"/>
      <c r="O28" s="65" t="s">
        <v>40</v>
      </c>
      <c r="P28" s="65"/>
      <c r="Q28" s="65"/>
      <c r="R28" s="65"/>
    </row>
    <row r="29" spans="2:18" ht="60" x14ac:dyDescent="0.25">
      <c r="B29" s="31" t="s">
        <v>30</v>
      </c>
      <c r="C29" s="12" t="s">
        <v>30</v>
      </c>
      <c r="D29" s="24" t="s">
        <v>67</v>
      </c>
      <c r="E29" s="14">
        <v>3320</v>
      </c>
      <c r="F29" s="13">
        <v>0</v>
      </c>
      <c r="G29" s="13">
        <v>0</v>
      </c>
      <c r="H29" s="13">
        <v>21</v>
      </c>
      <c r="J29">
        <v>332</v>
      </c>
      <c r="K29">
        <v>10</v>
      </c>
      <c r="L29">
        <f>+J29*K29</f>
        <v>3320</v>
      </c>
      <c r="M29" s="64">
        <f>L29+L30+L31</f>
        <v>6590</v>
      </c>
      <c r="O29">
        <v>332</v>
      </c>
      <c r="P29">
        <v>10</v>
      </c>
      <c r="Q29">
        <f t="shared" ref="Q29:Q31" si="9">O29*P29</f>
        <v>3320</v>
      </c>
      <c r="R29" s="64">
        <f>Q29+Q30+Q31</f>
        <v>6590</v>
      </c>
    </row>
    <row r="30" spans="2:18" ht="60" x14ac:dyDescent="0.25">
      <c r="B30" s="32"/>
      <c r="C30" s="12" t="s">
        <v>31</v>
      </c>
      <c r="D30" s="24" t="s">
        <v>68</v>
      </c>
      <c r="E30" s="14">
        <v>1680</v>
      </c>
      <c r="F30" s="13">
        <v>0</v>
      </c>
      <c r="G30" s="13">
        <v>0</v>
      </c>
      <c r="H30" s="13">
        <v>3</v>
      </c>
      <c r="J30">
        <v>168</v>
      </c>
      <c r="K30">
        <v>10</v>
      </c>
      <c r="L30">
        <f t="shared" si="1"/>
        <v>1680</v>
      </c>
      <c r="M30" s="64"/>
      <c r="O30">
        <v>168</v>
      </c>
      <c r="P30">
        <v>10</v>
      </c>
      <c r="Q30">
        <f t="shared" si="9"/>
        <v>1680</v>
      </c>
      <c r="R30" s="64"/>
    </row>
    <row r="31" spans="2:18" ht="60" x14ac:dyDescent="0.25">
      <c r="B31" s="33"/>
      <c r="C31" s="12" t="s">
        <v>32</v>
      </c>
      <c r="D31" s="24" t="s">
        <v>69</v>
      </c>
      <c r="E31" s="14">
        <v>1590</v>
      </c>
      <c r="F31" s="13">
        <v>0</v>
      </c>
      <c r="G31" s="13">
        <v>0</v>
      </c>
      <c r="H31" s="13">
        <v>17</v>
      </c>
      <c r="J31">
        <v>159</v>
      </c>
      <c r="K31">
        <v>10</v>
      </c>
      <c r="L31">
        <f t="shared" si="1"/>
        <v>1590</v>
      </c>
      <c r="M31" s="64"/>
      <c r="O31">
        <v>159</v>
      </c>
      <c r="P31">
        <v>10</v>
      </c>
      <c r="Q31">
        <f t="shared" si="9"/>
        <v>1590</v>
      </c>
      <c r="R31" s="64"/>
    </row>
    <row r="32" spans="2:18" x14ac:dyDescent="0.25">
      <c r="B32" s="50" t="s">
        <v>29</v>
      </c>
      <c r="C32" s="51"/>
      <c r="D32" s="14">
        <v>6590</v>
      </c>
      <c r="E32" s="14">
        <f>SUM(E29:E31)</f>
        <v>6590</v>
      </c>
      <c r="F32" s="14">
        <f t="shared" ref="F32:H32" si="10">SUM(F29:F31)</f>
        <v>0</v>
      </c>
      <c r="G32" s="14">
        <f t="shared" si="10"/>
        <v>0</v>
      </c>
      <c r="H32" s="14">
        <f t="shared" si="10"/>
        <v>41</v>
      </c>
    </row>
    <row r="33" spans="2:24" x14ac:dyDescent="0.25">
      <c r="B33" s="10"/>
      <c r="C33" s="10"/>
      <c r="D33" s="10"/>
      <c r="E33" s="10"/>
      <c r="F33" s="10"/>
      <c r="G33" s="10"/>
      <c r="H33" s="10"/>
    </row>
    <row r="34" spans="2:24" x14ac:dyDescent="0.25">
      <c r="B34" s="10"/>
      <c r="C34" s="10"/>
      <c r="D34" s="10"/>
      <c r="E34" s="10"/>
      <c r="F34" s="10"/>
      <c r="G34" s="10"/>
      <c r="H34" s="10"/>
    </row>
    <row r="35" spans="2:24" ht="89.25" x14ac:dyDescent="0.25">
      <c r="B35" s="30" t="s">
        <v>16</v>
      </c>
      <c r="C35" s="30" t="s">
        <v>17</v>
      </c>
      <c r="D35" s="8" t="s">
        <v>8</v>
      </c>
      <c r="E35" s="8" t="s">
        <v>9</v>
      </c>
      <c r="F35" s="9" t="s">
        <v>10</v>
      </c>
      <c r="G35" s="30" t="s">
        <v>2</v>
      </c>
      <c r="H35" s="30" t="s">
        <v>18</v>
      </c>
      <c r="J35" s="68" t="s">
        <v>54</v>
      </c>
      <c r="K35" s="68"/>
      <c r="L35" s="68"/>
      <c r="M35" s="68"/>
      <c r="O35" s="66" t="s">
        <v>55</v>
      </c>
      <c r="P35" s="66"/>
      <c r="Q35" s="66"/>
      <c r="R35" s="66"/>
      <c r="U35" s="66" t="s">
        <v>56</v>
      </c>
      <c r="V35" s="66"/>
      <c r="W35" s="66"/>
      <c r="X35" s="66"/>
    </row>
    <row r="36" spans="2:24" ht="45" x14ac:dyDescent="0.25">
      <c r="B36" s="31" t="s">
        <v>33</v>
      </c>
      <c r="C36" s="26" t="s">
        <v>33</v>
      </c>
      <c r="D36" s="27" t="s">
        <v>70</v>
      </c>
      <c r="E36" s="18">
        <v>3950</v>
      </c>
      <c r="F36" s="15">
        <v>0</v>
      </c>
      <c r="G36" s="15">
        <v>0</v>
      </c>
      <c r="H36" s="15">
        <v>12</v>
      </c>
      <c r="J36">
        <v>395</v>
      </c>
      <c r="K36">
        <v>10</v>
      </c>
      <c r="L36">
        <f>+J36*K36</f>
        <v>3950</v>
      </c>
      <c r="M36" s="64">
        <f>L36+L37+L38+L39</f>
        <v>11320</v>
      </c>
      <c r="O36" s="29">
        <v>117</v>
      </c>
      <c r="P36" s="29">
        <v>9</v>
      </c>
      <c r="Q36" s="29">
        <f t="shared" ref="Q36:Q39" si="11">O36*P36</f>
        <v>1053</v>
      </c>
      <c r="R36" s="67">
        <f>Q36+Q37+Q38+Q39</f>
        <v>2907</v>
      </c>
      <c r="U36" s="29">
        <v>278</v>
      </c>
      <c r="V36" s="29">
        <v>9</v>
      </c>
      <c r="W36" s="29">
        <f t="shared" ref="W36:W39" si="12">U36*V36</f>
        <v>2502</v>
      </c>
      <c r="X36" s="67">
        <f>W36+W37+W38+W39</f>
        <v>7281</v>
      </c>
    </row>
    <row r="37" spans="2:24" ht="60" x14ac:dyDescent="0.25">
      <c r="B37" s="32"/>
      <c r="C37" s="12" t="s">
        <v>34</v>
      </c>
      <c r="D37" s="24" t="s">
        <v>71</v>
      </c>
      <c r="E37">
        <v>90</v>
      </c>
      <c r="F37" s="13">
        <v>0</v>
      </c>
      <c r="G37" s="13">
        <v>0</v>
      </c>
      <c r="H37" s="13">
        <v>0</v>
      </c>
      <c r="J37">
        <v>9</v>
      </c>
      <c r="K37">
        <v>10</v>
      </c>
      <c r="L37">
        <f t="shared" si="1"/>
        <v>90</v>
      </c>
      <c r="M37" s="64"/>
      <c r="O37" s="29">
        <v>0</v>
      </c>
      <c r="P37" s="29">
        <v>9</v>
      </c>
      <c r="Q37" s="29">
        <f t="shared" si="11"/>
        <v>0</v>
      </c>
      <c r="R37" s="67"/>
      <c r="U37" s="29">
        <v>9</v>
      </c>
      <c r="V37" s="29">
        <v>9</v>
      </c>
      <c r="W37" s="29">
        <f t="shared" si="12"/>
        <v>81</v>
      </c>
      <c r="X37" s="67"/>
    </row>
    <row r="38" spans="2:24" ht="75" x14ac:dyDescent="0.25">
      <c r="B38" s="32"/>
      <c r="C38" s="12" t="s">
        <v>35</v>
      </c>
      <c r="D38" s="28" t="s">
        <v>73</v>
      </c>
      <c r="E38" s="14">
        <v>6090</v>
      </c>
      <c r="F38" s="13">
        <v>0</v>
      </c>
      <c r="G38" s="13">
        <v>0</v>
      </c>
      <c r="H38" s="13">
        <v>43</v>
      </c>
      <c r="J38">
        <v>609</v>
      </c>
      <c r="K38">
        <v>10</v>
      </c>
      <c r="L38">
        <f t="shared" si="1"/>
        <v>6090</v>
      </c>
      <c r="M38" s="64"/>
      <c r="O38" s="29">
        <v>206</v>
      </c>
      <c r="P38" s="29">
        <v>9</v>
      </c>
      <c r="Q38" s="29">
        <f t="shared" si="11"/>
        <v>1854</v>
      </c>
      <c r="R38" s="67"/>
      <c r="U38" s="29">
        <v>403</v>
      </c>
      <c r="V38" s="29">
        <v>9</v>
      </c>
      <c r="W38" s="29">
        <f t="shared" si="12"/>
        <v>3627</v>
      </c>
      <c r="X38" s="67"/>
    </row>
    <row r="39" spans="2:24" ht="30" x14ac:dyDescent="0.25">
      <c r="B39" s="33"/>
      <c r="C39" s="12" t="s">
        <v>36</v>
      </c>
      <c r="D39" s="24" t="s">
        <v>72</v>
      </c>
      <c r="E39" s="14">
        <v>1190</v>
      </c>
      <c r="F39" s="13">
        <v>0</v>
      </c>
      <c r="G39" s="13"/>
      <c r="H39" s="13">
        <v>4</v>
      </c>
      <c r="J39">
        <v>119</v>
      </c>
      <c r="K39">
        <v>10</v>
      </c>
      <c r="L39">
        <f>+J39*K39</f>
        <v>1190</v>
      </c>
      <c r="M39" s="64"/>
      <c r="O39" s="29">
        <v>0</v>
      </c>
      <c r="P39" s="29">
        <v>9</v>
      </c>
      <c r="Q39" s="29">
        <f t="shared" si="11"/>
        <v>0</v>
      </c>
      <c r="R39" s="67"/>
      <c r="U39" s="29">
        <v>119</v>
      </c>
      <c r="V39" s="29">
        <v>9</v>
      </c>
      <c r="W39" s="29">
        <f t="shared" si="12"/>
        <v>1071</v>
      </c>
      <c r="X39" s="67"/>
    </row>
    <row r="40" spans="2:24" ht="30" x14ac:dyDescent="0.25">
      <c r="B40" s="50" t="s">
        <v>29</v>
      </c>
      <c r="C40" s="51"/>
      <c r="D40" s="28" t="s">
        <v>74</v>
      </c>
      <c r="E40" s="14">
        <f t="shared" ref="E40:H40" si="13">SUM(E36+E37+E38+E39)</f>
        <v>11320</v>
      </c>
      <c r="F40" s="14">
        <f t="shared" si="13"/>
        <v>0</v>
      </c>
      <c r="G40" s="14">
        <f t="shared" si="13"/>
        <v>0</v>
      </c>
      <c r="H40" s="14">
        <f t="shared" si="13"/>
        <v>59</v>
      </c>
    </row>
  </sheetData>
  <mergeCells count="42">
    <mergeCell ref="B5:C5"/>
    <mergeCell ref="M5:M6"/>
    <mergeCell ref="R5:R6"/>
    <mergeCell ref="J2:M2"/>
    <mergeCell ref="O2:R2"/>
    <mergeCell ref="B3:B4"/>
    <mergeCell ref="M3:M4"/>
    <mergeCell ref="R3:R4"/>
    <mergeCell ref="B19:C19"/>
    <mergeCell ref="M19:M20"/>
    <mergeCell ref="R19:R20"/>
    <mergeCell ref="J8:M8"/>
    <mergeCell ref="O8:R8"/>
    <mergeCell ref="B9:B12"/>
    <mergeCell ref="M9:M12"/>
    <mergeCell ref="R9:R12"/>
    <mergeCell ref="B13:C13"/>
    <mergeCell ref="J16:M16"/>
    <mergeCell ref="O16:R16"/>
    <mergeCell ref="B17:B18"/>
    <mergeCell ref="M17:M18"/>
    <mergeCell ref="R17:R18"/>
    <mergeCell ref="B32:C32"/>
    <mergeCell ref="J22:M22"/>
    <mergeCell ref="O22:R22"/>
    <mergeCell ref="B23:B24"/>
    <mergeCell ref="M23:M24"/>
    <mergeCell ref="R23:R24"/>
    <mergeCell ref="B25:C25"/>
    <mergeCell ref="J28:M28"/>
    <mergeCell ref="O28:R28"/>
    <mergeCell ref="B29:B31"/>
    <mergeCell ref="M29:M31"/>
    <mergeCell ref="R29:R31"/>
    <mergeCell ref="B40:C40"/>
    <mergeCell ref="J35:M35"/>
    <mergeCell ref="O35:R35"/>
    <mergeCell ref="U35:X35"/>
    <mergeCell ref="B36:B39"/>
    <mergeCell ref="M36:M39"/>
    <mergeCell ref="R36:R39"/>
    <mergeCell ref="X36:X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CERTIFICACION MIA </vt:lpstr>
      <vt:lpstr>CERTIFICACION JEFE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 de Educacion Municipal</dc:creator>
  <cp:lastModifiedBy>Usuario</cp:lastModifiedBy>
  <dcterms:created xsi:type="dcterms:W3CDTF">2022-08-19T14:36:15Z</dcterms:created>
  <dcterms:modified xsi:type="dcterms:W3CDTF">2022-11-16T16:04:40Z</dcterms:modified>
</cp:coreProperties>
</file>