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/Dropbox/Luscombe_Era/Active_Projects/PopDyn/four_strain_system/growth_data/"/>
    </mc:Choice>
  </mc:AlternateContent>
  <xr:revisionPtr revIDLastSave="0" documentId="13_ncr:1_{52C7F98B-2DE1-A24A-8B04-2E61268D6EFC}" xr6:coauthVersionLast="36" xr6:coauthVersionMax="45" xr10:uidLastSave="{00000000-0000-0000-0000-000000000000}"/>
  <bookViews>
    <workbookView xWindow="18140" yWindow="4660" windowWidth="42020" windowHeight="27880" xr2:uid="{C84F81FE-5B73-5142-AD48-CFB5B7B636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5" i="1"/>
  <c r="A43" i="1"/>
  <c r="A41" i="1"/>
  <c r="V13" i="1" l="1"/>
  <c r="V17" i="1"/>
  <c r="V21" i="1"/>
  <c r="V25" i="1"/>
  <c r="V29" i="1"/>
  <c r="V33" i="1"/>
  <c r="V37" i="1"/>
  <c r="S37" i="1"/>
  <c r="S33" i="1"/>
  <c r="S29" i="1"/>
  <c r="S25" i="1"/>
  <c r="S21" i="1"/>
  <c r="S17" i="1"/>
  <c r="S13" i="1"/>
  <c r="P37" i="1"/>
  <c r="P33" i="1"/>
  <c r="P29" i="1"/>
  <c r="P25" i="1"/>
  <c r="P21" i="1"/>
  <c r="P17" i="1"/>
  <c r="P13" i="1"/>
  <c r="M37" i="1"/>
  <c r="M33" i="1"/>
  <c r="M29" i="1"/>
  <c r="M25" i="1"/>
  <c r="M21" i="1"/>
  <c r="M17" i="1"/>
  <c r="M13" i="1"/>
  <c r="N9" i="1"/>
  <c r="O9" i="1"/>
  <c r="P9" i="1"/>
  <c r="Q9" i="1"/>
  <c r="R9" i="1"/>
  <c r="S9" i="1"/>
  <c r="T9" i="1"/>
  <c r="U9" i="1"/>
  <c r="V9" i="1"/>
  <c r="M9" i="1"/>
  <c r="J3" i="1" l="1"/>
  <c r="Q3" i="1" s="1"/>
  <c r="R3" i="1" s="1"/>
  <c r="J4" i="1"/>
  <c r="K4" i="1" s="1"/>
  <c r="L4" i="1" s="1"/>
  <c r="J6" i="1"/>
  <c r="N6" i="1" s="1"/>
  <c r="O6" i="1" s="1"/>
  <c r="J7" i="1"/>
  <c r="K7" i="1" s="1"/>
  <c r="L7" i="1" s="1"/>
  <c r="J8" i="1"/>
  <c r="N8" i="1" s="1"/>
  <c r="O8" i="1" s="1"/>
  <c r="J10" i="1"/>
  <c r="Q10" i="1" s="1"/>
  <c r="R10" i="1" s="1"/>
  <c r="J11" i="1"/>
  <c r="N11" i="1" s="1"/>
  <c r="O11" i="1" s="1"/>
  <c r="J12" i="1"/>
  <c r="K12" i="1" s="1"/>
  <c r="L12" i="1" s="1"/>
  <c r="J14" i="1"/>
  <c r="K14" i="1" s="1"/>
  <c r="L14" i="1" s="1"/>
  <c r="J15" i="1"/>
  <c r="T15" i="1" s="1"/>
  <c r="U15" i="1" s="1"/>
  <c r="J16" i="1"/>
  <c r="K16" i="1" s="1"/>
  <c r="L16" i="1" s="1"/>
  <c r="J18" i="1"/>
  <c r="K18" i="1" s="1"/>
  <c r="L18" i="1" s="1"/>
  <c r="J19" i="1"/>
  <c r="N19" i="1" s="1"/>
  <c r="O19" i="1" s="1"/>
  <c r="J20" i="1"/>
  <c r="K20" i="1" s="1"/>
  <c r="L20" i="1" s="1"/>
  <c r="J22" i="1"/>
  <c r="Q22" i="1" s="1"/>
  <c r="R22" i="1" s="1"/>
  <c r="J23" i="1"/>
  <c r="K23" i="1" s="1"/>
  <c r="L23" i="1" s="1"/>
  <c r="J24" i="1"/>
  <c r="K24" i="1" s="1"/>
  <c r="L24" i="1" s="1"/>
  <c r="J26" i="1"/>
  <c r="K26" i="1" s="1"/>
  <c r="L26" i="1" s="1"/>
  <c r="J27" i="1"/>
  <c r="K27" i="1" s="1"/>
  <c r="L27" i="1" s="1"/>
  <c r="J28" i="1"/>
  <c r="N28" i="1" s="1"/>
  <c r="O28" i="1" s="1"/>
  <c r="J30" i="1"/>
  <c r="T30" i="1" s="1"/>
  <c r="U30" i="1" s="1"/>
  <c r="J31" i="1"/>
  <c r="K31" i="1" s="1"/>
  <c r="L31" i="1" s="1"/>
  <c r="J32" i="1"/>
  <c r="T32" i="1" s="1"/>
  <c r="U32" i="1" s="1"/>
  <c r="J34" i="1"/>
  <c r="K34" i="1" s="1"/>
  <c r="L34" i="1" s="1"/>
  <c r="J35" i="1"/>
  <c r="Q35" i="1" s="1"/>
  <c r="R35" i="1" s="1"/>
  <c r="J36" i="1"/>
  <c r="K36" i="1" s="1"/>
  <c r="L36" i="1" s="1"/>
  <c r="J2" i="1"/>
  <c r="N2" i="1" s="1"/>
  <c r="O2" i="1" s="1"/>
  <c r="Q18" i="1" l="1"/>
  <c r="R18" i="1" s="1"/>
  <c r="M16" i="1"/>
  <c r="P6" i="1"/>
  <c r="S22" i="1"/>
  <c r="M31" i="1"/>
  <c r="M20" i="1"/>
  <c r="M24" i="1"/>
  <c r="V30" i="1"/>
  <c r="M18" i="1"/>
  <c r="K6" i="1"/>
  <c r="L6" i="1" s="1"/>
  <c r="M27" i="1"/>
  <c r="M36" i="1"/>
  <c r="T28" i="1"/>
  <c r="U28" i="1" s="1"/>
  <c r="Q28" i="1"/>
  <c r="R28" i="1" s="1"/>
  <c r="K28" i="1"/>
  <c r="L28" i="1" s="1"/>
  <c r="M28" i="1" s="1"/>
  <c r="Q27" i="1"/>
  <c r="R27" i="1" s="1"/>
  <c r="N27" i="1"/>
  <c r="O27" i="1" s="1"/>
  <c r="T27" i="1"/>
  <c r="U27" i="1" s="1"/>
  <c r="T26" i="1"/>
  <c r="U26" i="1" s="1"/>
  <c r="T14" i="1"/>
  <c r="U14" i="1" s="1"/>
  <c r="V14" i="1" s="1"/>
  <c r="Q15" i="1"/>
  <c r="R15" i="1" s="1"/>
  <c r="K15" i="1"/>
  <c r="L15" i="1" s="1"/>
  <c r="T16" i="1"/>
  <c r="U16" i="1" s="1"/>
  <c r="Q16" i="1"/>
  <c r="R16" i="1" s="1"/>
  <c r="N16" i="1"/>
  <c r="O16" i="1" s="1"/>
  <c r="Q32" i="1"/>
  <c r="R32" i="1" s="1"/>
  <c r="K32" i="1"/>
  <c r="L32" i="1" s="1"/>
  <c r="N32" i="1"/>
  <c r="O32" i="1" s="1"/>
  <c r="P32" i="1" s="1"/>
  <c r="T31" i="1"/>
  <c r="U31" i="1" s="1"/>
  <c r="V31" i="1" s="1"/>
  <c r="Q31" i="1"/>
  <c r="R31" i="1" s="1"/>
  <c r="Q30" i="1"/>
  <c r="R30" i="1" s="1"/>
  <c r="S30" i="1" s="1"/>
  <c r="N30" i="1"/>
  <c r="O30" i="1" s="1"/>
  <c r="K30" i="1"/>
  <c r="L30" i="1" s="1"/>
  <c r="M30" i="1" s="1"/>
  <c r="Q26" i="1"/>
  <c r="R26" i="1" s="1"/>
  <c r="S26" i="1" s="1"/>
  <c r="N15" i="1"/>
  <c r="O15" i="1" s="1"/>
  <c r="P15" i="1" s="1"/>
  <c r="T18" i="1"/>
  <c r="U18" i="1" s="1"/>
  <c r="T7" i="1"/>
  <c r="U7" i="1" s="1"/>
  <c r="Q7" i="1"/>
  <c r="R7" i="1" s="1"/>
  <c r="S7" i="1" s="1"/>
  <c r="N7" i="1"/>
  <c r="O7" i="1" s="1"/>
  <c r="K3" i="1"/>
  <c r="L3" i="1" s="1"/>
  <c r="M7" i="1" s="1"/>
  <c r="N3" i="1"/>
  <c r="O3" i="1" s="1"/>
  <c r="K8" i="1"/>
  <c r="L8" i="1" s="1"/>
  <c r="M8" i="1" s="1"/>
  <c r="N35" i="1"/>
  <c r="O35" i="1" s="1"/>
  <c r="N31" i="1"/>
  <c r="O31" i="1" s="1"/>
  <c r="N26" i="1"/>
  <c r="O26" i="1" s="1"/>
  <c r="K35" i="1"/>
  <c r="L35" i="1" s="1"/>
  <c r="M35" i="1" s="1"/>
  <c r="K19" i="1"/>
  <c r="L19" i="1" s="1"/>
  <c r="M19" i="1" s="1"/>
  <c r="N10" i="1"/>
  <c r="O10" i="1" s="1"/>
  <c r="P10" i="1" s="1"/>
  <c r="K10" i="1"/>
  <c r="L10" i="1" s="1"/>
  <c r="T10" i="1"/>
  <c r="U10" i="1" s="1"/>
  <c r="Q14" i="1"/>
  <c r="R14" i="1" s="1"/>
  <c r="S14" i="1" s="1"/>
  <c r="N14" i="1"/>
  <c r="O14" i="1" s="1"/>
  <c r="Q20" i="1"/>
  <c r="R20" i="1" s="1"/>
  <c r="T20" i="1"/>
  <c r="U20" i="1" s="1"/>
  <c r="N20" i="1"/>
  <c r="O20" i="1" s="1"/>
  <c r="K2" i="1"/>
  <c r="L2" i="1" s="1"/>
  <c r="Q2" i="1"/>
  <c r="R2" i="1" s="1"/>
  <c r="T2" i="1"/>
  <c r="U2" i="1" s="1"/>
  <c r="T4" i="1"/>
  <c r="U4" i="1" s="1"/>
  <c r="Q4" i="1"/>
  <c r="R4" i="1" s="1"/>
  <c r="N4" i="1"/>
  <c r="O4" i="1" s="1"/>
  <c r="P8" i="1" s="1"/>
  <c r="T3" i="1"/>
  <c r="U3" i="1" s="1"/>
  <c r="N22" i="1"/>
  <c r="O22" i="1" s="1"/>
  <c r="P22" i="1" s="1"/>
  <c r="T22" i="1"/>
  <c r="U22" i="1" s="1"/>
  <c r="K22" i="1"/>
  <c r="L22" i="1" s="1"/>
  <c r="M22" i="1" s="1"/>
  <c r="Q23" i="1"/>
  <c r="R23" i="1" s="1"/>
  <c r="T6" i="1"/>
  <c r="U6" i="1" s="1"/>
  <c r="Q6" i="1"/>
  <c r="R6" i="1" s="1"/>
  <c r="S10" i="1" s="1"/>
  <c r="T8" i="1"/>
  <c r="U8" i="1" s="1"/>
  <c r="V8" i="1" s="1"/>
  <c r="Q8" i="1"/>
  <c r="R8" i="1" s="1"/>
  <c r="N36" i="1"/>
  <c r="O36" i="1" s="1"/>
  <c r="P36" i="1" s="1"/>
  <c r="T36" i="1"/>
  <c r="U36" i="1" s="1"/>
  <c r="V36" i="1" s="1"/>
  <c r="Q36" i="1"/>
  <c r="R36" i="1" s="1"/>
  <c r="T35" i="1"/>
  <c r="U35" i="1" s="1"/>
  <c r="Q34" i="1"/>
  <c r="R34" i="1" s="1"/>
  <c r="N18" i="1"/>
  <c r="O18" i="1" s="1"/>
  <c r="P18" i="1" s="1"/>
  <c r="T19" i="1"/>
  <c r="U19" i="1" s="1"/>
  <c r="V19" i="1" s="1"/>
  <c r="Q24" i="1"/>
  <c r="R24" i="1" s="1"/>
  <c r="N24" i="1"/>
  <c r="O24" i="1" s="1"/>
  <c r="P24" i="1" s="1"/>
  <c r="T24" i="1"/>
  <c r="U24" i="1" s="1"/>
  <c r="T11" i="1"/>
  <c r="U11" i="1" s="1"/>
  <c r="K11" i="1"/>
  <c r="L11" i="1" s="1"/>
  <c r="M11" i="1" s="1"/>
  <c r="Q11" i="1"/>
  <c r="R11" i="1" s="1"/>
  <c r="T34" i="1"/>
  <c r="U34" i="1" s="1"/>
  <c r="V34" i="1" s="1"/>
  <c r="T23" i="1"/>
  <c r="U23" i="1" s="1"/>
  <c r="V23" i="1" s="1"/>
  <c r="T12" i="1"/>
  <c r="U12" i="1" s="1"/>
  <c r="Q12" i="1"/>
  <c r="R12" i="1" s="1"/>
  <c r="S12" i="1" s="1"/>
  <c r="N12" i="1"/>
  <c r="O12" i="1" s="1"/>
  <c r="P12" i="1" s="1"/>
  <c r="N34" i="1"/>
  <c r="O34" i="1" s="1"/>
  <c r="N23" i="1"/>
  <c r="O23" i="1" s="1"/>
  <c r="P23" i="1" s="1"/>
  <c r="Q19" i="1"/>
  <c r="R19" i="1" s="1"/>
  <c r="V12" i="1" l="1"/>
  <c r="S24" i="1"/>
  <c r="S8" i="1"/>
  <c r="S23" i="1"/>
  <c r="V10" i="1"/>
  <c r="V20" i="1"/>
  <c r="S36" i="1"/>
  <c r="M10" i="1"/>
  <c r="V24" i="1"/>
  <c r="V22" i="1"/>
  <c r="S16" i="1"/>
  <c r="S27" i="1"/>
  <c r="P19" i="1"/>
  <c r="S19" i="1"/>
  <c r="M6" i="1"/>
  <c r="V18" i="1"/>
  <c r="V35" i="1"/>
  <c r="P34" i="1"/>
  <c r="V11" i="1"/>
  <c r="P27" i="1"/>
  <c r="S18" i="1"/>
  <c r="P20" i="1"/>
  <c r="P7" i="1"/>
  <c r="V16" i="1"/>
  <c r="S31" i="1"/>
  <c r="M15" i="1"/>
  <c r="S28" i="1"/>
  <c r="S35" i="1"/>
  <c r="P16" i="1"/>
  <c r="S20" i="1"/>
  <c r="V7" i="1"/>
  <c r="S15" i="1"/>
  <c r="M34" i="1"/>
  <c r="S6" i="1"/>
  <c r="P14" i="1"/>
  <c r="M14" i="1"/>
  <c r="M23" i="1"/>
  <c r="P31" i="1"/>
  <c r="S11" i="1"/>
  <c r="S34" i="1"/>
  <c r="V6" i="1"/>
  <c r="P35" i="1"/>
  <c r="M32" i="1"/>
  <c r="V26" i="1"/>
  <c r="V15" i="1"/>
  <c r="P11" i="1"/>
  <c r="S32" i="1"/>
  <c r="V27" i="1"/>
  <c r="M26" i="1"/>
  <c r="P28" i="1"/>
  <c r="M12" i="1"/>
</calcChain>
</file>

<file path=xl/sharedStrings.xml><?xml version="1.0" encoding="utf-8"?>
<sst xmlns="http://schemas.openxmlformats.org/spreadsheetml/2006/main" count="53" uniqueCount="27">
  <si>
    <t>Time</t>
  </si>
  <si>
    <t>Strains</t>
  </si>
  <si>
    <t>Supplement</t>
  </si>
  <si>
    <t>Ade-FBR_count</t>
  </si>
  <si>
    <t>Trp-FBR_count</t>
  </si>
  <si>
    <t>His-FBR_count</t>
  </si>
  <si>
    <t>Lys-FBR_count</t>
  </si>
  <si>
    <t>Total</t>
  </si>
  <si>
    <t>Ade-FBR_percent</t>
  </si>
  <si>
    <t>Trp-FBR_percent</t>
  </si>
  <si>
    <t>His-FBR_percent</t>
  </si>
  <si>
    <t>Lys-FBR_percent</t>
  </si>
  <si>
    <t>Replicate</t>
  </si>
  <si>
    <t>CellCount</t>
  </si>
  <si>
    <t>all</t>
  </si>
  <si>
    <t>Ade-FBR_cells</t>
  </si>
  <si>
    <t>Ade-FBR_growth</t>
  </si>
  <si>
    <t>Trp-FBR_cells</t>
  </si>
  <si>
    <t>Trp-FBR_growth</t>
  </si>
  <si>
    <t>His-FBR_cells</t>
  </si>
  <si>
    <t>His-FBR_growth</t>
  </si>
  <si>
    <t>Lys-FBR_cells</t>
  </si>
  <si>
    <t>Lys-FBR_growth</t>
  </si>
  <si>
    <t xml:space="preserve">ADE Growth Rate - day 1 to 3 average </t>
  </si>
  <si>
    <t xml:space="preserve">TRP Growth Rate - day 1 to 3 average </t>
  </si>
  <si>
    <t xml:space="preserve">HIS Growth Rate - day 1 to 3 average </t>
  </si>
  <si>
    <t xml:space="preserve">LYS Growth Rate - day 1 to 3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</si>
</sst>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164" fontId="1" fillId="0" borderId="2" xfId="0" applyNumberFormat="1" applyFont="1" applyBorder="1"/>
    <xf numFmtId="0" fontId="0" fillId="0" borderId="3" xfId="0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164" fontId="1" fillId="0" borderId="0" xfId="0" applyNumberFormat="1" applyFont="1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2" fontId="0" fillId="0" borderId="5" xfId="0" applyNumberFormat="1" applyBorder="1"/>
    <xf numFmtId="164" fontId="1" fillId="0" borderId="5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FED4-F23D-FC47-B362-309C94DC2763}">
  <dimension ref="A1:V47"/>
  <sheetViews>
    <sheetView tabSelected="1" zoomScale="163" zoomScaleNormal="163" workbookViewId="0">
      <pane ySplit="1" topLeftCell="A15" activePane="bottomLeft" state="frozen"/>
      <selection pane="bottomLeft" activeCell="A41" sqref="A41"/>
    </sheetView>
  </sheetViews>
  <sheetFormatPr baseColWidth="10" defaultRowHeight="16" x14ac:dyDescent="0.2"/>
  <cols>
    <col min="12" max="12" width="13" bestFit="1" customWidth="1"/>
    <col min="13" max="13" width="10.83203125" style="3"/>
    <col min="16" max="16" width="10.83203125" style="3"/>
    <col min="19" max="19" width="10.83203125" style="3"/>
    <col min="20" max="20" width="14.83203125" bestFit="1" customWidth="1"/>
    <col min="22" max="22" width="10.83203125" style="3"/>
  </cols>
  <sheetData>
    <row r="1" spans="1:22" x14ac:dyDescent="0.2">
      <c r="A1" t="s">
        <v>1</v>
      </c>
      <c r="B1" t="s">
        <v>12</v>
      </c>
      <c r="C1" t="s">
        <v>0</v>
      </c>
      <c r="D1" t="s">
        <v>2</v>
      </c>
      <c r="E1" t="s">
        <v>13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15</v>
      </c>
      <c r="M1" s="3" t="s">
        <v>16</v>
      </c>
      <c r="N1" t="s">
        <v>9</v>
      </c>
      <c r="O1" t="s">
        <v>17</v>
      </c>
      <c r="P1" s="3" t="s">
        <v>18</v>
      </c>
      <c r="Q1" t="s">
        <v>10</v>
      </c>
      <c r="R1" t="s">
        <v>19</v>
      </c>
      <c r="S1" s="3" t="s">
        <v>20</v>
      </c>
      <c r="T1" t="s">
        <v>11</v>
      </c>
      <c r="U1" t="s">
        <v>21</v>
      </c>
      <c r="V1" s="3" t="s">
        <v>22</v>
      </c>
    </row>
    <row r="2" spans="1:22" s="6" customFormat="1" x14ac:dyDescent="0.2">
      <c r="A2" s="5" t="s">
        <v>14</v>
      </c>
      <c r="B2" s="6">
        <v>1</v>
      </c>
      <c r="C2" s="6">
        <v>0</v>
      </c>
      <c r="E2" s="7">
        <v>20427.75</v>
      </c>
      <c r="F2" s="6">
        <v>26</v>
      </c>
      <c r="G2" s="6">
        <v>21</v>
      </c>
      <c r="H2" s="6">
        <v>28</v>
      </c>
      <c r="I2" s="6">
        <v>31</v>
      </c>
      <c r="J2" s="6">
        <f>SUM(F2:I2)</f>
        <v>106</v>
      </c>
      <c r="K2" s="8">
        <f>(F2/$J2)*100</f>
        <v>24.528301886792452</v>
      </c>
      <c r="L2" s="6">
        <f>(K2/100) *E2</f>
        <v>5010.5801886792451</v>
      </c>
      <c r="M2" s="9">
        <v>0</v>
      </c>
      <c r="N2" s="8">
        <f t="shared" ref="N2:N36" si="0">(G2/$J2)*100</f>
        <v>19.811320754716981</v>
      </c>
      <c r="O2" s="6">
        <f>(N2/100)*E2</f>
        <v>4047.0070754716976</v>
      </c>
      <c r="P2" s="9">
        <v>0</v>
      </c>
      <c r="Q2" s="8">
        <f t="shared" ref="Q2:Q36" si="1">(H2/$J2)*100</f>
        <v>26.415094339622641</v>
      </c>
      <c r="R2" s="6">
        <f>(Q2/100)*E2</f>
        <v>5396.0094339622638</v>
      </c>
      <c r="S2" s="9">
        <v>0</v>
      </c>
      <c r="T2" s="8">
        <f t="shared" ref="T2:T36" si="2">(I2/$J2)*100</f>
        <v>29.245283018867923</v>
      </c>
      <c r="U2" s="6">
        <f>(T2/100)*E2</f>
        <v>5974.1533018867922</v>
      </c>
      <c r="V2" s="9">
        <v>0</v>
      </c>
    </row>
    <row r="3" spans="1:22" s="11" customFormat="1" x14ac:dyDescent="0.2">
      <c r="A3" s="10" t="s">
        <v>14</v>
      </c>
      <c r="B3" s="11">
        <v>2</v>
      </c>
      <c r="C3" s="11">
        <v>0</v>
      </c>
      <c r="E3" s="12">
        <v>18732.82</v>
      </c>
      <c r="F3" s="11">
        <v>12</v>
      </c>
      <c r="G3" s="11">
        <v>25</v>
      </c>
      <c r="H3" s="11">
        <v>41</v>
      </c>
      <c r="I3" s="11">
        <v>53</v>
      </c>
      <c r="J3" s="11">
        <f t="shared" ref="J3:J36" si="3">SUM(F3:I3)</f>
        <v>131</v>
      </c>
      <c r="K3" s="13">
        <f t="shared" ref="K3:K36" si="4">(F3/$J3)*100</f>
        <v>9.1603053435114496</v>
      </c>
      <c r="L3" s="11">
        <f t="shared" ref="L3:L36" si="5">(K3/100) *E3</f>
        <v>1715.9835114503815</v>
      </c>
      <c r="M3" s="14">
        <v>0</v>
      </c>
      <c r="N3" s="13">
        <f t="shared" si="0"/>
        <v>19.083969465648856</v>
      </c>
      <c r="O3" s="11">
        <f t="shared" ref="O3:O36" si="6">(N3/100)*E3</f>
        <v>3574.9656488549622</v>
      </c>
      <c r="P3" s="14">
        <v>0</v>
      </c>
      <c r="Q3" s="13">
        <f t="shared" si="1"/>
        <v>31.297709923664126</v>
      </c>
      <c r="R3" s="11">
        <f t="shared" ref="R3:R36" si="7">(Q3/100)*E3</f>
        <v>5862.9436641221373</v>
      </c>
      <c r="S3" s="14">
        <v>0</v>
      </c>
      <c r="T3" s="13">
        <f t="shared" si="2"/>
        <v>40.458015267175576</v>
      </c>
      <c r="U3" s="11">
        <f t="shared" ref="U3:U36" si="8">(T3/100)*E3</f>
        <v>7578.9271755725194</v>
      </c>
      <c r="V3" s="14">
        <v>0</v>
      </c>
    </row>
    <row r="4" spans="1:22" s="16" customFormat="1" x14ac:dyDescent="0.2">
      <c r="A4" s="15" t="s">
        <v>14</v>
      </c>
      <c r="B4" s="16">
        <v>3</v>
      </c>
      <c r="C4" s="16">
        <v>0</v>
      </c>
      <c r="E4" s="17">
        <v>17055.259999999998</v>
      </c>
      <c r="F4" s="16">
        <v>17</v>
      </c>
      <c r="G4" s="16">
        <v>27</v>
      </c>
      <c r="H4" s="16">
        <v>50</v>
      </c>
      <c r="I4" s="16">
        <v>29</v>
      </c>
      <c r="J4" s="16">
        <f t="shared" si="3"/>
        <v>123</v>
      </c>
      <c r="K4" s="18">
        <f t="shared" si="4"/>
        <v>13.821138211382115</v>
      </c>
      <c r="L4" s="16">
        <f t="shared" si="5"/>
        <v>2357.2310569105689</v>
      </c>
      <c r="M4" s="19">
        <v>0</v>
      </c>
      <c r="N4" s="18">
        <f t="shared" si="0"/>
        <v>21.951219512195124</v>
      </c>
      <c r="O4" s="16">
        <f t="shared" si="6"/>
        <v>3743.8375609756099</v>
      </c>
      <c r="P4" s="19">
        <v>0</v>
      </c>
      <c r="Q4" s="18">
        <f t="shared" si="1"/>
        <v>40.650406504065039</v>
      </c>
      <c r="R4" s="16">
        <f t="shared" si="7"/>
        <v>6933.0325203252023</v>
      </c>
      <c r="S4" s="19">
        <v>0</v>
      </c>
      <c r="T4" s="18">
        <f t="shared" si="2"/>
        <v>23.577235772357724</v>
      </c>
      <c r="U4" s="16">
        <f t="shared" si="8"/>
        <v>4021.1588617886177</v>
      </c>
      <c r="V4" s="19">
        <v>0</v>
      </c>
    </row>
    <row r="5" spans="1:22" x14ac:dyDescent="0.2">
      <c r="E5" s="1"/>
      <c r="K5" s="2"/>
      <c r="M5" s="4"/>
      <c r="N5" s="2"/>
      <c r="P5" s="4"/>
      <c r="Q5" s="2"/>
      <c r="S5" s="4"/>
      <c r="T5" s="2"/>
      <c r="V5" s="4"/>
    </row>
    <row r="6" spans="1:22" s="6" customFormat="1" x14ac:dyDescent="0.2">
      <c r="A6" s="5" t="s">
        <v>14</v>
      </c>
      <c r="B6" s="6">
        <v>1</v>
      </c>
      <c r="C6" s="6">
        <v>24</v>
      </c>
      <c r="E6" s="7">
        <v>47251.45</v>
      </c>
      <c r="F6" s="6">
        <v>11</v>
      </c>
      <c r="G6" s="6">
        <v>11</v>
      </c>
      <c r="H6" s="6">
        <v>21</v>
      </c>
      <c r="I6" s="6">
        <v>24</v>
      </c>
      <c r="J6" s="6">
        <f t="shared" si="3"/>
        <v>67</v>
      </c>
      <c r="K6" s="8">
        <f t="shared" si="4"/>
        <v>16.417910447761194</v>
      </c>
      <c r="L6" s="6">
        <f t="shared" si="5"/>
        <v>7757.7007462686561</v>
      </c>
      <c r="M6" s="9">
        <f>(L6-L2)/L2</f>
        <v>0.54826396428025903</v>
      </c>
      <c r="N6" s="8">
        <f t="shared" si="0"/>
        <v>16.417910447761194</v>
      </c>
      <c r="O6" s="6">
        <f t="shared" si="6"/>
        <v>7757.7007462686561</v>
      </c>
      <c r="P6" s="9">
        <f>(O6-O2)/O2</f>
        <v>0.91689824148984467</v>
      </c>
      <c r="Q6" s="8">
        <f t="shared" si="1"/>
        <v>31.343283582089555</v>
      </c>
      <c r="R6" s="6">
        <f t="shared" si="7"/>
        <v>14810.155970149253</v>
      </c>
      <c r="S6" s="9">
        <f>(R6-R2)/R2</f>
        <v>1.7446497548604591</v>
      </c>
      <c r="T6" s="8">
        <f t="shared" si="2"/>
        <v>35.820895522388057</v>
      </c>
      <c r="U6" s="6">
        <f t="shared" si="8"/>
        <v>16925.89253731343</v>
      </c>
      <c r="V6" s="9">
        <f>(U6-U2)/U2</f>
        <v>1.8331868437269252</v>
      </c>
    </row>
    <row r="7" spans="1:22" s="11" customFormat="1" x14ac:dyDescent="0.2">
      <c r="A7" s="10" t="s">
        <v>14</v>
      </c>
      <c r="B7" s="11">
        <v>2</v>
      </c>
      <c r="C7" s="11">
        <v>24</v>
      </c>
      <c r="E7" s="12">
        <v>52423.95</v>
      </c>
      <c r="F7" s="11">
        <v>13</v>
      </c>
      <c r="G7" s="11">
        <v>18</v>
      </c>
      <c r="H7" s="11">
        <v>27</v>
      </c>
      <c r="I7" s="11">
        <v>26</v>
      </c>
      <c r="J7" s="11">
        <f t="shared" si="3"/>
        <v>84</v>
      </c>
      <c r="K7" s="13">
        <f t="shared" si="4"/>
        <v>15.476190476190476</v>
      </c>
      <c r="L7" s="11">
        <f t="shared" si="5"/>
        <v>8113.2303571428565</v>
      </c>
      <c r="M7" s="14">
        <f>(L7-L3)/L3</f>
        <v>3.7280351489423125</v>
      </c>
      <c r="N7" s="13">
        <f t="shared" si="0"/>
        <v>21.428571428571427</v>
      </c>
      <c r="O7" s="11">
        <f t="shared" si="6"/>
        <v>11233.70357142857</v>
      </c>
      <c r="P7" s="14">
        <f>(O7-O3)/O3</f>
        <v>2.1423248989893513</v>
      </c>
      <c r="Q7" s="13">
        <f t="shared" si="1"/>
        <v>32.142857142857146</v>
      </c>
      <c r="R7" s="11">
        <f t="shared" si="7"/>
        <v>16850.555357142857</v>
      </c>
      <c r="S7" s="14">
        <f>(R7-R3)/R3</f>
        <v>1.8740776515146516</v>
      </c>
      <c r="T7" s="13">
        <f t="shared" si="2"/>
        <v>30.952380952380953</v>
      </c>
      <c r="U7" s="11">
        <f t="shared" si="8"/>
        <v>16226.460714285713</v>
      </c>
      <c r="V7" s="14">
        <f>(U7-U3)/U3</f>
        <v>1.1409970485776504</v>
      </c>
    </row>
    <row r="8" spans="1:22" s="16" customFormat="1" x14ac:dyDescent="0.2">
      <c r="A8" s="15" t="s">
        <v>14</v>
      </c>
      <c r="B8" s="16">
        <v>3</v>
      </c>
      <c r="C8" s="16">
        <v>24</v>
      </c>
      <c r="E8" s="17">
        <v>51445.37</v>
      </c>
      <c r="F8" s="16">
        <v>8</v>
      </c>
      <c r="G8" s="16">
        <v>15</v>
      </c>
      <c r="H8" s="16">
        <v>34</v>
      </c>
      <c r="I8" s="16">
        <v>17</v>
      </c>
      <c r="J8" s="16">
        <f t="shared" si="3"/>
        <v>74</v>
      </c>
      <c r="K8" s="18">
        <f t="shared" si="4"/>
        <v>10.810810810810811</v>
      </c>
      <c r="L8" s="16">
        <f t="shared" si="5"/>
        <v>5561.6616216216216</v>
      </c>
      <c r="M8" s="19">
        <f>(L8-L4)/L4</f>
        <v>1.3594045247778295</v>
      </c>
      <c r="N8" s="18">
        <f t="shared" si="0"/>
        <v>20.27027027027027</v>
      </c>
      <c r="O8" s="16">
        <f t="shared" si="6"/>
        <v>10428.115540540542</v>
      </c>
      <c r="P8" s="19">
        <f>(O8-O4)/O4</f>
        <v>1.7854081195293823</v>
      </c>
      <c r="Q8" s="18">
        <f t="shared" si="1"/>
        <v>45.945945945945951</v>
      </c>
      <c r="R8" s="16">
        <f t="shared" si="7"/>
        <v>23637.061891891895</v>
      </c>
      <c r="S8" s="19">
        <f>(R8-R4)/R4</f>
        <v>2.4093395383039642</v>
      </c>
      <c r="T8" s="18">
        <f t="shared" si="2"/>
        <v>22.972972972972975</v>
      </c>
      <c r="U8" s="16">
        <f t="shared" si="8"/>
        <v>11818.530945945948</v>
      </c>
      <c r="V8" s="19">
        <f>(U8-U4)/U4</f>
        <v>1.9390858088827276</v>
      </c>
    </row>
    <row r="9" spans="1:22" x14ac:dyDescent="0.2">
      <c r="E9" s="1"/>
      <c r="K9" s="2"/>
      <c r="M9" s="4">
        <f>AVERAGE(M6:M8)</f>
        <v>1.878567879333467</v>
      </c>
      <c r="N9" s="4">
        <f t="shared" ref="N9:V9" si="9">AVERAGE(N6:N8)</f>
        <v>19.372250715534296</v>
      </c>
      <c r="O9" s="4">
        <f t="shared" si="9"/>
        <v>9806.5066194125902</v>
      </c>
      <c r="P9" s="4">
        <f t="shared" si="9"/>
        <v>1.6148770866695259</v>
      </c>
      <c r="Q9" s="4">
        <f t="shared" si="9"/>
        <v>36.477362223630884</v>
      </c>
      <c r="R9" s="4">
        <f t="shared" si="9"/>
        <v>18432.591073061336</v>
      </c>
      <c r="S9" s="4">
        <f t="shared" si="9"/>
        <v>2.0093556482263586</v>
      </c>
      <c r="T9" s="4">
        <f t="shared" si="9"/>
        <v>29.915416482580657</v>
      </c>
      <c r="U9" s="4">
        <f t="shared" si="9"/>
        <v>14990.294732515029</v>
      </c>
      <c r="V9" s="4">
        <f t="shared" si="9"/>
        <v>1.6377565670624346</v>
      </c>
    </row>
    <row r="10" spans="1:22" s="6" customFormat="1" x14ac:dyDescent="0.2">
      <c r="A10" s="5" t="s">
        <v>14</v>
      </c>
      <c r="B10" s="6">
        <v>1</v>
      </c>
      <c r="C10" s="6">
        <v>48</v>
      </c>
      <c r="E10" s="7">
        <v>73253.73</v>
      </c>
      <c r="F10" s="6">
        <v>6</v>
      </c>
      <c r="G10" s="6">
        <v>18</v>
      </c>
      <c r="H10" s="6">
        <v>25</v>
      </c>
      <c r="I10" s="6">
        <v>22</v>
      </c>
      <c r="J10" s="6">
        <f t="shared" si="3"/>
        <v>71</v>
      </c>
      <c r="K10" s="8">
        <f t="shared" si="4"/>
        <v>8.4507042253521121</v>
      </c>
      <c r="L10" s="6">
        <f t="shared" si="5"/>
        <v>6190.4560563380273</v>
      </c>
      <c r="M10" s="9">
        <f>(L10-L6)/L6</f>
        <v>-0.2020243808301643</v>
      </c>
      <c r="N10" s="8">
        <f t="shared" si="0"/>
        <v>25.352112676056336</v>
      </c>
      <c r="O10" s="6">
        <f t="shared" si="6"/>
        <v>18571.368169014084</v>
      </c>
      <c r="P10" s="9">
        <f>(O10-O6)/O6</f>
        <v>1.3939268575095074</v>
      </c>
      <c r="Q10" s="8">
        <f t="shared" si="1"/>
        <v>35.2112676056338</v>
      </c>
      <c r="R10" s="6">
        <f t="shared" si="7"/>
        <v>25793.566901408449</v>
      </c>
      <c r="S10" s="9">
        <f>(R10-R6)/R6</f>
        <v>0.74161345453733984</v>
      </c>
      <c r="T10" s="8">
        <f t="shared" si="2"/>
        <v>30.985915492957744</v>
      </c>
      <c r="U10" s="6">
        <f t="shared" si="8"/>
        <v>22698.338873239434</v>
      </c>
      <c r="V10" s="9">
        <f>(U10-U6)/U6</f>
        <v>0.34104235999375182</v>
      </c>
    </row>
    <row r="11" spans="1:22" s="11" customFormat="1" x14ac:dyDescent="0.2">
      <c r="A11" s="10" t="s">
        <v>14</v>
      </c>
      <c r="B11" s="11">
        <v>2</v>
      </c>
      <c r="C11" s="11">
        <v>48</v>
      </c>
      <c r="E11" s="12">
        <v>62629.14</v>
      </c>
      <c r="F11" s="11">
        <v>8</v>
      </c>
      <c r="G11" s="11">
        <v>20</v>
      </c>
      <c r="H11" s="11">
        <v>26</v>
      </c>
      <c r="I11" s="11">
        <v>26</v>
      </c>
      <c r="J11" s="11">
        <f t="shared" si="3"/>
        <v>80</v>
      </c>
      <c r="K11" s="13">
        <f t="shared" si="4"/>
        <v>10</v>
      </c>
      <c r="L11" s="11">
        <f t="shared" si="5"/>
        <v>6262.9140000000007</v>
      </c>
      <c r="M11" s="14">
        <f>(L11-L7)/L7</f>
        <v>-0.22806160748460008</v>
      </c>
      <c r="N11" s="13">
        <f t="shared" si="0"/>
        <v>25</v>
      </c>
      <c r="O11" s="11">
        <f t="shared" si="6"/>
        <v>15657.285</v>
      </c>
      <c r="P11" s="14">
        <f>(O11-O7)/O7</f>
        <v>0.39377765315280527</v>
      </c>
      <c r="Q11" s="13">
        <f t="shared" si="1"/>
        <v>32.5</v>
      </c>
      <c r="R11" s="11">
        <f t="shared" si="7"/>
        <v>20354.470499999999</v>
      </c>
      <c r="S11" s="14">
        <f>(R11-R7)/R7</f>
        <v>0.2079406327324311</v>
      </c>
      <c r="T11" s="13">
        <f t="shared" si="2"/>
        <v>32.5</v>
      </c>
      <c r="U11" s="11">
        <f t="shared" si="8"/>
        <v>20354.470499999999</v>
      </c>
      <c r="V11" s="14">
        <f>(U11-U7)/U7</f>
        <v>0.25439988783752471</v>
      </c>
    </row>
    <row r="12" spans="1:22" s="16" customFormat="1" x14ac:dyDescent="0.2">
      <c r="A12" s="15" t="s">
        <v>14</v>
      </c>
      <c r="B12" s="16">
        <v>3</v>
      </c>
      <c r="C12" s="16">
        <v>48</v>
      </c>
      <c r="E12" s="17">
        <v>58015.83</v>
      </c>
      <c r="F12" s="16">
        <v>9</v>
      </c>
      <c r="G12" s="16">
        <v>13</v>
      </c>
      <c r="H12" s="16">
        <v>21</v>
      </c>
      <c r="I12" s="16">
        <v>16</v>
      </c>
      <c r="J12" s="16">
        <f t="shared" si="3"/>
        <v>59</v>
      </c>
      <c r="K12" s="18">
        <f t="shared" si="4"/>
        <v>15.254237288135593</v>
      </c>
      <c r="L12" s="16">
        <f t="shared" si="5"/>
        <v>8849.8723728813566</v>
      </c>
      <c r="M12" s="19">
        <f>(L12-L8)/L8</f>
        <v>0.59122812119249113</v>
      </c>
      <c r="N12" s="18">
        <f t="shared" si="0"/>
        <v>22.033898305084744</v>
      </c>
      <c r="O12" s="16">
        <f t="shared" si="6"/>
        <v>12783.148983050845</v>
      </c>
      <c r="P12" s="19">
        <f>(O12-O8)/O8</f>
        <v>0.22583499706680749</v>
      </c>
      <c r="Q12" s="18">
        <f t="shared" si="1"/>
        <v>35.593220338983052</v>
      </c>
      <c r="R12" s="16">
        <f t="shared" si="7"/>
        <v>20649.702203389832</v>
      </c>
      <c r="S12" s="19">
        <f>(R12-R8)/R8</f>
        <v>-0.12638456091392655</v>
      </c>
      <c r="T12" s="18">
        <f t="shared" si="2"/>
        <v>27.118644067796609</v>
      </c>
      <c r="U12" s="16">
        <f t="shared" si="8"/>
        <v>15733.106440677966</v>
      </c>
      <c r="V12" s="19">
        <f>(U12-U8)/U8</f>
        <v>0.3312235262263975</v>
      </c>
    </row>
    <row r="13" spans="1:22" x14ac:dyDescent="0.2">
      <c r="E13" s="1"/>
      <c r="K13" s="2"/>
      <c r="M13" s="4">
        <f>AVERAGE(M10:M12)</f>
        <v>5.371404429257557E-2</v>
      </c>
      <c r="N13" s="2"/>
      <c r="P13" s="4">
        <f>AVERAGE(P10:P12)</f>
        <v>0.67117983590970676</v>
      </c>
      <c r="Q13" s="2"/>
      <c r="S13" s="4">
        <f>AVERAGE(S10:S12)</f>
        <v>0.27438984211861478</v>
      </c>
      <c r="T13" s="2"/>
      <c r="V13" s="4">
        <f>AVERAGE(V10:V12)</f>
        <v>0.30888859135255803</v>
      </c>
    </row>
    <row r="14" spans="1:22" s="6" customFormat="1" x14ac:dyDescent="0.2">
      <c r="A14" s="5" t="s">
        <v>14</v>
      </c>
      <c r="B14" s="6">
        <v>1</v>
      </c>
      <c r="C14" s="6">
        <v>72</v>
      </c>
      <c r="E14" s="7">
        <v>107364.24</v>
      </c>
      <c r="F14" s="6">
        <v>6</v>
      </c>
      <c r="G14" s="6">
        <v>18</v>
      </c>
      <c r="H14" s="6">
        <v>34</v>
      </c>
      <c r="I14" s="6">
        <v>25</v>
      </c>
      <c r="J14" s="6">
        <f t="shared" si="3"/>
        <v>83</v>
      </c>
      <c r="K14" s="8">
        <f t="shared" si="4"/>
        <v>7.2289156626506017</v>
      </c>
      <c r="L14" s="6">
        <f t="shared" si="5"/>
        <v>7761.2703614457832</v>
      </c>
      <c r="M14" s="9">
        <f>(L14-L10)/L10</f>
        <v>0.25374775150846857</v>
      </c>
      <c r="N14" s="8">
        <f t="shared" si="0"/>
        <v>21.686746987951807</v>
      </c>
      <c r="O14" s="6">
        <f t="shared" si="6"/>
        <v>23283.811084337351</v>
      </c>
      <c r="P14" s="9">
        <f>(O14-O10)/O10</f>
        <v>0.25374775150846846</v>
      </c>
      <c r="Q14" s="8">
        <f t="shared" si="1"/>
        <v>40.963855421686745</v>
      </c>
      <c r="R14" s="6">
        <f t="shared" si="7"/>
        <v>43980.53204819277</v>
      </c>
      <c r="S14" s="9">
        <f>(R14-R10)/R10</f>
        <v>0.70509694205151707</v>
      </c>
      <c r="T14" s="8">
        <f t="shared" si="2"/>
        <v>30.120481927710845</v>
      </c>
      <c r="U14" s="6">
        <f t="shared" si="8"/>
        <v>32338.626506024102</v>
      </c>
      <c r="V14" s="9">
        <f>(U14-U10)/U10</f>
        <v>0.42471335398689625</v>
      </c>
    </row>
    <row r="15" spans="1:22" s="11" customFormat="1" x14ac:dyDescent="0.2">
      <c r="A15" s="10" t="s">
        <v>14</v>
      </c>
      <c r="B15" s="11">
        <v>2</v>
      </c>
      <c r="C15" s="11">
        <v>72</v>
      </c>
      <c r="E15" s="12">
        <v>102191.74</v>
      </c>
      <c r="F15" s="11">
        <v>6</v>
      </c>
      <c r="G15" s="11">
        <v>8</v>
      </c>
      <c r="H15" s="11">
        <v>33</v>
      </c>
      <c r="I15" s="11">
        <v>23</v>
      </c>
      <c r="J15" s="11">
        <f t="shared" si="3"/>
        <v>70</v>
      </c>
      <c r="K15" s="13">
        <f t="shared" si="4"/>
        <v>8.5714285714285712</v>
      </c>
      <c r="L15" s="11">
        <f t="shared" si="5"/>
        <v>8759.2920000000013</v>
      </c>
      <c r="M15" s="14">
        <f>(L15-L11)/L11</f>
        <v>0.39859688317610625</v>
      </c>
      <c r="N15" s="13">
        <f t="shared" si="0"/>
        <v>11.428571428571429</v>
      </c>
      <c r="O15" s="11">
        <f t="shared" si="6"/>
        <v>11679.056</v>
      </c>
      <c r="P15" s="14">
        <f>(O15-O11)/O11</f>
        <v>-0.25408166230607665</v>
      </c>
      <c r="Q15" s="13">
        <f t="shared" si="1"/>
        <v>47.142857142857139</v>
      </c>
      <c r="R15" s="11">
        <f t="shared" si="7"/>
        <v>48176.105999999992</v>
      </c>
      <c r="S15" s="14">
        <f>(R15-R11)/R11</f>
        <v>1.3668562638364872</v>
      </c>
      <c r="T15" s="13">
        <f t="shared" si="2"/>
        <v>32.857142857142854</v>
      </c>
      <c r="U15" s="11">
        <f t="shared" si="8"/>
        <v>33577.285999999993</v>
      </c>
      <c r="V15" s="14">
        <f>(U15-U11)/U11</f>
        <v>0.64962709297694543</v>
      </c>
    </row>
    <row r="16" spans="1:22" s="16" customFormat="1" x14ac:dyDescent="0.2">
      <c r="A16" s="15" t="s">
        <v>14</v>
      </c>
      <c r="B16" s="16">
        <v>3</v>
      </c>
      <c r="C16" s="16">
        <v>72</v>
      </c>
      <c r="E16" s="17">
        <v>102890.73</v>
      </c>
      <c r="F16" s="16">
        <v>12</v>
      </c>
      <c r="G16" s="16">
        <v>19</v>
      </c>
      <c r="H16" s="16">
        <v>39</v>
      </c>
      <c r="I16" s="16">
        <v>8</v>
      </c>
      <c r="J16" s="16">
        <f t="shared" si="3"/>
        <v>78</v>
      </c>
      <c r="K16" s="18">
        <f t="shared" si="4"/>
        <v>15.384615384615385</v>
      </c>
      <c r="L16" s="16">
        <f t="shared" si="5"/>
        <v>15829.343076923076</v>
      </c>
      <c r="M16" s="19">
        <f>(L16-L12)/L12</f>
        <v>0.78865213078426932</v>
      </c>
      <c r="N16" s="18">
        <f t="shared" si="0"/>
        <v>24.358974358974358</v>
      </c>
      <c r="O16" s="16">
        <f t="shared" si="6"/>
        <v>25063.126538461536</v>
      </c>
      <c r="P16" s="19">
        <f>(O16-O12)/O12</f>
        <v>0.96063791259044951</v>
      </c>
      <c r="Q16" s="18">
        <f t="shared" si="1"/>
        <v>50</v>
      </c>
      <c r="R16" s="16">
        <f t="shared" si="7"/>
        <v>51445.364999999998</v>
      </c>
      <c r="S16" s="19">
        <f>(R16-R12)/R12</f>
        <v>1.4913368964495179</v>
      </c>
      <c r="T16" s="18">
        <f t="shared" si="2"/>
        <v>10.256410256410255</v>
      </c>
      <c r="U16" s="16">
        <f t="shared" si="8"/>
        <v>10552.895384615384</v>
      </c>
      <c r="V16" s="19">
        <f>(U16-U12)/U12</f>
        <v>-0.32925545095589898</v>
      </c>
    </row>
    <row r="17" spans="1:22" x14ac:dyDescent="0.2">
      <c r="E17" s="1"/>
      <c r="K17" s="2"/>
      <c r="M17" s="4">
        <f>AVERAGE(M14:M16)</f>
        <v>0.48033225515628136</v>
      </c>
      <c r="N17" s="2"/>
      <c r="P17" s="4">
        <f>AVERAGE(P14:P16)</f>
        <v>0.32010133393094709</v>
      </c>
      <c r="Q17" s="2"/>
      <c r="S17" s="4">
        <f>AVERAGE(S14:S16)</f>
        <v>1.1877633674458405</v>
      </c>
      <c r="T17" s="2"/>
      <c r="V17" s="4">
        <f>AVERAGE(V14:V16)</f>
        <v>0.24836166533598095</v>
      </c>
    </row>
    <row r="18" spans="1:22" s="6" customFormat="1" x14ac:dyDescent="0.2">
      <c r="A18" s="5" t="s">
        <v>14</v>
      </c>
      <c r="B18" s="6">
        <v>1</v>
      </c>
      <c r="C18" s="6">
        <v>96</v>
      </c>
      <c r="E18" s="7">
        <v>145072.84</v>
      </c>
      <c r="F18" s="6">
        <v>2</v>
      </c>
      <c r="G18" s="6">
        <v>8</v>
      </c>
      <c r="H18" s="6">
        <v>32</v>
      </c>
      <c r="I18" s="6">
        <v>16</v>
      </c>
      <c r="J18" s="6">
        <f t="shared" si="3"/>
        <v>58</v>
      </c>
      <c r="K18" s="8">
        <f t="shared" si="4"/>
        <v>3.4482758620689653</v>
      </c>
      <c r="L18" s="6">
        <f t="shared" si="5"/>
        <v>5002.5117241379312</v>
      </c>
      <c r="M18" s="9">
        <f>(L18-L14)/L14</f>
        <v>-0.35545194392557478</v>
      </c>
      <c r="N18" s="8">
        <f t="shared" si="0"/>
        <v>13.793103448275861</v>
      </c>
      <c r="O18" s="6">
        <f t="shared" si="6"/>
        <v>20010.046896551725</v>
      </c>
      <c r="P18" s="9">
        <f>(O18-O14)/O14</f>
        <v>-0.1406025919007664</v>
      </c>
      <c r="Q18" s="8">
        <f t="shared" si="1"/>
        <v>55.172413793103445</v>
      </c>
      <c r="R18" s="6">
        <f t="shared" si="7"/>
        <v>80040.187586206899</v>
      </c>
      <c r="S18" s="9">
        <f>(R18-R14)/R14</f>
        <v>0.81990039362190659</v>
      </c>
      <c r="T18" s="8">
        <f t="shared" si="2"/>
        <v>27.586206896551722</v>
      </c>
      <c r="U18" s="6">
        <f t="shared" si="8"/>
        <v>40020.09379310345</v>
      </c>
      <c r="V18" s="9">
        <f>(U18-U14)/U14</f>
        <v>0.23753226766289623</v>
      </c>
    </row>
    <row r="19" spans="1:22" s="11" customFormat="1" x14ac:dyDescent="0.2">
      <c r="A19" s="10" t="s">
        <v>14</v>
      </c>
      <c r="B19" s="11">
        <v>2</v>
      </c>
      <c r="C19" s="11">
        <v>96</v>
      </c>
      <c r="E19" s="12">
        <v>158230.26999999999</v>
      </c>
      <c r="F19" s="11">
        <v>5</v>
      </c>
      <c r="G19" s="11">
        <v>12</v>
      </c>
      <c r="H19" s="11">
        <v>28</v>
      </c>
      <c r="I19" s="11">
        <v>22</v>
      </c>
      <c r="J19" s="11">
        <f t="shared" si="3"/>
        <v>67</v>
      </c>
      <c r="K19" s="13">
        <f t="shared" si="4"/>
        <v>7.4626865671641784</v>
      </c>
      <c r="L19" s="11">
        <f t="shared" si="5"/>
        <v>11808.22910447761</v>
      </c>
      <c r="M19" s="14">
        <f>(L19-L15)/L15</f>
        <v>0.34808031339491918</v>
      </c>
      <c r="N19" s="13">
        <f t="shared" si="0"/>
        <v>17.910447761194028</v>
      </c>
      <c r="O19" s="11">
        <f t="shared" si="6"/>
        <v>28339.749850746266</v>
      </c>
      <c r="P19" s="14">
        <f>(O19-O15)/O15</f>
        <v>1.426544564110855</v>
      </c>
      <c r="Q19" s="13">
        <f t="shared" si="1"/>
        <v>41.791044776119399</v>
      </c>
      <c r="R19" s="11">
        <f t="shared" si="7"/>
        <v>66126.082985074623</v>
      </c>
      <c r="S19" s="14">
        <f>(R19-R15)/R15</f>
        <v>0.37259086454755463</v>
      </c>
      <c r="T19" s="13">
        <f t="shared" si="2"/>
        <v>32.835820895522389</v>
      </c>
      <c r="U19" s="11">
        <f t="shared" si="8"/>
        <v>51956.208059701486</v>
      </c>
      <c r="V19" s="14">
        <f>(U19-U15)/U15</f>
        <v>0.54736175102721218</v>
      </c>
    </row>
    <row r="20" spans="1:22" s="16" customFormat="1" x14ac:dyDescent="0.2">
      <c r="A20" s="15" t="s">
        <v>14</v>
      </c>
      <c r="B20" s="16">
        <v>3</v>
      </c>
      <c r="C20" s="16">
        <v>96</v>
      </c>
      <c r="E20" s="17">
        <v>117010.25</v>
      </c>
      <c r="F20" s="16">
        <v>7</v>
      </c>
      <c r="G20" s="16">
        <v>15</v>
      </c>
      <c r="H20" s="16">
        <v>44</v>
      </c>
      <c r="I20" s="16">
        <v>9</v>
      </c>
      <c r="J20" s="16">
        <f t="shared" si="3"/>
        <v>75</v>
      </c>
      <c r="K20" s="18">
        <f t="shared" si="4"/>
        <v>9.3333333333333339</v>
      </c>
      <c r="L20" s="16">
        <f t="shared" si="5"/>
        <v>10920.956666666667</v>
      </c>
      <c r="M20" s="19">
        <f>(L20-L16)/L16</f>
        <v>-0.3100814977857253</v>
      </c>
      <c r="N20" s="18">
        <f t="shared" si="0"/>
        <v>20</v>
      </c>
      <c r="O20" s="16">
        <f t="shared" si="6"/>
        <v>23402.050000000003</v>
      </c>
      <c r="P20" s="19">
        <f>(O20-O16)/O16</f>
        <v>-6.6275711288951433E-2</v>
      </c>
      <c r="Q20" s="18">
        <f t="shared" si="1"/>
        <v>58.666666666666664</v>
      </c>
      <c r="R20" s="16">
        <f t="shared" si="7"/>
        <v>68646.013333333336</v>
      </c>
      <c r="S20" s="19">
        <f>(R20-R16)/R16</f>
        <v>0.33434787241442138</v>
      </c>
      <c r="T20" s="18">
        <f t="shared" si="2"/>
        <v>12</v>
      </c>
      <c r="U20" s="16">
        <f t="shared" si="8"/>
        <v>14041.23</v>
      </c>
      <c r="V20" s="19">
        <f>(U20-U16)/U16</f>
        <v>0.33055711141324401</v>
      </c>
    </row>
    <row r="21" spans="1:22" x14ac:dyDescent="0.2">
      <c r="E21" s="1"/>
      <c r="K21" s="2"/>
      <c r="M21" s="4">
        <f>AVERAGE(M18:M20)</f>
        <v>-0.10581770943879364</v>
      </c>
      <c r="N21" s="2"/>
      <c r="P21" s="4">
        <f>AVERAGE(P18:P20)</f>
        <v>0.40655542030704578</v>
      </c>
      <c r="Q21" s="2"/>
      <c r="S21" s="4">
        <f>AVERAGE(S18:S20)</f>
        <v>0.50894637686129418</v>
      </c>
      <c r="T21" s="2"/>
      <c r="V21" s="4">
        <f>AVERAGE(V18:V20)</f>
        <v>0.37181704336778415</v>
      </c>
    </row>
    <row r="22" spans="1:22" s="6" customFormat="1" x14ac:dyDescent="0.2">
      <c r="A22" s="5" t="s">
        <v>14</v>
      </c>
      <c r="B22" s="6">
        <v>1</v>
      </c>
      <c r="C22" s="6">
        <v>120</v>
      </c>
      <c r="E22" s="7">
        <v>80802.77</v>
      </c>
      <c r="F22" s="6">
        <v>5</v>
      </c>
      <c r="G22" s="6">
        <v>14</v>
      </c>
      <c r="H22" s="6">
        <v>38</v>
      </c>
      <c r="I22" s="6">
        <v>10</v>
      </c>
      <c r="J22" s="6">
        <f t="shared" si="3"/>
        <v>67</v>
      </c>
      <c r="K22" s="8">
        <f t="shared" si="4"/>
        <v>7.4626865671641784</v>
      </c>
      <c r="L22" s="6">
        <f t="shared" si="5"/>
        <v>6030.0574626865673</v>
      </c>
      <c r="M22" s="9">
        <f>(L22-L18)/L18</f>
        <v>0.2054059630866153</v>
      </c>
      <c r="N22" s="8">
        <f t="shared" si="0"/>
        <v>20.8955223880597</v>
      </c>
      <c r="O22" s="6">
        <f t="shared" si="6"/>
        <v>16884.160895522389</v>
      </c>
      <c r="P22" s="9">
        <f>(O22-O18)/O18</f>
        <v>-0.15621582583936927</v>
      </c>
      <c r="Q22" s="8">
        <f t="shared" si="1"/>
        <v>56.71641791044776</v>
      </c>
      <c r="R22" s="6">
        <f t="shared" si="7"/>
        <v>45828.436716417913</v>
      </c>
      <c r="S22" s="9">
        <f>(R22-R18)/R18</f>
        <v>-0.42743216753385771</v>
      </c>
      <c r="T22" s="8">
        <f t="shared" si="2"/>
        <v>14.925373134328357</v>
      </c>
      <c r="U22" s="6">
        <f t="shared" si="8"/>
        <v>12060.114925373135</v>
      </c>
      <c r="V22" s="9">
        <f>(U22-U18)/U18</f>
        <v>-0.6986485092283462</v>
      </c>
    </row>
    <row r="23" spans="1:22" s="11" customFormat="1" x14ac:dyDescent="0.2">
      <c r="A23" s="10" t="s">
        <v>14</v>
      </c>
      <c r="B23" s="11">
        <v>2</v>
      </c>
      <c r="C23" s="11">
        <v>120</v>
      </c>
      <c r="E23" s="12">
        <v>110859.17</v>
      </c>
      <c r="F23" s="11">
        <v>7</v>
      </c>
      <c r="G23" s="11">
        <v>5</v>
      </c>
      <c r="H23" s="11">
        <v>30</v>
      </c>
      <c r="I23" s="11">
        <v>12</v>
      </c>
      <c r="J23" s="11">
        <f t="shared" si="3"/>
        <v>54</v>
      </c>
      <c r="K23" s="13">
        <f t="shared" si="4"/>
        <v>12.962962962962962</v>
      </c>
      <c r="L23" s="11">
        <f t="shared" si="5"/>
        <v>14370.633148148147</v>
      </c>
      <c r="M23" s="14">
        <f>(L23-L19)/L19</f>
        <v>0.21700155213781278</v>
      </c>
      <c r="N23" s="13">
        <f t="shared" si="0"/>
        <v>9.2592592592592595</v>
      </c>
      <c r="O23" s="11">
        <f t="shared" si="6"/>
        <v>10264.737962962963</v>
      </c>
      <c r="P23" s="14">
        <f>(O23-O19)/O19</f>
        <v>-0.63779715710184137</v>
      </c>
      <c r="Q23" s="13">
        <f t="shared" si="1"/>
        <v>55.555555555555557</v>
      </c>
      <c r="R23" s="11">
        <f t="shared" si="7"/>
        <v>61588.427777777782</v>
      </c>
      <c r="S23" s="14">
        <f>(R23-R19)/R19</f>
        <v>-6.8621261119020754E-2</v>
      </c>
      <c r="T23" s="13">
        <f t="shared" si="2"/>
        <v>22.222222222222221</v>
      </c>
      <c r="U23" s="11">
        <f t="shared" si="8"/>
        <v>24635.371111111108</v>
      </c>
      <c r="V23" s="14">
        <f>(U23-U19)/U19</f>
        <v>-0.52584355111513792</v>
      </c>
    </row>
    <row r="24" spans="1:22" s="16" customFormat="1" x14ac:dyDescent="0.2">
      <c r="A24" s="15" t="s">
        <v>14</v>
      </c>
      <c r="B24" s="16">
        <v>3</v>
      </c>
      <c r="C24" s="16">
        <v>120</v>
      </c>
      <c r="E24" s="17">
        <v>118548.02</v>
      </c>
      <c r="F24" s="16">
        <v>12</v>
      </c>
      <c r="G24" s="16">
        <v>13</v>
      </c>
      <c r="H24" s="16">
        <v>38</v>
      </c>
      <c r="I24" s="16">
        <v>11</v>
      </c>
      <c r="J24" s="16">
        <f t="shared" si="3"/>
        <v>74</v>
      </c>
      <c r="K24" s="18">
        <f t="shared" si="4"/>
        <v>16.216216216216218</v>
      </c>
      <c r="L24" s="16">
        <f t="shared" si="5"/>
        <v>19224.003243243245</v>
      </c>
      <c r="M24" s="19">
        <f>(L24-L20)/L20</f>
        <v>0.76028564438126867</v>
      </c>
      <c r="N24" s="18">
        <f t="shared" si="0"/>
        <v>17.567567567567568</v>
      </c>
      <c r="O24" s="16">
        <f t="shared" si="6"/>
        <v>20826.003513513515</v>
      </c>
      <c r="P24" s="19">
        <f>(O24-O20)/O20</f>
        <v>-0.11007781311835876</v>
      </c>
      <c r="Q24" s="18">
        <f t="shared" si="1"/>
        <v>51.351351351351347</v>
      </c>
      <c r="R24" s="16">
        <f t="shared" si="7"/>
        <v>60876.010270270272</v>
      </c>
      <c r="S24" s="19">
        <f>(R24-R20)/R20</f>
        <v>-0.11318942915640642</v>
      </c>
      <c r="T24" s="18">
        <f t="shared" si="2"/>
        <v>14.864864864864865</v>
      </c>
      <c r="U24" s="16">
        <f t="shared" si="8"/>
        <v>17622.002972972976</v>
      </c>
      <c r="V24" s="19">
        <f>(U24-U20)/U20</f>
        <v>0.25501846867923794</v>
      </c>
    </row>
    <row r="25" spans="1:22" x14ac:dyDescent="0.2">
      <c r="E25" s="1"/>
      <c r="K25" s="2"/>
      <c r="M25" s="4">
        <f>AVERAGE(M22:M24)</f>
        <v>0.39423105320189888</v>
      </c>
      <c r="N25" s="2"/>
      <c r="P25" s="4">
        <f>AVERAGE(P22:P24)</f>
        <v>-0.30136359868652313</v>
      </c>
      <c r="Q25" s="2"/>
      <c r="S25" s="4">
        <f>AVERAGE(S22:S24)</f>
        <v>-0.20308095260309497</v>
      </c>
      <c r="T25" s="2"/>
      <c r="V25" s="4">
        <f>AVERAGE(V22:V24)</f>
        <v>-0.32315786388808204</v>
      </c>
    </row>
    <row r="26" spans="1:22" s="6" customFormat="1" x14ac:dyDescent="0.2">
      <c r="A26" s="5" t="s">
        <v>14</v>
      </c>
      <c r="B26" s="6">
        <v>1</v>
      </c>
      <c r="C26" s="6">
        <v>144</v>
      </c>
      <c r="E26" s="7">
        <v>190941.92</v>
      </c>
      <c r="F26" s="6">
        <v>9</v>
      </c>
      <c r="G26" s="6">
        <v>0</v>
      </c>
      <c r="H26" s="6">
        <v>21</v>
      </c>
      <c r="I26" s="6">
        <v>3</v>
      </c>
      <c r="J26" s="6">
        <f t="shared" si="3"/>
        <v>33</v>
      </c>
      <c r="K26" s="8">
        <f t="shared" si="4"/>
        <v>27.27272727272727</v>
      </c>
      <c r="L26" s="6">
        <f t="shared" si="5"/>
        <v>52075.069090909092</v>
      </c>
      <c r="M26" s="9">
        <f>(L26-L22)/L22</f>
        <v>7.6359158951875257</v>
      </c>
      <c r="N26" s="8">
        <f t="shared" si="0"/>
        <v>0</v>
      </c>
      <c r="O26" s="6">
        <f t="shared" si="6"/>
        <v>0</v>
      </c>
      <c r="P26" s="9"/>
      <c r="Q26" s="8">
        <f t="shared" si="1"/>
        <v>63.636363636363633</v>
      </c>
      <c r="R26" s="6">
        <f t="shared" si="7"/>
        <v>121508.49454545455</v>
      </c>
      <c r="S26" s="9">
        <f>(R26-R22)/R22</f>
        <v>1.6513776871189774</v>
      </c>
      <c r="T26" s="8">
        <f t="shared" si="2"/>
        <v>9.0909090909090917</v>
      </c>
      <c r="U26" s="6">
        <f t="shared" si="8"/>
        <v>17358.356363636365</v>
      </c>
      <c r="V26" s="9">
        <f>(U26-U22)/U22</f>
        <v>0.43931931586458783</v>
      </c>
    </row>
    <row r="27" spans="1:22" s="11" customFormat="1" x14ac:dyDescent="0.2">
      <c r="A27" s="10" t="s">
        <v>14</v>
      </c>
      <c r="B27" s="11">
        <v>2</v>
      </c>
      <c r="C27" s="11">
        <v>144</v>
      </c>
      <c r="E27" s="12">
        <v>194348.72</v>
      </c>
      <c r="F27" s="11">
        <v>1</v>
      </c>
      <c r="G27" s="11">
        <v>5</v>
      </c>
      <c r="H27" s="11">
        <v>23</v>
      </c>
      <c r="I27" s="11">
        <v>6</v>
      </c>
      <c r="J27" s="11">
        <f t="shared" si="3"/>
        <v>35</v>
      </c>
      <c r="K27" s="13">
        <f t="shared" si="4"/>
        <v>2.8571428571428572</v>
      </c>
      <c r="L27" s="11">
        <f t="shared" si="5"/>
        <v>5552.8205714285714</v>
      </c>
      <c r="M27" s="14">
        <f>(L27-L23)/L23</f>
        <v>-0.61359944866840266</v>
      </c>
      <c r="N27" s="13">
        <f t="shared" si="0"/>
        <v>14.285714285714285</v>
      </c>
      <c r="O27" s="11">
        <f t="shared" si="6"/>
        <v>27764.102857142854</v>
      </c>
      <c r="P27" s="14">
        <f>(O27-O23)/O23</f>
        <v>1.7048038593211803</v>
      </c>
      <c r="Q27" s="13">
        <f t="shared" si="1"/>
        <v>65.714285714285708</v>
      </c>
      <c r="R27" s="11">
        <f t="shared" si="7"/>
        <v>127714.87314285712</v>
      </c>
      <c r="S27" s="14">
        <f>(R27-R23)/R23</f>
        <v>1.0736829588129047</v>
      </c>
      <c r="T27" s="13">
        <f t="shared" si="2"/>
        <v>17.142857142857142</v>
      </c>
      <c r="U27" s="11">
        <f t="shared" si="8"/>
        <v>33316.923428571426</v>
      </c>
      <c r="V27" s="14">
        <f>(U27-U23)/U23</f>
        <v>0.35240192966059047</v>
      </c>
    </row>
    <row r="28" spans="1:22" s="16" customFormat="1" x14ac:dyDescent="0.2">
      <c r="A28" s="15" t="s">
        <v>14</v>
      </c>
      <c r="B28" s="16">
        <v>3</v>
      </c>
      <c r="C28" s="16">
        <v>144</v>
      </c>
      <c r="E28" s="17">
        <v>168819.61</v>
      </c>
      <c r="F28" s="16">
        <v>6</v>
      </c>
      <c r="G28" s="16">
        <v>2</v>
      </c>
      <c r="H28" s="16">
        <v>22</v>
      </c>
      <c r="I28" s="16">
        <v>0</v>
      </c>
      <c r="J28" s="16">
        <f t="shared" si="3"/>
        <v>30</v>
      </c>
      <c r="K28" s="18">
        <f t="shared" si="4"/>
        <v>20</v>
      </c>
      <c r="L28" s="16">
        <f t="shared" si="5"/>
        <v>33763.921999999999</v>
      </c>
      <c r="M28" s="19">
        <f>(L28-L24)/L24</f>
        <v>0.75634188013712333</v>
      </c>
      <c r="N28" s="18">
        <f t="shared" si="0"/>
        <v>6.666666666666667</v>
      </c>
      <c r="O28" s="16">
        <f t="shared" si="6"/>
        <v>11254.640666666666</v>
      </c>
      <c r="P28" s="19">
        <f>(O28-O24)/O24</f>
        <v>-0.459587113803962</v>
      </c>
      <c r="Q28" s="18">
        <f t="shared" si="1"/>
        <v>73.333333333333329</v>
      </c>
      <c r="R28" s="16">
        <f t="shared" si="7"/>
        <v>123801.04733333332</v>
      </c>
      <c r="S28" s="19">
        <f>(R28-R24)/R24</f>
        <v>1.033659019106143</v>
      </c>
      <c r="T28" s="18">
        <f t="shared" si="2"/>
        <v>0</v>
      </c>
      <c r="U28" s="16">
        <f t="shared" si="8"/>
        <v>0</v>
      </c>
      <c r="V28" s="19"/>
    </row>
    <row r="29" spans="1:22" x14ac:dyDescent="0.2">
      <c r="E29" s="1"/>
      <c r="K29" s="2"/>
      <c r="M29" s="4">
        <f>AVERAGE(M26:M28)</f>
        <v>2.5928861088854154</v>
      </c>
      <c r="N29" s="2"/>
      <c r="P29" s="4">
        <f>AVERAGE(P26:P28)</f>
        <v>0.62260837275860914</v>
      </c>
      <c r="Q29" s="2"/>
      <c r="S29" s="4">
        <f>AVERAGE(S26:S28)</f>
        <v>1.252906555012675</v>
      </c>
      <c r="T29" s="2"/>
      <c r="V29" s="4">
        <f>AVERAGE(V26:V28)</f>
        <v>0.39586062276258915</v>
      </c>
    </row>
    <row r="30" spans="1:22" s="6" customFormat="1" x14ac:dyDescent="0.2">
      <c r="A30" s="5" t="s">
        <v>14</v>
      </c>
      <c r="B30" s="6">
        <v>1</v>
      </c>
      <c r="C30" s="6">
        <v>168</v>
      </c>
      <c r="E30" s="7">
        <v>200257</v>
      </c>
      <c r="F30" s="6">
        <v>7</v>
      </c>
      <c r="G30" s="6">
        <v>4</v>
      </c>
      <c r="H30" s="6">
        <v>23</v>
      </c>
      <c r="I30" s="6">
        <v>6</v>
      </c>
      <c r="J30" s="6">
        <f t="shared" si="3"/>
        <v>40</v>
      </c>
      <c r="K30" s="8">
        <f t="shared" si="4"/>
        <v>17.5</v>
      </c>
      <c r="L30" s="6">
        <f t="shared" si="5"/>
        <v>35044.974999999999</v>
      </c>
      <c r="M30" s="9">
        <f>(L30-L26)/L26</f>
        <v>-0.32702969747729227</v>
      </c>
      <c r="N30" s="8">
        <f t="shared" si="0"/>
        <v>10</v>
      </c>
      <c r="O30" s="6">
        <f t="shared" si="6"/>
        <v>20025.7</v>
      </c>
      <c r="P30" s="9"/>
      <c r="Q30" s="8">
        <f t="shared" si="1"/>
        <v>57.499999999999993</v>
      </c>
      <c r="R30" s="6">
        <f t="shared" si="7"/>
        <v>115147.77499999999</v>
      </c>
      <c r="S30" s="9">
        <f>(R30-R26)/R26</f>
        <v>-5.2347941345574862E-2</v>
      </c>
      <c r="T30" s="8">
        <f t="shared" si="2"/>
        <v>15</v>
      </c>
      <c r="U30" s="6">
        <f t="shared" si="8"/>
        <v>30038.55</v>
      </c>
      <c r="V30" s="9">
        <f>(U30-U26)/U26</f>
        <v>0.73049506362981986</v>
      </c>
    </row>
    <row r="31" spans="1:22" s="11" customFormat="1" x14ac:dyDescent="0.2">
      <c r="A31" s="10" t="s">
        <v>14</v>
      </c>
      <c r="B31" s="11">
        <v>2</v>
      </c>
      <c r="C31" s="11">
        <v>168</v>
      </c>
      <c r="E31" s="12">
        <v>180336.98</v>
      </c>
      <c r="F31" s="11">
        <v>7</v>
      </c>
      <c r="G31" s="11">
        <v>4</v>
      </c>
      <c r="H31" s="11">
        <v>29</v>
      </c>
      <c r="I31" s="11">
        <v>3</v>
      </c>
      <c r="J31" s="11">
        <f t="shared" si="3"/>
        <v>43</v>
      </c>
      <c r="K31" s="13">
        <f t="shared" si="4"/>
        <v>16.279069767441861</v>
      </c>
      <c r="L31" s="11">
        <f t="shared" si="5"/>
        <v>29357.18279069768</v>
      </c>
      <c r="M31" s="14">
        <f>(L31-L27)/L27</f>
        <v>4.2868956259368147</v>
      </c>
      <c r="N31" s="13">
        <f t="shared" si="0"/>
        <v>9.3023255813953494</v>
      </c>
      <c r="O31" s="11">
        <f t="shared" si="6"/>
        <v>16775.533023255815</v>
      </c>
      <c r="P31" s="14">
        <f>(O31-O27)/O27</f>
        <v>-0.39578335703579259</v>
      </c>
      <c r="Q31" s="13">
        <f t="shared" si="1"/>
        <v>67.441860465116278</v>
      </c>
      <c r="R31" s="11">
        <f t="shared" si="7"/>
        <v>121622.61441860466</v>
      </c>
      <c r="S31" s="14">
        <f>(R31-R27)/R27</f>
        <v>-4.770203011075997E-2</v>
      </c>
      <c r="T31" s="13">
        <f t="shared" si="2"/>
        <v>6.9767441860465116</v>
      </c>
      <c r="U31" s="11">
        <f t="shared" si="8"/>
        <v>12581.649767441861</v>
      </c>
      <c r="V31" s="14">
        <f>(U31-U27)/U27</f>
        <v>-0.62236459814737044</v>
      </c>
    </row>
    <row r="32" spans="1:22" s="16" customFormat="1" x14ac:dyDescent="0.2">
      <c r="A32" s="15" t="s">
        <v>14</v>
      </c>
      <c r="B32" s="16">
        <v>3</v>
      </c>
      <c r="C32" s="16">
        <v>168</v>
      </c>
      <c r="E32" s="17">
        <v>173529.55</v>
      </c>
      <c r="F32" s="16">
        <v>8</v>
      </c>
      <c r="G32" s="16">
        <v>2</v>
      </c>
      <c r="H32" s="16">
        <v>18</v>
      </c>
      <c r="I32" s="16">
        <v>2</v>
      </c>
      <c r="J32" s="16">
        <f t="shared" si="3"/>
        <v>30</v>
      </c>
      <c r="K32" s="18">
        <f t="shared" si="4"/>
        <v>26.666666666666668</v>
      </c>
      <c r="L32" s="16">
        <f t="shared" si="5"/>
        <v>46274.546666666662</v>
      </c>
      <c r="M32" s="19">
        <f>(L32-L28)/L28</f>
        <v>0.37053232935044284</v>
      </c>
      <c r="N32" s="18">
        <f t="shared" si="0"/>
        <v>6.666666666666667</v>
      </c>
      <c r="O32" s="16">
        <f t="shared" si="6"/>
        <v>11568.636666666665</v>
      </c>
      <c r="P32" s="19">
        <f>(O32-O28)/O28</f>
        <v>2.7899247012832147E-2</v>
      </c>
      <c r="Q32" s="18">
        <f t="shared" si="1"/>
        <v>60</v>
      </c>
      <c r="R32" s="16">
        <f t="shared" si="7"/>
        <v>104117.73</v>
      </c>
      <c r="S32" s="19">
        <f>(R32-R28)/R28</f>
        <v>-0.15899152517131904</v>
      </c>
      <c r="T32" s="18">
        <f t="shared" si="2"/>
        <v>6.666666666666667</v>
      </c>
      <c r="U32" s="16">
        <f t="shared" si="8"/>
        <v>11568.636666666665</v>
      </c>
      <c r="V32" s="19"/>
    </row>
    <row r="33" spans="1:22" x14ac:dyDescent="0.2">
      <c r="E33" s="1"/>
      <c r="K33" s="2"/>
      <c r="M33" s="4">
        <f>AVERAGE(M30:M32)</f>
        <v>1.443466085936655</v>
      </c>
      <c r="N33" s="2"/>
      <c r="P33" s="4">
        <f>AVERAGE(P30:P32)</f>
        <v>-0.18394205501148023</v>
      </c>
      <c r="Q33" s="2"/>
      <c r="S33" s="4">
        <f>AVERAGE(S30:S32)</f>
        <v>-8.6347165542551285E-2</v>
      </c>
      <c r="T33" s="2"/>
      <c r="V33" s="4">
        <f>AVERAGE(V30:V32)</f>
        <v>5.4065232741224711E-2</v>
      </c>
    </row>
    <row r="34" spans="1:22" s="6" customFormat="1" x14ac:dyDescent="0.2">
      <c r="A34" s="5" t="s">
        <v>14</v>
      </c>
      <c r="B34" s="6">
        <v>1</v>
      </c>
      <c r="C34" s="6">
        <v>192</v>
      </c>
      <c r="E34" s="7">
        <v>188764.34</v>
      </c>
      <c r="F34" s="6">
        <v>24</v>
      </c>
      <c r="G34" s="6">
        <v>25</v>
      </c>
      <c r="H34" s="6">
        <v>97</v>
      </c>
      <c r="I34" s="6">
        <v>8</v>
      </c>
      <c r="J34" s="6">
        <f t="shared" si="3"/>
        <v>154</v>
      </c>
      <c r="K34" s="8">
        <f t="shared" si="4"/>
        <v>15.584415584415584</v>
      </c>
      <c r="L34" s="6">
        <f t="shared" si="5"/>
        <v>29417.81922077922</v>
      </c>
      <c r="M34" s="9">
        <f>(L34-L30)/L30</f>
        <v>-0.16056954753772198</v>
      </c>
      <c r="N34" s="8">
        <f t="shared" si="0"/>
        <v>16.233766233766232</v>
      </c>
      <c r="O34" s="6">
        <f t="shared" si="6"/>
        <v>30643.561688311689</v>
      </c>
      <c r="P34" s="9">
        <f>(O34-O30)/O30</f>
        <v>0.53021176230102762</v>
      </c>
      <c r="Q34" s="8">
        <f t="shared" si="1"/>
        <v>62.987012987012989</v>
      </c>
      <c r="R34" s="6">
        <f t="shared" si="7"/>
        <v>118897.01935064935</v>
      </c>
      <c r="S34" s="9">
        <f>(R34-R30)/R30</f>
        <v>3.2560284822258687E-2</v>
      </c>
      <c r="T34" s="8">
        <f t="shared" si="2"/>
        <v>5.1948051948051948</v>
      </c>
      <c r="U34" s="6">
        <f t="shared" si="8"/>
        <v>9805.9397402597388</v>
      </c>
      <c r="V34" s="9">
        <f>(U34-U30)/U30</f>
        <v>-0.67355482404244749</v>
      </c>
    </row>
    <row r="35" spans="1:22" s="11" customFormat="1" x14ac:dyDescent="0.2">
      <c r="A35" s="10" t="s">
        <v>14</v>
      </c>
      <c r="B35" s="11">
        <v>2</v>
      </c>
      <c r="C35" s="11">
        <v>192</v>
      </c>
      <c r="E35" s="12">
        <v>169783.53</v>
      </c>
      <c r="F35" s="11">
        <v>27</v>
      </c>
      <c r="G35" s="11">
        <v>23</v>
      </c>
      <c r="H35" s="11">
        <v>108</v>
      </c>
      <c r="I35" s="11">
        <v>4</v>
      </c>
      <c r="J35" s="11">
        <f t="shared" si="3"/>
        <v>162</v>
      </c>
      <c r="K35" s="13">
        <f t="shared" si="4"/>
        <v>16.666666666666664</v>
      </c>
      <c r="L35" s="11">
        <f t="shared" si="5"/>
        <v>28297.254999999994</v>
      </c>
      <c r="M35" s="14">
        <f>(L35-L31)/L31</f>
        <v>-3.6104547164980079E-2</v>
      </c>
      <c r="N35" s="13">
        <f t="shared" si="0"/>
        <v>14.19753086419753</v>
      </c>
      <c r="O35" s="11">
        <f t="shared" si="6"/>
        <v>24105.069074074072</v>
      </c>
      <c r="P35" s="14">
        <f>(O35-O31)/O31</f>
        <v>0.43691822135590963</v>
      </c>
      <c r="Q35" s="13">
        <f t="shared" si="1"/>
        <v>66.666666666666657</v>
      </c>
      <c r="R35" s="11">
        <f t="shared" si="7"/>
        <v>113189.01999999997</v>
      </c>
      <c r="S35" s="14">
        <f>(R35-R31)/R31</f>
        <v>-6.9342321400670315E-2</v>
      </c>
      <c r="T35" s="13">
        <f t="shared" si="2"/>
        <v>2.4691358024691357</v>
      </c>
      <c r="U35" s="11">
        <f t="shared" si="8"/>
        <v>4192.1859259259254</v>
      </c>
      <c r="V35" s="14">
        <f>(U35-U31)/U31</f>
        <v>-0.66680157185949918</v>
      </c>
    </row>
    <row r="36" spans="1:22" s="16" customFormat="1" x14ac:dyDescent="0.2">
      <c r="A36" s="15" t="s">
        <v>14</v>
      </c>
      <c r="B36" s="16">
        <v>3</v>
      </c>
      <c r="C36" s="16">
        <v>192</v>
      </c>
      <c r="E36" s="17">
        <v>155023.19</v>
      </c>
      <c r="F36" s="16">
        <v>26</v>
      </c>
      <c r="G36" s="16">
        <v>17</v>
      </c>
      <c r="H36" s="16">
        <v>88</v>
      </c>
      <c r="I36" s="16">
        <v>7</v>
      </c>
      <c r="J36" s="16">
        <f t="shared" si="3"/>
        <v>138</v>
      </c>
      <c r="K36" s="18">
        <f t="shared" si="4"/>
        <v>18.840579710144929</v>
      </c>
      <c r="L36" s="16">
        <f t="shared" si="5"/>
        <v>29207.267681159425</v>
      </c>
      <c r="M36" s="19">
        <f>(L36-L32)/L32</f>
        <v>-0.36882649782502258</v>
      </c>
      <c r="N36" s="18">
        <f t="shared" si="0"/>
        <v>12.318840579710146</v>
      </c>
      <c r="O36" s="16">
        <f t="shared" si="6"/>
        <v>19097.059637681163</v>
      </c>
      <c r="P36" s="19">
        <f>(O36-O32)/O32</f>
        <v>0.65076146722686412</v>
      </c>
      <c r="Q36" s="18">
        <f t="shared" si="1"/>
        <v>63.768115942028977</v>
      </c>
      <c r="R36" s="16">
        <f t="shared" si="7"/>
        <v>98855.367536231875</v>
      </c>
      <c r="S36" s="19">
        <f>(R36-R32)/R32</f>
        <v>-5.0542424078666721E-2</v>
      </c>
      <c r="T36" s="18">
        <f t="shared" si="2"/>
        <v>5.0724637681159424</v>
      </c>
      <c r="U36" s="16">
        <f t="shared" si="8"/>
        <v>7863.4951449275368</v>
      </c>
      <c r="V36" s="19">
        <f>(U36-U32)/U32</f>
        <v>-0.32027468996540898</v>
      </c>
    </row>
    <row r="37" spans="1:22" x14ac:dyDescent="0.2">
      <c r="M37" s="4">
        <f>AVERAGE(M34:M36)</f>
        <v>-0.18850019750924155</v>
      </c>
      <c r="P37" s="4">
        <f>AVERAGE(P34:P36)</f>
        <v>0.53929715029460046</v>
      </c>
      <c r="S37" s="4">
        <f>AVERAGE(S34:S36)</f>
        <v>-2.9108153552359451E-2</v>
      </c>
      <c r="V37" s="4">
        <f>AVERAGE(V34:V36)</f>
        <v>-0.55354369528911851</v>
      </c>
    </row>
    <row r="40" spans="1:22" x14ac:dyDescent="0.2">
      <c r="A40" t="s">
        <v>23</v>
      </c>
    </row>
    <row r="41" spans="1:22" x14ac:dyDescent="0.2">
      <c r="A41" s="20">
        <f>AVERAGE(M9,M13,M17)</f>
        <v>0.80420472626077466</v>
      </c>
    </row>
    <row r="42" spans="1:22" x14ac:dyDescent="0.2">
      <c r="A42" t="s">
        <v>24</v>
      </c>
    </row>
    <row r="43" spans="1:22" x14ac:dyDescent="0.2">
      <c r="A43" s="20">
        <f>AVERAGE(P9,P13,P17)</f>
        <v>0.86871941883672665</v>
      </c>
    </row>
    <row r="44" spans="1:22" x14ac:dyDescent="0.2">
      <c r="A44" t="s">
        <v>25</v>
      </c>
    </row>
    <row r="45" spans="1:22" x14ac:dyDescent="0.2">
      <c r="A45" s="20">
        <f>AVERAGE(S9,S13,S17)</f>
        <v>1.1571696192636045</v>
      </c>
    </row>
    <row r="46" spans="1:22" x14ac:dyDescent="0.2">
      <c r="A46" t="s">
        <v>26</v>
      </c>
    </row>
    <row r="47" spans="1:22" x14ac:dyDescent="0.2">
      <c r="A47" s="20">
        <f>AVERAGE(V9,V13,V17)</f>
        <v>0.73166894125032444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</cp:lastModifiedBy>
  <dcterms:created xsi:type="dcterms:W3CDTF">2019-07-09T01:13:22Z</dcterms:created>
  <dcterms:modified xsi:type="dcterms:W3CDTF">2021-06-05T07:06:39Z</dcterms:modified>
</cp:coreProperties>
</file>