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arrabajante/Downloads/"/>
    </mc:Choice>
  </mc:AlternateContent>
  <xr:revisionPtr revIDLastSave="0" documentId="13_ncr:1_{BB2A46FD-0A3D-0849-89BA-2D5B36E38385}" xr6:coauthVersionLast="43" xr6:coauthVersionMax="43" xr10:uidLastSave="{00000000-0000-0000-0000-000000000000}"/>
  <bookViews>
    <workbookView xWindow="0" yWindow="460" windowWidth="26420" windowHeight="13820" firstSheet="1" activeTab="10" xr2:uid="{907CC278-5B72-6448-A7AD-BFB070BA0AA0}"/>
  </bookViews>
  <sheets>
    <sheet name="For Eli P=0.01" sheetId="23" r:id="rId1"/>
    <sheet name="For Eli P=0.05" sheetId="12" r:id="rId2"/>
    <sheet name="For Eli P=0.1" sheetId="13" r:id="rId3"/>
    <sheet name="For Eli P=0.2" sheetId="15" r:id="rId4"/>
    <sheet name="For Eli P=0.3" sheetId="16" r:id="rId5"/>
    <sheet name="For Eli P=0.4" sheetId="17" r:id="rId6"/>
    <sheet name="For Eli P=0.5" sheetId="18" r:id="rId7"/>
    <sheet name="For Eli P=0.6" sheetId="19" r:id="rId8"/>
    <sheet name="For Eli P=0.7" sheetId="20" r:id="rId9"/>
    <sheet name="For Eli P=0.8" sheetId="21" r:id="rId10"/>
    <sheet name="For Eli P=0.9" sheetId="22" r:id="rId11"/>
    <sheet name="For Eli P=0.99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3" l="1"/>
  <c r="M15" i="23"/>
  <c r="M11" i="23"/>
  <c r="D5" i="23"/>
  <c r="E5" i="23" s="1"/>
  <c r="F5" i="23" s="1"/>
  <c r="G5" i="23" s="1"/>
  <c r="H5" i="23" s="1"/>
  <c r="I5" i="23" s="1"/>
  <c r="J5" i="23" s="1"/>
  <c r="K5" i="23" s="1"/>
  <c r="L5" i="23" s="1"/>
  <c r="D4" i="23"/>
  <c r="D2" i="23" s="1"/>
  <c r="C2" i="23"/>
  <c r="B2" i="23" s="1"/>
  <c r="B4" i="23" l="1"/>
  <c r="B7" i="23"/>
  <c r="C7" i="23"/>
  <c r="E4" i="23"/>
  <c r="N15" i="22"/>
  <c r="M15" i="22"/>
  <c r="M11" i="22"/>
  <c r="E5" i="22"/>
  <c r="F5" i="22" s="1"/>
  <c r="G5" i="22" s="1"/>
  <c r="H5" i="22" s="1"/>
  <c r="I5" i="22" s="1"/>
  <c r="J5" i="22" s="1"/>
  <c r="K5" i="22" s="1"/>
  <c r="L5" i="22" s="1"/>
  <c r="D5" i="22"/>
  <c r="D4" i="22"/>
  <c r="E4" i="22" s="1"/>
  <c r="C2" i="22"/>
  <c r="B2" i="22"/>
  <c r="B4" i="22" s="1"/>
  <c r="N15" i="21"/>
  <c r="M15" i="21"/>
  <c r="M11" i="21"/>
  <c r="E5" i="21"/>
  <c r="F5" i="21" s="1"/>
  <c r="G5" i="21" s="1"/>
  <c r="H5" i="21" s="1"/>
  <c r="I5" i="21" s="1"/>
  <c r="J5" i="21" s="1"/>
  <c r="K5" i="21" s="1"/>
  <c r="L5" i="21" s="1"/>
  <c r="D5" i="21"/>
  <c r="D4" i="21"/>
  <c r="E4" i="21" s="1"/>
  <c r="C2" i="21"/>
  <c r="B2" i="21" s="1"/>
  <c r="B7" i="21" s="1"/>
  <c r="N15" i="20"/>
  <c r="M15" i="20"/>
  <c r="M11" i="20"/>
  <c r="E5" i="20"/>
  <c r="F5" i="20" s="1"/>
  <c r="G5" i="20" s="1"/>
  <c r="H5" i="20" s="1"/>
  <c r="I5" i="20" s="1"/>
  <c r="J5" i="20" s="1"/>
  <c r="K5" i="20" s="1"/>
  <c r="L5" i="20" s="1"/>
  <c r="D5" i="20"/>
  <c r="D4" i="20"/>
  <c r="E4" i="20" s="1"/>
  <c r="C2" i="20"/>
  <c r="B2" i="20" s="1"/>
  <c r="N15" i="19"/>
  <c r="M15" i="19"/>
  <c r="M11" i="19"/>
  <c r="D5" i="19"/>
  <c r="E5" i="19" s="1"/>
  <c r="F5" i="19" s="1"/>
  <c r="G5" i="19" s="1"/>
  <c r="H5" i="19" s="1"/>
  <c r="I5" i="19" s="1"/>
  <c r="J5" i="19" s="1"/>
  <c r="K5" i="19" s="1"/>
  <c r="L5" i="19" s="1"/>
  <c r="D4" i="19"/>
  <c r="E4" i="19" s="1"/>
  <c r="C2" i="19"/>
  <c r="B2" i="19" s="1"/>
  <c r="B7" i="19" s="1"/>
  <c r="N15" i="18"/>
  <c r="M15" i="18"/>
  <c r="M11" i="18"/>
  <c r="D5" i="18"/>
  <c r="E5" i="18" s="1"/>
  <c r="F5" i="18" s="1"/>
  <c r="G5" i="18" s="1"/>
  <c r="H5" i="18" s="1"/>
  <c r="I5" i="18" s="1"/>
  <c r="J5" i="18" s="1"/>
  <c r="K5" i="18" s="1"/>
  <c r="L5" i="18" s="1"/>
  <c r="D4" i="18"/>
  <c r="C2" i="18"/>
  <c r="B2" i="18" s="1"/>
  <c r="N15" i="17"/>
  <c r="M15" i="17"/>
  <c r="M11" i="17"/>
  <c r="D5" i="17"/>
  <c r="E5" i="17" s="1"/>
  <c r="F5" i="17" s="1"/>
  <c r="G5" i="17" s="1"/>
  <c r="H5" i="17" s="1"/>
  <c r="I5" i="17" s="1"/>
  <c r="J5" i="17" s="1"/>
  <c r="K5" i="17" s="1"/>
  <c r="L5" i="17" s="1"/>
  <c r="D4" i="17"/>
  <c r="E4" i="17" s="1"/>
  <c r="F4" i="17" s="1"/>
  <c r="C2" i="17"/>
  <c r="B2" i="17" s="1"/>
  <c r="C2" i="15"/>
  <c r="C2" i="16"/>
  <c r="B2" i="16" s="1"/>
  <c r="N15" i="16"/>
  <c r="M15" i="16"/>
  <c r="M11" i="16"/>
  <c r="D5" i="16"/>
  <c r="E5" i="16" s="1"/>
  <c r="F5" i="16" s="1"/>
  <c r="G5" i="16" s="1"/>
  <c r="H5" i="16" s="1"/>
  <c r="I5" i="16" s="1"/>
  <c r="J5" i="16" s="1"/>
  <c r="K5" i="16" s="1"/>
  <c r="L5" i="16" s="1"/>
  <c r="D4" i="16"/>
  <c r="E4" i="16" s="1"/>
  <c r="F4" i="16" s="1"/>
  <c r="N15" i="15"/>
  <c r="M15" i="15"/>
  <c r="M11" i="15"/>
  <c r="D4" i="15"/>
  <c r="D5" i="15"/>
  <c r="E5" i="15" s="1"/>
  <c r="F5" i="15" s="1"/>
  <c r="G5" i="15" s="1"/>
  <c r="H5" i="15" s="1"/>
  <c r="I5" i="15" s="1"/>
  <c r="J5" i="15" s="1"/>
  <c r="K5" i="15" s="1"/>
  <c r="L5" i="15" s="1"/>
  <c r="B4" i="20" l="1"/>
  <c r="B7" i="20"/>
  <c r="B9" i="20" s="1"/>
  <c r="D2" i="18"/>
  <c r="C7" i="18" s="1"/>
  <c r="B8" i="23"/>
  <c r="B9" i="23"/>
  <c r="C9" i="23"/>
  <c r="C8" i="23"/>
  <c r="E2" i="23"/>
  <c r="F4" i="23"/>
  <c r="B7" i="22"/>
  <c r="B9" i="22" s="1"/>
  <c r="D2" i="21"/>
  <c r="C7" i="21" s="1"/>
  <c r="C9" i="21" s="1"/>
  <c r="E2" i="22"/>
  <c r="F4" i="22"/>
  <c r="D2" i="22"/>
  <c r="F4" i="21"/>
  <c r="B9" i="21"/>
  <c r="B8" i="21"/>
  <c r="B4" i="21"/>
  <c r="F4" i="20"/>
  <c r="B8" i="20"/>
  <c r="D2" i="20"/>
  <c r="F4" i="19"/>
  <c r="B9" i="19"/>
  <c r="B8" i="19"/>
  <c r="D2" i="19"/>
  <c r="B4" i="19"/>
  <c r="D2" i="17"/>
  <c r="E2" i="17" s="1"/>
  <c r="B4" i="18"/>
  <c r="B7" i="18"/>
  <c r="E4" i="18"/>
  <c r="B4" i="17"/>
  <c r="B7" i="17"/>
  <c r="G4" i="17"/>
  <c r="C7" i="17"/>
  <c r="B2" i="15"/>
  <c r="D2" i="15"/>
  <c r="B4" i="16"/>
  <c r="B7" i="16"/>
  <c r="B8" i="16" s="1"/>
  <c r="D2" i="16"/>
  <c r="C7" i="16" s="1"/>
  <c r="C9" i="16" s="1"/>
  <c r="G4" i="16"/>
  <c r="E4" i="15"/>
  <c r="F4" i="15" s="1"/>
  <c r="G4" i="15" s="1"/>
  <c r="H4" i="15" s="1"/>
  <c r="I4" i="15" s="1"/>
  <c r="J4" i="15" s="1"/>
  <c r="K4" i="15" s="1"/>
  <c r="L4" i="15" s="1"/>
  <c r="N15" i="14"/>
  <c r="M15" i="14"/>
  <c r="M11" i="14"/>
  <c r="D5" i="14"/>
  <c r="E5" i="14" s="1"/>
  <c r="F5" i="14" s="1"/>
  <c r="G5" i="14" s="1"/>
  <c r="H5" i="14" s="1"/>
  <c r="I5" i="14" s="1"/>
  <c r="J5" i="14" s="1"/>
  <c r="K5" i="14" s="1"/>
  <c r="L5" i="14" s="1"/>
  <c r="D4" i="14"/>
  <c r="C2" i="14"/>
  <c r="B2" i="14" s="1"/>
  <c r="B7" i="14" s="1"/>
  <c r="N15" i="13"/>
  <c r="M15" i="13"/>
  <c r="M11" i="13"/>
  <c r="D5" i="13"/>
  <c r="E5" i="13" s="1"/>
  <c r="F5" i="13" s="1"/>
  <c r="G5" i="13" s="1"/>
  <c r="H5" i="13" s="1"/>
  <c r="I5" i="13" s="1"/>
  <c r="J5" i="13" s="1"/>
  <c r="K5" i="13" s="1"/>
  <c r="L5" i="13" s="1"/>
  <c r="D4" i="13"/>
  <c r="C2" i="13"/>
  <c r="B2" i="13" s="1"/>
  <c r="B7" i="13" s="1"/>
  <c r="D5" i="12"/>
  <c r="E5" i="12" s="1"/>
  <c r="M11" i="12"/>
  <c r="B9" i="16" l="1"/>
  <c r="D7" i="23"/>
  <c r="G4" i="23"/>
  <c r="F2" i="23"/>
  <c r="E7" i="23" s="1"/>
  <c r="B8" i="22"/>
  <c r="E2" i="21"/>
  <c r="D7" i="21" s="1"/>
  <c r="C8" i="21"/>
  <c r="C7" i="22"/>
  <c r="D7" i="22"/>
  <c r="F2" i="22"/>
  <c r="G4" i="22"/>
  <c r="G4" i="21"/>
  <c r="C7" i="20"/>
  <c r="G4" i="20"/>
  <c r="E2" i="20"/>
  <c r="C7" i="19"/>
  <c r="E2" i="19"/>
  <c r="F2" i="19" s="1"/>
  <c r="G4" i="19"/>
  <c r="B9" i="18"/>
  <c r="B8" i="18"/>
  <c r="C8" i="18"/>
  <c r="C9" i="18"/>
  <c r="E2" i="18"/>
  <c r="F4" i="18"/>
  <c r="H4" i="17"/>
  <c r="C9" i="17"/>
  <c r="C8" i="17"/>
  <c r="D7" i="17"/>
  <c r="F2" i="17"/>
  <c r="E7" i="17" s="1"/>
  <c r="B8" i="17"/>
  <c r="B9" i="17"/>
  <c r="B7" i="15"/>
  <c r="B4" i="15"/>
  <c r="C7" i="15"/>
  <c r="E2" i="15"/>
  <c r="D7" i="15" s="1"/>
  <c r="E2" i="16"/>
  <c r="D7" i="16" s="1"/>
  <c r="D8" i="16" s="1"/>
  <c r="C8" i="16"/>
  <c r="H4" i="16"/>
  <c r="D2" i="13"/>
  <c r="B4" i="14"/>
  <c r="D2" i="14"/>
  <c r="C7" i="14" s="1"/>
  <c r="B9" i="14"/>
  <c r="B8" i="14"/>
  <c r="E4" i="14"/>
  <c r="B4" i="13"/>
  <c r="B9" i="13"/>
  <c r="B8" i="13"/>
  <c r="C7" i="13"/>
  <c r="E4" i="13"/>
  <c r="D4" i="12"/>
  <c r="E4" i="12" s="1"/>
  <c r="F4" i="12" s="1"/>
  <c r="C2" i="12"/>
  <c r="B2" i="12" s="1"/>
  <c r="B4" i="12" s="1"/>
  <c r="M15" i="12"/>
  <c r="F5" i="12"/>
  <c r="N15" i="12"/>
  <c r="G2" i="17" l="1"/>
  <c r="H4" i="23"/>
  <c r="G2" i="23"/>
  <c r="D8" i="23"/>
  <c r="D9" i="23"/>
  <c r="E9" i="23"/>
  <c r="E8" i="23"/>
  <c r="F2" i="21"/>
  <c r="E7" i="21" s="1"/>
  <c r="G2" i="22"/>
  <c r="F7" i="22" s="1"/>
  <c r="H4" i="22"/>
  <c r="D8" i="22"/>
  <c r="D9" i="22"/>
  <c r="C9" i="22"/>
  <c r="C8" i="22"/>
  <c r="E7" i="22"/>
  <c r="G2" i="21"/>
  <c r="F7" i="21" s="1"/>
  <c r="H4" i="21"/>
  <c r="D9" i="21"/>
  <c r="D8" i="21"/>
  <c r="H4" i="20"/>
  <c r="C9" i="20"/>
  <c r="C8" i="20"/>
  <c r="F2" i="20"/>
  <c r="E7" i="20" s="1"/>
  <c r="D7" i="20"/>
  <c r="F7" i="19"/>
  <c r="G2" i="19"/>
  <c r="H4" i="19"/>
  <c r="E7" i="19"/>
  <c r="D7" i="19"/>
  <c r="C9" i="19"/>
  <c r="C8" i="19"/>
  <c r="G4" i="18"/>
  <c r="F2" i="18"/>
  <c r="D7" i="18"/>
  <c r="E8" i="17"/>
  <c r="E9" i="17"/>
  <c r="G7" i="17"/>
  <c r="F7" i="17"/>
  <c r="D8" i="17"/>
  <c r="D9" i="17"/>
  <c r="I4" i="17"/>
  <c r="H2" i="17"/>
  <c r="B9" i="15"/>
  <c r="B8" i="15"/>
  <c r="D9" i="15"/>
  <c r="D8" i="15"/>
  <c r="F2" i="15"/>
  <c r="E7" i="15"/>
  <c r="C8" i="15"/>
  <c r="C9" i="15"/>
  <c r="F2" i="16"/>
  <c r="G2" i="16" s="1"/>
  <c r="F7" i="16" s="1"/>
  <c r="D9" i="16"/>
  <c r="I4" i="16"/>
  <c r="E7" i="16"/>
  <c r="F4" i="14"/>
  <c r="E2" i="14"/>
  <c r="C9" i="14"/>
  <c r="C8" i="14"/>
  <c r="C9" i="13"/>
  <c r="C8" i="13"/>
  <c r="F4" i="13"/>
  <c r="E2" i="13"/>
  <c r="B7" i="12"/>
  <c r="B9" i="12" s="1"/>
  <c r="D2" i="12"/>
  <c r="C7" i="12" s="1"/>
  <c r="G4" i="12"/>
  <c r="G5" i="12"/>
  <c r="F7" i="23" l="1"/>
  <c r="I4" i="23"/>
  <c r="H2" i="23"/>
  <c r="G7" i="23" s="1"/>
  <c r="F8" i="22"/>
  <c r="F9" i="22"/>
  <c r="I4" i="22"/>
  <c r="H2" i="22"/>
  <c r="E8" i="22"/>
  <c r="E9" i="22"/>
  <c r="F8" i="21"/>
  <c r="F9" i="21"/>
  <c r="H2" i="21"/>
  <c r="G7" i="21" s="1"/>
  <c r="I4" i="21"/>
  <c r="E8" i="21"/>
  <c r="E9" i="21"/>
  <c r="D8" i="20"/>
  <c r="D9" i="20"/>
  <c r="E8" i="20"/>
  <c r="E9" i="20"/>
  <c r="I4" i="20"/>
  <c r="G2" i="20"/>
  <c r="F7" i="20" s="1"/>
  <c r="F8" i="19"/>
  <c r="F9" i="19"/>
  <c r="D8" i="19"/>
  <c r="D9" i="19"/>
  <c r="E8" i="19"/>
  <c r="E9" i="19"/>
  <c r="H2" i="19"/>
  <c r="I4" i="19"/>
  <c r="G2" i="18"/>
  <c r="H4" i="18"/>
  <c r="D8" i="18"/>
  <c r="D9" i="18"/>
  <c r="E7" i="18"/>
  <c r="J4" i="17"/>
  <c r="I2" i="17"/>
  <c r="H7" i="17" s="1"/>
  <c r="F9" i="17"/>
  <c r="F8" i="17"/>
  <c r="G8" i="17"/>
  <c r="G9" i="17"/>
  <c r="E8" i="15"/>
  <c r="E9" i="15"/>
  <c r="G2" i="15"/>
  <c r="F7" i="15" s="1"/>
  <c r="J4" i="16"/>
  <c r="F8" i="16"/>
  <c r="F9" i="16"/>
  <c r="E8" i="16"/>
  <c r="E9" i="16"/>
  <c r="H2" i="16"/>
  <c r="G7" i="16" s="1"/>
  <c r="D7" i="14"/>
  <c r="F2" i="14"/>
  <c r="G4" i="14"/>
  <c r="F2" i="13"/>
  <c r="G4" i="13"/>
  <c r="D7" i="13"/>
  <c r="E2" i="12"/>
  <c r="F2" i="12" s="1"/>
  <c r="G2" i="12" s="1"/>
  <c r="F7" i="12" s="1"/>
  <c r="B8" i="12"/>
  <c r="C9" i="12"/>
  <c r="C8" i="12"/>
  <c r="H4" i="12"/>
  <c r="H5" i="12"/>
  <c r="F9" i="23" l="1"/>
  <c r="F8" i="23"/>
  <c r="G8" i="23"/>
  <c r="G9" i="23"/>
  <c r="I2" i="23"/>
  <c r="H7" i="23" s="1"/>
  <c r="J4" i="23"/>
  <c r="J4" i="22"/>
  <c r="I2" i="22"/>
  <c r="G7" i="22"/>
  <c r="G8" i="21"/>
  <c r="G9" i="21"/>
  <c r="J4" i="21"/>
  <c r="I2" i="21"/>
  <c r="F8" i="20"/>
  <c r="F9" i="20"/>
  <c r="H2" i="20"/>
  <c r="I2" i="20" s="1"/>
  <c r="J4" i="20"/>
  <c r="I2" i="19"/>
  <c r="H7" i="19" s="1"/>
  <c r="J4" i="19"/>
  <c r="G7" i="19"/>
  <c r="F7" i="18"/>
  <c r="E9" i="18"/>
  <c r="E8" i="18"/>
  <c r="I4" i="18"/>
  <c r="H2" i="18"/>
  <c r="K4" i="17"/>
  <c r="J2" i="17"/>
  <c r="H9" i="17"/>
  <c r="H8" i="17"/>
  <c r="F8" i="15"/>
  <c r="F9" i="15"/>
  <c r="H2" i="15"/>
  <c r="G7" i="15"/>
  <c r="G8" i="16"/>
  <c r="G9" i="16"/>
  <c r="K4" i="16"/>
  <c r="I2" i="16"/>
  <c r="D9" i="14"/>
  <c r="D8" i="14"/>
  <c r="E7" i="14"/>
  <c r="G2" i="14"/>
  <c r="H4" i="14"/>
  <c r="D9" i="13"/>
  <c r="D8" i="13"/>
  <c r="E7" i="13"/>
  <c r="G2" i="13"/>
  <c r="H4" i="13"/>
  <c r="D7" i="12"/>
  <c r="E7" i="12"/>
  <c r="E9" i="12" s="1"/>
  <c r="F9" i="12"/>
  <c r="F8" i="12"/>
  <c r="D9" i="12"/>
  <c r="D8" i="12"/>
  <c r="I4" i="12"/>
  <c r="H2" i="12"/>
  <c r="G7" i="12" s="1"/>
  <c r="I5" i="12"/>
  <c r="H9" i="23" l="1"/>
  <c r="H8" i="23"/>
  <c r="K4" i="23"/>
  <c r="J2" i="23"/>
  <c r="I7" i="23" s="1"/>
  <c r="K4" i="22"/>
  <c r="J2" i="22"/>
  <c r="I7" i="22" s="1"/>
  <c r="G9" i="22"/>
  <c r="G8" i="22"/>
  <c r="H7" i="22"/>
  <c r="I7" i="21"/>
  <c r="K4" i="21"/>
  <c r="J2" i="21"/>
  <c r="H7" i="21"/>
  <c r="H7" i="20"/>
  <c r="K4" i="20"/>
  <c r="J2" i="20"/>
  <c r="G7" i="20"/>
  <c r="G8" i="19"/>
  <c r="G9" i="19"/>
  <c r="H8" i="19"/>
  <c r="H9" i="19"/>
  <c r="K4" i="19"/>
  <c r="J2" i="19"/>
  <c r="I7" i="19"/>
  <c r="J4" i="18"/>
  <c r="I2" i="18"/>
  <c r="H7" i="18" s="1"/>
  <c r="F9" i="18"/>
  <c r="F8" i="18"/>
  <c r="G7" i="18"/>
  <c r="L4" i="17"/>
  <c r="K2" i="17"/>
  <c r="I7" i="17"/>
  <c r="G8" i="15"/>
  <c r="G9" i="15"/>
  <c r="I2" i="15"/>
  <c r="H7" i="15"/>
  <c r="H7" i="16"/>
  <c r="J2" i="16"/>
  <c r="K2" i="16" s="1"/>
  <c r="L4" i="16"/>
  <c r="E9" i="14"/>
  <c r="E8" i="14"/>
  <c r="F7" i="14"/>
  <c r="H2" i="14"/>
  <c r="I4" i="14"/>
  <c r="E8" i="13"/>
  <c r="E9" i="13"/>
  <c r="H2" i="13"/>
  <c r="I4" i="13"/>
  <c r="F7" i="13"/>
  <c r="E8" i="12"/>
  <c r="I2" i="12"/>
  <c r="H7" i="12" s="1"/>
  <c r="J4" i="12"/>
  <c r="G9" i="12"/>
  <c r="G8" i="12"/>
  <c r="J5" i="12"/>
  <c r="J7" i="23" l="1"/>
  <c r="K2" i="23"/>
  <c r="L4" i="23"/>
  <c r="L2" i="23" s="1"/>
  <c r="L7" i="23" s="1"/>
  <c r="I9" i="23"/>
  <c r="I8" i="23"/>
  <c r="I9" i="22"/>
  <c r="I8" i="22"/>
  <c r="L4" i="22"/>
  <c r="K2" i="22"/>
  <c r="H9" i="22"/>
  <c r="H8" i="22"/>
  <c r="J7" i="22"/>
  <c r="I9" i="21"/>
  <c r="I8" i="21"/>
  <c r="H9" i="21"/>
  <c r="H8" i="21"/>
  <c r="L4" i="21"/>
  <c r="K2" i="21"/>
  <c r="G9" i="20"/>
  <c r="G8" i="20"/>
  <c r="L4" i="20"/>
  <c r="K2" i="20"/>
  <c r="J7" i="20" s="1"/>
  <c r="H9" i="20"/>
  <c r="H8" i="20"/>
  <c r="I7" i="20"/>
  <c r="I9" i="19"/>
  <c r="I8" i="19"/>
  <c r="L4" i="19"/>
  <c r="K2" i="19"/>
  <c r="K4" i="18"/>
  <c r="J2" i="18"/>
  <c r="G9" i="18"/>
  <c r="G8" i="18"/>
  <c r="H9" i="18"/>
  <c r="H8" i="18"/>
  <c r="I7" i="18"/>
  <c r="L2" i="17"/>
  <c r="L7" i="17" s="1"/>
  <c r="I9" i="17"/>
  <c r="I8" i="17"/>
  <c r="J7" i="17"/>
  <c r="H9" i="15"/>
  <c r="H8" i="15"/>
  <c r="J2" i="15"/>
  <c r="I7" i="15"/>
  <c r="J7" i="16"/>
  <c r="L2" i="16"/>
  <c r="L7" i="16" s="1"/>
  <c r="H9" i="16"/>
  <c r="H8" i="16"/>
  <c r="I7" i="16"/>
  <c r="J4" i="14"/>
  <c r="I2" i="14"/>
  <c r="H7" i="14" s="1"/>
  <c r="F9" i="14"/>
  <c r="F8" i="14"/>
  <c r="G7" i="14"/>
  <c r="F9" i="13"/>
  <c r="F8" i="13"/>
  <c r="G7" i="13"/>
  <c r="J4" i="13"/>
  <c r="I2" i="13"/>
  <c r="K5" i="12"/>
  <c r="J2" i="12"/>
  <c r="I7" i="12" s="1"/>
  <c r="K4" i="12"/>
  <c r="H9" i="12"/>
  <c r="H8" i="12"/>
  <c r="J8" i="23" l="1"/>
  <c r="J9" i="23"/>
  <c r="L8" i="23"/>
  <c r="L9" i="23"/>
  <c r="K7" i="23"/>
  <c r="J9" i="22"/>
  <c r="J8" i="22"/>
  <c r="L2" i="22"/>
  <c r="L7" i="22" s="1"/>
  <c r="J7" i="21"/>
  <c r="L2" i="21"/>
  <c r="L7" i="21" s="1"/>
  <c r="J9" i="20"/>
  <c r="J8" i="20"/>
  <c r="L2" i="20"/>
  <c r="L7" i="20" s="1"/>
  <c r="I9" i="20"/>
  <c r="I8" i="20"/>
  <c r="L2" i="19"/>
  <c r="L7" i="19" s="1"/>
  <c r="J7" i="19"/>
  <c r="I8" i="18"/>
  <c r="I9" i="18"/>
  <c r="K2" i="18"/>
  <c r="L4" i="18"/>
  <c r="J7" i="18"/>
  <c r="L8" i="17"/>
  <c r="L9" i="17"/>
  <c r="K7" i="17"/>
  <c r="J9" i="17"/>
  <c r="J8" i="17"/>
  <c r="I9" i="15"/>
  <c r="I8" i="15"/>
  <c r="K2" i="15"/>
  <c r="J7" i="15" s="1"/>
  <c r="I9" i="16"/>
  <c r="I8" i="16"/>
  <c r="L8" i="16"/>
  <c r="L9" i="16"/>
  <c r="J8" i="16"/>
  <c r="J9" i="16"/>
  <c r="K7" i="16"/>
  <c r="H8" i="14"/>
  <c r="H9" i="14"/>
  <c r="G9" i="14"/>
  <c r="G8" i="14"/>
  <c r="J2" i="14"/>
  <c r="K4" i="14"/>
  <c r="G9" i="13"/>
  <c r="G8" i="13"/>
  <c r="J2" i="13"/>
  <c r="I7" i="13" s="1"/>
  <c r="K4" i="13"/>
  <c r="H7" i="13"/>
  <c r="L5" i="12"/>
  <c r="I9" i="12"/>
  <c r="I8" i="12"/>
  <c r="L4" i="12"/>
  <c r="K2" i="12"/>
  <c r="L2" i="18" l="1"/>
  <c r="L7" i="18" s="1"/>
  <c r="K7" i="19"/>
  <c r="K9" i="19" s="1"/>
  <c r="K7" i="22"/>
  <c r="K9" i="23"/>
  <c r="K8" i="23"/>
  <c r="M8" i="23"/>
  <c r="K7" i="21"/>
  <c r="K9" i="21" s="1"/>
  <c r="K7" i="20"/>
  <c r="K9" i="20" s="1"/>
  <c r="L9" i="22"/>
  <c r="L8" i="22"/>
  <c r="K9" i="22"/>
  <c r="K8" i="22"/>
  <c r="K8" i="21"/>
  <c r="L9" i="21"/>
  <c r="L8" i="21"/>
  <c r="J9" i="21"/>
  <c r="J8" i="21"/>
  <c r="L8" i="20"/>
  <c r="L9" i="20"/>
  <c r="K8" i="19"/>
  <c r="J9" i="19"/>
  <c r="J8" i="19"/>
  <c r="L9" i="19"/>
  <c r="L8" i="19"/>
  <c r="M8" i="19" s="1"/>
  <c r="J8" i="18"/>
  <c r="J9" i="18"/>
  <c r="L8" i="18"/>
  <c r="L9" i="18"/>
  <c r="K7" i="18"/>
  <c r="K9" i="17"/>
  <c r="K8" i="17"/>
  <c r="M8" i="17" s="1"/>
  <c r="J9" i="15"/>
  <c r="J8" i="15"/>
  <c r="L2" i="15"/>
  <c r="L7" i="15" s="1"/>
  <c r="K7" i="15"/>
  <c r="K9" i="16"/>
  <c r="K8" i="16"/>
  <c r="M8" i="16" s="1"/>
  <c r="K2" i="14"/>
  <c r="J7" i="14" s="1"/>
  <c r="L4" i="14"/>
  <c r="I7" i="14"/>
  <c r="I8" i="13"/>
  <c r="I9" i="13"/>
  <c r="H9" i="13"/>
  <c r="H8" i="13"/>
  <c r="K2" i="13"/>
  <c r="J7" i="13" s="1"/>
  <c r="L4" i="13"/>
  <c r="L2" i="12"/>
  <c r="L7" i="12" s="1"/>
  <c r="J7" i="12"/>
  <c r="M18" i="23" l="1"/>
  <c r="N9" i="23"/>
  <c r="K8" i="20"/>
  <c r="M8" i="20"/>
  <c r="M18" i="20" s="1"/>
  <c r="M8" i="22"/>
  <c r="M8" i="21"/>
  <c r="M18" i="19"/>
  <c r="N9" i="19"/>
  <c r="K8" i="18"/>
  <c r="M8" i="18" s="1"/>
  <c r="K9" i="18"/>
  <c r="M18" i="17"/>
  <c r="N9" i="17"/>
  <c r="K8" i="15"/>
  <c r="K9" i="15"/>
  <c r="L9" i="15"/>
  <c r="L8" i="15"/>
  <c r="M8" i="15" s="1"/>
  <c r="M18" i="15" s="1"/>
  <c r="M18" i="16"/>
  <c r="N9" i="16"/>
  <c r="L2" i="14"/>
  <c r="L7" i="14" s="1"/>
  <c r="J8" i="14"/>
  <c r="J9" i="14"/>
  <c r="I9" i="14"/>
  <c r="I8" i="14"/>
  <c r="L9" i="14"/>
  <c r="L8" i="14"/>
  <c r="J9" i="13"/>
  <c r="J8" i="13"/>
  <c r="L2" i="13"/>
  <c r="L7" i="13" s="1"/>
  <c r="J9" i="12"/>
  <c r="J8" i="12"/>
  <c r="L9" i="12"/>
  <c r="L8" i="12"/>
  <c r="K7" i="12"/>
  <c r="K7" i="13" l="1"/>
  <c r="K7" i="14"/>
  <c r="K9" i="14" s="1"/>
  <c r="N18" i="23"/>
  <c r="N11" i="23"/>
  <c r="N9" i="20"/>
  <c r="M18" i="22"/>
  <c r="N9" i="22"/>
  <c r="M18" i="21"/>
  <c r="N9" i="21"/>
  <c r="N11" i="20"/>
  <c r="N18" i="20"/>
  <c r="N18" i="19"/>
  <c r="N11" i="19"/>
  <c r="M18" i="18"/>
  <c r="N9" i="18"/>
  <c r="N18" i="17"/>
  <c r="N11" i="17"/>
  <c r="N9" i="15"/>
  <c r="N18" i="16"/>
  <c r="N11" i="16"/>
  <c r="K8" i="14"/>
  <c r="M8" i="14" s="1"/>
  <c r="K9" i="13"/>
  <c r="K8" i="13"/>
  <c r="L9" i="13"/>
  <c r="L8" i="13"/>
  <c r="K9" i="12"/>
  <c r="K8" i="12"/>
  <c r="M8" i="12" s="1"/>
  <c r="M18" i="12" s="1"/>
  <c r="M8" i="13" l="1"/>
  <c r="N11" i="22"/>
  <c r="N18" i="22"/>
  <c r="N18" i="21"/>
  <c r="N11" i="21"/>
  <c r="N11" i="18"/>
  <c r="N18" i="18"/>
  <c r="N11" i="15"/>
  <c r="N18" i="15"/>
  <c r="N9" i="14"/>
  <c r="M18" i="14"/>
  <c r="M18" i="13"/>
  <c r="N9" i="13"/>
  <c r="N9" i="12"/>
  <c r="N18" i="12" l="1"/>
  <c r="N11" i="12"/>
  <c r="N18" i="14"/>
  <c r="N11" i="14"/>
  <c r="N18" i="13"/>
  <c r="N11" i="13"/>
</calcChain>
</file>

<file path=xl/sharedStrings.xml><?xml version="1.0" encoding="utf-8"?>
<sst xmlns="http://schemas.openxmlformats.org/spreadsheetml/2006/main" count="300" uniqueCount="25">
  <si>
    <t>X1</t>
  </si>
  <si>
    <t>X2</t>
  </si>
  <si>
    <t>X3</t>
  </si>
  <si>
    <t>X4</t>
  </si>
  <si>
    <t>X5</t>
  </si>
  <si>
    <t>X6</t>
  </si>
  <si>
    <t>X7</t>
  </si>
  <si>
    <t>X0</t>
  </si>
  <si>
    <t>X8</t>
  </si>
  <si>
    <t>X9</t>
  </si>
  <si>
    <t>X10</t>
  </si>
  <si>
    <t>P</t>
  </si>
  <si>
    <t>Variance</t>
  </si>
  <si>
    <t>X</t>
  </si>
  <si>
    <t>Parasite Load</t>
  </si>
  <si>
    <t>Exact (Xi-Xi+1)</t>
  </si>
  <si>
    <t>E[N+1]</t>
  </si>
  <si>
    <t>E[(N+1)^2]</t>
  </si>
  <si>
    <t>E[N]=</t>
  </si>
  <si>
    <t>Mean</t>
  </si>
  <si>
    <t>Error</t>
  </si>
  <si>
    <t>Geometric Distribution (N)</t>
  </si>
  <si>
    <t>=Var[N]</t>
  </si>
  <si>
    <t>Average (E[N+1])</t>
  </si>
  <si>
    <t>Variance (Var[N+1])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</si>
</sst>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quotePrefix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P=0.01'!$B$5:$L$5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P=0.01'!$B$7:$L$7</c:f>
              <c:numCache>
                <c:formatCode>General</c:formatCode>
                <c:ptCount val="11"/>
                <c:pt idx="0">
                  <c:v>99</c:v>
                </c:pt>
                <c:pt idx="1">
                  <c:v>0.99</c:v>
                </c:pt>
                <c:pt idx="2">
                  <c:v>9.9000000000000008E-3</c:v>
                </c:pt>
                <c:pt idx="3">
                  <c:v>9.9000000000000008E-5</c:v>
                </c:pt>
                <c:pt idx="4">
                  <c:v>9.9000000000000026E-7</c:v>
                </c:pt>
                <c:pt idx="5">
                  <c:v>9.9000000000000026E-9</c:v>
                </c:pt>
                <c:pt idx="6">
                  <c:v>9.900000000000002E-11</c:v>
                </c:pt>
                <c:pt idx="7">
                  <c:v>9.9000000000000022E-13</c:v>
                </c:pt>
                <c:pt idx="8">
                  <c:v>9.9000000000000023E-15</c:v>
                </c:pt>
                <c:pt idx="9">
                  <c:v>9.9000000000000019E-17</c:v>
                </c:pt>
                <c:pt idx="10">
                  <c:v>1.0000000000000003E-18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1949-BA4D-402F2841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Frequency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P=0.8'!$B$7:$L$7</c:f>
              <c:numCache>
                <c:formatCode>General</c:formatCode>
                <c:ptCount val="11"/>
                <c:pt idx="0">
                  <c:v>20</c:v>
                </c:pt>
                <c:pt idx="1">
                  <c:v>16</c:v>
                </c:pt>
                <c:pt idx="2">
                  <c:v>12.799999999999997</c:v>
                </c:pt>
                <c:pt idx="3">
                  <c:v>10.239999999999995</c:v>
                </c:pt>
                <c:pt idx="4">
                  <c:v>8.1920000000000002</c:v>
                </c:pt>
                <c:pt idx="5">
                  <c:v>6.5535999999999994</c:v>
                </c:pt>
                <c:pt idx="6">
                  <c:v>5.2428799999999995</c:v>
                </c:pt>
                <c:pt idx="7">
                  <c:v>4.1943040000000025</c:v>
                </c:pt>
                <c:pt idx="8">
                  <c:v>3.3554431999999998</c:v>
                </c:pt>
                <c:pt idx="9">
                  <c:v>2.6843545600000009</c:v>
                </c:pt>
                <c:pt idx="10">
                  <c:v>10.737418240000006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F-4B39-B47C-66B4F8DA4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P=0.9'!$B$7:$L$7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8.0999999999999943</c:v>
                </c:pt>
                <c:pt idx="3">
                  <c:v>7.289999999999992</c:v>
                </c:pt>
                <c:pt idx="4">
                  <c:v>6.5609999999999999</c:v>
                </c:pt>
                <c:pt idx="5">
                  <c:v>5.9048999999999978</c:v>
                </c:pt>
                <c:pt idx="6">
                  <c:v>5.3144100000000023</c:v>
                </c:pt>
                <c:pt idx="7">
                  <c:v>4.7829690000000014</c:v>
                </c:pt>
                <c:pt idx="8">
                  <c:v>4.3046720999999977</c:v>
                </c:pt>
                <c:pt idx="9">
                  <c:v>3.8742048900000015</c:v>
                </c:pt>
                <c:pt idx="10">
                  <c:v>34.867844010000013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B-41EE-BC83-8F657844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Parasite load per host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Frequency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P=0.99'!$B$5:$L$5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P=0.99'!$B$7:$L$7</c:f>
              <c:numCache>
                <c:formatCode>General</c:formatCode>
                <c:ptCount val="11"/>
                <c:pt idx="0">
                  <c:v>1</c:v>
                </c:pt>
                <c:pt idx="1">
                  <c:v>0.98999999999999488</c:v>
                </c:pt>
                <c:pt idx="2">
                  <c:v>0.9801000000000073</c:v>
                </c:pt>
                <c:pt idx="3">
                  <c:v>0.97029899999999714</c:v>
                </c:pt>
                <c:pt idx="4">
                  <c:v>0.96059601000000328</c:v>
                </c:pt>
                <c:pt idx="5">
                  <c:v>0.95099004989999969</c:v>
                </c:pt>
                <c:pt idx="6">
                  <c:v>0.94148014940100211</c:v>
                </c:pt>
                <c:pt idx="7">
                  <c:v>0.9320653479069847</c:v>
                </c:pt>
                <c:pt idx="8">
                  <c:v>0.9227446944279194</c:v>
                </c:pt>
                <c:pt idx="9">
                  <c:v>0.91351724748363949</c:v>
                </c:pt>
                <c:pt idx="10">
                  <c:v>90.438207500880452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C-A146-B959-9F60B678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Parasite load per host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P=0.05'!$B$7:$L$7</c:f>
              <c:numCache>
                <c:formatCode>General</c:formatCode>
                <c:ptCount val="11"/>
                <c:pt idx="0">
                  <c:v>95</c:v>
                </c:pt>
                <c:pt idx="1">
                  <c:v>4.75</c:v>
                </c:pt>
                <c:pt idx="2">
                  <c:v>0.23749999999999999</c:v>
                </c:pt>
                <c:pt idx="3">
                  <c:v>1.1875E-2</c:v>
                </c:pt>
                <c:pt idx="4">
                  <c:v>5.9375000000000009E-4</c:v>
                </c:pt>
                <c:pt idx="5">
                  <c:v>2.9687500000000007E-5</c:v>
                </c:pt>
                <c:pt idx="6">
                  <c:v>1.4843750000000005E-6</c:v>
                </c:pt>
                <c:pt idx="7">
                  <c:v>7.4218750000000031E-8</c:v>
                </c:pt>
                <c:pt idx="8">
                  <c:v>3.7109375000000013E-9</c:v>
                </c:pt>
                <c:pt idx="9">
                  <c:v>1.8554687500000008E-10</c:v>
                </c:pt>
                <c:pt idx="10">
                  <c:v>9.7656250000000051E-12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C-C845-A30B-D728AC38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P=0.1'!$B$5:$L$5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P=0.1'!$B$7:$L$7</c:f>
              <c:numCache>
                <c:formatCode>General</c:formatCode>
                <c:ptCount val="11"/>
                <c:pt idx="0">
                  <c:v>90</c:v>
                </c:pt>
                <c:pt idx="1">
                  <c:v>9</c:v>
                </c:pt>
                <c:pt idx="2">
                  <c:v>0.9</c:v>
                </c:pt>
                <c:pt idx="3">
                  <c:v>0.09</c:v>
                </c:pt>
                <c:pt idx="4">
                  <c:v>9.0000000000000011E-3</c:v>
                </c:pt>
                <c:pt idx="5">
                  <c:v>9.0000000000000019E-4</c:v>
                </c:pt>
                <c:pt idx="6">
                  <c:v>9.0000000000000033E-5</c:v>
                </c:pt>
                <c:pt idx="7">
                  <c:v>9.0000000000000036E-6</c:v>
                </c:pt>
                <c:pt idx="8">
                  <c:v>9.0000000000000028E-7</c:v>
                </c:pt>
                <c:pt idx="9">
                  <c:v>9.0000000000000038E-8</c:v>
                </c:pt>
                <c:pt idx="10">
                  <c:v>1.0000000000000005E-8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F-5C4B-9FF7-17D794FD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Frequency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P=0.2'!$B$7:$L$7</c:f>
              <c:numCache>
                <c:formatCode>General</c:formatCode>
                <c:ptCount val="11"/>
                <c:pt idx="0">
                  <c:v>80</c:v>
                </c:pt>
                <c:pt idx="1">
                  <c:v>16</c:v>
                </c:pt>
                <c:pt idx="2">
                  <c:v>3.2</c:v>
                </c:pt>
                <c:pt idx="3">
                  <c:v>0.64</c:v>
                </c:pt>
                <c:pt idx="4">
                  <c:v>0.12800000000000003</c:v>
                </c:pt>
                <c:pt idx="5">
                  <c:v>2.5600000000000005E-2</c:v>
                </c:pt>
                <c:pt idx="6">
                  <c:v>5.1200000000000013E-3</c:v>
                </c:pt>
                <c:pt idx="7">
                  <c:v>1.0240000000000004E-3</c:v>
                </c:pt>
                <c:pt idx="8">
                  <c:v>2.0480000000000007E-4</c:v>
                </c:pt>
                <c:pt idx="9">
                  <c:v>4.0960000000000021E-5</c:v>
                </c:pt>
                <c:pt idx="10">
                  <c:v>1.0240000000000005E-5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0-40C8-8F5D-07CFEA0D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P=0.3'!$B$7:$L$7</c:f>
              <c:numCache>
                <c:formatCode>General</c:formatCode>
                <c:ptCount val="11"/>
                <c:pt idx="0">
                  <c:v>70</c:v>
                </c:pt>
                <c:pt idx="1">
                  <c:v>21</c:v>
                </c:pt>
                <c:pt idx="2">
                  <c:v>6.3000000000000007</c:v>
                </c:pt>
                <c:pt idx="3">
                  <c:v>1.8899999999999997</c:v>
                </c:pt>
                <c:pt idx="4">
                  <c:v>0.56699999999999995</c:v>
                </c:pt>
                <c:pt idx="5">
                  <c:v>0.17009999999999997</c:v>
                </c:pt>
                <c:pt idx="6">
                  <c:v>5.1029999999999992E-2</c:v>
                </c:pt>
                <c:pt idx="7">
                  <c:v>1.5308999999999998E-2</c:v>
                </c:pt>
                <c:pt idx="8">
                  <c:v>4.5926999999999999E-3</c:v>
                </c:pt>
                <c:pt idx="9">
                  <c:v>1.3778099999999997E-3</c:v>
                </c:pt>
                <c:pt idx="10">
                  <c:v>5.9048999999999983E-4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8-49A5-AF03-292AD0104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Parasite load per host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Frequency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P=0.4'!$B$7:$L$7</c:f>
              <c:numCache>
                <c:formatCode>General</c:formatCode>
                <c:ptCount val="11"/>
                <c:pt idx="0">
                  <c:v>60</c:v>
                </c:pt>
                <c:pt idx="1">
                  <c:v>24</c:v>
                </c:pt>
                <c:pt idx="2">
                  <c:v>9.6</c:v>
                </c:pt>
                <c:pt idx="3">
                  <c:v>3.84</c:v>
                </c:pt>
                <c:pt idx="4">
                  <c:v>1.5360000000000003</c:v>
                </c:pt>
                <c:pt idx="5">
                  <c:v>0.61440000000000006</c:v>
                </c:pt>
                <c:pt idx="6">
                  <c:v>0.24576000000000006</c:v>
                </c:pt>
                <c:pt idx="7">
                  <c:v>9.8304000000000044E-2</c:v>
                </c:pt>
                <c:pt idx="8">
                  <c:v>3.9321600000000012E-2</c:v>
                </c:pt>
                <c:pt idx="9">
                  <c:v>1.5728640000000009E-2</c:v>
                </c:pt>
                <c:pt idx="10">
                  <c:v>1.0485760000000005E-2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D-4F44-95EF-3DCB1989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Parasite load per host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P=0.5'!$B$7:$L$7</c:f>
              <c:numCache>
                <c:formatCode>General</c:formatCode>
                <c:ptCount val="11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3.125</c:v>
                </c:pt>
                <c:pt idx="5">
                  <c:v>1.5625</c:v>
                </c:pt>
                <c:pt idx="6">
                  <c:v>0.78125</c:v>
                </c:pt>
                <c:pt idx="7">
                  <c:v>0.390625</c:v>
                </c:pt>
                <c:pt idx="8">
                  <c:v>0.1953125</c:v>
                </c:pt>
                <c:pt idx="9">
                  <c:v>9.765625E-2</c:v>
                </c:pt>
                <c:pt idx="10">
                  <c:v>9.765625E-2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4-4FF5-8CEC-AAE9C115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Frequency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P=0.6'!$B$7:$L$7</c:f>
              <c:numCache>
                <c:formatCode>General</c:formatCode>
                <c:ptCount val="11"/>
                <c:pt idx="0">
                  <c:v>40</c:v>
                </c:pt>
                <c:pt idx="1">
                  <c:v>24</c:v>
                </c:pt>
                <c:pt idx="2">
                  <c:v>14.400000000000002</c:v>
                </c:pt>
                <c:pt idx="3">
                  <c:v>8.6399999999999988</c:v>
                </c:pt>
                <c:pt idx="4">
                  <c:v>5.1840000000000002</c:v>
                </c:pt>
                <c:pt idx="5">
                  <c:v>3.1103999999999994</c:v>
                </c:pt>
                <c:pt idx="6">
                  <c:v>1.8662399999999999</c:v>
                </c:pt>
                <c:pt idx="7">
                  <c:v>1.1197439999999999</c:v>
                </c:pt>
                <c:pt idx="8">
                  <c:v>0.67184639999999995</c:v>
                </c:pt>
                <c:pt idx="9">
                  <c:v>0.40310784</c:v>
                </c:pt>
                <c:pt idx="10">
                  <c:v>0.60466175999999983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2-454F-8844-C4254B37A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numRef>
              <c:f>'For Eli P=0.05'!$B$5:$L$5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'For Eli P=0.7'!$B$7:$L$7</c:f>
              <c:numCache>
                <c:formatCode>General</c:formatCode>
                <c:ptCount val="11"/>
                <c:pt idx="0">
                  <c:v>30</c:v>
                </c:pt>
                <c:pt idx="1">
                  <c:v>21</c:v>
                </c:pt>
                <c:pt idx="2">
                  <c:v>14.700000000000003</c:v>
                </c:pt>
                <c:pt idx="3">
                  <c:v>10.29</c:v>
                </c:pt>
                <c:pt idx="4">
                  <c:v>7.2029999999999994</c:v>
                </c:pt>
                <c:pt idx="5">
                  <c:v>5.0420999999999996</c:v>
                </c:pt>
                <c:pt idx="6">
                  <c:v>3.5294699999999999</c:v>
                </c:pt>
                <c:pt idx="7">
                  <c:v>2.4706289999999997</c:v>
                </c:pt>
                <c:pt idx="8">
                  <c:v>1.7294403000000003</c:v>
                </c:pt>
                <c:pt idx="9">
                  <c:v>1.2106082099999997</c:v>
                </c:pt>
                <c:pt idx="10">
                  <c:v>2.8247524899999994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2-4BC2-B73F-B28B86144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239712"/>
        <c:axId val="1925418368"/>
      </c:barChart>
      <c:catAx>
        <c:axId val="185123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925418368"/>
        <c:crosses val="autoZero"/>
        <c:auto val="1"/>
        <c:lblAlgn val="ctr"/>
        <c:lblOffset val="100"/>
        <c:noMultiLvlLbl val="0"/>
      </c:catAx>
      <c:valAx>
        <c:axId val="192541836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Frequency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18512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165100</xdr:rowOff>
    </xdr:from>
    <xdr:to>
      <xdr:col>10</xdr:col>
      <xdr:colOff>698500</xdr:colOff>
      <xdr:row>40</xdr:row>
      <xdr:rowOff>95250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9C0546B-87AE-5D4C-B97D-F7077FAB336E}"/>
            </a:ext>
          </a:extLst>
        </xdr:cNvPr>
        <xdr:cNvGrpSpPr/>
      </xdr:nvGrpSpPr>
      <xdr:grpSpPr>
        <a:xfrm>
          <a:off x="101600" y="1993900"/>
          <a:ext cx="9169400" cy="6305550"/>
          <a:chOff x="317500" y="2120900"/>
          <a:chExt cx="9001125" cy="6149975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F8359169-F3B7-7645-B041-61CC2E3049AC}"/>
              </a:ext>
            </a:extLst>
          </xdr:cNvPr>
          <xdr:cNvGraphicFramePr>
            <a:graphicFrameLocks/>
          </xdr:cNvGraphicFramePr>
        </xdr:nvGraphicFramePr>
        <xdr:xfrm>
          <a:off x="317500" y="2120900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B48CCBD4-4F6D-154A-AA4E-08036757736A}"/>
                  </a:ext>
                </a:extLst>
              </xdr:cNvPr>
              <xdr:cNvSpPr txBox="1"/>
            </xdr:nvSpPr>
            <xdr:spPr>
              <a:xfrm>
                <a:off x="6689725" y="3270250"/>
                <a:ext cx="25527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=0.01</m:t>
                      </m:r>
                    </m:oMath>
                  </m:oMathPara>
                </a14:m>
                <a:endParaRPr lang="en-US" sz="1200" b="0" i="1">
                  <a:latin typeface="Cambria Math" panose="02040503050406030204" pitchFamily="18" charset="0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0.010101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0.010203</a:t>
                </a:r>
              </a:p>
            </xdr:txBody>
          </xdr:sp>
        </mc:Choice>
        <mc:Fallback xmlns="">
          <xdr:sp macro="" textlink="">
            <xdr:nvSpPr>
              <xdr:cNvPr id="8" name="TextBox 7">
                <a:extLst>
                  <a:ext uri="{FF2B5EF4-FFF2-40B4-BE49-F238E27FC236}">
                    <a16:creationId xmlns:a16="http://schemas.microsoft.com/office/drawing/2014/main" id="{B48CCBD4-4F6D-154A-AA4E-08036757736A}"/>
                  </a:ext>
                </a:extLst>
              </xdr:cNvPr>
              <xdr:cNvSpPr txBox="1"/>
            </xdr:nvSpPr>
            <xdr:spPr>
              <a:xfrm>
                <a:off x="6689725" y="3270250"/>
                <a:ext cx="25527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𝑃=0.01</a:t>
                </a:r>
                <a:endParaRPr lang="en-US" sz="1200" b="0" i="1">
                  <a:latin typeface="Cambria Math" panose="02040503050406030204" pitchFamily="18" charset="0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0.010101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0.010203</a:t>
                </a:r>
              </a:p>
            </xdr:txBody>
          </xdr:sp>
        </mc:Fallback>
      </mc:AlternateContent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</xdr:row>
      <xdr:rowOff>104775</xdr:rowOff>
    </xdr:from>
    <xdr:to>
      <xdr:col>10</xdr:col>
      <xdr:colOff>752475</xdr:colOff>
      <xdr:row>41</xdr:row>
      <xdr:rowOff>34925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A3CB090-885F-4AB7-850E-EA127398419D}"/>
            </a:ext>
          </a:extLst>
        </xdr:cNvPr>
        <xdr:cNvGrpSpPr/>
      </xdr:nvGrpSpPr>
      <xdr:grpSpPr>
        <a:xfrm>
          <a:off x="457200" y="2149475"/>
          <a:ext cx="8855075" cy="6292850"/>
          <a:chOff x="457200" y="2105025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E551BE5-6335-46C1-A0DA-F4F97C5822A5}"/>
              </a:ext>
            </a:extLst>
          </xdr:cNvPr>
          <xdr:cNvGraphicFramePr>
            <a:graphicFrameLocks/>
          </xdr:cNvGraphicFramePr>
        </xdr:nvGraphicFramePr>
        <xdr:xfrm>
          <a:off x="457200" y="2105025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C57A46E5-9504-4954-A43A-A8805C7FC712}"/>
                  </a:ext>
                </a:extLst>
              </xdr:cNvPr>
              <xdr:cNvSpPr txBox="1"/>
            </xdr:nvSpPr>
            <xdr:spPr>
              <a:xfrm>
                <a:off x="6972300" y="3286125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=0.7</m:t>
                      </m:r>
                    </m:oMath>
                  </m:oMathPara>
                </a14:m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2.267422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 </a:t>
                </a:r>
                <a:r>
                  <a:rPr lang="en-US" sz="2000"/>
                  <a:t>= 6.389305</a:t>
                </a:r>
              </a:p>
              <a:p>
                <a:endParaRPr lang="en-US" sz="2000"/>
              </a:p>
            </xdr:txBody>
          </xdr:sp>
        </mc:Choice>
        <mc:Fallback xmlns="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C57A46E5-9504-4954-A43A-A8805C7FC712}"/>
                  </a:ext>
                </a:extLst>
              </xdr:cNvPr>
              <xdr:cNvSpPr txBox="1"/>
            </xdr:nvSpPr>
            <xdr:spPr>
              <a:xfrm>
                <a:off x="6972300" y="3286125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𝑃=0.7</a:t>
                </a:r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2.267422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 </a:t>
                </a:r>
                <a:r>
                  <a:rPr lang="en-US" sz="2000"/>
                  <a:t>= 6.389305</a:t>
                </a:r>
              </a:p>
              <a:p>
                <a:endParaRPr lang="en-US" sz="2000"/>
              </a:p>
            </xdr:txBody>
          </xdr:sp>
        </mc:Fallback>
      </mc:AlternateContent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104775</xdr:rowOff>
    </xdr:from>
    <xdr:to>
      <xdr:col>10</xdr:col>
      <xdr:colOff>695325</xdr:colOff>
      <xdr:row>41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5C7F78-51B7-4F42-A47C-C51BD1C91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0.71217</cdr:x>
      <cdr:y>0.18482</cdr:y>
    </cdr:from>
    <cdr:to>
      <cdr:x>0.9873</cdr:x>
      <cdr:y>0.64843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57A46E5-9504-4954-A43A-A8805C7FC712}"/>
                </a:ext>
              </a:extLst>
            </cdr:cNvPr>
            <cdr:cNvSpPr txBox="1"/>
          </cdr:nvSpPr>
          <cdr:spPr>
            <a:xfrm xmlns:a="http://schemas.openxmlformats.org/drawingml/2006/main">
              <a:off x="6410345" y="1136629"/>
              <a:ext cx="2476480" cy="285119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=0.8</m:t>
                    </m:r>
                  </m:oMath>
                </m:oMathPara>
              </a14:m>
              <a:endParaRPr lang="en-US" sz="36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 xmlns:a="http://schemas.openxmlformats.org/drawingml/2006/main">
              <a:endParaRPr lang="en-US" sz="20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 xmlns:a="http://schemas.openxmlformats.org/drawingml/2006/main"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20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mean</m:t>
                  </m:r>
                </m:oMath>
              </a14:m>
              <a:r>
                <a:rPr lang="en-US" sz="2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2000"/>
                <a:t>= 3.570503</a:t>
              </a:r>
            </a:p>
            <a:p xmlns:a="http://schemas.openxmlformats.org/drawingml/2006/main"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200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v</m:t>
                  </m:r>
                </m:oMath>
              </a14:m>
              <a:r>
                <a:rPr lang="en-US" sz="2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ariance </a:t>
              </a:r>
              <a:r>
                <a:rPr lang="en-US" sz="2000"/>
                <a:t>= 10.796101</a:t>
              </a:r>
            </a:p>
            <a:p xmlns:a="http://schemas.openxmlformats.org/drawingml/2006/main">
              <a:endParaRPr lang="en-US" sz="2000"/>
            </a:p>
            <a:p xmlns:a="http://schemas.openxmlformats.org/drawingml/2006/main">
              <a:endParaRPr lang="en-US" sz="2000" baseline="0"/>
            </a:p>
          </cdr:txBody>
        </cdr:sp>
      </mc:Choice>
      <mc:Fallback xmlns="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57A46E5-9504-4954-A43A-A8805C7FC712}"/>
                </a:ext>
              </a:extLst>
            </cdr:cNvPr>
            <cdr:cNvSpPr txBox="1"/>
          </cdr:nvSpPr>
          <cdr:spPr>
            <a:xfrm xmlns:a="http://schemas.openxmlformats.org/drawingml/2006/main">
              <a:off x="6410345" y="1136629"/>
              <a:ext cx="2476480" cy="285119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3600" b="0" i="0">
                  <a:latin typeface="Cambria Math" panose="02040503050406030204" pitchFamily="18" charset="0"/>
                </a:rPr>
                <a:t>𝑃=0.8</a:t>
              </a:r>
              <a:endParaRPr lang="en-US" sz="36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 xmlns:a="http://schemas.openxmlformats.org/drawingml/2006/main">
              <a:endParaRPr lang="en-US" sz="20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 xmlns:a="http://schemas.openxmlformats.org/drawingml/2006/main">
              <a:r>
                <a:rPr lang="en-US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mean</a:t>
              </a:r>
              <a:r>
                <a:rPr lang="en-US" sz="2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2000"/>
                <a:t>= 3.570503</a:t>
              </a:r>
            </a:p>
            <a:p xmlns:a="http://schemas.openxmlformats.org/drawingml/2006/main">
              <a:r>
                <a:rPr lang="en-US" sz="20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</a:t>
              </a:r>
              <a:r>
                <a:rPr lang="en-US" sz="2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ariance </a:t>
              </a:r>
              <a:r>
                <a:rPr lang="en-US" sz="2000"/>
                <a:t>= 10.796101</a:t>
              </a:r>
            </a:p>
            <a:p xmlns:a="http://schemas.openxmlformats.org/drawingml/2006/main">
              <a:endParaRPr lang="en-US" sz="2000"/>
            </a:p>
            <a:p xmlns:a="http://schemas.openxmlformats.org/drawingml/2006/main">
              <a:endParaRPr lang="en-US" sz="2000" baseline="0"/>
            </a:p>
          </cdr:txBody>
        </cdr:sp>
      </mc:Fallback>
    </mc:AlternateContent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10</xdr:row>
      <xdr:rowOff>98425</xdr:rowOff>
    </xdr:from>
    <xdr:to>
      <xdr:col>10</xdr:col>
      <xdr:colOff>701675</xdr:colOff>
      <xdr:row>41</xdr:row>
      <xdr:rowOff>28575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601841B-504D-42C6-8A52-C7B228ADACA5}"/>
            </a:ext>
          </a:extLst>
        </xdr:cNvPr>
        <xdr:cNvGrpSpPr/>
      </xdr:nvGrpSpPr>
      <xdr:grpSpPr>
        <a:xfrm>
          <a:off x="406400" y="2143125"/>
          <a:ext cx="8855075" cy="6292850"/>
          <a:chOff x="571500" y="2085975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6C9E881-8442-4C83-A1A4-4D3AA8A207B3}"/>
              </a:ext>
            </a:extLst>
          </xdr:cNvPr>
          <xdr:cNvGraphicFramePr>
            <a:graphicFrameLocks/>
          </xdr:cNvGraphicFramePr>
        </xdr:nvGraphicFramePr>
        <xdr:xfrm>
          <a:off x="571500" y="2085975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42567F95-4983-4954-9BBB-BF32CD7B4C62}"/>
                  </a:ext>
                </a:extLst>
              </xdr:cNvPr>
              <xdr:cNvSpPr txBox="1"/>
            </xdr:nvSpPr>
            <xdr:spPr>
              <a:xfrm>
                <a:off x="6162675" y="3209925"/>
                <a:ext cx="2476500" cy="2851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=0.9</m:t>
                      </m:r>
                    </m:oMath>
                  </m:oMathPara>
                </a14:m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5.861894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14.252066</a:t>
                </a:r>
              </a:p>
              <a:p>
                <a:endParaRPr lang="en-US" sz="2000"/>
              </a:p>
              <a:p>
                <a:endParaRPr lang="en-US" sz="2000" baseline="0"/>
              </a:p>
            </xdr:txBody>
          </xdr:sp>
        </mc:Choice>
        <mc:Fallback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42567F95-4983-4954-9BBB-BF32CD7B4C62}"/>
                  </a:ext>
                </a:extLst>
              </xdr:cNvPr>
              <xdr:cNvSpPr txBox="1"/>
            </xdr:nvSpPr>
            <xdr:spPr>
              <a:xfrm>
                <a:off x="6162675" y="3209925"/>
                <a:ext cx="2476500" cy="2851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𝑃=0.9</a:t>
                </a:r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5.861894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14.252066</a:t>
                </a:r>
              </a:p>
              <a:p>
                <a:endParaRPr lang="en-US" sz="2000"/>
              </a:p>
              <a:p>
                <a:endParaRPr lang="en-US" sz="2000" baseline="0"/>
              </a:p>
            </xdr:txBody>
          </xdr:sp>
        </mc:Fallback>
      </mc:AlternateContent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120650</xdr:rowOff>
    </xdr:from>
    <xdr:to>
      <xdr:col>10</xdr:col>
      <xdr:colOff>660400</xdr:colOff>
      <xdr:row>41</xdr:row>
      <xdr:rowOff>50800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966F0EE-C6E3-4217-9167-6A706D059EC5}"/>
            </a:ext>
          </a:extLst>
        </xdr:cNvPr>
        <xdr:cNvGrpSpPr/>
      </xdr:nvGrpSpPr>
      <xdr:grpSpPr>
        <a:xfrm>
          <a:off x="317500" y="2165350"/>
          <a:ext cx="8902700" cy="6292850"/>
          <a:chOff x="317500" y="2120900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A03E8C3-4DA5-A54D-B509-C258C79D7E02}"/>
              </a:ext>
            </a:extLst>
          </xdr:cNvPr>
          <xdr:cNvGraphicFramePr>
            <a:graphicFrameLocks/>
          </xdr:cNvGraphicFramePr>
        </xdr:nvGraphicFramePr>
        <xdr:xfrm>
          <a:off x="317500" y="2120900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FACE30B2-26E9-6145-B94C-6D4D05F5A9D1}"/>
                  </a:ext>
                </a:extLst>
              </xdr:cNvPr>
              <xdr:cNvSpPr txBox="1"/>
            </xdr:nvSpPr>
            <xdr:spPr>
              <a:xfrm>
                <a:off x="5861050" y="3213100"/>
                <a:ext cx="2552700" cy="2851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=0.99</m:t>
                      </m:r>
                    </m:oMath>
                  </m:oMathPara>
                </a14:m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9.466175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/>
                  <a:t> = 3.483771</a:t>
                </a:r>
              </a:p>
              <a:p>
                <a:endParaRPr lang="en-US" sz="2000"/>
              </a:p>
              <a:p>
                <a:endParaRPr lang="en-US" sz="2000" baseline="0"/>
              </a:p>
            </xdr:txBody>
          </xdr:sp>
        </mc:Choice>
        <mc:Fallback xmlns="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FACE30B2-26E9-6145-B94C-6D4D05F5A9D1}"/>
                  </a:ext>
                </a:extLst>
              </xdr:cNvPr>
              <xdr:cNvSpPr txBox="1"/>
            </xdr:nvSpPr>
            <xdr:spPr>
              <a:xfrm>
                <a:off x="5861050" y="3213100"/>
                <a:ext cx="2552700" cy="2851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𝑃=0.99</a:t>
                </a:r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9.466175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/>
                  <a:t> = 3.483771</a:t>
                </a:r>
              </a:p>
              <a:p>
                <a:endParaRPr lang="en-US" sz="2000"/>
              </a:p>
              <a:p>
                <a:endParaRPr lang="en-US" sz="2000" baseline="0"/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120650</xdr:rowOff>
    </xdr:from>
    <xdr:to>
      <xdr:col>10</xdr:col>
      <xdr:colOff>660400</xdr:colOff>
      <xdr:row>41</xdr:row>
      <xdr:rowOff>50800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1B1CC4AB-73D8-478C-B65B-C6E20ABB0041}"/>
            </a:ext>
          </a:extLst>
        </xdr:cNvPr>
        <xdr:cNvGrpSpPr/>
      </xdr:nvGrpSpPr>
      <xdr:grpSpPr>
        <a:xfrm>
          <a:off x="317500" y="2165350"/>
          <a:ext cx="8902700" cy="6292850"/>
          <a:chOff x="317500" y="2120900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995F087-4F5F-FC45-81AD-4DC65379AA57}"/>
              </a:ext>
            </a:extLst>
          </xdr:cNvPr>
          <xdr:cNvGraphicFramePr>
            <a:graphicFrameLocks/>
          </xdr:cNvGraphicFramePr>
        </xdr:nvGraphicFramePr>
        <xdr:xfrm>
          <a:off x="317500" y="2120900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76896324-8759-5E47-B216-BAA3BA31C516}"/>
                  </a:ext>
                </a:extLst>
              </xdr:cNvPr>
              <xdr:cNvSpPr txBox="1"/>
            </xdr:nvSpPr>
            <xdr:spPr>
              <a:xfrm>
                <a:off x="6689725" y="3270250"/>
                <a:ext cx="25527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=0.05</m:t>
                      </m:r>
                    </m:oMath>
                  </m:oMathPara>
                </a14:m>
                <a:endParaRPr lang="en-US" sz="1200" b="0" i="1">
                  <a:latin typeface="Cambria Math" panose="02040503050406030204" pitchFamily="18" charset="0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0.052632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0.055402</a:t>
                </a:r>
              </a:p>
            </xdr:txBody>
          </xdr:sp>
        </mc:Choice>
        <mc:Fallback xmlns="">
          <xdr:sp macro="" textlink="">
            <xdr:nvSpPr>
              <xdr:cNvPr id="4" name="TextBox 3">
                <a:extLst>
                  <a:ext uri="{FF2B5EF4-FFF2-40B4-BE49-F238E27FC236}">
                    <a16:creationId xmlns:a16="http://schemas.microsoft.com/office/drawing/2014/main" id="{76896324-8759-5E47-B216-BAA3BA31C516}"/>
                  </a:ext>
                </a:extLst>
              </xdr:cNvPr>
              <xdr:cNvSpPr txBox="1"/>
            </xdr:nvSpPr>
            <xdr:spPr>
              <a:xfrm>
                <a:off x="6689725" y="3270250"/>
                <a:ext cx="25527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𝑃=0.05</a:t>
                </a:r>
                <a:endParaRPr lang="en-US" sz="1200" b="0" i="1">
                  <a:latin typeface="Cambria Math" panose="02040503050406030204" pitchFamily="18" charset="0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0.052632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0.055402</a:t>
                </a: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10</xdr:row>
      <xdr:rowOff>120650</xdr:rowOff>
    </xdr:from>
    <xdr:to>
      <xdr:col>10</xdr:col>
      <xdr:colOff>660400</xdr:colOff>
      <xdr:row>41</xdr:row>
      <xdr:rowOff>50800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D86F95E-E7FB-4C68-A1BA-6D9CD2383BE5}"/>
            </a:ext>
          </a:extLst>
        </xdr:cNvPr>
        <xdr:cNvGrpSpPr/>
      </xdr:nvGrpSpPr>
      <xdr:grpSpPr>
        <a:xfrm>
          <a:off x="317500" y="2165350"/>
          <a:ext cx="8902700" cy="6292850"/>
          <a:chOff x="317500" y="2120900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2C0CBDB-CE42-674A-BA38-AC756D898A78}"/>
              </a:ext>
            </a:extLst>
          </xdr:cNvPr>
          <xdr:cNvGraphicFramePr>
            <a:graphicFrameLocks/>
          </xdr:cNvGraphicFramePr>
        </xdr:nvGraphicFramePr>
        <xdr:xfrm>
          <a:off x="317500" y="2120900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1E572D3A-AAE4-2740-B280-C298D0A7297C}"/>
                  </a:ext>
                </a:extLst>
              </xdr:cNvPr>
              <xdr:cNvSpPr txBox="1"/>
            </xdr:nvSpPr>
            <xdr:spPr>
              <a:xfrm>
                <a:off x="6689725" y="3270250"/>
                <a:ext cx="25527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=0.1</m:t>
                      </m:r>
                    </m:oMath>
                  </m:oMathPara>
                </a14:m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0.111111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0.123457</a:t>
                </a:r>
              </a:p>
              <a:p>
                <a:endParaRPr lang="en-US" sz="2000"/>
              </a:p>
            </xdr:txBody>
          </xdr:sp>
        </mc:Choice>
        <mc:Fallback xmlns="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1E572D3A-AAE4-2740-B280-C298D0A7297C}"/>
                  </a:ext>
                </a:extLst>
              </xdr:cNvPr>
              <xdr:cNvSpPr txBox="1"/>
            </xdr:nvSpPr>
            <xdr:spPr>
              <a:xfrm>
                <a:off x="6689725" y="3270250"/>
                <a:ext cx="25527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𝑃=0.1</a:t>
                </a:r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0.111111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0.123457</a:t>
                </a:r>
              </a:p>
              <a:p>
                <a:endParaRPr lang="en-US" sz="2000"/>
              </a:p>
            </xdr:txBody>
          </xdr:sp>
        </mc:Fallback>
      </mc:AlternateContent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142875</xdr:rowOff>
    </xdr:from>
    <xdr:to>
      <xdr:col>10</xdr:col>
      <xdr:colOff>533400</xdr:colOff>
      <xdr:row>41</xdr:row>
      <xdr:rowOff>73025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556C5F6-1D4E-48BD-A5E5-4F67B38D8530}"/>
            </a:ext>
          </a:extLst>
        </xdr:cNvPr>
        <xdr:cNvGrpSpPr/>
      </xdr:nvGrpSpPr>
      <xdr:grpSpPr>
        <a:xfrm>
          <a:off x="238125" y="2187575"/>
          <a:ext cx="8855075" cy="6292850"/>
          <a:chOff x="238125" y="2143125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2E073A8-87C4-41EF-A82A-5D036A2FEFE1}"/>
              </a:ext>
            </a:extLst>
          </xdr:cNvPr>
          <xdr:cNvGraphicFramePr>
            <a:graphicFrameLocks/>
          </xdr:cNvGraphicFramePr>
        </xdr:nvGraphicFramePr>
        <xdr:xfrm>
          <a:off x="238125" y="2143125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0A76F68B-6FB4-40A3-98E0-3E2D99E20926}"/>
                  </a:ext>
                </a:extLst>
              </xdr:cNvPr>
              <xdr:cNvSpPr txBox="1"/>
            </xdr:nvSpPr>
            <xdr:spPr>
              <a:xfrm>
                <a:off x="6667500" y="3286125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=0.2</m:t>
                      </m:r>
                    </m:oMath>
                  </m:oMathPara>
                </a14:m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0.25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0.312499</a:t>
                </a:r>
              </a:p>
              <a:p>
                <a:endParaRPr lang="en-US" sz="2000"/>
              </a:p>
            </xdr:txBody>
          </xdr:sp>
        </mc:Choice>
        <mc:Fallback xmlns="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0A76F68B-6FB4-40A3-98E0-3E2D99E20926}"/>
                  </a:ext>
                </a:extLst>
              </xdr:cNvPr>
              <xdr:cNvSpPr txBox="1"/>
            </xdr:nvSpPr>
            <xdr:spPr>
              <a:xfrm>
                <a:off x="6667500" y="3286125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𝑃=0.2</a:t>
                </a:r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0.25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0.312499</a:t>
                </a:r>
              </a:p>
              <a:p>
                <a:endParaRPr lang="en-US" sz="2000"/>
              </a:p>
            </xdr:txBody>
          </xdr:sp>
        </mc:Fallback>
      </mc:AlternateContent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9</xdr:row>
      <xdr:rowOff>142875</xdr:rowOff>
    </xdr:from>
    <xdr:to>
      <xdr:col>10</xdr:col>
      <xdr:colOff>676275</xdr:colOff>
      <xdr:row>40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6CB6D-62FE-4D6F-A2CD-1D53B20F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0.71993</cdr:x>
      <cdr:y>0.19876</cdr:y>
    </cdr:from>
    <cdr:to>
      <cdr:x>0.99506</cdr:x>
      <cdr:y>0.66236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0A76F68B-6FB4-40A3-98E0-3E2D99E20926}"/>
                </a:ext>
              </a:extLst>
            </cdr:cNvPr>
            <cdr:cNvSpPr txBox="1"/>
          </cdr:nvSpPr>
          <cdr:spPr>
            <a:xfrm xmlns:a="http://schemas.openxmlformats.org/drawingml/2006/main">
              <a:off x="6480175" y="1222375"/>
              <a:ext cx="2476500" cy="28511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6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3600" b="0" i="1">
                        <a:latin typeface="Cambria Math" panose="02040503050406030204" pitchFamily="18" charset="0"/>
                      </a:rPr>
                      <m:t>=0.3</m:t>
                    </m:r>
                  </m:oMath>
                </m:oMathPara>
              </a14:m>
              <a:endParaRPr lang="en-US" sz="36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 xmlns:a="http://schemas.openxmlformats.org/drawingml/2006/main">
              <a:endParaRPr lang="en-US" sz="20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 xmlns:a="http://schemas.openxmlformats.org/drawingml/2006/main"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20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mean</m:t>
                  </m:r>
                </m:oMath>
              </a14:m>
              <a:r>
                <a:rPr lang="en-US" sz="2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2000"/>
                <a:t>= 0.428569</a:t>
              </a:r>
            </a:p>
            <a:p xmlns:a="http://schemas.openxmlformats.org/drawingml/2006/main"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200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v</m:t>
                  </m:r>
                  <m:r>
                    <m:rPr>
                      <m:sty m:val="p"/>
                    </m:rPr>
                    <a:rPr lang="en-US" sz="20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ariance</m:t>
                  </m:r>
                  <m:r>
                    <a:rPr lang="en-US" sz="20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r>
                <a:rPr lang="en-US" sz="2000"/>
                <a:t>= 0.612192</a:t>
              </a:r>
            </a:p>
          </cdr:txBody>
        </cdr:sp>
      </mc:Choice>
      <mc:Fallback xmlns="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0A76F68B-6FB4-40A3-98E0-3E2D99E20926}"/>
                </a:ext>
              </a:extLst>
            </cdr:cNvPr>
            <cdr:cNvSpPr txBox="1"/>
          </cdr:nvSpPr>
          <cdr:spPr>
            <a:xfrm xmlns:a="http://schemas.openxmlformats.org/drawingml/2006/main">
              <a:off x="6480175" y="1222375"/>
              <a:ext cx="2476500" cy="285115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3600" b="0" i="0">
                  <a:latin typeface="Cambria Math" panose="02040503050406030204" pitchFamily="18" charset="0"/>
                </a:rPr>
                <a:t>𝑃=0.3</a:t>
              </a:r>
              <a:endParaRPr lang="en-US" sz="36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 xmlns:a="http://schemas.openxmlformats.org/drawingml/2006/main">
              <a:endParaRPr lang="en-US" sz="20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 xmlns:a="http://schemas.openxmlformats.org/drawingml/2006/main">
              <a:r>
                <a:rPr lang="en-US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mean</a:t>
              </a:r>
              <a:r>
                <a:rPr lang="en-US" sz="2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2000"/>
                <a:t>= 0.428569</a:t>
              </a:r>
            </a:p>
            <a:p xmlns:a="http://schemas.openxmlformats.org/drawingml/2006/main">
              <a:r>
                <a:rPr lang="en-US" sz="20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</a:t>
              </a:r>
              <a:r>
                <a:rPr lang="en-US" sz="2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ariance </a:t>
              </a:r>
              <a:r>
                <a:rPr lang="en-US" sz="2000"/>
                <a:t>= 0.612192</a:t>
              </a:r>
            </a:p>
          </cdr:txBody>
        </cdr:sp>
      </mc:Fallback>
    </mc:AlternateContent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123825</xdr:rowOff>
    </xdr:from>
    <xdr:to>
      <xdr:col>10</xdr:col>
      <xdr:colOff>714375</xdr:colOff>
      <xdr:row>41</xdr:row>
      <xdr:rowOff>53975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DCBC311-974A-42F0-ADBA-57A141427AAD}"/>
            </a:ext>
          </a:extLst>
        </xdr:cNvPr>
        <xdr:cNvGrpSpPr/>
      </xdr:nvGrpSpPr>
      <xdr:grpSpPr>
        <a:xfrm>
          <a:off x="419100" y="2168525"/>
          <a:ext cx="8855075" cy="6292850"/>
          <a:chOff x="419100" y="2124075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999A2AFA-8B38-4900-9A78-BE75C770E799}"/>
              </a:ext>
            </a:extLst>
          </xdr:cNvPr>
          <xdr:cNvGraphicFramePr>
            <a:graphicFrameLocks/>
          </xdr:cNvGraphicFramePr>
        </xdr:nvGraphicFramePr>
        <xdr:xfrm>
          <a:off x="419100" y="2124075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CAEB92FF-D365-4EB3-AE38-F37413B26E5B}"/>
                  </a:ext>
                </a:extLst>
              </xdr:cNvPr>
              <xdr:cNvSpPr txBox="1"/>
            </xdr:nvSpPr>
            <xdr:spPr>
              <a:xfrm>
                <a:off x="6924675" y="3343275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=0.4</m:t>
                      </m:r>
                    </m:oMath>
                  </m:oMathPara>
                </a14:m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/>
                  <a:t> = 0.666597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1.109643</a:t>
                </a:r>
              </a:p>
              <a:p>
                <a:endParaRPr lang="en-US" sz="2000"/>
              </a:p>
            </xdr:txBody>
          </xdr:sp>
        </mc:Choice>
        <mc:Fallback xmlns="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CAEB92FF-D365-4EB3-AE38-F37413B26E5B}"/>
                  </a:ext>
                </a:extLst>
              </xdr:cNvPr>
              <xdr:cNvSpPr txBox="1"/>
            </xdr:nvSpPr>
            <xdr:spPr>
              <a:xfrm>
                <a:off x="6924675" y="3343275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𝑃=0.4</a:t>
                </a:r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/>
                  <a:t> = 0.666597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1.109643</a:t>
                </a:r>
              </a:p>
              <a:p>
                <a:endParaRPr lang="en-US" sz="2000"/>
              </a:p>
            </xdr:txBody>
          </xdr:sp>
        </mc:Fallback>
      </mc:AlternateContent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152400</xdr:rowOff>
    </xdr:from>
    <xdr:to>
      <xdr:col>10</xdr:col>
      <xdr:colOff>790575</xdr:colOff>
      <xdr:row>41</xdr:row>
      <xdr:rowOff>82550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6506646-024C-4D0F-8A9C-9BA8AE338180}"/>
            </a:ext>
          </a:extLst>
        </xdr:cNvPr>
        <xdr:cNvGrpSpPr/>
      </xdr:nvGrpSpPr>
      <xdr:grpSpPr>
        <a:xfrm>
          <a:off x="495300" y="2197100"/>
          <a:ext cx="8855075" cy="6292850"/>
          <a:chOff x="495300" y="2152650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5C55CA3-69D4-499F-B943-E43CFE1ABB6D}"/>
              </a:ext>
            </a:extLst>
          </xdr:cNvPr>
          <xdr:cNvGraphicFramePr>
            <a:graphicFrameLocks/>
          </xdr:cNvGraphicFramePr>
        </xdr:nvGraphicFramePr>
        <xdr:xfrm>
          <a:off x="495300" y="2152650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E47090B0-91BB-4A23-965B-B96C58295679}"/>
                  </a:ext>
                </a:extLst>
              </xdr:cNvPr>
              <xdr:cNvSpPr txBox="1"/>
            </xdr:nvSpPr>
            <xdr:spPr>
              <a:xfrm>
                <a:off x="7010400" y="3352800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=0.5</m:t>
                      </m:r>
                    </m:oMath>
                  </m:oMathPara>
                </a14:m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0.999023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000"/>
                  <a:t>= 1.979491</a:t>
                </a:r>
              </a:p>
              <a:p>
                <a:endParaRPr lang="en-US" sz="2000"/>
              </a:p>
            </xdr:txBody>
          </xdr:sp>
        </mc:Choice>
        <mc:Fallback xmlns="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E47090B0-91BB-4A23-965B-B96C58295679}"/>
                  </a:ext>
                </a:extLst>
              </xdr:cNvPr>
              <xdr:cNvSpPr txBox="1"/>
            </xdr:nvSpPr>
            <xdr:spPr>
              <a:xfrm>
                <a:off x="7010400" y="3352800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𝑃=0.5</a:t>
                </a:r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0.999023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000"/>
                  <a:t>= 1.979491</a:t>
                </a:r>
              </a:p>
              <a:p>
                <a:endParaRPr lang="en-US" sz="2000"/>
              </a:p>
            </xdr:txBody>
          </xdr:sp>
        </mc:Fallback>
      </mc:AlternateContent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10</xdr:row>
      <xdr:rowOff>104775</xdr:rowOff>
    </xdr:from>
    <xdr:to>
      <xdr:col>10</xdr:col>
      <xdr:colOff>590550</xdr:colOff>
      <xdr:row>41</xdr:row>
      <xdr:rowOff>34925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A42F67E8-74E2-48EE-917B-7194C5675CFB}"/>
            </a:ext>
          </a:extLst>
        </xdr:cNvPr>
        <xdr:cNvGrpSpPr/>
      </xdr:nvGrpSpPr>
      <xdr:grpSpPr>
        <a:xfrm>
          <a:off x="295275" y="2149475"/>
          <a:ext cx="8855075" cy="6292850"/>
          <a:chOff x="295275" y="2105025"/>
          <a:chExt cx="9001125" cy="61499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E873C81-A159-4121-8598-D0C779859239}"/>
              </a:ext>
            </a:extLst>
          </xdr:cNvPr>
          <xdr:cNvGraphicFramePr>
            <a:graphicFrameLocks/>
          </xdr:cNvGraphicFramePr>
        </xdr:nvGraphicFramePr>
        <xdr:xfrm>
          <a:off x="295275" y="2105025"/>
          <a:ext cx="9001125" cy="6149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46B31943-ABAC-4BE7-8D84-1DD22B933384}"/>
                  </a:ext>
                </a:extLst>
              </xdr:cNvPr>
              <xdr:cNvSpPr txBox="1"/>
            </xdr:nvSpPr>
            <xdr:spPr>
              <a:xfrm>
                <a:off x="6762750" y="3352800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36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sz="3600" b="0" i="1">
                          <a:latin typeface="Cambria Math" panose="02040503050406030204" pitchFamily="18" charset="0"/>
                        </a:rPr>
                        <m:t>=0.6</m:t>
                      </m:r>
                    </m:oMath>
                  </m:oMathPara>
                </a14:m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mean</m:t>
                    </m:r>
                  </m:oMath>
                </a14:m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1.49093</a:t>
                </a:r>
              </a:p>
              <a:p>
                <a14:m>
                  <m:oMath xmlns:m="http://schemas.openxmlformats.org/officeDocument/2006/math">
                    <m:r>
                      <m:rPr>
                        <m:sty m:val="p"/>
                      </m:rPr>
                      <a:rPr lang="en-US" sz="200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v</m:t>
                    </m:r>
                    <m:r>
                      <m:rPr>
                        <m:sty m:val="p"/>
                      </m:rPr>
                      <a:rPr lang="en-US" sz="2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ariance</m:t>
                    </m:r>
                  </m:oMath>
                </a14:m>
                <a:r>
                  <a:rPr lang="en-US" sz="2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000"/>
                  <a:t>= 3.559449</a:t>
                </a:r>
              </a:p>
              <a:p>
                <a:endParaRPr lang="en-US" sz="2000"/>
              </a:p>
            </xdr:txBody>
          </xdr:sp>
        </mc:Choice>
        <mc:Fallback xmlns="">
          <xdr:sp macro="" textlink="">
            <xdr:nvSpPr>
              <xdr:cNvPr id="3" name="TextBox 2">
                <a:extLst>
                  <a:ext uri="{FF2B5EF4-FFF2-40B4-BE49-F238E27FC236}">
                    <a16:creationId xmlns:a16="http://schemas.microsoft.com/office/drawing/2014/main" id="{46B31943-ABAC-4BE7-8D84-1DD22B933384}"/>
                  </a:ext>
                </a:extLst>
              </xdr:cNvPr>
              <xdr:cNvSpPr txBox="1"/>
            </xdr:nvSpPr>
            <xdr:spPr>
              <a:xfrm>
                <a:off x="6762750" y="3352800"/>
                <a:ext cx="2476500" cy="28511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>
                <a:lvl1pPr marL="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3600" b="0" i="0">
                    <a:latin typeface="Cambria Math" panose="02040503050406030204" pitchFamily="18" charset="0"/>
                  </a:rPr>
                  <a:t>𝑃=0.6</a:t>
                </a:r>
                <a:endParaRPr lang="en-US" sz="36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endParaRPr lang="en-US" sz="20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endParaRPr>
              </a:p>
              <a:p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mean</a:t>
                </a:r>
                <a:r>
                  <a:rPr lang="en-US" sz="200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 </a:t>
                </a:r>
                <a:r>
                  <a:rPr lang="en-US" sz="2000"/>
                  <a:t>= 1.49093</a:t>
                </a:r>
              </a:p>
              <a:p>
                <a:r>
                  <a:rPr lang="en-US" sz="200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v</a:t>
                </a:r>
                <a:r>
                  <a:rPr lang="en-US" sz="2000" b="0" i="0">
                    <a:solidFill>
                      <a:schemeClr val="dk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ariance</a:t>
                </a:r>
                <a:r>
                  <a:rPr lang="en-US" sz="2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en-US" sz="2000"/>
                  <a:t>= 3.559449</a:t>
                </a:r>
              </a:p>
              <a:p>
                <a:endParaRPr lang="en-US" sz="2000"/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4B94-613E-4CA1-A1BC-9438DAB9D8D7}">
  <dimension ref="A1:O18"/>
  <sheetViews>
    <sheetView workbookViewId="0">
      <selection activeCell="N23" sqref="N23"/>
    </sheetView>
  </sheetViews>
  <sheetFormatPr baseColWidth="10" defaultColWidth="8.83203125" defaultRowHeight="16"/>
  <cols>
    <col min="1" max="1" width="13.33203125" customWidth="1"/>
    <col min="2" max="8" width="11" customWidth="1"/>
    <col min="9" max="9" width="11.1640625" customWidth="1"/>
    <col min="10" max="10" width="11" customWidth="1"/>
    <col min="11" max="11" width="11.1640625" customWidth="1"/>
    <col min="12" max="12" width="11" customWidth="1"/>
    <col min="13" max="13" width="15.6640625" customWidth="1"/>
    <col min="14" max="14" width="17.6640625" customWidth="1"/>
  </cols>
  <sheetData>
    <row r="1" spans="1:15">
      <c r="A1" s="12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2">
        <v>100</v>
      </c>
      <c r="B2" s="12">
        <f>A2-C2</f>
        <v>99</v>
      </c>
      <c r="C2" s="12">
        <f>C4*A2</f>
        <v>1</v>
      </c>
      <c r="D2" s="12">
        <f t="shared" ref="D2:L2" si="0">D4*C2</f>
        <v>0.01</v>
      </c>
      <c r="E2" s="12">
        <f t="shared" si="0"/>
        <v>1E-4</v>
      </c>
      <c r="F2" s="12">
        <f t="shared" si="0"/>
        <v>1.0000000000000002E-6</v>
      </c>
      <c r="G2" s="12">
        <f t="shared" si="0"/>
        <v>1.0000000000000002E-8</v>
      </c>
      <c r="H2" s="12">
        <f t="shared" si="0"/>
        <v>1.0000000000000002E-10</v>
      </c>
      <c r="I2" s="12">
        <f t="shared" si="0"/>
        <v>1.0000000000000002E-12</v>
      </c>
      <c r="J2" s="12">
        <f t="shared" si="0"/>
        <v>1.0000000000000002E-14</v>
      </c>
      <c r="K2" s="12">
        <f t="shared" si="0"/>
        <v>1.0000000000000002E-16</v>
      </c>
      <c r="L2" s="12">
        <f t="shared" si="0"/>
        <v>1.0000000000000003E-18</v>
      </c>
    </row>
    <row r="4" spans="1:15">
      <c r="A4" t="s">
        <v>11</v>
      </c>
      <c r="B4">
        <f>B2/A2</f>
        <v>0.99</v>
      </c>
      <c r="C4" s="3">
        <v>0.01</v>
      </c>
      <c r="D4">
        <f>C4</f>
        <v>0.01</v>
      </c>
      <c r="E4">
        <f t="shared" ref="E4:L4" si="1">D4</f>
        <v>0.01</v>
      </c>
      <c r="F4">
        <f t="shared" si="1"/>
        <v>0.01</v>
      </c>
      <c r="G4">
        <f t="shared" si="1"/>
        <v>0.01</v>
      </c>
      <c r="H4">
        <f t="shared" si="1"/>
        <v>0.01</v>
      </c>
      <c r="I4">
        <f t="shared" si="1"/>
        <v>0.01</v>
      </c>
      <c r="J4">
        <f t="shared" si="1"/>
        <v>0.01</v>
      </c>
      <c r="K4">
        <f t="shared" si="1"/>
        <v>0.01</v>
      </c>
      <c r="L4">
        <f t="shared" si="1"/>
        <v>0.01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99</v>
      </c>
      <c r="C7" s="1">
        <f t="shared" ref="C7:K7" si="3">C2-D2</f>
        <v>0.99</v>
      </c>
      <c r="D7" s="1">
        <f t="shared" si="3"/>
        <v>9.9000000000000008E-3</v>
      </c>
      <c r="E7" s="1">
        <f t="shared" si="3"/>
        <v>9.9000000000000008E-5</v>
      </c>
      <c r="F7" s="1">
        <f t="shared" si="3"/>
        <v>9.9000000000000026E-7</v>
      </c>
      <c r="G7" s="1">
        <f t="shared" si="3"/>
        <v>9.9000000000000026E-9</v>
      </c>
      <c r="H7" s="1">
        <f t="shared" si="3"/>
        <v>9.900000000000002E-11</v>
      </c>
      <c r="I7" s="1">
        <f t="shared" si="3"/>
        <v>9.9000000000000022E-13</v>
      </c>
      <c r="J7" s="1">
        <f t="shared" si="3"/>
        <v>9.9000000000000023E-15</v>
      </c>
      <c r="K7" s="1">
        <f t="shared" si="3"/>
        <v>9.9000000000000019E-17</v>
      </c>
      <c r="L7" s="1">
        <f>L2</f>
        <v>1.0000000000000003E-18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9.8999999999999991E-3</v>
      </c>
      <c r="D8">
        <f t="shared" si="4"/>
        <v>1.9800000000000002E-4</v>
      </c>
      <c r="E8">
        <f t="shared" si="4"/>
        <v>2.9700000000000004E-6</v>
      </c>
      <c r="F8">
        <f t="shared" si="4"/>
        <v>3.960000000000001E-8</v>
      </c>
      <c r="G8">
        <f t="shared" si="4"/>
        <v>4.9500000000000005E-10</v>
      </c>
      <c r="H8">
        <f t="shared" si="4"/>
        <v>5.9400000000000009E-12</v>
      </c>
      <c r="I8">
        <f t="shared" si="4"/>
        <v>6.9300000000000018E-14</v>
      </c>
      <c r="J8">
        <f t="shared" si="4"/>
        <v>7.9200000000000015E-16</v>
      </c>
      <c r="K8">
        <f t="shared" si="4"/>
        <v>8.9100000000000011E-18</v>
      </c>
      <c r="L8">
        <f t="shared" si="4"/>
        <v>1.0000000000000002E-19</v>
      </c>
      <c r="M8" s="2">
        <f>SUM(B8:L8)</f>
        <v>1.01010101010101E-2</v>
      </c>
    </row>
    <row r="9" spans="1:15">
      <c r="A9" t="s">
        <v>17</v>
      </c>
      <c r="B9">
        <f>(B7/$A$2)*B5^2</f>
        <v>0</v>
      </c>
      <c r="C9">
        <f t="shared" ref="C9:L9" si="5">(C7/$A$2)*C5^2</f>
        <v>9.8999999999999991E-3</v>
      </c>
      <c r="D9">
        <f t="shared" si="5"/>
        <v>3.9600000000000003E-4</v>
      </c>
      <c r="E9">
        <f t="shared" si="5"/>
        <v>8.9100000000000011E-6</v>
      </c>
      <c r="F9">
        <f t="shared" si="5"/>
        <v>1.5840000000000004E-7</v>
      </c>
      <c r="G9">
        <f t="shared" si="5"/>
        <v>2.4750000000000007E-9</v>
      </c>
      <c r="H9">
        <f t="shared" si="5"/>
        <v>3.5640000000000006E-11</v>
      </c>
      <c r="I9">
        <f t="shared" si="5"/>
        <v>4.8510000000000012E-13</v>
      </c>
      <c r="J9">
        <f t="shared" si="5"/>
        <v>6.3360000000000012E-15</v>
      </c>
      <c r="K9">
        <f t="shared" si="5"/>
        <v>8.0190000000000015E-17</v>
      </c>
      <c r="L9">
        <f t="shared" si="5"/>
        <v>1.0000000000000003E-18</v>
      </c>
      <c r="N9" s="2">
        <f>SUM(B9:L9)-M8^2</f>
        <v>1.0203040506070809E-2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1.0101010101010102E-2</v>
      </c>
      <c r="N11" s="16">
        <f>N9-((L7/A2)*(L5-M8)^2)</f>
        <v>1.0203040506070807E-2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1.0101010101010102E-2</v>
      </c>
      <c r="N15" s="10">
        <f>C4/((1-C4)^2)</f>
        <v>1.020304050607081E-2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1.8347234759768069E-18</v>
      </c>
      <c r="N18" s="19">
        <f>ABS(N9-N15-((L7/A2)*(L5-M8)^2))</f>
        <v>2.7327042942606557E-18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25AD-7E46-44DC-8B90-C29E30A04355}">
  <dimension ref="A1:O18"/>
  <sheetViews>
    <sheetView workbookViewId="0">
      <selection activeCell="N23" sqref="N23"/>
    </sheetView>
  </sheetViews>
  <sheetFormatPr baseColWidth="10" defaultColWidth="8.83203125" defaultRowHeight="16"/>
  <cols>
    <col min="1" max="1" width="13.33203125" customWidth="1"/>
    <col min="2" max="12" width="11" customWidth="1"/>
    <col min="13" max="13" width="15.6640625" customWidth="1"/>
    <col min="14" max="14" width="17.6640625" customWidth="1"/>
  </cols>
  <sheetData>
    <row r="1" spans="1:15">
      <c r="A1" s="11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1">
        <v>100</v>
      </c>
      <c r="B2" s="11">
        <f>A2-C2</f>
        <v>20</v>
      </c>
      <c r="C2" s="11">
        <f>C4*A2</f>
        <v>80</v>
      </c>
      <c r="D2" s="11">
        <f t="shared" ref="D2:L2" si="0">D4*C2</f>
        <v>64</v>
      </c>
      <c r="E2" s="11">
        <f t="shared" si="0"/>
        <v>51.2</v>
      </c>
      <c r="F2" s="11">
        <f t="shared" si="0"/>
        <v>40.960000000000008</v>
      </c>
      <c r="G2" s="11">
        <f t="shared" si="0"/>
        <v>32.768000000000008</v>
      </c>
      <c r="H2" s="11">
        <f t="shared" si="0"/>
        <v>26.214400000000008</v>
      </c>
      <c r="I2" s="11">
        <f t="shared" si="0"/>
        <v>20.971520000000009</v>
      </c>
      <c r="J2" s="11">
        <f t="shared" si="0"/>
        <v>16.777216000000006</v>
      </c>
      <c r="K2" s="11">
        <f t="shared" si="0"/>
        <v>13.421772800000006</v>
      </c>
      <c r="L2" s="11">
        <f t="shared" si="0"/>
        <v>10.737418240000006</v>
      </c>
    </row>
    <row r="4" spans="1:15">
      <c r="A4" t="s">
        <v>11</v>
      </c>
      <c r="B4">
        <f>B2/A2</f>
        <v>0.2</v>
      </c>
      <c r="C4" s="3">
        <v>0.8</v>
      </c>
      <c r="D4">
        <f>C4</f>
        <v>0.8</v>
      </c>
      <c r="E4">
        <f t="shared" ref="E4:L4" si="1">D4</f>
        <v>0.8</v>
      </c>
      <c r="F4">
        <f t="shared" si="1"/>
        <v>0.8</v>
      </c>
      <c r="G4">
        <f t="shared" si="1"/>
        <v>0.8</v>
      </c>
      <c r="H4">
        <f t="shared" si="1"/>
        <v>0.8</v>
      </c>
      <c r="I4">
        <f t="shared" si="1"/>
        <v>0.8</v>
      </c>
      <c r="J4">
        <f t="shared" si="1"/>
        <v>0.8</v>
      </c>
      <c r="K4">
        <f t="shared" si="1"/>
        <v>0.8</v>
      </c>
      <c r="L4">
        <f t="shared" si="1"/>
        <v>0.8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20</v>
      </c>
      <c r="C7" s="1">
        <f t="shared" ref="C7:K7" si="3">C2-D2</f>
        <v>16</v>
      </c>
      <c r="D7" s="1">
        <f t="shared" si="3"/>
        <v>12.799999999999997</v>
      </c>
      <c r="E7" s="1">
        <f t="shared" si="3"/>
        <v>10.239999999999995</v>
      </c>
      <c r="F7" s="1">
        <f t="shared" si="3"/>
        <v>8.1920000000000002</v>
      </c>
      <c r="G7" s="1">
        <f t="shared" si="3"/>
        <v>6.5535999999999994</v>
      </c>
      <c r="H7" s="1">
        <f t="shared" si="3"/>
        <v>5.2428799999999995</v>
      </c>
      <c r="I7" s="1">
        <f t="shared" si="3"/>
        <v>4.1943040000000025</v>
      </c>
      <c r="J7" s="1">
        <f t="shared" si="3"/>
        <v>3.3554431999999998</v>
      </c>
      <c r="K7" s="1">
        <f t="shared" si="3"/>
        <v>2.6843545600000009</v>
      </c>
      <c r="L7" s="1">
        <f>L2</f>
        <v>10.737418240000006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0.16</v>
      </c>
      <c r="D8">
        <f t="shared" si="4"/>
        <v>0.25599999999999995</v>
      </c>
      <c r="E8">
        <f t="shared" si="4"/>
        <v>0.30719999999999986</v>
      </c>
      <c r="F8">
        <f t="shared" si="4"/>
        <v>0.32768000000000003</v>
      </c>
      <c r="G8">
        <f t="shared" si="4"/>
        <v>0.32767999999999997</v>
      </c>
      <c r="H8">
        <f t="shared" si="4"/>
        <v>0.31457279999999999</v>
      </c>
      <c r="I8">
        <f t="shared" si="4"/>
        <v>0.29360128000000013</v>
      </c>
      <c r="J8">
        <f t="shared" si="4"/>
        <v>0.26843545599999996</v>
      </c>
      <c r="K8">
        <f t="shared" si="4"/>
        <v>0.24159191040000008</v>
      </c>
      <c r="L8">
        <f t="shared" si="4"/>
        <v>1.0737418240000005</v>
      </c>
      <c r="M8" s="2">
        <f>SUM(B8:L8)</f>
        <v>3.5705032704000006</v>
      </c>
    </row>
    <row r="9" spans="1:15">
      <c r="A9" t="s">
        <v>17</v>
      </c>
      <c r="B9">
        <f>(B7/$A$2)*B5^2</f>
        <v>0</v>
      </c>
      <c r="C9">
        <f t="shared" ref="C9:L9" si="5">(C7/$A$2)*C5^2</f>
        <v>0.16</v>
      </c>
      <c r="D9">
        <f t="shared" si="5"/>
        <v>0.5119999999999999</v>
      </c>
      <c r="E9">
        <f t="shared" si="5"/>
        <v>0.92159999999999953</v>
      </c>
      <c r="F9">
        <f t="shared" si="5"/>
        <v>1.3107200000000001</v>
      </c>
      <c r="G9">
        <f t="shared" si="5"/>
        <v>1.6383999999999999</v>
      </c>
      <c r="H9">
        <f t="shared" si="5"/>
        <v>1.8874367999999999</v>
      </c>
      <c r="I9">
        <f t="shared" si="5"/>
        <v>2.0552089600000012</v>
      </c>
      <c r="J9">
        <f t="shared" si="5"/>
        <v>2.1474836479999997</v>
      </c>
      <c r="K9">
        <f t="shared" si="5"/>
        <v>2.1743271936000008</v>
      </c>
      <c r="L9">
        <f t="shared" si="5"/>
        <v>10.737418240000006</v>
      </c>
      <c r="N9" s="2">
        <f>SUM(B9:L9)-M8^2</f>
        <v>10.79610123766291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2.4967614463999994</v>
      </c>
      <c r="N11" s="16">
        <f>N9-((L7/A2)*(L5-M8)^2)</f>
        <v>6.3574213084230555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4.0000000000000009</v>
      </c>
      <c r="N15" s="10">
        <f>C4/((1-C4)^2)</f>
        <v>20.000000000000011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1.5032385536000008</v>
      </c>
      <c r="N18" s="19">
        <f>ABS(N9-N15-((L7/A2)*(L5-M8)^2))</f>
        <v>13.642578691576954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A567-B019-4574-99A3-CF6F25B9D0AE}">
  <dimension ref="A1:O18"/>
  <sheetViews>
    <sheetView tabSelected="1" workbookViewId="0">
      <selection activeCell="O22" sqref="O22"/>
    </sheetView>
  </sheetViews>
  <sheetFormatPr baseColWidth="10" defaultColWidth="8.83203125" defaultRowHeight="16"/>
  <cols>
    <col min="1" max="1" width="13.33203125" customWidth="1"/>
    <col min="2" max="12" width="11" customWidth="1"/>
    <col min="13" max="13" width="15.6640625" customWidth="1"/>
    <col min="14" max="14" width="17.6640625" customWidth="1"/>
  </cols>
  <sheetData>
    <row r="1" spans="1:15">
      <c r="A1" s="11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1">
        <v>100</v>
      </c>
      <c r="B2" s="11">
        <f>A2-C2</f>
        <v>10</v>
      </c>
      <c r="C2" s="11">
        <f>C4*A2</f>
        <v>90</v>
      </c>
      <c r="D2" s="11">
        <f t="shared" ref="D2:L2" si="0">D4*C2</f>
        <v>81</v>
      </c>
      <c r="E2" s="11">
        <f t="shared" si="0"/>
        <v>72.900000000000006</v>
      </c>
      <c r="F2" s="11">
        <f t="shared" si="0"/>
        <v>65.610000000000014</v>
      </c>
      <c r="G2" s="11">
        <f t="shared" si="0"/>
        <v>59.049000000000014</v>
      </c>
      <c r="H2" s="11">
        <f t="shared" si="0"/>
        <v>53.144100000000016</v>
      </c>
      <c r="I2" s="11">
        <f t="shared" si="0"/>
        <v>47.829690000000014</v>
      </c>
      <c r="J2" s="11">
        <f t="shared" si="0"/>
        <v>43.046721000000012</v>
      </c>
      <c r="K2" s="11">
        <f t="shared" si="0"/>
        <v>38.742048900000015</v>
      </c>
      <c r="L2" s="11">
        <f t="shared" si="0"/>
        <v>34.867844010000013</v>
      </c>
    </row>
    <row r="4" spans="1:15">
      <c r="A4" t="s">
        <v>11</v>
      </c>
      <c r="B4">
        <f>B2/A2</f>
        <v>0.1</v>
      </c>
      <c r="C4" s="3">
        <v>0.9</v>
      </c>
      <c r="D4">
        <f>C4</f>
        <v>0.9</v>
      </c>
      <c r="E4">
        <f t="shared" ref="E4:L4" si="1">D4</f>
        <v>0.9</v>
      </c>
      <c r="F4">
        <f t="shared" si="1"/>
        <v>0.9</v>
      </c>
      <c r="G4">
        <f t="shared" si="1"/>
        <v>0.9</v>
      </c>
      <c r="H4">
        <f t="shared" si="1"/>
        <v>0.9</v>
      </c>
      <c r="I4">
        <f t="shared" si="1"/>
        <v>0.9</v>
      </c>
      <c r="J4">
        <f t="shared" si="1"/>
        <v>0.9</v>
      </c>
      <c r="K4">
        <f t="shared" si="1"/>
        <v>0.9</v>
      </c>
      <c r="L4">
        <f t="shared" si="1"/>
        <v>0.9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10</v>
      </c>
      <c r="C7" s="1">
        <f t="shared" ref="C7:K7" si="3">C2-D2</f>
        <v>9</v>
      </c>
      <c r="D7" s="1">
        <f t="shared" si="3"/>
        <v>8.0999999999999943</v>
      </c>
      <c r="E7" s="1">
        <f t="shared" si="3"/>
        <v>7.289999999999992</v>
      </c>
      <c r="F7" s="1">
        <f t="shared" si="3"/>
        <v>6.5609999999999999</v>
      </c>
      <c r="G7" s="1">
        <f t="shared" si="3"/>
        <v>5.9048999999999978</v>
      </c>
      <c r="H7" s="1">
        <f t="shared" si="3"/>
        <v>5.3144100000000023</v>
      </c>
      <c r="I7" s="1">
        <f t="shared" si="3"/>
        <v>4.7829690000000014</v>
      </c>
      <c r="J7" s="1">
        <f t="shared" si="3"/>
        <v>4.3046720999999977</v>
      </c>
      <c r="K7" s="1">
        <f t="shared" si="3"/>
        <v>3.8742048900000015</v>
      </c>
      <c r="L7" s="1">
        <f>L2</f>
        <v>34.867844010000013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0.09</v>
      </c>
      <c r="D8">
        <f t="shared" si="4"/>
        <v>0.16199999999999989</v>
      </c>
      <c r="E8">
        <f t="shared" si="4"/>
        <v>0.21869999999999978</v>
      </c>
      <c r="F8">
        <f t="shared" si="4"/>
        <v>0.26244000000000001</v>
      </c>
      <c r="G8">
        <f t="shared" si="4"/>
        <v>0.29524499999999987</v>
      </c>
      <c r="H8">
        <f t="shared" si="4"/>
        <v>0.31886460000000011</v>
      </c>
      <c r="I8">
        <f t="shared" si="4"/>
        <v>0.33480783000000008</v>
      </c>
      <c r="J8">
        <f t="shared" si="4"/>
        <v>0.3443737679999998</v>
      </c>
      <c r="K8">
        <f t="shared" si="4"/>
        <v>0.3486784401000001</v>
      </c>
      <c r="L8">
        <f t="shared" si="4"/>
        <v>3.4867844010000013</v>
      </c>
      <c r="M8" s="2">
        <f>SUM(B8:L8)</f>
        <v>5.861894039100001</v>
      </c>
    </row>
    <row r="9" spans="1:15">
      <c r="A9" t="s">
        <v>17</v>
      </c>
      <c r="B9">
        <f>(B7/$A$2)*B5^2</f>
        <v>0</v>
      </c>
      <c r="C9">
        <f t="shared" ref="C9:L9" si="5">(C7/$A$2)*C5^2</f>
        <v>0.09</v>
      </c>
      <c r="D9">
        <f t="shared" si="5"/>
        <v>0.32399999999999979</v>
      </c>
      <c r="E9">
        <f t="shared" si="5"/>
        <v>0.65609999999999935</v>
      </c>
      <c r="F9">
        <f t="shared" si="5"/>
        <v>1.04976</v>
      </c>
      <c r="G9">
        <f t="shared" si="5"/>
        <v>1.4762249999999995</v>
      </c>
      <c r="H9">
        <f t="shared" si="5"/>
        <v>1.9131876000000008</v>
      </c>
      <c r="I9">
        <f t="shared" si="5"/>
        <v>2.3436548100000008</v>
      </c>
      <c r="J9">
        <f t="shared" si="5"/>
        <v>2.7549901439999984</v>
      </c>
      <c r="K9">
        <f t="shared" si="5"/>
        <v>3.1381059609000013</v>
      </c>
      <c r="L9">
        <f t="shared" si="5"/>
        <v>34.867844010000013</v>
      </c>
      <c r="N9" s="2">
        <f>SUM(B9:L9)-M8^2</f>
        <v>14.252065799263889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2.3751096381000032</v>
      </c>
      <c r="N11" s="16">
        <f>N9-((L7/A2)*(L5-M8)^2)</f>
        <v>8.2813237562411288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9.0000000000000018</v>
      </c>
      <c r="N15" s="10">
        <f>C4/((1-C4)^2)</f>
        <v>90.000000000000043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6.6248903619000021</v>
      </c>
      <c r="N18" s="19">
        <f>ABS(N9-N15-((L7/A2)*(L5-M8)^2))</f>
        <v>81.718676243758907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E0AF-4A27-7943-B01F-5D2C94151105}">
  <dimension ref="A1:O18"/>
  <sheetViews>
    <sheetView workbookViewId="0">
      <selection activeCell="N23" sqref="N23"/>
    </sheetView>
  </sheetViews>
  <sheetFormatPr baseColWidth="10" defaultColWidth="11" defaultRowHeight="16"/>
  <cols>
    <col min="1" max="1" width="13.33203125" customWidth="1"/>
    <col min="13" max="13" width="15.6640625" customWidth="1"/>
    <col min="14" max="14" width="17.6640625" customWidth="1"/>
  </cols>
  <sheetData>
    <row r="1" spans="1:15">
      <c r="A1" s="5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5">
        <v>100</v>
      </c>
      <c r="B2" s="5">
        <f>A2-C2</f>
        <v>1</v>
      </c>
      <c r="C2" s="5">
        <f>C4*A2</f>
        <v>99</v>
      </c>
      <c r="D2" s="5">
        <f t="shared" ref="D2:L2" si="0">D4*C2</f>
        <v>98.01</v>
      </c>
      <c r="E2" s="5">
        <f t="shared" si="0"/>
        <v>97.029899999999998</v>
      </c>
      <c r="F2" s="5">
        <f t="shared" si="0"/>
        <v>96.059601000000001</v>
      </c>
      <c r="G2" s="5">
        <f t="shared" si="0"/>
        <v>95.099004989999997</v>
      </c>
      <c r="H2" s="5">
        <f t="shared" si="0"/>
        <v>94.148014940099998</v>
      </c>
      <c r="I2" s="5">
        <f t="shared" si="0"/>
        <v>93.206534790698996</v>
      </c>
      <c r="J2" s="5">
        <f t="shared" si="0"/>
        <v>92.274469442792011</v>
      </c>
      <c r="K2" s="5">
        <f t="shared" si="0"/>
        <v>91.351724748364092</v>
      </c>
      <c r="L2" s="5">
        <f t="shared" si="0"/>
        <v>90.438207500880452</v>
      </c>
    </row>
    <row r="4" spans="1:15">
      <c r="A4" t="s">
        <v>11</v>
      </c>
      <c r="B4">
        <f>B2/A2</f>
        <v>0.01</v>
      </c>
      <c r="C4" s="3">
        <v>0.99</v>
      </c>
      <c r="D4">
        <f>C4</f>
        <v>0.99</v>
      </c>
      <c r="E4">
        <f t="shared" ref="E4:L4" si="1">D4</f>
        <v>0.99</v>
      </c>
      <c r="F4">
        <f t="shared" si="1"/>
        <v>0.99</v>
      </c>
      <c r="G4">
        <f t="shared" si="1"/>
        <v>0.99</v>
      </c>
      <c r="H4">
        <f t="shared" si="1"/>
        <v>0.99</v>
      </c>
      <c r="I4">
        <f t="shared" si="1"/>
        <v>0.99</v>
      </c>
      <c r="J4">
        <f t="shared" si="1"/>
        <v>0.99</v>
      </c>
      <c r="K4">
        <f t="shared" si="1"/>
        <v>0.99</v>
      </c>
      <c r="L4">
        <f t="shared" si="1"/>
        <v>0.99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1</v>
      </c>
      <c r="C7" s="1">
        <f t="shared" ref="C7:K7" si="3">C2-D2</f>
        <v>0.98999999999999488</v>
      </c>
      <c r="D7" s="1">
        <f t="shared" si="3"/>
        <v>0.9801000000000073</v>
      </c>
      <c r="E7" s="1">
        <f t="shared" si="3"/>
        <v>0.97029899999999714</v>
      </c>
      <c r="F7" s="1">
        <f t="shared" si="3"/>
        <v>0.96059601000000328</v>
      </c>
      <c r="G7" s="1">
        <f t="shared" si="3"/>
        <v>0.95099004989999969</v>
      </c>
      <c r="H7" s="1">
        <f t="shared" si="3"/>
        <v>0.94148014940100211</v>
      </c>
      <c r="I7" s="1">
        <f t="shared" si="3"/>
        <v>0.9320653479069847</v>
      </c>
      <c r="J7" s="1">
        <f t="shared" si="3"/>
        <v>0.9227446944279194</v>
      </c>
      <c r="K7" s="1">
        <f t="shared" si="3"/>
        <v>0.91351724748363949</v>
      </c>
      <c r="L7" s="1">
        <f>L2</f>
        <v>90.438207500880452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9.8999999999999488E-3</v>
      </c>
      <c r="D8">
        <f t="shared" si="4"/>
        <v>1.9602000000000147E-2</v>
      </c>
      <c r="E8">
        <f t="shared" si="4"/>
        <v>2.9108969999999915E-2</v>
      </c>
      <c r="F8">
        <f t="shared" si="4"/>
        <v>3.8423840400000131E-2</v>
      </c>
      <c r="G8">
        <f t="shared" si="4"/>
        <v>4.7549502494999986E-2</v>
      </c>
      <c r="H8">
        <f t="shared" si="4"/>
        <v>5.6488808964060125E-2</v>
      </c>
      <c r="I8">
        <f t="shared" si="4"/>
        <v>6.5244574353488918E-2</v>
      </c>
      <c r="J8">
        <f t="shared" si="4"/>
        <v>7.3819575554233546E-2</v>
      </c>
      <c r="K8">
        <f t="shared" si="4"/>
        <v>8.2216552273527546E-2</v>
      </c>
      <c r="L8">
        <f t="shared" si="4"/>
        <v>9.0438207500880452</v>
      </c>
      <c r="M8" s="2">
        <f>SUM(B8:L8)</f>
        <v>9.4661745741283561</v>
      </c>
    </row>
    <row r="9" spans="1:15">
      <c r="A9" t="s">
        <v>17</v>
      </c>
      <c r="B9">
        <f>(B7/$A$2)*B5^2</f>
        <v>0</v>
      </c>
      <c r="C9">
        <f t="shared" ref="C9:L9" si="5">(C7/$A$2)*C5^2</f>
        <v>9.8999999999999488E-3</v>
      </c>
      <c r="D9">
        <f t="shared" si="5"/>
        <v>3.9204000000000294E-2</v>
      </c>
      <c r="E9">
        <f t="shared" si="5"/>
        <v>8.7326909999999744E-2</v>
      </c>
      <c r="F9">
        <f t="shared" si="5"/>
        <v>0.15369536160000052</v>
      </c>
      <c r="G9">
        <f t="shared" si="5"/>
        <v>0.23774751247499995</v>
      </c>
      <c r="H9">
        <f t="shared" si="5"/>
        <v>0.33893285378436078</v>
      </c>
      <c r="I9">
        <f t="shared" si="5"/>
        <v>0.45671202047442244</v>
      </c>
      <c r="J9">
        <f t="shared" si="5"/>
        <v>0.59055660443386837</v>
      </c>
      <c r="K9">
        <f t="shared" si="5"/>
        <v>0.73994897046174801</v>
      </c>
      <c r="L9">
        <f t="shared" si="5"/>
        <v>90.438207500880452</v>
      </c>
      <c r="N9" s="2">
        <f>SUM(B9:L9)-M8^2</f>
        <v>3.4837706662356851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0.4223538240402776</v>
      </c>
      <c r="N11" s="16">
        <f>N9-((L7/A2)*(L5-M8)^2)</f>
        <v>3.2260492813613038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98.999999999999915</v>
      </c>
      <c r="N15" s="10">
        <f>C4/((1-C4)^2)</f>
        <v>9899.9999999999818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98.5776461759596</v>
      </c>
      <c r="N18" s="19">
        <f>ABS(N9-N15-((L7/A2)*(L5-M8)^2))</f>
        <v>9896.7739507186197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2609-7323-F74C-A692-8FE6123A116A}">
  <dimension ref="A1:O18"/>
  <sheetViews>
    <sheetView workbookViewId="0">
      <selection activeCell="N23" sqref="N23"/>
    </sheetView>
  </sheetViews>
  <sheetFormatPr baseColWidth="10" defaultColWidth="11" defaultRowHeight="16"/>
  <cols>
    <col min="1" max="1" width="13.33203125" customWidth="1"/>
    <col min="13" max="13" width="15.6640625" customWidth="1"/>
    <col min="14" max="14" width="17.6640625" customWidth="1"/>
  </cols>
  <sheetData>
    <row r="1" spans="1:15">
      <c r="A1" s="5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5">
        <v>100</v>
      </c>
      <c r="B2" s="5">
        <f>A2-C2</f>
        <v>95</v>
      </c>
      <c r="C2" s="5">
        <f>C4*A2</f>
        <v>5</v>
      </c>
      <c r="D2" s="5">
        <f t="shared" ref="D2:L2" si="0">D4*C2</f>
        <v>0.25</v>
      </c>
      <c r="E2" s="5">
        <f t="shared" si="0"/>
        <v>1.2500000000000001E-2</v>
      </c>
      <c r="F2" s="5">
        <f t="shared" si="0"/>
        <v>6.2500000000000012E-4</v>
      </c>
      <c r="G2" s="5">
        <f t="shared" si="0"/>
        <v>3.1250000000000007E-5</v>
      </c>
      <c r="H2" s="5">
        <f t="shared" si="0"/>
        <v>1.5625000000000005E-6</v>
      </c>
      <c r="I2" s="5">
        <f t="shared" si="0"/>
        <v>7.8125000000000033E-8</v>
      </c>
      <c r="J2" s="5">
        <f t="shared" si="0"/>
        <v>3.9062500000000015E-9</v>
      </c>
      <c r="K2" s="5">
        <f t="shared" si="0"/>
        <v>1.9531250000000009E-10</v>
      </c>
      <c r="L2" s="5">
        <f t="shared" si="0"/>
        <v>9.7656250000000051E-12</v>
      </c>
    </row>
    <row r="4" spans="1:15">
      <c r="A4" t="s">
        <v>11</v>
      </c>
      <c r="B4">
        <f>B2/A2</f>
        <v>0.95</v>
      </c>
      <c r="C4" s="3">
        <v>0.05</v>
      </c>
      <c r="D4">
        <f>C4</f>
        <v>0.05</v>
      </c>
      <c r="E4">
        <f t="shared" ref="E4:L4" si="1">D4</f>
        <v>0.05</v>
      </c>
      <c r="F4">
        <f t="shared" si="1"/>
        <v>0.05</v>
      </c>
      <c r="G4">
        <f t="shared" si="1"/>
        <v>0.05</v>
      </c>
      <c r="H4">
        <f t="shared" si="1"/>
        <v>0.05</v>
      </c>
      <c r="I4">
        <f t="shared" si="1"/>
        <v>0.05</v>
      </c>
      <c r="J4">
        <f t="shared" si="1"/>
        <v>0.05</v>
      </c>
      <c r="K4">
        <f t="shared" si="1"/>
        <v>0.05</v>
      </c>
      <c r="L4">
        <f t="shared" si="1"/>
        <v>0.05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95</v>
      </c>
      <c r="C7" s="1">
        <f t="shared" ref="C7:K7" si="3">C2-D2</f>
        <v>4.75</v>
      </c>
      <c r="D7" s="1">
        <f t="shared" si="3"/>
        <v>0.23749999999999999</v>
      </c>
      <c r="E7" s="1">
        <f t="shared" si="3"/>
        <v>1.1875E-2</v>
      </c>
      <c r="F7" s="1">
        <f t="shared" si="3"/>
        <v>5.9375000000000009E-4</v>
      </c>
      <c r="G7" s="1">
        <f t="shared" si="3"/>
        <v>2.9687500000000007E-5</v>
      </c>
      <c r="H7" s="1">
        <f t="shared" si="3"/>
        <v>1.4843750000000005E-6</v>
      </c>
      <c r="I7" s="1">
        <f t="shared" si="3"/>
        <v>7.4218750000000031E-8</v>
      </c>
      <c r="J7" s="1">
        <f t="shared" si="3"/>
        <v>3.7109375000000013E-9</v>
      </c>
      <c r="K7" s="1">
        <f t="shared" si="3"/>
        <v>1.8554687500000008E-10</v>
      </c>
      <c r="L7" s="1">
        <f>L2</f>
        <v>9.7656250000000051E-12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4.7500000000000001E-2</v>
      </c>
      <c r="D8">
        <f t="shared" si="4"/>
        <v>4.7499999999999999E-3</v>
      </c>
      <c r="E8">
        <f t="shared" si="4"/>
        <v>3.5625000000000001E-4</v>
      </c>
      <c r="F8">
        <f t="shared" si="4"/>
        <v>2.3750000000000005E-5</v>
      </c>
      <c r="G8">
        <f t="shared" si="4"/>
        <v>1.4843750000000003E-6</v>
      </c>
      <c r="H8">
        <f t="shared" si="4"/>
        <v>8.9062500000000034E-8</v>
      </c>
      <c r="I8">
        <f t="shared" si="4"/>
        <v>5.1953125000000024E-9</v>
      </c>
      <c r="J8">
        <f t="shared" si="4"/>
        <v>2.9687500000000013E-10</v>
      </c>
      <c r="K8">
        <f t="shared" si="4"/>
        <v>1.6699218750000007E-11</v>
      </c>
      <c r="L8">
        <f t="shared" si="4"/>
        <v>9.7656250000000046E-13</v>
      </c>
      <c r="M8" s="2">
        <f>SUM(B8:L8)</f>
        <v>5.2631578947363276E-2</v>
      </c>
    </row>
    <row r="9" spans="1:15">
      <c r="A9" t="s">
        <v>17</v>
      </c>
      <c r="B9">
        <f>(B7/$A$2)*B5^2</f>
        <v>0</v>
      </c>
      <c r="C9">
        <f t="shared" ref="C9:L9" si="5">(C7/$A$2)*C5^2</f>
        <v>4.7500000000000001E-2</v>
      </c>
      <c r="D9">
        <f t="shared" si="5"/>
        <v>9.4999999999999998E-3</v>
      </c>
      <c r="E9">
        <f t="shared" si="5"/>
        <v>1.06875E-3</v>
      </c>
      <c r="F9">
        <f t="shared" si="5"/>
        <v>9.5000000000000019E-5</v>
      </c>
      <c r="G9">
        <f t="shared" si="5"/>
        <v>7.4218750000000017E-6</v>
      </c>
      <c r="H9">
        <f t="shared" si="5"/>
        <v>5.3437500000000018E-7</v>
      </c>
      <c r="I9">
        <f t="shared" si="5"/>
        <v>3.6367187500000016E-8</v>
      </c>
      <c r="J9">
        <f t="shared" si="5"/>
        <v>2.375000000000001E-9</v>
      </c>
      <c r="K9">
        <f t="shared" si="5"/>
        <v>1.5029296875000007E-10</v>
      </c>
      <c r="L9">
        <f t="shared" si="5"/>
        <v>9.7656250000000051E-12</v>
      </c>
      <c r="N9" s="2">
        <f>SUM(B9:L9)-M8^2</f>
        <v>5.5401662049753553E-2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5.2631578946386724E-2</v>
      </c>
      <c r="N11" s="16">
        <f>N9-((L7/A2)*(L5-M8)^2)</f>
        <v>5.5401662040090456E-2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5.2631578947368425E-2</v>
      </c>
      <c r="N15" s="10">
        <f>C4/((1-C4)^2)</f>
        <v>5.5401662049861501E-2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9.8171115927669963E-13</v>
      </c>
      <c r="N18" s="19">
        <f>ABS(N9-N15-((L7/A2)*(L5-M8)^2))</f>
        <v>9.7710478357594989E-12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0967-AC5D-4646-9016-25DBFC444263}">
  <dimension ref="A1:O18"/>
  <sheetViews>
    <sheetView workbookViewId="0">
      <selection activeCell="N23" sqref="N23"/>
    </sheetView>
  </sheetViews>
  <sheetFormatPr baseColWidth="10" defaultColWidth="11" defaultRowHeight="16"/>
  <cols>
    <col min="1" max="1" width="13.33203125" customWidth="1"/>
    <col min="13" max="13" width="15.6640625" customWidth="1"/>
    <col min="14" max="14" width="17.6640625" customWidth="1"/>
  </cols>
  <sheetData>
    <row r="1" spans="1:15">
      <c r="A1" s="5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5">
        <v>100</v>
      </c>
      <c r="B2" s="5">
        <f>A2-C2</f>
        <v>90</v>
      </c>
      <c r="C2" s="5">
        <f>C4*A2</f>
        <v>10</v>
      </c>
      <c r="D2" s="5">
        <f t="shared" ref="D2:L2" si="0">D4*C2</f>
        <v>1</v>
      </c>
      <c r="E2" s="5">
        <f t="shared" si="0"/>
        <v>0.1</v>
      </c>
      <c r="F2" s="5">
        <f t="shared" si="0"/>
        <v>1.0000000000000002E-2</v>
      </c>
      <c r="G2" s="5">
        <f t="shared" si="0"/>
        <v>1.0000000000000002E-3</v>
      </c>
      <c r="H2" s="5">
        <f t="shared" si="0"/>
        <v>1.0000000000000003E-4</v>
      </c>
      <c r="I2" s="5">
        <f t="shared" si="0"/>
        <v>1.0000000000000004E-5</v>
      </c>
      <c r="J2" s="5">
        <f t="shared" si="0"/>
        <v>1.0000000000000004E-6</v>
      </c>
      <c r="K2" s="5">
        <f t="shared" si="0"/>
        <v>1.0000000000000005E-7</v>
      </c>
      <c r="L2" s="5">
        <f t="shared" si="0"/>
        <v>1.0000000000000005E-8</v>
      </c>
    </row>
    <row r="4" spans="1:15">
      <c r="A4" t="s">
        <v>11</v>
      </c>
      <c r="B4">
        <f>B2/A2</f>
        <v>0.9</v>
      </c>
      <c r="C4" s="3">
        <v>0.1</v>
      </c>
      <c r="D4">
        <f>C4</f>
        <v>0.1</v>
      </c>
      <c r="E4">
        <f t="shared" ref="E4:L4" si="1">D4</f>
        <v>0.1</v>
      </c>
      <c r="F4">
        <f t="shared" si="1"/>
        <v>0.1</v>
      </c>
      <c r="G4">
        <f t="shared" si="1"/>
        <v>0.1</v>
      </c>
      <c r="H4">
        <f t="shared" si="1"/>
        <v>0.1</v>
      </c>
      <c r="I4">
        <f t="shared" si="1"/>
        <v>0.1</v>
      </c>
      <c r="J4">
        <f t="shared" si="1"/>
        <v>0.1</v>
      </c>
      <c r="K4">
        <f t="shared" si="1"/>
        <v>0.1</v>
      </c>
      <c r="L4">
        <f t="shared" si="1"/>
        <v>0.1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90</v>
      </c>
      <c r="C7" s="1">
        <f t="shared" ref="C7:K7" si="3">C2-D2</f>
        <v>9</v>
      </c>
      <c r="D7" s="1">
        <f t="shared" si="3"/>
        <v>0.9</v>
      </c>
      <c r="E7" s="1">
        <f t="shared" si="3"/>
        <v>0.09</v>
      </c>
      <c r="F7" s="1">
        <f t="shared" si="3"/>
        <v>9.0000000000000011E-3</v>
      </c>
      <c r="G7" s="1">
        <f t="shared" si="3"/>
        <v>9.0000000000000019E-4</v>
      </c>
      <c r="H7" s="1">
        <f t="shared" si="3"/>
        <v>9.0000000000000033E-5</v>
      </c>
      <c r="I7" s="1">
        <f t="shared" si="3"/>
        <v>9.0000000000000036E-6</v>
      </c>
      <c r="J7" s="1">
        <f t="shared" si="3"/>
        <v>9.0000000000000028E-7</v>
      </c>
      <c r="K7" s="1">
        <f t="shared" si="3"/>
        <v>9.0000000000000038E-8</v>
      </c>
      <c r="L7" s="1">
        <f>L2</f>
        <v>1.0000000000000005E-8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0.09</v>
      </c>
      <c r="D8">
        <f t="shared" si="4"/>
        <v>1.8000000000000002E-2</v>
      </c>
      <c r="E8">
        <f t="shared" si="4"/>
        <v>2.7000000000000001E-3</v>
      </c>
      <c r="F8">
        <f t="shared" si="4"/>
        <v>3.6000000000000002E-4</v>
      </c>
      <c r="G8">
        <f t="shared" si="4"/>
        <v>4.500000000000001E-5</v>
      </c>
      <c r="H8">
        <f t="shared" si="4"/>
        <v>5.4000000000000017E-6</v>
      </c>
      <c r="I8">
        <f t="shared" si="4"/>
        <v>6.3000000000000032E-7</v>
      </c>
      <c r="J8">
        <f t="shared" si="4"/>
        <v>7.2000000000000023E-8</v>
      </c>
      <c r="K8">
        <f t="shared" si="4"/>
        <v>8.100000000000003E-9</v>
      </c>
      <c r="L8">
        <f t="shared" si="4"/>
        <v>1.0000000000000005E-9</v>
      </c>
      <c r="M8" s="2">
        <f>SUM(B8:L8)</f>
        <v>0.11111111110000001</v>
      </c>
    </row>
    <row r="9" spans="1:15">
      <c r="A9" t="s">
        <v>17</v>
      </c>
      <c r="B9">
        <f>(B7/$A$2)*B5^2</f>
        <v>0</v>
      </c>
      <c r="C9">
        <f t="shared" ref="C9:L9" si="5">(C7/$A$2)*C5^2</f>
        <v>0.09</v>
      </c>
      <c r="D9">
        <f t="shared" si="5"/>
        <v>3.6000000000000004E-2</v>
      </c>
      <c r="E9">
        <f t="shared" si="5"/>
        <v>8.0999999999999996E-3</v>
      </c>
      <c r="F9">
        <f t="shared" si="5"/>
        <v>1.4400000000000001E-3</v>
      </c>
      <c r="G9">
        <f t="shared" si="5"/>
        <v>2.2500000000000005E-4</v>
      </c>
      <c r="H9">
        <f t="shared" si="5"/>
        <v>3.2400000000000008E-5</v>
      </c>
      <c r="I9">
        <f t="shared" si="5"/>
        <v>4.4100000000000018E-6</v>
      </c>
      <c r="J9">
        <f t="shared" si="5"/>
        <v>5.7600000000000018E-7</v>
      </c>
      <c r="K9">
        <f t="shared" si="5"/>
        <v>7.2900000000000037E-8</v>
      </c>
      <c r="L9">
        <f t="shared" si="5"/>
        <v>1.0000000000000005E-8</v>
      </c>
      <c r="N9" s="2">
        <f>SUM(B9:L9)-M8^2</f>
        <v>0.12345678989012346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0.11111111009999999</v>
      </c>
      <c r="N11" s="16">
        <f>N9-((L7/A2)*(L5-M8)^2)</f>
        <v>0.12345678011111111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0.11111111111111112</v>
      </c>
      <c r="N15" s="10">
        <f>C4/((1-C4)^2)</f>
        <v>0.12345679012345678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1.011111112030449E-9</v>
      </c>
      <c r="N18" s="19">
        <f>ABS(N9-N15-((L7/A2)*(L5-M8)^2))</f>
        <v>1.0012345670584839E-8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030F-B2CF-4B83-B8B3-942645BC87C2}">
  <dimension ref="A1:O18"/>
  <sheetViews>
    <sheetView workbookViewId="0">
      <selection activeCell="N23" sqref="N23"/>
    </sheetView>
  </sheetViews>
  <sheetFormatPr baseColWidth="10" defaultColWidth="8.83203125" defaultRowHeight="16"/>
  <cols>
    <col min="1" max="1" width="13.33203125" customWidth="1"/>
    <col min="2" max="12" width="11" customWidth="1"/>
    <col min="13" max="13" width="15.6640625" customWidth="1"/>
    <col min="14" max="14" width="17.6640625" customWidth="1"/>
  </cols>
  <sheetData>
    <row r="1" spans="1:15">
      <c r="A1" s="11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1">
        <v>100</v>
      </c>
      <c r="B2" s="11">
        <f>A2-C2</f>
        <v>80</v>
      </c>
      <c r="C2" s="11">
        <f>C4*A2</f>
        <v>20</v>
      </c>
      <c r="D2" s="11">
        <f t="shared" ref="D2:L2" si="0">D4*C2</f>
        <v>4</v>
      </c>
      <c r="E2" s="11">
        <f t="shared" si="0"/>
        <v>0.8</v>
      </c>
      <c r="F2" s="11">
        <f t="shared" si="0"/>
        <v>0.16000000000000003</v>
      </c>
      <c r="G2" s="11">
        <f t="shared" si="0"/>
        <v>3.2000000000000008E-2</v>
      </c>
      <c r="H2" s="11">
        <f t="shared" si="0"/>
        <v>6.400000000000002E-3</v>
      </c>
      <c r="I2" s="11">
        <f t="shared" si="0"/>
        <v>1.2800000000000005E-3</v>
      </c>
      <c r="J2" s="11">
        <f t="shared" si="0"/>
        <v>2.560000000000001E-4</v>
      </c>
      <c r="K2" s="11">
        <f t="shared" si="0"/>
        <v>5.1200000000000025E-5</v>
      </c>
      <c r="L2" s="11">
        <f t="shared" si="0"/>
        <v>1.0240000000000005E-5</v>
      </c>
    </row>
    <row r="4" spans="1:15">
      <c r="A4" t="s">
        <v>11</v>
      </c>
      <c r="B4">
        <f>B2/A2</f>
        <v>0.8</v>
      </c>
      <c r="C4" s="3">
        <v>0.2</v>
      </c>
      <c r="D4">
        <f>C4</f>
        <v>0.2</v>
      </c>
      <c r="E4">
        <f t="shared" ref="E4:L4" si="1">D4</f>
        <v>0.2</v>
      </c>
      <c r="F4">
        <f t="shared" si="1"/>
        <v>0.2</v>
      </c>
      <c r="G4">
        <f t="shared" si="1"/>
        <v>0.2</v>
      </c>
      <c r="H4">
        <f t="shared" si="1"/>
        <v>0.2</v>
      </c>
      <c r="I4">
        <f t="shared" si="1"/>
        <v>0.2</v>
      </c>
      <c r="J4">
        <f t="shared" si="1"/>
        <v>0.2</v>
      </c>
      <c r="K4">
        <f t="shared" si="1"/>
        <v>0.2</v>
      </c>
      <c r="L4">
        <f t="shared" si="1"/>
        <v>0.2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80</v>
      </c>
      <c r="C7" s="1">
        <f t="shared" ref="C7:K7" si="3">C2-D2</f>
        <v>16</v>
      </c>
      <c r="D7" s="1">
        <f t="shared" si="3"/>
        <v>3.2</v>
      </c>
      <c r="E7" s="1">
        <f t="shared" si="3"/>
        <v>0.64</v>
      </c>
      <c r="F7" s="1">
        <f t="shared" si="3"/>
        <v>0.12800000000000003</v>
      </c>
      <c r="G7" s="1">
        <f t="shared" si="3"/>
        <v>2.5600000000000005E-2</v>
      </c>
      <c r="H7" s="1">
        <f t="shared" si="3"/>
        <v>5.1200000000000013E-3</v>
      </c>
      <c r="I7" s="1">
        <f t="shared" si="3"/>
        <v>1.0240000000000004E-3</v>
      </c>
      <c r="J7" s="1">
        <f t="shared" si="3"/>
        <v>2.0480000000000007E-4</v>
      </c>
      <c r="K7" s="1">
        <f t="shared" si="3"/>
        <v>4.0960000000000021E-5</v>
      </c>
      <c r="L7" s="1">
        <f>L2</f>
        <v>1.0240000000000005E-5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0.16</v>
      </c>
      <c r="D8">
        <f t="shared" si="4"/>
        <v>6.4000000000000001E-2</v>
      </c>
      <c r="E8">
        <f t="shared" si="4"/>
        <v>1.9200000000000002E-2</v>
      </c>
      <c r="F8">
        <f t="shared" si="4"/>
        <v>5.1200000000000013E-3</v>
      </c>
      <c r="G8">
        <f t="shared" si="4"/>
        <v>1.2800000000000003E-3</v>
      </c>
      <c r="H8">
        <f t="shared" si="4"/>
        <v>3.0720000000000009E-4</v>
      </c>
      <c r="I8">
        <f t="shared" si="4"/>
        <v>7.1680000000000018E-5</v>
      </c>
      <c r="J8">
        <f t="shared" si="4"/>
        <v>1.6384000000000004E-5</v>
      </c>
      <c r="K8">
        <f t="shared" si="4"/>
        <v>3.6864000000000021E-6</v>
      </c>
      <c r="L8">
        <f t="shared" si="4"/>
        <v>1.0240000000000005E-6</v>
      </c>
      <c r="M8" s="2">
        <f>SUM(B8:L8)</f>
        <v>0.24999997440000002</v>
      </c>
    </row>
    <row r="9" spans="1:15">
      <c r="A9" t="s">
        <v>17</v>
      </c>
      <c r="B9">
        <f>(B7/$A$2)*B5^2</f>
        <v>0</v>
      </c>
      <c r="C9">
        <f t="shared" ref="C9:L9" si="5">(C7/$A$2)*C5^2</f>
        <v>0.16</v>
      </c>
      <c r="D9">
        <f t="shared" si="5"/>
        <v>0.128</v>
      </c>
      <c r="E9">
        <f t="shared" si="5"/>
        <v>5.7600000000000005E-2</v>
      </c>
      <c r="F9">
        <f t="shared" si="5"/>
        <v>2.0480000000000005E-2</v>
      </c>
      <c r="G9">
        <f t="shared" si="5"/>
        <v>6.4000000000000012E-3</v>
      </c>
      <c r="H9">
        <f t="shared" si="5"/>
        <v>1.8432000000000004E-3</v>
      </c>
      <c r="I9">
        <f t="shared" si="5"/>
        <v>5.0176000000000018E-4</v>
      </c>
      <c r="J9">
        <f t="shared" si="5"/>
        <v>1.3107200000000004E-4</v>
      </c>
      <c r="K9">
        <f t="shared" si="5"/>
        <v>3.3177600000000019E-5</v>
      </c>
      <c r="L9">
        <f t="shared" si="5"/>
        <v>1.0240000000000005E-5</v>
      </c>
      <c r="N9" s="2">
        <f>SUM(B9:L9)-M8^2</f>
        <v>0.31249946239999937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0.2499989504</v>
      </c>
      <c r="N11" s="16">
        <f>N9-((L7/A2)*(L5-M8)^2)</f>
        <v>0.31248972799994823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0.25</v>
      </c>
      <c r="N15" s="10">
        <f>C4/((1-C4)^2)</f>
        <v>0.31249999999999994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1.0495999999809747E-6</v>
      </c>
      <c r="N18" s="19">
        <f>ABS(N9-N15-((L7/A2)*(L5-M8)^2))</f>
        <v>1.027200005168999E-5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35C-F214-4BA1-92DA-CF913579E193}">
  <dimension ref="A1:O18"/>
  <sheetViews>
    <sheetView workbookViewId="0">
      <selection activeCell="N23" sqref="N23"/>
    </sheetView>
  </sheetViews>
  <sheetFormatPr baseColWidth="10" defaultColWidth="8.83203125" defaultRowHeight="16"/>
  <cols>
    <col min="1" max="1" width="13.33203125" customWidth="1"/>
    <col min="2" max="12" width="11" customWidth="1"/>
    <col min="13" max="13" width="15.6640625" customWidth="1"/>
    <col min="14" max="14" width="17.6640625" customWidth="1"/>
  </cols>
  <sheetData>
    <row r="1" spans="1:15">
      <c r="A1" s="11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1">
        <v>100</v>
      </c>
      <c r="B2" s="11">
        <f>A2-C2</f>
        <v>70</v>
      </c>
      <c r="C2" s="11">
        <f>C4*A2</f>
        <v>30</v>
      </c>
      <c r="D2" s="11">
        <f t="shared" ref="D2:L2" si="0">D4*C2</f>
        <v>9</v>
      </c>
      <c r="E2" s="11">
        <f t="shared" si="0"/>
        <v>2.6999999999999997</v>
      </c>
      <c r="F2" s="11">
        <f t="shared" si="0"/>
        <v>0.80999999999999994</v>
      </c>
      <c r="G2" s="11">
        <f t="shared" si="0"/>
        <v>0.24299999999999997</v>
      </c>
      <c r="H2" s="11">
        <f t="shared" si="0"/>
        <v>7.2899999999999993E-2</v>
      </c>
      <c r="I2" s="11">
        <f t="shared" si="0"/>
        <v>2.1869999999999997E-2</v>
      </c>
      <c r="J2" s="11">
        <f t="shared" si="0"/>
        <v>6.5609999999999991E-3</v>
      </c>
      <c r="K2" s="11">
        <f t="shared" si="0"/>
        <v>1.9682999999999997E-3</v>
      </c>
      <c r="L2" s="11">
        <f t="shared" si="0"/>
        <v>5.9048999999999983E-4</v>
      </c>
    </row>
    <row r="4" spans="1:15">
      <c r="A4" t="s">
        <v>11</v>
      </c>
      <c r="B4">
        <f>B2/A2</f>
        <v>0.7</v>
      </c>
      <c r="C4" s="3">
        <v>0.3</v>
      </c>
      <c r="D4">
        <f>C4</f>
        <v>0.3</v>
      </c>
      <c r="E4">
        <f t="shared" ref="E4:L4" si="1">D4</f>
        <v>0.3</v>
      </c>
      <c r="F4">
        <f t="shared" si="1"/>
        <v>0.3</v>
      </c>
      <c r="G4">
        <f t="shared" si="1"/>
        <v>0.3</v>
      </c>
      <c r="H4">
        <f t="shared" si="1"/>
        <v>0.3</v>
      </c>
      <c r="I4">
        <f t="shared" si="1"/>
        <v>0.3</v>
      </c>
      <c r="J4">
        <f t="shared" si="1"/>
        <v>0.3</v>
      </c>
      <c r="K4">
        <f t="shared" si="1"/>
        <v>0.3</v>
      </c>
      <c r="L4">
        <f t="shared" si="1"/>
        <v>0.3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70</v>
      </c>
      <c r="C7" s="1">
        <f t="shared" ref="C7:K7" si="3">C2-D2</f>
        <v>21</v>
      </c>
      <c r="D7" s="1">
        <f t="shared" si="3"/>
        <v>6.3000000000000007</v>
      </c>
      <c r="E7" s="1">
        <f t="shared" si="3"/>
        <v>1.8899999999999997</v>
      </c>
      <c r="F7" s="1">
        <f t="shared" si="3"/>
        <v>0.56699999999999995</v>
      </c>
      <c r="G7" s="1">
        <f t="shared" si="3"/>
        <v>0.17009999999999997</v>
      </c>
      <c r="H7" s="1">
        <f t="shared" si="3"/>
        <v>5.1029999999999992E-2</v>
      </c>
      <c r="I7" s="1">
        <f t="shared" si="3"/>
        <v>1.5308999999999998E-2</v>
      </c>
      <c r="J7" s="1">
        <f t="shared" si="3"/>
        <v>4.5926999999999999E-3</v>
      </c>
      <c r="K7" s="1">
        <f t="shared" si="3"/>
        <v>1.3778099999999997E-3</v>
      </c>
      <c r="L7" s="1">
        <f>L2</f>
        <v>5.9048999999999983E-4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0.21</v>
      </c>
      <c r="D8">
        <f t="shared" si="4"/>
        <v>0.126</v>
      </c>
      <c r="E8">
        <f t="shared" si="4"/>
        <v>5.6699999999999987E-2</v>
      </c>
      <c r="F8">
        <f t="shared" si="4"/>
        <v>2.2679999999999999E-2</v>
      </c>
      <c r="G8">
        <f t="shared" si="4"/>
        <v>8.5049999999999987E-3</v>
      </c>
      <c r="H8">
        <f t="shared" si="4"/>
        <v>3.0617999999999991E-3</v>
      </c>
      <c r="I8">
        <f t="shared" si="4"/>
        <v>1.0716299999999998E-3</v>
      </c>
      <c r="J8">
        <f t="shared" si="4"/>
        <v>3.6741599999999997E-4</v>
      </c>
      <c r="K8">
        <f t="shared" si="4"/>
        <v>1.2400289999999999E-4</v>
      </c>
      <c r="L8">
        <f t="shared" si="4"/>
        <v>5.9048999999999983E-5</v>
      </c>
      <c r="M8" s="2">
        <f>SUM(B8:L8)</f>
        <v>0.42856889789999986</v>
      </c>
    </row>
    <row r="9" spans="1:15">
      <c r="A9" t="s">
        <v>17</v>
      </c>
      <c r="B9">
        <f>(B7/$A$2)*B5^2</f>
        <v>0</v>
      </c>
      <c r="C9">
        <f t="shared" ref="C9:L9" si="5">(C7/$A$2)*C5^2</f>
        <v>0.21</v>
      </c>
      <c r="D9">
        <f t="shared" si="5"/>
        <v>0.252</v>
      </c>
      <c r="E9">
        <f t="shared" si="5"/>
        <v>0.17009999999999997</v>
      </c>
      <c r="F9">
        <f t="shared" si="5"/>
        <v>9.0719999999999995E-2</v>
      </c>
      <c r="G9">
        <f t="shared" si="5"/>
        <v>4.2524999999999993E-2</v>
      </c>
      <c r="H9">
        <f t="shared" si="5"/>
        <v>1.8370799999999996E-2</v>
      </c>
      <c r="I9">
        <f t="shared" si="5"/>
        <v>7.5014099999999992E-3</v>
      </c>
      <c r="J9">
        <f t="shared" si="5"/>
        <v>2.9393279999999997E-3</v>
      </c>
      <c r="K9">
        <f t="shared" si="5"/>
        <v>1.1160260999999998E-3</v>
      </c>
      <c r="L9">
        <f t="shared" si="5"/>
        <v>5.9048999999999983E-4</v>
      </c>
      <c r="N9" s="2">
        <f>SUM(B9:L9)-M8^2</f>
        <v>0.61219175385277946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0.42850984889999999</v>
      </c>
      <c r="N11" s="16">
        <f>N9-((L7/A2)*(L5-M8)^2)</f>
        <v>0.61165079242182285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0.4285714285714286</v>
      </c>
      <c r="N15" s="10">
        <f>C4/((1-C4)^2)</f>
        <v>0.61224489795918369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6.1579671428746506E-5</v>
      </c>
      <c r="N18" s="19">
        <f>ABS(N9-N15-((L7/A2)*(L5-M8)^2))</f>
        <v>5.941055373608592E-4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8826-E5D5-48FB-BF7F-6C0C06E0BF7B}">
  <dimension ref="A1:O18"/>
  <sheetViews>
    <sheetView workbookViewId="0">
      <selection activeCell="N23" sqref="N23"/>
    </sheetView>
  </sheetViews>
  <sheetFormatPr baseColWidth="10" defaultColWidth="8.83203125" defaultRowHeight="16"/>
  <cols>
    <col min="1" max="1" width="13.33203125" customWidth="1"/>
    <col min="2" max="12" width="11" customWidth="1"/>
    <col min="13" max="13" width="15.6640625" customWidth="1"/>
    <col min="14" max="14" width="17.6640625" customWidth="1"/>
  </cols>
  <sheetData>
    <row r="1" spans="1:15">
      <c r="A1" s="11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1">
        <v>100</v>
      </c>
      <c r="B2" s="11">
        <f>A2-C2</f>
        <v>60</v>
      </c>
      <c r="C2" s="11">
        <f>C4*A2</f>
        <v>40</v>
      </c>
      <c r="D2" s="11">
        <f t="shared" ref="D2:L2" si="0">D4*C2</f>
        <v>16</v>
      </c>
      <c r="E2" s="11">
        <f t="shared" si="0"/>
        <v>6.4</v>
      </c>
      <c r="F2" s="11">
        <f t="shared" si="0"/>
        <v>2.5600000000000005</v>
      </c>
      <c r="G2" s="11">
        <f t="shared" si="0"/>
        <v>1.0240000000000002</v>
      </c>
      <c r="H2" s="11">
        <f t="shared" si="0"/>
        <v>0.40960000000000013</v>
      </c>
      <c r="I2" s="11">
        <f t="shared" si="0"/>
        <v>0.16384000000000007</v>
      </c>
      <c r="J2" s="11">
        <f t="shared" si="0"/>
        <v>6.5536000000000025E-2</v>
      </c>
      <c r="K2" s="11">
        <f t="shared" si="0"/>
        <v>2.6214400000000013E-2</v>
      </c>
      <c r="L2" s="11">
        <f t="shared" si="0"/>
        <v>1.0485760000000005E-2</v>
      </c>
    </row>
    <row r="4" spans="1:15">
      <c r="A4" t="s">
        <v>11</v>
      </c>
      <c r="B4">
        <f>B2/A2</f>
        <v>0.6</v>
      </c>
      <c r="C4" s="3">
        <v>0.4</v>
      </c>
      <c r="D4">
        <f>C4</f>
        <v>0.4</v>
      </c>
      <c r="E4">
        <f t="shared" ref="E4:L4" si="1">D4</f>
        <v>0.4</v>
      </c>
      <c r="F4">
        <f t="shared" si="1"/>
        <v>0.4</v>
      </c>
      <c r="G4">
        <f t="shared" si="1"/>
        <v>0.4</v>
      </c>
      <c r="H4">
        <f t="shared" si="1"/>
        <v>0.4</v>
      </c>
      <c r="I4">
        <f t="shared" si="1"/>
        <v>0.4</v>
      </c>
      <c r="J4">
        <f t="shared" si="1"/>
        <v>0.4</v>
      </c>
      <c r="K4">
        <f t="shared" si="1"/>
        <v>0.4</v>
      </c>
      <c r="L4">
        <f t="shared" si="1"/>
        <v>0.4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60</v>
      </c>
      <c r="C7" s="1">
        <f t="shared" ref="C7:K7" si="3">C2-D2</f>
        <v>24</v>
      </c>
      <c r="D7" s="1">
        <f t="shared" si="3"/>
        <v>9.6</v>
      </c>
      <c r="E7" s="1">
        <f t="shared" si="3"/>
        <v>3.84</v>
      </c>
      <c r="F7" s="1">
        <f t="shared" si="3"/>
        <v>1.5360000000000003</v>
      </c>
      <c r="G7" s="1">
        <f t="shared" si="3"/>
        <v>0.61440000000000006</v>
      </c>
      <c r="H7" s="1">
        <f t="shared" si="3"/>
        <v>0.24576000000000006</v>
      </c>
      <c r="I7" s="1">
        <f t="shared" si="3"/>
        <v>9.8304000000000044E-2</v>
      </c>
      <c r="J7" s="1">
        <f t="shared" si="3"/>
        <v>3.9321600000000012E-2</v>
      </c>
      <c r="K7" s="1">
        <f t="shared" si="3"/>
        <v>1.5728640000000009E-2</v>
      </c>
      <c r="L7" s="1">
        <f>L2</f>
        <v>1.0485760000000005E-2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0.24</v>
      </c>
      <c r="D8">
        <f t="shared" si="4"/>
        <v>0.192</v>
      </c>
      <c r="E8">
        <f t="shared" si="4"/>
        <v>0.1152</v>
      </c>
      <c r="F8">
        <f t="shared" si="4"/>
        <v>6.1440000000000008E-2</v>
      </c>
      <c r="G8">
        <f t="shared" si="4"/>
        <v>3.0720000000000001E-2</v>
      </c>
      <c r="H8">
        <f t="shared" si="4"/>
        <v>1.4745600000000005E-2</v>
      </c>
      <c r="I8">
        <f t="shared" si="4"/>
        <v>6.8812800000000026E-3</v>
      </c>
      <c r="J8">
        <f t="shared" si="4"/>
        <v>3.1457280000000008E-3</v>
      </c>
      <c r="K8">
        <f t="shared" si="4"/>
        <v>1.4155776000000007E-3</v>
      </c>
      <c r="L8">
        <f t="shared" si="4"/>
        <v>1.0485760000000005E-3</v>
      </c>
      <c r="M8" s="2">
        <f>SUM(B8:L8)</f>
        <v>0.66659676160000003</v>
      </c>
    </row>
    <row r="9" spans="1:15">
      <c r="A9" t="s">
        <v>17</v>
      </c>
      <c r="B9">
        <f>(B7/$A$2)*B5^2</f>
        <v>0</v>
      </c>
      <c r="C9">
        <f t="shared" ref="C9:L9" si="5">(C7/$A$2)*C5^2</f>
        <v>0.24</v>
      </c>
      <c r="D9">
        <f t="shared" si="5"/>
        <v>0.38400000000000001</v>
      </c>
      <c r="E9">
        <f t="shared" si="5"/>
        <v>0.34559999999999996</v>
      </c>
      <c r="F9">
        <f t="shared" si="5"/>
        <v>0.24576000000000003</v>
      </c>
      <c r="G9">
        <f t="shared" si="5"/>
        <v>0.15360000000000001</v>
      </c>
      <c r="H9">
        <f t="shared" si="5"/>
        <v>8.8473600000000027E-2</v>
      </c>
      <c r="I9">
        <f t="shared" si="5"/>
        <v>4.8168960000000018E-2</v>
      </c>
      <c r="J9">
        <f t="shared" si="5"/>
        <v>2.5165824000000007E-2</v>
      </c>
      <c r="K9">
        <f t="shared" si="5"/>
        <v>1.2740198400000007E-2</v>
      </c>
      <c r="L9">
        <f t="shared" si="5"/>
        <v>1.0485760000000005E-2</v>
      </c>
      <c r="N9" s="2">
        <f>SUM(B9:L9)-M8^2</f>
        <v>1.1096430998243925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0.66554818560000006</v>
      </c>
      <c r="N11" s="16">
        <f>N9-((L7/A2)*(L5-M8)^2)</f>
        <v>1.1005087009513219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0.66666666666666674</v>
      </c>
      <c r="N15" s="10">
        <f>C4/((1-C4)^2)</f>
        <v>1.1111111111111112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1.1184810666667094E-3</v>
      </c>
      <c r="N18" s="19">
        <f>ABS(N9-N15-((L7/A2)*(L5-M8)^2))</f>
        <v>1.0602410159789234E-2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04A4-B1C8-4BB6-B0DC-ACF418F5E808}">
  <dimension ref="A1:O18"/>
  <sheetViews>
    <sheetView workbookViewId="0">
      <selection activeCell="N23" sqref="N23"/>
    </sheetView>
  </sheetViews>
  <sheetFormatPr baseColWidth="10" defaultColWidth="8.83203125" defaultRowHeight="16"/>
  <cols>
    <col min="1" max="1" width="13.33203125" customWidth="1"/>
    <col min="2" max="12" width="11" customWidth="1"/>
    <col min="13" max="13" width="15.6640625" customWidth="1"/>
    <col min="14" max="14" width="17.6640625" customWidth="1"/>
  </cols>
  <sheetData>
    <row r="1" spans="1:15">
      <c r="A1" s="11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1">
        <v>100</v>
      </c>
      <c r="B2" s="11">
        <f>A2-C2</f>
        <v>50</v>
      </c>
      <c r="C2" s="11">
        <f>C4*A2</f>
        <v>50</v>
      </c>
      <c r="D2" s="11">
        <f t="shared" ref="D2:L2" si="0">D4*C2</f>
        <v>25</v>
      </c>
      <c r="E2" s="11">
        <f t="shared" si="0"/>
        <v>12.5</v>
      </c>
      <c r="F2" s="11">
        <f t="shared" si="0"/>
        <v>6.25</v>
      </c>
      <c r="G2" s="11">
        <f t="shared" si="0"/>
        <v>3.125</v>
      </c>
      <c r="H2" s="11">
        <f t="shared" si="0"/>
        <v>1.5625</v>
      </c>
      <c r="I2" s="11">
        <f t="shared" si="0"/>
        <v>0.78125</v>
      </c>
      <c r="J2" s="11">
        <f t="shared" si="0"/>
        <v>0.390625</v>
      </c>
      <c r="K2" s="11">
        <f t="shared" si="0"/>
        <v>0.1953125</v>
      </c>
      <c r="L2" s="11">
        <f t="shared" si="0"/>
        <v>9.765625E-2</v>
      </c>
    </row>
    <row r="4" spans="1:15">
      <c r="A4" t="s">
        <v>11</v>
      </c>
      <c r="B4">
        <f>B2/A2</f>
        <v>0.5</v>
      </c>
      <c r="C4" s="3">
        <v>0.5</v>
      </c>
      <c r="D4">
        <f>C4</f>
        <v>0.5</v>
      </c>
      <c r="E4">
        <f t="shared" ref="E4:L4" si="1">D4</f>
        <v>0.5</v>
      </c>
      <c r="F4">
        <f t="shared" si="1"/>
        <v>0.5</v>
      </c>
      <c r="G4">
        <f t="shared" si="1"/>
        <v>0.5</v>
      </c>
      <c r="H4">
        <f t="shared" si="1"/>
        <v>0.5</v>
      </c>
      <c r="I4">
        <f t="shared" si="1"/>
        <v>0.5</v>
      </c>
      <c r="J4">
        <f t="shared" si="1"/>
        <v>0.5</v>
      </c>
      <c r="K4">
        <f t="shared" si="1"/>
        <v>0.5</v>
      </c>
      <c r="L4">
        <f t="shared" si="1"/>
        <v>0.5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50</v>
      </c>
      <c r="C7" s="1">
        <f t="shared" ref="C7:K7" si="3">C2-D2</f>
        <v>25</v>
      </c>
      <c r="D7" s="1">
        <f t="shared" si="3"/>
        <v>12.5</v>
      </c>
      <c r="E7" s="1">
        <f t="shared" si="3"/>
        <v>6.25</v>
      </c>
      <c r="F7" s="1">
        <f t="shared" si="3"/>
        <v>3.125</v>
      </c>
      <c r="G7" s="1">
        <f t="shared" si="3"/>
        <v>1.5625</v>
      </c>
      <c r="H7" s="1">
        <f t="shared" si="3"/>
        <v>0.78125</v>
      </c>
      <c r="I7" s="1">
        <f t="shared" si="3"/>
        <v>0.390625</v>
      </c>
      <c r="J7" s="1">
        <f t="shared" si="3"/>
        <v>0.1953125</v>
      </c>
      <c r="K7" s="1">
        <f t="shared" si="3"/>
        <v>9.765625E-2</v>
      </c>
      <c r="L7" s="1">
        <f>L2</f>
        <v>9.765625E-2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0.25</v>
      </c>
      <c r="D8">
        <f t="shared" si="4"/>
        <v>0.25</v>
      </c>
      <c r="E8">
        <f t="shared" si="4"/>
        <v>0.1875</v>
      </c>
      <c r="F8">
        <f t="shared" si="4"/>
        <v>0.125</v>
      </c>
      <c r="G8">
        <f t="shared" si="4"/>
        <v>7.8125E-2</v>
      </c>
      <c r="H8">
        <f t="shared" si="4"/>
        <v>4.6875E-2</v>
      </c>
      <c r="I8">
        <f t="shared" si="4"/>
        <v>2.734375E-2</v>
      </c>
      <c r="J8">
        <f t="shared" si="4"/>
        <v>1.5625E-2</v>
      </c>
      <c r="K8">
        <f t="shared" si="4"/>
        <v>8.7890625E-3</v>
      </c>
      <c r="L8">
        <f t="shared" si="4"/>
        <v>9.765625E-3</v>
      </c>
      <c r="M8" s="2">
        <f>SUM(B8:L8)</f>
        <v>0.9990234375</v>
      </c>
    </row>
    <row r="9" spans="1:15">
      <c r="A9" t="s">
        <v>17</v>
      </c>
      <c r="B9">
        <f>(B7/$A$2)*B5^2</f>
        <v>0</v>
      </c>
      <c r="C9">
        <f t="shared" ref="C9:L9" si="5">(C7/$A$2)*C5^2</f>
        <v>0.25</v>
      </c>
      <c r="D9">
        <f t="shared" si="5"/>
        <v>0.5</v>
      </c>
      <c r="E9">
        <f t="shared" si="5"/>
        <v>0.5625</v>
      </c>
      <c r="F9">
        <f t="shared" si="5"/>
        <v>0.5</v>
      </c>
      <c r="G9">
        <f t="shared" si="5"/>
        <v>0.390625</v>
      </c>
      <c r="H9">
        <f t="shared" si="5"/>
        <v>0.28125</v>
      </c>
      <c r="I9">
        <f t="shared" si="5"/>
        <v>0.19140625</v>
      </c>
      <c r="J9">
        <f t="shared" si="5"/>
        <v>0.125</v>
      </c>
      <c r="K9">
        <f t="shared" si="5"/>
        <v>7.91015625E-2</v>
      </c>
      <c r="L9">
        <f t="shared" si="5"/>
        <v>9.765625E-2</v>
      </c>
      <c r="N9" s="2">
        <f>SUM(B9:L9)-M8^2</f>
        <v>1.9794912338256836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0.9892578125</v>
      </c>
      <c r="N11" s="16">
        <f>N9-((L7/A2)*(L5-M8)^2)</f>
        <v>1.9003725042566657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1</v>
      </c>
      <c r="N15" s="10">
        <f>C4/((1-C4)^2)</f>
        <v>2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1.07421875E-2</v>
      </c>
      <c r="N18" s="19">
        <f>ABS(N9-N15-((L7/A2)*(L5-M8)^2))</f>
        <v>9.9627495743334293E-2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9FC0-FD91-4749-8526-816578196567}">
  <dimension ref="A1:O18"/>
  <sheetViews>
    <sheetView workbookViewId="0">
      <selection activeCell="N23" sqref="N23"/>
    </sheetView>
  </sheetViews>
  <sheetFormatPr baseColWidth="10" defaultColWidth="8.83203125" defaultRowHeight="16"/>
  <cols>
    <col min="1" max="1" width="13.33203125" customWidth="1"/>
    <col min="2" max="12" width="11" customWidth="1"/>
    <col min="13" max="13" width="15.6640625" customWidth="1"/>
    <col min="14" max="14" width="17.6640625" customWidth="1"/>
  </cols>
  <sheetData>
    <row r="1" spans="1:15">
      <c r="A1" s="11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1">
        <v>100</v>
      </c>
      <c r="B2" s="11">
        <f>A2-C2</f>
        <v>40</v>
      </c>
      <c r="C2" s="11">
        <f>C4*A2</f>
        <v>60</v>
      </c>
      <c r="D2" s="11">
        <f t="shared" ref="D2:L2" si="0">D4*C2</f>
        <v>36</v>
      </c>
      <c r="E2" s="11">
        <f t="shared" si="0"/>
        <v>21.599999999999998</v>
      </c>
      <c r="F2" s="11">
        <f t="shared" si="0"/>
        <v>12.959999999999999</v>
      </c>
      <c r="G2" s="11">
        <f t="shared" si="0"/>
        <v>7.7759999999999989</v>
      </c>
      <c r="H2" s="11">
        <f t="shared" si="0"/>
        <v>4.6655999999999995</v>
      </c>
      <c r="I2" s="11">
        <f t="shared" si="0"/>
        <v>2.7993599999999996</v>
      </c>
      <c r="J2" s="11">
        <f t="shared" si="0"/>
        <v>1.6796159999999998</v>
      </c>
      <c r="K2" s="11">
        <f t="shared" si="0"/>
        <v>1.0077695999999998</v>
      </c>
      <c r="L2" s="11">
        <f t="shared" si="0"/>
        <v>0.60466175999999983</v>
      </c>
    </row>
    <row r="4" spans="1:15">
      <c r="A4" t="s">
        <v>11</v>
      </c>
      <c r="B4">
        <f>B2/A2</f>
        <v>0.4</v>
      </c>
      <c r="C4" s="3">
        <v>0.6</v>
      </c>
      <c r="D4">
        <f>C4</f>
        <v>0.6</v>
      </c>
      <c r="E4">
        <f t="shared" ref="E4:L4" si="1">D4</f>
        <v>0.6</v>
      </c>
      <c r="F4">
        <f t="shared" si="1"/>
        <v>0.6</v>
      </c>
      <c r="G4">
        <f t="shared" si="1"/>
        <v>0.6</v>
      </c>
      <c r="H4">
        <f t="shared" si="1"/>
        <v>0.6</v>
      </c>
      <c r="I4">
        <f t="shared" si="1"/>
        <v>0.6</v>
      </c>
      <c r="J4">
        <f t="shared" si="1"/>
        <v>0.6</v>
      </c>
      <c r="K4">
        <f t="shared" si="1"/>
        <v>0.6</v>
      </c>
      <c r="L4">
        <f t="shared" si="1"/>
        <v>0.6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40</v>
      </c>
      <c r="C7" s="1">
        <f t="shared" ref="C7:K7" si="3">C2-D2</f>
        <v>24</v>
      </c>
      <c r="D7" s="1">
        <f t="shared" si="3"/>
        <v>14.400000000000002</v>
      </c>
      <c r="E7" s="1">
        <f t="shared" si="3"/>
        <v>8.6399999999999988</v>
      </c>
      <c r="F7" s="1">
        <f t="shared" si="3"/>
        <v>5.1840000000000002</v>
      </c>
      <c r="G7" s="1">
        <f t="shared" si="3"/>
        <v>3.1103999999999994</v>
      </c>
      <c r="H7" s="1">
        <f t="shared" si="3"/>
        <v>1.8662399999999999</v>
      </c>
      <c r="I7" s="1">
        <f t="shared" si="3"/>
        <v>1.1197439999999999</v>
      </c>
      <c r="J7" s="1">
        <f t="shared" si="3"/>
        <v>0.67184639999999995</v>
      </c>
      <c r="K7" s="1">
        <f t="shared" si="3"/>
        <v>0.40310784</v>
      </c>
      <c r="L7" s="1">
        <f>L2</f>
        <v>0.60466175999999983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0.24</v>
      </c>
      <c r="D8">
        <f t="shared" si="4"/>
        <v>0.28800000000000003</v>
      </c>
      <c r="E8">
        <f t="shared" si="4"/>
        <v>0.25919999999999999</v>
      </c>
      <c r="F8">
        <f t="shared" si="4"/>
        <v>0.20736000000000002</v>
      </c>
      <c r="G8">
        <f t="shared" si="4"/>
        <v>0.15551999999999996</v>
      </c>
      <c r="H8">
        <f t="shared" si="4"/>
        <v>0.1119744</v>
      </c>
      <c r="I8">
        <f t="shared" si="4"/>
        <v>7.8382079999999979E-2</v>
      </c>
      <c r="J8">
        <f t="shared" si="4"/>
        <v>5.3747711999999996E-2</v>
      </c>
      <c r="K8">
        <f t="shared" si="4"/>
        <v>3.6279705599999997E-2</v>
      </c>
      <c r="L8">
        <f t="shared" si="4"/>
        <v>6.0466175999999983E-2</v>
      </c>
      <c r="M8" s="2">
        <f>SUM(B8:L8)</f>
        <v>1.4909300736</v>
      </c>
    </row>
    <row r="9" spans="1:15">
      <c r="A9" t="s">
        <v>17</v>
      </c>
      <c r="B9">
        <f>(B7/$A$2)*B5^2</f>
        <v>0</v>
      </c>
      <c r="C9">
        <f t="shared" ref="C9:L9" si="5">(C7/$A$2)*C5^2</f>
        <v>0.24</v>
      </c>
      <c r="D9">
        <f t="shared" si="5"/>
        <v>0.57600000000000007</v>
      </c>
      <c r="E9">
        <f t="shared" si="5"/>
        <v>0.77759999999999996</v>
      </c>
      <c r="F9">
        <f t="shared" si="5"/>
        <v>0.82944000000000007</v>
      </c>
      <c r="G9">
        <f t="shared" si="5"/>
        <v>0.77759999999999985</v>
      </c>
      <c r="H9">
        <f t="shared" si="5"/>
        <v>0.67184639999999995</v>
      </c>
      <c r="I9">
        <f t="shared" si="5"/>
        <v>0.54867455999999992</v>
      </c>
      <c r="J9">
        <f t="shared" si="5"/>
        <v>0.42998169599999997</v>
      </c>
      <c r="K9">
        <f t="shared" si="5"/>
        <v>0.32651735039999996</v>
      </c>
      <c r="L9">
        <f t="shared" si="5"/>
        <v>0.60466175999999983</v>
      </c>
      <c r="N9" s="2">
        <f>SUM(B9:L9)-M8^2</f>
        <v>3.5594492820350978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1.4304638975999999</v>
      </c>
      <c r="N11" s="16">
        <f>N9-((L7/A2)*(L5-M8)^2)</f>
        <v>3.1216483426165622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1.4999999999999998</v>
      </c>
      <c r="N15" s="10">
        <f>C4/((1-C4)^2)</f>
        <v>3.7499999999999991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6.95361023999998E-2</v>
      </c>
      <c r="N18" s="19">
        <f>ABS(N9-N15-((L7/A2)*(L5-M8)^2))</f>
        <v>0.62835165738343668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FF80-A4C5-4CE4-A6B8-6CB2412D63EA}">
  <dimension ref="A1:O18"/>
  <sheetViews>
    <sheetView workbookViewId="0">
      <selection activeCell="N23" sqref="N23"/>
    </sheetView>
  </sheetViews>
  <sheetFormatPr baseColWidth="10" defaultColWidth="8.83203125" defaultRowHeight="16"/>
  <cols>
    <col min="1" max="1" width="13.33203125" customWidth="1"/>
    <col min="2" max="12" width="11" customWidth="1"/>
    <col min="13" max="13" width="15.6640625" customWidth="1"/>
    <col min="14" max="14" width="17.6640625" customWidth="1"/>
  </cols>
  <sheetData>
    <row r="1" spans="1:15">
      <c r="A1" s="11" t="s">
        <v>13</v>
      </c>
      <c r="B1" s="6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8</v>
      </c>
      <c r="K1" s="6" t="s">
        <v>9</v>
      </c>
      <c r="L1" s="6" t="s">
        <v>10</v>
      </c>
    </row>
    <row r="2" spans="1:15">
      <c r="A2" s="11">
        <v>100</v>
      </c>
      <c r="B2" s="11">
        <f>A2-C2</f>
        <v>30</v>
      </c>
      <c r="C2" s="11">
        <f>C4*A2</f>
        <v>70</v>
      </c>
      <c r="D2" s="11">
        <f t="shared" ref="D2:L2" si="0">D4*C2</f>
        <v>49</v>
      </c>
      <c r="E2" s="11">
        <f t="shared" si="0"/>
        <v>34.299999999999997</v>
      </c>
      <c r="F2" s="11">
        <f t="shared" si="0"/>
        <v>24.009999999999998</v>
      </c>
      <c r="G2" s="11">
        <f t="shared" si="0"/>
        <v>16.806999999999999</v>
      </c>
      <c r="H2" s="11">
        <f t="shared" si="0"/>
        <v>11.764899999999999</v>
      </c>
      <c r="I2" s="11">
        <f t="shared" si="0"/>
        <v>8.2354299999999991</v>
      </c>
      <c r="J2" s="11">
        <f t="shared" si="0"/>
        <v>5.7648009999999994</v>
      </c>
      <c r="K2" s="11">
        <f t="shared" si="0"/>
        <v>4.0353606999999991</v>
      </c>
      <c r="L2" s="11">
        <f t="shared" si="0"/>
        <v>2.8247524899999994</v>
      </c>
    </row>
    <row r="4" spans="1:15">
      <c r="A4" t="s">
        <v>11</v>
      </c>
      <c r="B4">
        <f>B2/A2</f>
        <v>0.3</v>
      </c>
      <c r="C4" s="3">
        <v>0.7</v>
      </c>
      <c r="D4">
        <f>C4</f>
        <v>0.7</v>
      </c>
      <c r="E4">
        <f t="shared" ref="E4:L4" si="1">D4</f>
        <v>0.7</v>
      </c>
      <c r="F4">
        <f t="shared" si="1"/>
        <v>0.7</v>
      </c>
      <c r="G4">
        <f t="shared" si="1"/>
        <v>0.7</v>
      </c>
      <c r="H4">
        <f t="shared" si="1"/>
        <v>0.7</v>
      </c>
      <c r="I4">
        <f t="shared" si="1"/>
        <v>0.7</v>
      </c>
      <c r="J4">
        <f t="shared" si="1"/>
        <v>0.7</v>
      </c>
      <c r="K4">
        <f t="shared" si="1"/>
        <v>0.7</v>
      </c>
      <c r="L4">
        <f t="shared" si="1"/>
        <v>0.7</v>
      </c>
    </row>
    <row r="5" spans="1:15">
      <c r="A5" t="s">
        <v>14</v>
      </c>
      <c r="B5">
        <v>0</v>
      </c>
      <c r="C5">
        <v>1</v>
      </c>
      <c r="D5">
        <f>C5+1</f>
        <v>2</v>
      </c>
      <c r="E5">
        <f t="shared" ref="E5:L5" si="2">D5+1</f>
        <v>3</v>
      </c>
      <c r="F5">
        <f t="shared" si="2"/>
        <v>4</v>
      </c>
      <c r="G5">
        <f t="shared" si="2"/>
        <v>5</v>
      </c>
      <c r="H5">
        <f t="shared" si="2"/>
        <v>6</v>
      </c>
      <c r="I5">
        <f t="shared" si="2"/>
        <v>7</v>
      </c>
      <c r="J5">
        <f t="shared" si="2"/>
        <v>8</v>
      </c>
      <c r="K5">
        <f t="shared" si="2"/>
        <v>9</v>
      </c>
      <c r="L5">
        <f t="shared" si="2"/>
        <v>10</v>
      </c>
    </row>
    <row r="7" spans="1:15">
      <c r="A7" t="s">
        <v>15</v>
      </c>
      <c r="B7" s="1">
        <f>B2</f>
        <v>30</v>
      </c>
      <c r="C7" s="1">
        <f t="shared" ref="C7:K7" si="3">C2-D2</f>
        <v>21</v>
      </c>
      <c r="D7" s="1">
        <f t="shared" si="3"/>
        <v>14.700000000000003</v>
      </c>
      <c r="E7" s="1">
        <f t="shared" si="3"/>
        <v>10.29</v>
      </c>
      <c r="F7" s="1">
        <f t="shared" si="3"/>
        <v>7.2029999999999994</v>
      </c>
      <c r="G7" s="1">
        <f t="shared" si="3"/>
        <v>5.0420999999999996</v>
      </c>
      <c r="H7" s="1">
        <f t="shared" si="3"/>
        <v>3.5294699999999999</v>
      </c>
      <c r="I7" s="1">
        <f t="shared" si="3"/>
        <v>2.4706289999999997</v>
      </c>
      <c r="J7" s="1">
        <f t="shared" si="3"/>
        <v>1.7294403000000003</v>
      </c>
      <c r="K7" s="1">
        <f t="shared" si="3"/>
        <v>1.2106082099999997</v>
      </c>
      <c r="L7" s="1">
        <f>L2</f>
        <v>2.8247524899999994</v>
      </c>
      <c r="M7" s="2" t="s">
        <v>23</v>
      </c>
      <c r="N7" s="2" t="s">
        <v>24</v>
      </c>
    </row>
    <row r="8" spans="1:15">
      <c r="A8" t="s">
        <v>16</v>
      </c>
      <c r="B8">
        <f>(B7/$A$2)*B5</f>
        <v>0</v>
      </c>
      <c r="C8">
        <f t="shared" ref="C8:L8" si="4">(C7/$A$2)*C5</f>
        <v>0.21</v>
      </c>
      <c r="D8">
        <f t="shared" si="4"/>
        <v>0.29400000000000004</v>
      </c>
      <c r="E8">
        <f t="shared" si="4"/>
        <v>0.30869999999999997</v>
      </c>
      <c r="F8">
        <f t="shared" si="4"/>
        <v>0.28811999999999999</v>
      </c>
      <c r="G8">
        <f t="shared" si="4"/>
        <v>0.25210499999999997</v>
      </c>
      <c r="H8">
        <f t="shared" si="4"/>
        <v>0.21176819999999999</v>
      </c>
      <c r="I8">
        <f t="shared" si="4"/>
        <v>0.17294403</v>
      </c>
      <c r="J8">
        <f t="shared" si="4"/>
        <v>0.13835522400000003</v>
      </c>
      <c r="K8">
        <f t="shared" si="4"/>
        <v>0.10895473889999997</v>
      </c>
      <c r="L8">
        <f t="shared" si="4"/>
        <v>0.28247524899999993</v>
      </c>
      <c r="M8" s="2">
        <f>SUM(B8:L8)</f>
        <v>2.2674224419</v>
      </c>
    </row>
    <row r="9" spans="1:15">
      <c r="A9" t="s">
        <v>17</v>
      </c>
      <c r="B9">
        <f>(B7/$A$2)*B5^2</f>
        <v>0</v>
      </c>
      <c r="C9">
        <f t="shared" ref="C9:L9" si="5">(C7/$A$2)*C5^2</f>
        <v>0.21</v>
      </c>
      <c r="D9">
        <f t="shared" si="5"/>
        <v>0.58800000000000008</v>
      </c>
      <c r="E9">
        <f t="shared" si="5"/>
        <v>0.92609999999999992</v>
      </c>
      <c r="F9">
        <f t="shared" si="5"/>
        <v>1.1524799999999999</v>
      </c>
      <c r="G9">
        <f t="shared" si="5"/>
        <v>1.2605249999999999</v>
      </c>
      <c r="H9">
        <f t="shared" si="5"/>
        <v>1.2706092</v>
      </c>
      <c r="I9">
        <f t="shared" si="5"/>
        <v>1.21060821</v>
      </c>
      <c r="J9">
        <f t="shared" si="5"/>
        <v>1.1068417920000002</v>
      </c>
      <c r="K9">
        <f t="shared" si="5"/>
        <v>0.98059265009999974</v>
      </c>
      <c r="L9">
        <f t="shared" si="5"/>
        <v>2.8247524899999994</v>
      </c>
      <c r="N9" s="2">
        <f>SUM(B9:L9)-M8^2</f>
        <v>6.3893048120682412</v>
      </c>
    </row>
    <row r="10" spans="1:15" ht="17" thickBot="1">
      <c r="N10" s="4"/>
    </row>
    <row r="11" spans="1:15" ht="17" thickBot="1">
      <c r="L11" s="15" t="s">
        <v>18</v>
      </c>
      <c r="M11" s="16">
        <f>(9*C4^11-10*C4^10+C4)/(1-C4)</f>
        <v>1.9849471928999995</v>
      </c>
      <c r="N11" s="16">
        <f>N9-((L7/A2)*(L5-M8)^2)</f>
        <v>4.7003074568179581</v>
      </c>
      <c r="O11" s="17" t="s">
        <v>22</v>
      </c>
    </row>
    <row r="12" spans="1:15" ht="17" thickBot="1"/>
    <row r="13" spans="1:15">
      <c r="M13" s="13" t="s">
        <v>21</v>
      </c>
      <c r="N13" s="14"/>
    </row>
    <row r="14" spans="1:15">
      <c r="M14" s="7" t="s">
        <v>19</v>
      </c>
      <c r="N14" s="8" t="s">
        <v>12</v>
      </c>
    </row>
    <row r="15" spans="1:15" ht="17" thickBot="1">
      <c r="M15" s="9">
        <f>C4/(1-C4)</f>
        <v>2.333333333333333</v>
      </c>
      <c r="N15" s="10">
        <f>C4/((1-C4)^2)</f>
        <v>7.777777777777775</v>
      </c>
    </row>
    <row r="16" spans="1:15" ht="17" thickBot="1"/>
    <row r="17" spans="13:14">
      <c r="M17" s="13" t="s">
        <v>20</v>
      </c>
      <c r="N17" s="14"/>
    </row>
    <row r="18" spans="13:14" ht="17" thickBot="1">
      <c r="M18" s="18">
        <f>ABS(M8-M15-L8)</f>
        <v>0.34838614043333299</v>
      </c>
      <c r="N18" s="19">
        <f>ABS(N9-N15-((L7/A2)*(L5-M8)^2))</f>
        <v>3.0774703209598173</v>
      </c>
    </row>
  </sheetData>
  <mergeCells count="2">
    <mergeCell ref="M13:N13"/>
    <mergeCell ref="M17:N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 Eli P=0.01</vt:lpstr>
      <vt:lpstr>For Eli P=0.05</vt:lpstr>
      <vt:lpstr>For Eli P=0.1</vt:lpstr>
      <vt:lpstr>For Eli P=0.2</vt:lpstr>
      <vt:lpstr>For Eli P=0.3</vt:lpstr>
      <vt:lpstr>For Eli P=0.4</vt:lpstr>
      <vt:lpstr>For Eli P=0.5</vt:lpstr>
      <vt:lpstr>For Eli P=0.6</vt:lpstr>
      <vt:lpstr>For Eli P=0.7</vt:lpstr>
      <vt:lpstr>For Eli P=0.8</vt:lpstr>
      <vt:lpstr>For Eli P=0.9</vt:lpstr>
      <vt:lpstr>For Eli P=0.99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Rabajante</dc:creator>
  <cp:lastModifiedBy>J Rabajante</cp:lastModifiedBy>
  <dcterms:created xsi:type="dcterms:W3CDTF">2018-10-02T09:01:09Z</dcterms:created>
  <dcterms:modified xsi:type="dcterms:W3CDTF">2019-07-18T14:09:54Z</dcterms:modified>
</cp:coreProperties>
</file>