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-120" windowWidth="18810" windowHeight="8400"/>
  </bookViews>
  <sheets>
    <sheet name="销售明细" sheetId="1" r:id="rId1"/>
  </sheets>
  <definedNames>
    <definedName name="_xlnm._FilterDatabase" localSheetId="0" hidden="1">销售明细!$A$3:$N$324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H220" i="1" l="1"/>
  <c r="I220" i="1"/>
  <c r="M2" i="1"/>
  <c r="J2" i="1"/>
  <c r="H278" i="1" l="1"/>
  <c r="I278" i="1"/>
  <c r="M318" i="1" l="1"/>
  <c r="M317" i="1"/>
  <c r="M316" i="1"/>
  <c r="M315" i="1"/>
  <c r="J318" i="1"/>
  <c r="J315" i="1"/>
  <c r="J317" i="1"/>
  <c r="J316" i="1"/>
  <c r="M67" i="1" l="1"/>
  <c r="M68" i="1"/>
  <c r="J68" i="1"/>
  <c r="H184" i="1" l="1"/>
  <c r="M179" i="1" l="1"/>
  <c r="M180" i="1"/>
  <c r="M181" i="1"/>
  <c r="M182" i="1"/>
  <c r="J179" i="1"/>
  <c r="J180" i="1"/>
  <c r="J181" i="1"/>
  <c r="J182" i="1"/>
  <c r="M13" i="1" l="1"/>
  <c r="J13" i="1"/>
  <c r="M296" i="1" l="1"/>
  <c r="J296" i="1"/>
  <c r="J12" i="1" l="1"/>
  <c r="M12" i="1"/>
  <c r="J191" i="1"/>
  <c r="M191" i="1"/>
  <c r="J187" i="1"/>
  <c r="M187" i="1"/>
  <c r="M313" i="1"/>
  <c r="J313" i="1"/>
  <c r="M312" i="1"/>
  <c r="J312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0" i="1"/>
  <c r="J190" i="1"/>
  <c r="M189" i="1"/>
  <c r="J189" i="1"/>
  <c r="M188" i="1"/>
  <c r="J188" i="1"/>
  <c r="M186" i="1"/>
  <c r="J186" i="1"/>
  <c r="M185" i="1"/>
  <c r="J185" i="1"/>
  <c r="M183" i="1"/>
  <c r="J183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H259" i="1"/>
  <c r="I306" i="1"/>
  <c r="H306" i="1"/>
  <c r="F306" i="1"/>
  <c r="F184" i="1"/>
  <c r="F220" i="1"/>
  <c r="F129" i="1"/>
  <c r="F106" i="1"/>
  <c r="I80" i="1"/>
  <c r="H80" i="1"/>
  <c r="F80" i="1"/>
  <c r="I56" i="1"/>
  <c r="H56" i="1"/>
  <c r="F56" i="1"/>
  <c r="M306" i="1" l="1"/>
  <c r="J56" i="1"/>
  <c r="J80" i="1"/>
  <c r="M80" i="1"/>
  <c r="J306" i="1"/>
  <c r="M56" i="1"/>
  <c r="I106" i="1" l="1"/>
  <c r="I129" i="1"/>
  <c r="I184" i="1"/>
  <c r="I259" i="1"/>
  <c r="J259" i="1" s="1"/>
  <c r="J278" i="1"/>
  <c r="I311" i="1"/>
  <c r="I314" i="1"/>
  <c r="H106" i="1"/>
  <c r="H129" i="1"/>
  <c r="H311" i="1"/>
  <c r="H314" i="1"/>
  <c r="H319" i="1" l="1"/>
  <c r="I319" i="1"/>
  <c r="J314" i="1"/>
  <c r="J311" i="1"/>
  <c r="M184" i="1"/>
  <c r="J184" i="1"/>
  <c r="J129" i="1"/>
  <c r="M129" i="1"/>
  <c r="M106" i="1"/>
  <c r="J106" i="1"/>
  <c r="M220" i="1"/>
  <c r="J220" i="1"/>
  <c r="E328" i="1"/>
  <c r="E326" i="1"/>
  <c r="E327" i="1" s="1"/>
  <c r="L318" i="1" l="1"/>
  <c r="L317" i="1"/>
  <c r="L316" i="1"/>
  <c r="L315" i="1"/>
  <c r="J319" i="1"/>
  <c r="L67" i="1"/>
  <c r="L68" i="1"/>
  <c r="L13" i="1"/>
  <c r="L179" i="1"/>
  <c r="L182" i="1"/>
  <c r="L181" i="1"/>
  <c r="L180" i="1"/>
  <c r="L296" i="1"/>
  <c r="L220" i="1"/>
  <c r="L187" i="1"/>
  <c r="L191" i="1"/>
  <c r="L12" i="1"/>
  <c r="L312" i="1"/>
  <c r="L308" i="1"/>
  <c r="L304" i="1"/>
  <c r="L300" i="1"/>
  <c r="L295" i="1"/>
  <c r="L291" i="1"/>
  <c r="L287" i="1"/>
  <c r="L283" i="1"/>
  <c r="L279" i="1"/>
  <c r="L275" i="1"/>
  <c r="L271" i="1"/>
  <c r="L267" i="1"/>
  <c r="L263" i="1"/>
  <c r="L260" i="1"/>
  <c r="L256" i="1"/>
  <c r="L252" i="1"/>
  <c r="L248" i="1"/>
  <c r="L244" i="1"/>
  <c r="L240" i="1"/>
  <c r="L236" i="1"/>
  <c r="L232" i="1"/>
  <c r="L228" i="1"/>
  <c r="L224" i="1"/>
  <c r="L216" i="1"/>
  <c r="L212" i="1"/>
  <c r="L208" i="1"/>
  <c r="L204" i="1"/>
  <c r="L200" i="1"/>
  <c r="L196" i="1"/>
  <c r="L192" i="1"/>
  <c r="L188" i="1"/>
  <c r="L183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90" i="1"/>
  <c r="L86" i="1"/>
  <c r="L82" i="1"/>
  <c r="L80" i="1"/>
  <c r="L76" i="1"/>
  <c r="L72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9" i="1"/>
  <c r="L5" i="1"/>
  <c r="L319" i="1"/>
  <c r="L314" i="1"/>
  <c r="L310" i="1"/>
  <c r="L306" i="1"/>
  <c r="L302" i="1"/>
  <c r="L298" i="1"/>
  <c r="L293" i="1"/>
  <c r="L289" i="1"/>
  <c r="L285" i="1"/>
  <c r="L281" i="1"/>
  <c r="L277" i="1"/>
  <c r="L273" i="1"/>
  <c r="L269" i="1"/>
  <c r="L265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5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8" i="1"/>
  <c r="L84" i="1"/>
  <c r="L78" i="1"/>
  <c r="L74" i="1"/>
  <c r="L70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1" i="1"/>
  <c r="L7" i="1"/>
  <c r="L311" i="1"/>
  <c r="L307" i="1"/>
  <c r="L303" i="1"/>
  <c r="L299" i="1"/>
  <c r="L294" i="1"/>
  <c r="L309" i="1"/>
  <c r="L292" i="1"/>
  <c r="L284" i="1"/>
  <c r="L276" i="1"/>
  <c r="L268" i="1"/>
  <c r="L261" i="1"/>
  <c r="L253" i="1"/>
  <c r="L245" i="1"/>
  <c r="L237" i="1"/>
  <c r="L229" i="1"/>
  <c r="L221" i="1"/>
  <c r="L213" i="1"/>
  <c r="L205" i="1"/>
  <c r="L197" i="1"/>
  <c r="L189" i="1"/>
  <c r="L178" i="1"/>
  <c r="L170" i="1"/>
  <c r="L162" i="1"/>
  <c r="L154" i="1"/>
  <c r="L146" i="1"/>
  <c r="L138" i="1"/>
  <c r="L130" i="1"/>
  <c r="L122" i="1"/>
  <c r="L114" i="1"/>
  <c r="L106" i="1"/>
  <c r="L98" i="1"/>
  <c r="L83" i="1"/>
  <c r="L77" i="1"/>
  <c r="L69" i="1"/>
  <c r="L60" i="1"/>
  <c r="L52" i="1"/>
  <c r="L44" i="1"/>
  <c r="L36" i="1"/>
  <c r="L28" i="1"/>
  <c r="L20" i="1"/>
  <c r="L10" i="1"/>
  <c r="L87" i="1"/>
  <c r="L64" i="1"/>
  <c r="L48" i="1"/>
  <c r="L32" i="1"/>
  <c r="L16" i="1"/>
  <c r="L297" i="1"/>
  <c r="L270" i="1"/>
  <c r="L247" i="1"/>
  <c r="L223" i="1"/>
  <c r="L215" i="1"/>
  <c r="L172" i="1"/>
  <c r="L140" i="1"/>
  <c r="L305" i="1"/>
  <c r="L290" i="1"/>
  <c r="L282" i="1"/>
  <c r="L274" i="1"/>
  <c r="L266" i="1"/>
  <c r="L259" i="1"/>
  <c r="L251" i="1"/>
  <c r="L243" i="1"/>
  <c r="L235" i="1"/>
  <c r="L227" i="1"/>
  <c r="L219" i="1"/>
  <c r="L211" i="1"/>
  <c r="L203" i="1"/>
  <c r="L195" i="1"/>
  <c r="L186" i="1"/>
  <c r="L176" i="1"/>
  <c r="L168" i="1"/>
  <c r="L160" i="1"/>
  <c r="L152" i="1"/>
  <c r="L144" i="1"/>
  <c r="L136" i="1"/>
  <c r="L128" i="1"/>
  <c r="L120" i="1"/>
  <c r="L112" i="1"/>
  <c r="L104" i="1"/>
  <c r="L96" i="1"/>
  <c r="L89" i="1"/>
  <c r="L75" i="1"/>
  <c r="L66" i="1"/>
  <c r="L58" i="1"/>
  <c r="L50" i="1"/>
  <c r="L42" i="1"/>
  <c r="L34" i="1"/>
  <c r="L26" i="1"/>
  <c r="L18" i="1"/>
  <c r="L8" i="1"/>
  <c r="L301" i="1"/>
  <c r="L288" i="1"/>
  <c r="L280" i="1"/>
  <c r="L272" i="1"/>
  <c r="L264" i="1"/>
  <c r="L257" i="1"/>
  <c r="L249" i="1"/>
  <c r="L241" i="1"/>
  <c r="L233" i="1"/>
  <c r="L225" i="1"/>
  <c r="L217" i="1"/>
  <c r="L209" i="1"/>
  <c r="L201" i="1"/>
  <c r="L193" i="1"/>
  <c r="L184" i="1"/>
  <c r="L174" i="1"/>
  <c r="L166" i="1"/>
  <c r="L158" i="1"/>
  <c r="L150" i="1"/>
  <c r="L142" i="1"/>
  <c r="L134" i="1"/>
  <c r="L126" i="1"/>
  <c r="L118" i="1"/>
  <c r="L110" i="1"/>
  <c r="L102" i="1"/>
  <c r="L94" i="1"/>
  <c r="L81" i="1"/>
  <c r="L73" i="1"/>
  <c r="L56" i="1"/>
  <c r="L40" i="1"/>
  <c r="L24" i="1"/>
  <c r="L6" i="1"/>
  <c r="L313" i="1"/>
  <c r="L286" i="1"/>
  <c r="L278" i="1"/>
  <c r="L255" i="1"/>
  <c r="L239" i="1"/>
  <c r="L231" i="1"/>
  <c r="L207" i="1"/>
  <c r="L199" i="1"/>
  <c r="L164" i="1"/>
  <c r="L156" i="1"/>
  <c r="L148" i="1"/>
  <c r="L124" i="1"/>
  <c r="L92" i="1"/>
  <c r="L62" i="1"/>
  <c r="L30" i="1"/>
  <c r="L100" i="1"/>
  <c r="L116" i="1"/>
  <c r="L85" i="1"/>
  <c r="L54" i="1"/>
  <c r="L22" i="1"/>
  <c r="L108" i="1"/>
  <c r="L79" i="1"/>
  <c r="L46" i="1"/>
  <c r="L14" i="1"/>
  <c r="L132" i="1"/>
  <c r="L71" i="1"/>
  <c r="L38" i="1"/>
  <c r="E329" i="1"/>
  <c r="J4" i="1" l="1"/>
  <c r="M4" i="1"/>
  <c r="F259" i="1"/>
  <c r="M259" i="1" s="1"/>
  <c r="F278" i="1"/>
  <c r="M278" i="1" s="1"/>
  <c r="F311" i="1"/>
  <c r="M311" i="1" s="1"/>
  <c r="F314" i="1"/>
  <c r="M314" i="1" s="1"/>
  <c r="E322" i="1" l="1"/>
  <c r="L4" i="1" l="1"/>
  <c r="E324" i="1"/>
  <c r="F319" i="1" l="1"/>
  <c r="M319" i="1" s="1"/>
  <c r="E321" i="1"/>
  <c r="F322" i="1" s="1"/>
  <c r="E323" i="1" l="1"/>
  <c r="F323" i="1" l="1"/>
</calcChain>
</file>

<file path=xl/sharedStrings.xml><?xml version="1.0" encoding="utf-8"?>
<sst xmlns="http://schemas.openxmlformats.org/spreadsheetml/2006/main" count="1849" uniqueCount="1013">
  <si>
    <t>区域</t>
    <phoneticPr fontId="5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</si>
  <si>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</si>
  <si>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</si>
  <si>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</si>
  <si>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</si>
  <si>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</si>
  <si>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</si>
  <si>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</si>
  <si>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</si>
  <si>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</si>
  <si>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</si>
  <si>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</si>
  <si>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</si>
  <si>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</si>
  <si>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</si>
  <si>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</si>
  <si>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</si>
  <si>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</si>
  <si>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</si>
  <si>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</si>
  <si>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</si>
  <si>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</si>
  <si>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</si>
  <si>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</si>
  <si>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</si>
  <si>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</si>
  <si>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</si>
  <si>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</si>
  <si>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</si>
  <si>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</si>
  <si>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</si>
  <si>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</si>
  <si>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</si>
  <si>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</si>
  <si>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</si>
  <si>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</si>
  <si>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</si>
  <si>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2F0901</t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</si>
  <si>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</si>
  <si>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</si>
  <si>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</si>
  <si>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</si>
  <si>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</si>
  <si>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</si>
  <si>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</si>
  <si>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</si>
  <si>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</si>
  <si>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</si>
  <si>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</si>
  <si>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</si>
  <si>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</si>
  <si>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</si>
  <si>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</si>
  <si>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</si>
  <si>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</si>
  <si>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</si>
  <si>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</si>
  <si>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</si>
  <si>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</si>
  <si>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</si>
  <si>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</si>
  <si>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</si>
  <si>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</si>
  <si>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</si>
  <si>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</si>
  <si>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1F0401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</si>
  <si>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</si>
  <si>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</si>
  <si>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</si>
  <si>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</si>
  <si>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</si>
  <si>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</si>
  <si>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</si>
  <si>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</si>
  <si>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</si>
  <si>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</si>
  <si>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</si>
  <si>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</si>
  <si>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</si>
  <si>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</si>
  <si>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</si>
  <si>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</si>
  <si>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</si>
  <si>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</si>
  <si>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</si>
  <si>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</si>
  <si>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</si>
  <si>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</si>
  <si>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</si>
  <si>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</si>
  <si>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</si>
  <si>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</si>
  <si>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</si>
  <si>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</si>
  <si>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</si>
  <si>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</si>
  <si>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</si>
  <si>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</si>
  <si>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</si>
  <si>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</si>
  <si>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</si>
  <si>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</si>
  <si>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</si>
  <si>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</si>
  <si>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</si>
  <si>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</si>
  <si>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BEAR TWO</t>
  </si>
  <si>
    <t>4F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</si>
  <si>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</si>
  <si>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</si>
  <si>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</si>
  <si>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</si>
  <si>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</si>
  <si>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6F</t>
    <phoneticPr fontId="10" type="noConversion"/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</si>
  <si>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</si>
  <si>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</si>
  <si>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</si>
  <si>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</si>
  <si>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</si>
  <si>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</si>
  <si>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</si>
  <si>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</si>
  <si>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</si>
  <si>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</si>
  <si>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</si>
  <si>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</si>
  <si>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</si>
  <si>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</si>
  <si>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</si>
  <si>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</si>
  <si>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</si>
  <si>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</si>
  <si>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</si>
  <si>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</si>
  <si>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</si>
  <si>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</si>
  <si>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</si>
  <si>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</si>
  <si>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</si>
  <si>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</si>
  <si>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</si>
  <si>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</si>
  <si>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</si>
  <si>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</si>
  <si>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</si>
  <si>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</si>
  <si>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</si>
  <si>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</si>
  <si>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</si>
  <si>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</si>
  <si>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</si>
  <si>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</si>
  <si>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</si>
  <si>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</si>
  <si>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</si>
  <si>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</si>
  <si>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</si>
  <si>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</si>
  <si>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</si>
  <si>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</si>
  <si>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</si>
  <si>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</si>
  <si>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</si>
  <si>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</si>
  <si>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SEPHORA</t>
  </si>
  <si>
    <t>CAFÉ LUGO</t>
  </si>
  <si>
    <t>EVISU</t>
  </si>
  <si>
    <t>2F0203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</si>
  <si>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</si>
  <si>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</si>
  <si>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</si>
  <si>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</si>
  <si>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</si>
  <si>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</si>
  <si>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</si>
  <si>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</si>
  <si>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</si>
  <si>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</si>
  <si>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WHO.A.U</t>
  </si>
  <si>
    <t>LE SAUNDA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</si>
  <si>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</si>
  <si>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</si>
  <si>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</si>
  <si>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</si>
  <si>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</si>
  <si>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</si>
  <si>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</si>
  <si>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</si>
  <si>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</si>
  <si>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</si>
  <si>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</si>
  <si>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</si>
  <si>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3F1102</t>
  </si>
  <si>
    <t>3F1501</t>
  </si>
  <si>
    <t>3F1601</t>
  </si>
  <si>
    <t>3F1802</t>
  </si>
  <si>
    <t>亮视点</t>
  </si>
  <si>
    <t>CK UNDERWEAR</t>
  </si>
  <si>
    <t>BOSE</t>
  </si>
  <si>
    <t>ZOFF</t>
  </si>
  <si>
    <t>满记甜品</t>
  </si>
  <si>
    <t>STARBUCKS</t>
  </si>
  <si>
    <t>数码电器</t>
  </si>
  <si>
    <t>4F0102</t>
  </si>
  <si>
    <t>4F0202</t>
  </si>
  <si>
    <t>4F0403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</si>
  <si>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</si>
  <si>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</si>
  <si>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</si>
  <si>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</si>
  <si>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</si>
  <si>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</si>
  <si>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</si>
  <si>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</si>
  <si>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</si>
  <si>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</si>
  <si>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</si>
  <si>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</si>
  <si>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</si>
  <si>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</si>
  <si>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</si>
  <si>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</si>
  <si>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</si>
  <si>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</si>
  <si>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</si>
  <si>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</si>
  <si>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</si>
  <si>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</si>
  <si>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</si>
  <si>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</si>
  <si>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</si>
  <si>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</si>
  <si>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</si>
  <si>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</si>
  <si>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</si>
  <si>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</si>
  <si>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</si>
  <si>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</si>
  <si>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</si>
  <si>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</si>
  <si>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</si>
  <si>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</si>
  <si>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</si>
  <si>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</si>
  <si>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</si>
  <si>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</si>
  <si>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</si>
  <si>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</si>
  <si>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</si>
  <si>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</si>
  <si>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6F2702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</si>
  <si>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</si>
  <si>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</si>
  <si>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</si>
  <si>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</si>
  <si>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</si>
  <si>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</si>
  <si>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</si>
  <si>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</si>
  <si>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</si>
  <si>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</si>
  <si>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cozyhome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</si>
  <si>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</si>
  <si>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</si>
  <si>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</si>
  <si>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</si>
  <si>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</si>
  <si>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</si>
  <si>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</si>
  <si>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</si>
  <si>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</si>
  <si>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</si>
  <si>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</si>
  <si>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</si>
  <si>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</si>
  <si>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</si>
  <si>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</si>
  <si>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</si>
  <si>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</si>
  <si>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</si>
  <si>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</si>
  <si>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</si>
  <si>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</si>
  <si>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</si>
  <si>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</si>
  <si>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</si>
  <si>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</si>
  <si>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</si>
  <si>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</si>
  <si>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</si>
  <si>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</si>
  <si>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</si>
  <si>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</si>
  <si>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</si>
  <si>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</si>
  <si>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</si>
  <si>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</si>
  <si>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</si>
  <si>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</si>
  <si>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</si>
  <si>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</si>
  <si>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</si>
  <si>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</si>
  <si>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</si>
  <si>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</si>
  <si>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</si>
  <si>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</si>
  <si>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</si>
  <si>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</si>
  <si>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</si>
  <si>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</si>
  <si>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</si>
  <si>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</si>
  <si>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</si>
  <si>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</si>
  <si>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</si>
  <si>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</si>
  <si>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</si>
  <si>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</si>
  <si>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</si>
  <si>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</si>
  <si>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</si>
  <si>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</si>
  <si>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</si>
  <si>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</si>
  <si>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</si>
  <si>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</si>
  <si>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</si>
  <si>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</si>
  <si>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</si>
  <si>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</si>
  <si>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</si>
  <si>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</si>
  <si>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</si>
  <si>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</si>
  <si>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</si>
  <si>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</si>
  <si>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</si>
  <si>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</si>
  <si>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</si>
  <si>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</si>
  <si>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</si>
  <si>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</si>
  <si>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</si>
  <si>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</si>
  <si>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</si>
  <si>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</si>
  <si>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</si>
  <si>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</si>
  <si>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</si>
  <si>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</si>
  <si>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</si>
  <si>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</si>
  <si>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</si>
  <si>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</si>
  <si>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</si>
  <si>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</si>
  <si>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</si>
  <si>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</si>
  <si>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</si>
  <si>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</si>
  <si>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</si>
  <si>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</si>
  <si>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</si>
  <si>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</si>
  <si>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</si>
  <si>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</si>
  <si>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</si>
  <si>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</si>
  <si>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</si>
  <si>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</si>
  <si>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</si>
  <si>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</si>
  <si>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</si>
  <si>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</si>
  <si>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</si>
  <si>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</si>
  <si>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</si>
  <si>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</si>
  <si>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</si>
  <si>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</si>
  <si>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</si>
  <si>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</si>
  <si>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</si>
  <si>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</si>
  <si>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</si>
  <si>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</si>
  <si>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</si>
  <si>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</si>
  <si>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</si>
  <si>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</si>
  <si>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</si>
  <si>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</si>
  <si>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</si>
  <si>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</si>
  <si>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</si>
  <si>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</si>
  <si>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</si>
  <si>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</si>
  <si>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</si>
  <si>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</si>
  <si>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</si>
  <si>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</si>
  <si>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</si>
  <si>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</si>
  <si>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</si>
  <si>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</si>
  <si>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</si>
  <si>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</si>
  <si>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</si>
  <si>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</si>
  <si>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</si>
  <si>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</si>
  <si>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</si>
  <si>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</si>
  <si>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</si>
  <si>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</si>
  <si>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</si>
  <si>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</si>
  <si>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</si>
  <si>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</si>
  <si>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</si>
  <si>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</si>
  <si>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</si>
  <si>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</si>
  <si>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</si>
  <si>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</si>
  <si>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</si>
  <si>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</si>
  <si>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</si>
  <si>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</si>
  <si>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</si>
  <si>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</si>
  <si>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</si>
  <si>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</si>
  <si>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</si>
  <si>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</si>
  <si>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</si>
  <si>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</si>
  <si>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</si>
  <si>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</si>
  <si>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</si>
  <si>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</si>
  <si>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t>10F楼层小计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</si>
  <si>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</si>
  <si>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</si>
  <si>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</si>
  <si>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</si>
  <si>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</si>
  <si>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</si>
  <si>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</si>
  <si>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</si>
  <si>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</si>
  <si>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</si>
  <si>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</si>
  <si>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</si>
  <si>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</si>
  <si>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</si>
  <si>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</si>
  <si>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</si>
  <si>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</si>
  <si>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</si>
  <si>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</si>
  <si>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</si>
  <si>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</si>
  <si>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</si>
  <si>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</si>
  <si>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</si>
  <si>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</si>
  <si>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</si>
  <si>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</si>
  <si>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</si>
  <si>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</si>
  <si>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</si>
  <si>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</si>
  <si>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</si>
  <si>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</si>
  <si>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</si>
  <si>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</si>
  <si>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</si>
  <si>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</si>
  <si>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</si>
  <si>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</si>
  <si>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</si>
  <si>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</si>
  <si>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</si>
  <si>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</si>
  <si>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</si>
  <si>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</si>
  <si>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</si>
  <si>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</si>
  <si>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南104</t>
  </si>
  <si>
    <t>南107</t>
  </si>
  <si>
    <t>南109-110</t>
  </si>
  <si>
    <t>南113</t>
  </si>
  <si>
    <t>南202</t>
  </si>
  <si>
    <t>南206</t>
  </si>
  <si>
    <t>南209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</si>
  <si>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</si>
  <si>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</si>
  <si>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</si>
  <si>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</si>
  <si>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</si>
  <si>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</si>
  <si>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</si>
  <si>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</si>
  <si>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</si>
  <si>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</si>
  <si>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</si>
  <si>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</si>
  <si>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</si>
  <si>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</si>
  <si>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</si>
  <si>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</si>
  <si>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</si>
  <si>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</si>
  <si>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</si>
  <si>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</si>
  <si>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</si>
  <si>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</si>
  <si>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南311</t>
  </si>
  <si>
    <t>南315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</si>
  <si>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</si>
  <si>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</si>
  <si>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</si>
  <si>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</si>
  <si>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</si>
  <si>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</si>
  <si>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</si>
  <si>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</si>
  <si>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南404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</si>
  <si>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</si>
  <si>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</si>
  <si>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</si>
  <si>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</si>
  <si>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</si>
  <si>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</si>
  <si>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</si>
  <si>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</si>
  <si>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</si>
  <si>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</si>
  <si>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</si>
  <si>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</si>
  <si>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</si>
  <si>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</si>
  <si>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</si>
  <si>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</si>
  <si>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</si>
  <si>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</si>
  <si>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</si>
  <si>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</si>
  <si>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</si>
  <si>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</si>
  <si>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</si>
  <si>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</si>
  <si>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</si>
  <si>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</si>
  <si>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</si>
  <si>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</si>
  <si>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</si>
  <si>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</si>
  <si>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</si>
  <si>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</si>
  <si>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</si>
  <si>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</si>
  <si>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</si>
  <si>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</si>
  <si>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</si>
  <si>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</si>
  <si>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</si>
  <si>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</si>
  <si>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</si>
  <si>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</si>
  <si>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</si>
  <si>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</si>
  <si>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</si>
  <si>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</si>
  <si>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</si>
  <si>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</si>
  <si>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</si>
  <si>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</si>
  <si>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</si>
  <si>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</si>
  <si>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</si>
  <si>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</si>
  <si>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</si>
  <si>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</si>
  <si>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</si>
  <si>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</si>
  <si>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</si>
  <si>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</si>
  <si>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</si>
  <si>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</si>
  <si>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</si>
  <si>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</si>
  <si>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</si>
  <si>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</si>
  <si>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</si>
  <si>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</si>
  <si>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</si>
  <si>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</si>
  <si>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</si>
  <si>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</si>
  <si>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</si>
  <si>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</si>
  <si>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</si>
  <si>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</si>
  <si>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</si>
  <si>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</si>
  <si>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</si>
  <si>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</si>
  <si>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</si>
  <si>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南627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</si>
  <si>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</si>
  <si>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</si>
  <si>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</si>
  <si>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</si>
  <si>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</si>
  <si>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</si>
  <si>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</si>
  <si>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</si>
  <si>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</si>
  <si>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</si>
  <si>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</si>
  <si>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</si>
  <si>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</si>
  <si>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</si>
  <si>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</si>
  <si>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</si>
  <si>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</si>
  <si>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</si>
  <si>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</si>
  <si>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</si>
  <si>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</si>
  <si>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</si>
  <si>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</si>
  <si>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</si>
  <si>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</si>
  <si>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</si>
  <si>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</si>
  <si>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</si>
  <si>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</si>
  <si>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</si>
  <si>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</si>
  <si>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</si>
  <si>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</si>
  <si>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</si>
  <si>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</si>
  <si>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</si>
  <si>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</si>
  <si>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</si>
  <si>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</si>
  <si>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</si>
  <si>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</si>
  <si>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</si>
  <si>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</si>
  <si>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</si>
  <si>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</si>
  <si>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</si>
  <si>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</si>
  <si>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</si>
  <si>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</si>
  <si>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</si>
  <si>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</si>
  <si>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</si>
  <si>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</si>
  <si>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</si>
  <si>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</si>
  <si>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</si>
  <si>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</si>
  <si>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</si>
  <si>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</si>
  <si>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</si>
  <si>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</si>
  <si>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</si>
  <si>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</si>
  <si>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</si>
  <si>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</si>
  <si>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</si>
  <si>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</si>
  <si>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</si>
  <si>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</si>
  <si>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</si>
  <si>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</si>
  <si>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</si>
  <si>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</si>
  <si>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</si>
  <si>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</si>
  <si>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</si>
  <si>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</si>
  <si>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</si>
  <si>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</si>
  <si>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</si>
  <si>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</si>
  <si>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</si>
  <si>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</si>
  <si>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</si>
  <si>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</si>
  <si>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</si>
  <si>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</si>
  <si>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</si>
  <si>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</si>
  <si>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</si>
  <si>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</si>
  <si>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</si>
  <si>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</si>
  <si>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</si>
  <si>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</si>
  <si>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</si>
  <si>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</si>
  <si>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</si>
  <si>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</si>
  <si>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</si>
  <si>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</si>
  <si>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</si>
  <si>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</si>
  <si>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</si>
  <si>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</si>
  <si>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</si>
  <si>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</si>
  <si>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</si>
  <si>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</si>
  <si>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</si>
  <si>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</si>
  <si>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</si>
  <si>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</si>
  <si>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</si>
  <si>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</si>
  <si>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</si>
  <si>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</si>
  <si>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</si>
  <si>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</si>
  <si>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</si>
  <si>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</si>
  <si>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</si>
  <si>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</si>
  <si>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</si>
  <si>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</si>
  <si>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</si>
  <si>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</si>
  <si>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</si>
  <si>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</si>
  <si>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</si>
  <si>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</si>
  <si>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</si>
  <si>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</si>
  <si>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</si>
  <si>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</si>
  <si>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</si>
  <si>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</si>
  <si>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</si>
  <si>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</si>
  <si>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</si>
  <si>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</si>
  <si>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</si>
  <si>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</si>
  <si>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</si>
  <si>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</si>
  <si>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</si>
  <si>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</si>
  <si>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</si>
  <si>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</si>
  <si>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</si>
  <si>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</si>
  <si>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</si>
  <si>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</si>
  <si>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</si>
  <si>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</si>
  <si>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</si>
  <si>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</si>
  <si>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</si>
  <si>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</si>
  <si>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</si>
  <si>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</si>
  <si>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</si>
  <si>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</si>
  <si>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</si>
  <si>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</si>
  <si>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</si>
  <si>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</si>
  <si>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</si>
  <si>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</si>
  <si>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</si>
  <si>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</si>
  <si>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</si>
  <si>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</si>
  <si>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</si>
  <si>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</si>
  <si>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</si>
  <si>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</si>
  <si>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</si>
  <si>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</si>
  <si>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</si>
  <si>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</si>
  <si>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</si>
  <si>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</si>
  <si>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</si>
  <si>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</si>
  <si>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</si>
  <si>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</si>
  <si>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</si>
  <si>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</si>
  <si>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</si>
  <si>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</si>
  <si>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</si>
  <si>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</si>
  <si>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</si>
  <si>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</si>
  <si>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</si>
  <si>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</si>
  <si>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</si>
  <si>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</si>
  <si>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</si>
  <si>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</si>
  <si>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</si>
  <si>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</si>
  <si>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</si>
  <si>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</si>
  <si>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</si>
  <si>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</si>
  <si>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</si>
  <si>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</si>
  <si>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</si>
  <si>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</si>
  <si>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</si>
  <si>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</si>
  <si>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</si>
  <si>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</si>
  <si>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</si>
  <si>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</si>
  <si>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</si>
  <si>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</si>
  <si>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</si>
  <si>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</si>
  <si>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</si>
  <si>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</si>
  <si>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</si>
  <si>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</si>
  <si>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</si>
  <si>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</si>
  <si>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</si>
  <si>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</si>
  <si>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</si>
  <si>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</si>
  <si>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</si>
  <si>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</si>
  <si>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</si>
  <si>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</si>
  <si>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</si>
  <si>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</si>
  <si>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</si>
  <si>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</si>
  <si>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</si>
  <si>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</si>
  <si>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</si>
  <si>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</si>
  <si>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</si>
  <si>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</si>
  <si>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</si>
  <si>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</si>
  <si>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</si>
  <si>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</si>
  <si>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</si>
  <si>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</si>
  <si>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</si>
  <si>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</si>
  <si>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</si>
  <si>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</si>
  <si>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</si>
  <si>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</si>
  <si>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</si>
  <si>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</si>
  <si>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</si>
  <si>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</si>
  <si>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</si>
  <si>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</si>
  <si>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北612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</si>
  <si>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</si>
  <si>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</si>
  <si>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</si>
  <si>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</si>
  <si>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</si>
  <si>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</si>
  <si>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</si>
  <si>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</si>
  <si>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</si>
  <si>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</si>
  <si>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</si>
  <si>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</si>
  <si>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</si>
  <si>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</si>
  <si>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</si>
  <si>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</si>
  <si>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</si>
  <si>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</si>
  <si>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</si>
  <si>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</si>
  <si>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</si>
  <si>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</si>
  <si>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</si>
  <si>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</si>
  <si>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</si>
  <si>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</si>
  <si>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</si>
  <si>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</si>
  <si>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</si>
  <si>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</si>
  <si>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</si>
  <si>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</si>
  <si>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</si>
  <si>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</si>
  <si>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</si>
  <si>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</si>
  <si>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</si>
  <si>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</si>
  <si>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</si>
  <si>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</si>
  <si>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</si>
  <si>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</si>
  <si>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</si>
  <si>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</si>
  <si>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</si>
  <si>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</si>
  <si>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</si>
  <si>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</si>
  <si>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</si>
  <si>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</si>
  <si>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</si>
  <si>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</si>
  <si>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</si>
  <si>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</si>
  <si>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</si>
  <si>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</si>
  <si>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</si>
  <si>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</si>
  <si>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</si>
  <si>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</si>
  <si>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</si>
  <si>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</si>
  <si>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</si>
  <si>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</si>
  <si>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</si>
  <si>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</si>
  <si>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</si>
  <si>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</si>
  <si>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</si>
  <si>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</si>
  <si>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</si>
  <si>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</si>
  <si>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</si>
  <si>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</si>
  <si>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</si>
  <si>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</si>
  <si>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</si>
  <si>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</si>
  <si>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</si>
  <si>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</si>
  <si>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</si>
  <si>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</si>
  <si>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</si>
  <si>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</si>
  <si>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</si>
  <si>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</si>
  <si>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</si>
  <si>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</si>
  <si>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</si>
  <si>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</si>
  <si>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</si>
  <si>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</si>
  <si>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</si>
  <si>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</si>
  <si>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</si>
  <si>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</si>
  <si>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</si>
  <si>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</si>
  <si>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</si>
  <si>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</si>
  <si>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</si>
  <si>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</si>
  <si>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</si>
  <si>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</si>
  <si>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</si>
  <si>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</si>
  <si>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</si>
  <si>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</si>
  <si>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</si>
  <si>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</si>
  <si>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</si>
  <si>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</si>
  <si>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</si>
  <si>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</si>
  <si>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</si>
  <si>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</si>
  <si>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</si>
  <si>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</si>
  <si>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</si>
  <si>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</si>
  <si>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</si>
  <si>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</si>
  <si>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</si>
  <si>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</si>
  <si>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</si>
  <si>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伊势丹特卖</t>
    <phoneticPr fontId="10" type="noConversion"/>
  </si>
  <si>
    <t>北楼</t>
    <phoneticPr fontId="10" type="noConversion"/>
  </si>
  <si>
    <t>北103</t>
    <phoneticPr fontId="10" type="noConversion"/>
  </si>
  <si>
    <t>CNC/临时店</t>
  </si>
  <si>
    <t>pinkmars</t>
    <phoneticPr fontId="10" type="noConversion"/>
  </si>
  <si>
    <t>1F柱间特卖</t>
    <phoneticPr fontId="10" type="noConversion"/>
  </si>
  <si>
    <t>9F创业空间</t>
    <phoneticPr fontId="10" type="noConversion"/>
  </si>
  <si>
    <t>N1F0301</t>
    <phoneticPr fontId="10" type="noConversion"/>
  </si>
  <si>
    <t>2016年1月1日  上海大悦城商户销售</t>
    <phoneticPr fontId="5" type="noConversion"/>
  </si>
  <si>
    <t>天气：晴转多云 4-12℃</t>
    <phoneticPr fontId="5" type="noConversion"/>
  </si>
  <si>
    <t>星期五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</si>
</sst>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2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10" fontId="0" fillId="0" borderId="0" xfId="0" applyNumberFormat="1" applyAlignment="1">
      <alignment horizontal="lef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7" fillId="0" borderId="18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180" fontId="19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 wrapText="1" inden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abSelected="1" zoomScale="85" zoomScaleNormal="85" workbookViewId="0">
      <pane ySplit="3" topLeftCell="A4" activePane="bottomLeft" state="frozen"/>
      <selection pane="bottomLeft" activeCell="A2" sqref="A2:F2"/>
    </sheetView>
  </sheetViews>
  <sheetFormatPr defaultRowHeight="13.5" outlineLevelRow="1" x14ac:dyDescent="0.15"/>
  <cols>
    <col min="1" max="1" width="6" style="24" customWidth="1"/>
    <col min="2" max="2" width="8.375" style="24" customWidth="1"/>
    <col min="3" max="3" width="7.875" style="24" customWidth="1"/>
    <col min="4" max="4" width="16" style="24" bestFit="1" customWidth="1"/>
    <col min="5" max="5" width="25.25" style="2" bestFit="1" customWidth="1"/>
    <col min="6" max="6" width="13" style="24" bestFit="1" customWidth="1"/>
    <col min="7" max="7" width="9" style="24"/>
    <col min="8" max="8" width="17.625" style="4" customWidth="1"/>
    <col min="9" max="9" width="15.375" style="4" customWidth="1"/>
    <col min="10" max="10" width="13.625" style="4" customWidth="1"/>
    <col min="11" max="11" width="13.375" style="24" customWidth="1"/>
    <col min="12" max="12" width="13.5" style="3" customWidth="1"/>
    <col min="13" max="13" width="14.375" style="1" customWidth="1"/>
    <col min="14" max="14" width="7.125" style="24" customWidth="1"/>
    <col min="15" max="16384" width="9" style="24"/>
  </cols>
  <sheetData>
    <row r="1" spans="1:14" ht="38.25" customHeight="1" thickBot="1" x14ac:dyDescent="0.2">
      <c r="A1" s="102" t="s">
        <v>1010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</row>
    <row r="2" spans="1:14" ht="28.5" customHeight="1" thickBot="1" x14ac:dyDescent="0.2">
      <c r="A2" s="107" t="s">
        <v>1011</v>
      </c>
      <c r="B2" s="108"/>
      <c r="C2" s="108"/>
      <c r="D2" s="108"/>
      <c r="E2" s="108"/>
      <c r="F2" s="109"/>
      <c r="G2" s="105" t="s">
        <v>1012</v>
      </c>
      <c r="H2" s="106"/>
      <c r="I2" s="16" t="s">
        <v>693</v>
      </c>
      <c r="J2" s="15">
        <f>268+1432</f>
        <v>1700</v>
      </c>
      <c r="K2" s="23" t="s">
        <v>35</v>
      </c>
      <c r="L2" s="15" t="s">
        <v>34</v>
      </c>
      <c r="M2" s="18">
        <f>29959+31277</f>
        <v>61236</v>
      </c>
      <c r="N2" s="17" t="s">
        <v>29</v>
      </c>
    </row>
    <row r="3" spans="1:14" ht="52.5" customHeight="1" x14ac:dyDescent="0.15">
      <c r="A3" s="66" t="s">
        <v>0</v>
      </c>
      <c r="B3" s="67" t="s">
        <v>1</v>
      </c>
      <c r="C3" s="67" t="s">
        <v>36</v>
      </c>
      <c r="D3" s="67" t="s">
        <v>2</v>
      </c>
      <c r="E3" s="67" t="s">
        <v>3</v>
      </c>
      <c r="F3" s="67" t="s">
        <v>5</v>
      </c>
      <c r="G3" s="67" t="s">
        <v>695</v>
      </c>
      <c r="H3" s="68" t="s">
        <v>692</v>
      </c>
      <c r="I3" s="68" t="s">
        <v>694</v>
      </c>
      <c r="J3" s="68" t="s">
        <v>9</v>
      </c>
      <c r="K3" s="67" t="s">
        <v>6</v>
      </c>
      <c r="L3" s="69" t="s">
        <v>4</v>
      </c>
      <c r="M3" s="70" t="s">
        <v>8</v>
      </c>
      <c r="N3" s="71" t="s">
        <v>33</v>
      </c>
    </row>
    <row r="4" spans="1:14" ht="15.95" customHeight="1" outlineLevel="1" x14ac:dyDescent="0.15">
      <c r="A4" s="73" t="s">
        <v>278</v>
      </c>
      <c r="B4" s="39" t="s">
        <v>10</v>
      </c>
      <c r="C4" s="39" t="s">
        <v>141</v>
      </c>
      <c r="D4" s="42" t="s">
        <v>445</v>
      </c>
      <c r="E4" s="93" t="s">
        <v>149</v>
      </c>
      <c r="F4" s="43">
        <v>1200</v>
      </c>
      <c r="G4" s="44" t="s">
        <v>11</v>
      </c>
      <c r="H4" s="45">
        <v>165791</v>
      </c>
      <c r="I4" s="7">
        <v>709</v>
      </c>
      <c r="J4" s="40">
        <f t="shared" ref="J4" si="0">IFERROR(H4/I4,"")</f>
        <v>233.83779971791256</v>
      </c>
      <c r="K4" s="45"/>
      <c r="L4" s="46">
        <f t="shared" ref="L4:L67" si="1">IFERROR(H4/$H$319,"")</f>
        <v>3.8969707143512285E-2</v>
      </c>
      <c r="M4" s="47">
        <f t="shared" ref="M4" si="2">IFERROR(H4/F4,"")</f>
        <v>138.15916666666666</v>
      </c>
      <c r="N4" s="48"/>
    </row>
    <row r="5" spans="1:14" ht="15.95" customHeight="1" outlineLevel="1" x14ac:dyDescent="0.15">
      <c r="A5" s="73" t="s">
        <v>278</v>
      </c>
      <c r="B5" s="39" t="s">
        <v>656</v>
      </c>
      <c r="C5" s="39" t="s">
        <v>657</v>
      </c>
      <c r="D5" s="42" t="s">
        <v>653</v>
      </c>
      <c r="E5" s="41" t="s">
        <v>654</v>
      </c>
      <c r="F5" s="43">
        <v>31.7</v>
      </c>
      <c r="G5" s="44" t="s">
        <v>655</v>
      </c>
      <c r="H5" s="45">
        <v>1299</v>
      </c>
      <c r="I5" s="7">
        <v>4</v>
      </c>
      <c r="J5" s="40">
        <f t="shared" ref="J5:J71" si="3">IFERROR(H5/I5,"")</f>
        <v>324.75</v>
      </c>
      <c r="K5" s="45"/>
      <c r="L5" s="46">
        <f t="shared" si="1"/>
        <v>3.0533412295855901E-4</v>
      </c>
      <c r="M5" s="47">
        <f t="shared" ref="M5:M71" si="4">IFERROR(H5/F5,"")</f>
        <v>40.977917981072558</v>
      </c>
      <c r="N5" s="48"/>
    </row>
    <row r="6" spans="1:14" ht="15.95" customHeight="1" outlineLevel="1" x14ac:dyDescent="0.15">
      <c r="A6" s="73" t="s">
        <v>277</v>
      </c>
      <c r="B6" s="39" t="s">
        <v>62</v>
      </c>
      <c r="C6" s="39" t="s">
        <v>136</v>
      </c>
      <c r="D6" s="42" t="s">
        <v>446</v>
      </c>
      <c r="E6" s="41" t="s">
        <v>137</v>
      </c>
      <c r="F6" s="43">
        <v>74.75</v>
      </c>
      <c r="G6" s="44" t="s">
        <v>76</v>
      </c>
      <c r="H6" s="45">
        <v>3317.5</v>
      </c>
      <c r="I6" s="7">
        <v>32</v>
      </c>
      <c r="J6" s="40">
        <f t="shared" si="3"/>
        <v>103.671875</v>
      </c>
      <c r="K6" s="45"/>
      <c r="L6" s="46">
        <f t="shared" si="1"/>
        <v>7.7978903226714352E-4</v>
      </c>
      <c r="M6" s="47">
        <f t="shared" si="4"/>
        <v>44.381270903010034</v>
      </c>
      <c r="N6" s="48"/>
    </row>
    <row r="7" spans="1:14" ht="15.95" customHeight="1" outlineLevel="1" x14ac:dyDescent="0.15">
      <c r="A7" s="73" t="s">
        <v>277</v>
      </c>
      <c r="B7" s="39" t="s">
        <v>102</v>
      </c>
      <c r="C7" s="39" t="s">
        <v>142</v>
      </c>
      <c r="D7" s="42" t="s">
        <v>447</v>
      </c>
      <c r="E7" s="41" t="s">
        <v>103</v>
      </c>
      <c r="F7" s="43">
        <v>29.5</v>
      </c>
      <c r="G7" s="44" t="s">
        <v>73</v>
      </c>
      <c r="H7" s="45">
        <v>2193</v>
      </c>
      <c r="I7" s="7">
        <v>11</v>
      </c>
      <c r="J7" s="40">
        <f t="shared" si="3"/>
        <v>199.36363636363637</v>
      </c>
      <c r="K7" s="45"/>
      <c r="L7" s="46">
        <f t="shared" si="1"/>
        <v>5.154716948792301E-4</v>
      </c>
      <c r="M7" s="47">
        <f t="shared" si="4"/>
        <v>74.33898305084746</v>
      </c>
      <c r="N7" s="48"/>
    </row>
    <row r="8" spans="1:14" ht="15.95" customHeight="1" outlineLevel="1" x14ac:dyDescent="0.15">
      <c r="A8" s="73" t="s">
        <v>277</v>
      </c>
      <c r="B8" s="39" t="s">
        <v>92</v>
      </c>
      <c r="C8" s="39" t="s">
        <v>143</v>
      </c>
      <c r="D8" s="42" t="s">
        <v>448</v>
      </c>
      <c r="E8" s="41" t="s">
        <v>150</v>
      </c>
      <c r="F8" s="43">
        <v>38</v>
      </c>
      <c r="G8" s="44" t="s">
        <v>74</v>
      </c>
      <c r="H8" s="45">
        <v>2790</v>
      </c>
      <c r="I8" s="7">
        <v>21</v>
      </c>
      <c r="J8" s="40">
        <f t="shared" si="3"/>
        <v>132.85714285714286</v>
      </c>
      <c r="K8" s="45"/>
      <c r="L8" s="46">
        <f t="shared" si="1"/>
        <v>6.5579846270544999E-4</v>
      </c>
      <c r="M8" s="47">
        <f t="shared" si="4"/>
        <v>73.421052631578945</v>
      </c>
      <c r="N8" s="48"/>
    </row>
    <row r="9" spans="1:14" ht="15.95" customHeight="1" outlineLevel="1" x14ac:dyDescent="0.15">
      <c r="A9" s="73" t="s">
        <v>277</v>
      </c>
      <c r="B9" s="39" t="s">
        <v>62</v>
      </c>
      <c r="C9" s="39" t="s">
        <v>144</v>
      </c>
      <c r="D9" s="42" t="s">
        <v>449</v>
      </c>
      <c r="E9" s="41" t="s">
        <v>151</v>
      </c>
      <c r="F9" s="43">
        <v>63.4</v>
      </c>
      <c r="G9" s="44" t="s">
        <v>11</v>
      </c>
      <c r="H9" s="45">
        <v>2067</v>
      </c>
      <c r="I9" s="7">
        <v>8</v>
      </c>
      <c r="J9" s="40">
        <f t="shared" si="3"/>
        <v>258.375</v>
      </c>
      <c r="K9" s="45"/>
      <c r="L9" s="46">
        <f t="shared" si="1"/>
        <v>4.858549901118872E-4</v>
      </c>
      <c r="M9" s="47">
        <f t="shared" si="4"/>
        <v>32.602523659305994</v>
      </c>
      <c r="N9" s="48"/>
    </row>
    <row r="10" spans="1:14" ht="15.95" customHeight="1" outlineLevel="1" x14ac:dyDescent="0.15">
      <c r="A10" s="73" t="s">
        <v>277</v>
      </c>
      <c r="B10" s="39" t="s">
        <v>62</v>
      </c>
      <c r="C10" s="39" t="s">
        <v>145</v>
      </c>
      <c r="D10" s="42" t="s">
        <v>450</v>
      </c>
      <c r="E10" s="41" t="s">
        <v>152</v>
      </c>
      <c r="F10" s="43">
        <v>66.5</v>
      </c>
      <c r="G10" s="44" t="s">
        <v>11</v>
      </c>
      <c r="H10" s="45">
        <v>14046.7</v>
      </c>
      <c r="I10" s="7">
        <v>82</v>
      </c>
      <c r="J10" s="40">
        <f t="shared" si="3"/>
        <v>171.30121951219513</v>
      </c>
      <c r="K10" s="45"/>
      <c r="L10" s="46">
        <f t="shared" si="1"/>
        <v>3.3017219591701236E-3</v>
      </c>
      <c r="M10" s="47">
        <f t="shared" si="4"/>
        <v>211.22857142857143</v>
      </c>
      <c r="N10" s="48"/>
    </row>
    <row r="11" spans="1:14" ht="15.95" customHeight="1" outlineLevel="1" x14ac:dyDescent="0.15">
      <c r="A11" s="73" t="s">
        <v>277</v>
      </c>
      <c r="B11" s="39" t="s">
        <v>62</v>
      </c>
      <c r="C11" s="39" t="s">
        <v>146</v>
      </c>
      <c r="D11" s="42" t="s">
        <v>451</v>
      </c>
      <c r="E11" s="41" t="s">
        <v>153</v>
      </c>
      <c r="F11" s="43">
        <v>264.5</v>
      </c>
      <c r="G11" s="44" t="s">
        <v>76</v>
      </c>
      <c r="H11" s="45">
        <v>39099.03</v>
      </c>
      <c r="I11" s="7">
        <v>786</v>
      </c>
      <c r="J11" s="40">
        <f t="shared" si="3"/>
        <v>49.744312977099234</v>
      </c>
      <c r="K11" s="45"/>
      <c r="L11" s="46">
        <f t="shared" si="1"/>
        <v>9.1903526047578035E-3</v>
      </c>
      <c r="M11" s="47">
        <f t="shared" si="4"/>
        <v>147.82241965973535</v>
      </c>
      <c r="N11" s="48"/>
    </row>
    <row r="12" spans="1:14" ht="15.95" customHeight="1" outlineLevel="1" x14ac:dyDescent="0.15">
      <c r="A12" s="73" t="s">
        <v>277</v>
      </c>
      <c r="B12" s="39" t="s">
        <v>62</v>
      </c>
      <c r="C12" s="39" t="s">
        <v>969</v>
      </c>
      <c r="D12" s="42" t="s">
        <v>967</v>
      </c>
      <c r="E12" s="93" t="s">
        <v>968</v>
      </c>
      <c r="F12" s="43">
        <v>68</v>
      </c>
      <c r="G12" s="44" t="s">
        <v>74</v>
      </c>
      <c r="H12" s="45">
        <v>11083</v>
      </c>
      <c r="I12" s="7">
        <v>96</v>
      </c>
      <c r="J12" s="40">
        <f t="shared" ref="J12:J13" si="5">IFERROR(H12/I12,"")</f>
        <v>115.44791666666667</v>
      </c>
      <c r="K12" s="45"/>
      <c r="L12" s="46">
        <f t="shared" si="1"/>
        <v>2.6050947534639796E-3</v>
      </c>
      <c r="M12" s="47">
        <f t="shared" ref="M12" si="6">IFERROR(H12/F12,"")</f>
        <v>162.98529411764707</v>
      </c>
      <c r="N12" s="48"/>
    </row>
    <row r="13" spans="1:14" ht="15.95" customHeight="1" outlineLevel="1" x14ac:dyDescent="0.15">
      <c r="A13" s="73" t="s">
        <v>277</v>
      </c>
      <c r="B13" s="39" t="s">
        <v>62</v>
      </c>
      <c r="C13" s="39" t="s">
        <v>993</v>
      </c>
      <c r="D13" s="42" t="s">
        <v>994</v>
      </c>
      <c r="E13" s="93" t="s">
        <v>995</v>
      </c>
      <c r="F13" s="43">
        <v>43.8</v>
      </c>
      <c r="G13" s="44" t="s">
        <v>73</v>
      </c>
      <c r="H13" s="45">
        <v>912</v>
      </c>
      <c r="I13" s="7">
        <v>4</v>
      </c>
      <c r="J13" s="40">
        <f t="shared" si="5"/>
        <v>228</v>
      </c>
      <c r="K13" s="45"/>
      <c r="L13" s="46">
        <f t="shared" si="1"/>
        <v>2.1436852974457722E-4</v>
      </c>
      <c r="M13" s="47">
        <f t="shared" ref="M13" si="7">IFERROR(H13/F13,"")</f>
        <v>20.82191780821918</v>
      </c>
      <c r="N13" s="48"/>
    </row>
    <row r="14" spans="1:14" ht="15.95" customHeight="1" outlineLevel="1" x14ac:dyDescent="0.15">
      <c r="A14" s="74" t="s">
        <v>277</v>
      </c>
      <c r="B14" s="39" t="s">
        <v>10</v>
      </c>
      <c r="C14" s="39" t="s">
        <v>147</v>
      </c>
      <c r="D14" s="42" t="s">
        <v>452</v>
      </c>
      <c r="E14" s="41" t="s">
        <v>138</v>
      </c>
      <c r="F14" s="43">
        <v>35.79</v>
      </c>
      <c r="G14" s="44" t="s">
        <v>73</v>
      </c>
      <c r="H14" s="45">
        <v>4216</v>
      </c>
      <c r="I14" s="7">
        <v>7</v>
      </c>
      <c r="J14" s="40">
        <f t="shared" si="3"/>
        <v>602.28571428571433</v>
      </c>
      <c r="K14" s="45"/>
      <c r="L14" s="46">
        <f t="shared" si="1"/>
        <v>9.9098434364379125E-4</v>
      </c>
      <c r="M14" s="47">
        <f t="shared" si="4"/>
        <v>117.79826767253424</v>
      </c>
      <c r="N14" s="48"/>
    </row>
    <row r="15" spans="1:14" ht="15.95" customHeight="1" outlineLevel="1" x14ac:dyDescent="0.15">
      <c r="A15" s="74" t="s">
        <v>277</v>
      </c>
      <c r="B15" s="39" t="s">
        <v>139</v>
      </c>
      <c r="C15" s="39" t="s">
        <v>148</v>
      </c>
      <c r="D15" s="42" t="s">
        <v>453</v>
      </c>
      <c r="E15" s="41" t="s">
        <v>154</v>
      </c>
      <c r="F15" s="43">
        <v>35</v>
      </c>
      <c r="G15" s="44" t="s">
        <v>76</v>
      </c>
      <c r="H15" s="45">
        <v>5316</v>
      </c>
      <c r="I15" s="7">
        <v>19</v>
      </c>
      <c r="J15" s="40">
        <f t="shared" si="3"/>
        <v>279.78947368421052</v>
      </c>
      <c r="K15" s="45"/>
      <c r="L15" s="46">
        <f t="shared" si="1"/>
        <v>1.2495428773269435E-3</v>
      </c>
      <c r="M15" s="47">
        <f t="shared" si="4"/>
        <v>151.88571428571427</v>
      </c>
      <c r="N15" s="48"/>
    </row>
    <row r="16" spans="1:14" ht="15.95" customHeight="1" outlineLevel="1" x14ac:dyDescent="0.15">
      <c r="A16" s="74" t="s">
        <v>277</v>
      </c>
      <c r="B16" s="39" t="s">
        <v>10</v>
      </c>
      <c r="C16" s="39" t="s">
        <v>710</v>
      </c>
      <c r="D16" s="42" t="s">
        <v>711</v>
      </c>
      <c r="E16" s="93" t="s">
        <v>712</v>
      </c>
      <c r="F16" s="43">
        <v>43.8</v>
      </c>
      <c r="G16" s="44" t="s">
        <v>73</v>
      </c>
      <c r="H16" s="45">
        <v>288</v>
      </c>
      <c r="I16" s="7">
        <v>2</v>
      </c>
      <c r="J16" s="40">
        <f t="shared" si="3"/>
        <v>144</v>
      </c>
      <c r="K16" s="45"/>
      <c r="L16" s="46">
        <f t="shared" si="1"/>
        <v>6.769532518249807E-5</v>
      </c>
      <c r="M16" s="47">
        <f t="shared" si="4"/>
        <v>6.5753424657534252</v>
      </c>
      <c r="N16" s="48"/>
    </row>
    <row r="17" spans="1:14" ht="15.95" customHeight="1" outlineLevel="1" x14ac:dyDescent="0.15">
      <c r="A17" s="75" t="s">
        <v>724</v>
      </c>
      <c r="B17" s="39" t="s">
        <v>62</v>
      </c>
      <c r="C17" s="39" t="s">
        <v>686</v>
      </c>
      <c r="D17" s="42" t="s">
        <v>454</v>
      </c>
      <c r="E17" s="94" t="s">
        <v>291</v>
      </c>
      <c r="F17" s="43">
        <v>205</v>
      </c>
      <c r="G17" s="44" t="s">
        <v>77</v>
      </c>
      <c r="H17" s="45">
        <v>26735.5</v>
      </c>
      <c r="I17" s="7">
        <v>684</v>
      </c>
      <c r="J17" s="40">
        <f t="shared" si="3"/>
        <v>39.086988304093566</v>
      </c>
      <c r="K17" s="45"/>
      <c r="L17" s="46">
        <f t="shared" si="1"/>
        <v>6.2842651611690181E-3</v>
      </c>
      <c r="M17" s="47">
        <f t="shared" si="4"/>
        <v>130.4170731707317</v>
      </c>
      <c r="N17" s="48"/>
    </row>
    <row r="18" spans="1:14" ht="15.95" customHeight="1" outlineLevel="1" x14ac:dyDescent="0.15">
      <c r="A18" s="75" t="s">
        <v>724</v>
      </c>
      <c r="B18" s="39" t="s">
        <v>62</v>
      </c>
      <c r="C18" s="39" t="s">
        <v>687</v>
      </c>
      <c r="D18" s="42" t="s">
        <v>455</v>
      </c>
      <c r="E18" s="94" t="s">
        <v>292</v>
      </c>
      <c r="F18" s="43">
        <v>121</v>
      </c>
      <c r="G18" s="44" t="s">
        <v>77</v>
      </c>
      <c r="H18" s="45">
        <v>17951</v>
      </c>
      <c r="I18" s="7">
        <v>304</v>
      </c>
      <c r="J18" s="40">
        <f t="shared" si="3"/>
        <v>59.049342105263158</v>
      </c>
      <c r="K18" s="45"/>
      <c r="L18" s="46">
        <f t="shared" si="1"/>
        <v>4.2194402164966067E-3</v>
      </c>
      <c r="M18" s="47">
        <f t="shared" si="4"/>
        <v>148.35537190082644</v>
      </c>
      <c r="N18" s="48"/>
    </row>
    <row r="19" spans="1:14" ht="15.95" customHeight="1" outlineLevel="1" x14ac:dyDescent="0.15">
      <c r="A19" s="75" t="s">
        <v>724</v>
      </c>
      <c r="B19" s="39" t="s">
        <v>62</v>
      </c>
      <c r="C19" s="39" t="s">
        <v>281</v>
      </c>
      <c r="D19" s="42" t="s">
        <v>456</v>
      </c>
      <c r="E19" s="94" t="s">
        <v>293</v>
      </c>
      <c r="F19" s="43">
        <v>105</v>
      </c>
      <c r="G19" s="44" t="s">
        <v>76</v>
      </c>
      <c r="H19" s="45">
        <v>0</v>
      </c>
      <c r="I19" s="7">
        <v>0</v>
      </c>
      <c r="J19" s="40" t="str">
        <f t="shared" si="3"/>
        <v/>
      </c>
      <c r="K19" s="45"/>
      <c r="L19" s="46">
        <f t="shared" si="1"/>
        <v>0</v>
      </c>
      <c r="M19" s="47">
        <f t="shared" si="4"/>
        <v>0</v>
      </c>
      <c r="N19" s="48"/>
    </row>
    <row r="20" spans="1:14" ht="15.95" customHeight="1" outlineLevel="1" x14ac:dyDescent="0.15">
      <c r="A20" s="75" t="s">
        <v>724</v>
      </c>
      <c r="B20" s="39" t="s">
        <v>62</v>
      </c>
      <c r="C20" s="39" t="s">
        <v>282</v>
      </c>
      <c r="D20" s="42" t="s">
        <v>457</v>
      </c>
      <c r="E20" s="94" t="s">
        <v>970</v>
      </c>
      <c r="F20" s="43">
        <v>17.2</v>
      </c>
      <c r="G20" s="44" t="s">
        <v>77</v>
      </c>
      <c r="H20" s="45">
        <v>1180</v>
      </c>
      <c r="I20" s="7">
        <v>35</v>
      </c>
      <c r="J20" s="40">
        <f t="shared" si="3"/>
        <v>33.714285714285715</v>
      </c>
      <c r="K20" s="45"/>
      <c r="L20" s="46">
        <f t="shared" si="1"/>
        <v>2.7736279067829071E-4</v>
      </c>
      <c r="M20" s="47">
        <f t="shared" si="4"/>
        <v>68.604651162790702</v>
      </c>
      <c r="N20" s="48"/>
    </row>
    <row r="21" spans="1:14" ht="15.95" customHeight="1" outlineLevel="1" x14ac:dyDescent="0.15">
      <c r="A21" s="75" t="s">
        <v>724</v>
      </c>
      <c r="B21" s="39" t="s">
        <v>62</v>
      </c>
      <c r="C21" s="39" t="s">
        <v>689</v>
      </c>
      <c r="D21" s="42" t="s">
        <v>458</v>
      </c>
      <c r="E21" s="94" t="s">
        <v>294</v>
      </c>
      <c r="F21" s="43">
        <v>148</v>
      </c>
      <c r="G21" s="44" t="s">
        <v>77</v>
      </c>
      <c r="H21" s="45">
        <v>32216</v>
      </c>
      <c r="I21" s="7">
        <v>207</v>
      </c>
      <c r="J21" s="40">
        <f t="shared" si="3"/>
        <v>155.6328502415459</v>
      </c>
      <c r="K21" s="45"/>
      <c r="L21" s="46">
        <f t="shared" si="1"/>
        <v>7.5724742919422144E-3</v>
      </c>
      <c r="M21" s="47">
        <f t="shared" si="4"/>
        <v>217.67567567567568</v>
      </c>
      <c r="N21" s="48"/>
    </row>
    <row r="22" spans="1:14" ht="15.95" customHeight="1" outlineLevel="1" x14ac:dyDescent="0.15">
      <c r="A22" s="75" t="s">
        <v>724</v>
      </c>
      <c r="B22" s="39" t="s">
        <v>62</v>
      </c>
      <c r="C22" s="39" t="s">
        <v>713</v>
      </c>
      <c r="D22" s="42" t="s">
        <v>725</v>
      </c>
      <c r="E22" s="94" t="s">
        <v>714</v>
      </c>
      <c r="F22" s="43">
        <v>318</v>
      </c>
      <c r="G22" s="44" t="s">
        <v>77</v>
      </c>
      <c r="H22" s="45">
        <v>21686.6</v>
      </c>
      <c r="I22" s="7">
        <v>603</v>
      </c>
      <c r="J22" s="40">
        <f t="shared" si="3"/>
        <v>35.964510779436154</v>
      </c>
      <c r="K22" s="45"/>
      <c r="L22" s="46">
        <f t="shared" si="1"/>
        <v>5.0975049968845923E-3</v>
      </c>
      <c r="M22" s="47">
        <f t="shared" si="4"/>
        <v>68.196855345911942</v>
      </c>
      <c r="N22" s="48"/>
    </row>
    <row r="23" spans="1:14" ht="15.95" customHeight="1" outlineLevel="1" x14ac:dyDescent="0.15">
      <c r="A23" s="75" t="s">
        <v>724</v>
      </c>
      <c r="B23" s="39" t="s">
        <v>62</v>
      </c>
      <c r="C23" s="39" t="s">
        <v>283</v>
      </c>
      <c r="D23" s="42" t="s">
        <v>459</v>
      </c>
      <c r="E23" s="94" t="s">
        <v>295</v>
      </c>
      <c r="F23" s="43">
        <v>110.2</v>
      </c>
      <c r="G23" s="44" t="s">
        <v>75</v>
      </c>
      <c r="H23" s="45">
        <v>1710</v>
      </c>
      <c r="I23" s="7">
        <v>7</v>
      </c>
      <c r="J23" s="40">
        <f t="shared" si="3"/>
        <v>244.28571428571428</v>
      </c>
      <c r="K23" s="45"/>
      <c r="L23" s="46">
        <f t="shared" si="1"/>
        <v>4.0194099327108229E-4</v>
      </c>
      <c r="M23" s="47">
        <f t="shared" si="4"/>
        <v>15.517241379310345</v>
      </c>
      <c r="N23" s="48"/>
    </row>
    <row r="24" spans="1:14" ht="15.95" customHeight="1" outlineLevel="1" x14ac:dyDescent="0.15">
      <c r="A24" s="75" t="s">
        <v>724</v>
      </c>
      <c r="B24" s="39" t="s">
        <v>62</v>
      </c>
      <c r="C24" s="39" t="s">
        <v>672</v>
      </c>
      <c r="D24" s="42" t="s">
        <v>460</v>
      </c>
      <c r="E24" s="94" t="s">
        <v>296</v>
      </c>
      <c r="F24" s="43">
        <v>36.200000000000003</v>
      </c>
      <c r="G24" s="44" t="s">
        <v>76</v>
      </c>
      <c r="H24" s="45">
        <v>489</v>
      </c>
      <c r="I24" s="7">
        <v>2</v>
      </c>
      <c r="J24" s="40">
        <f t="shared" si="3"/>
        <v>244.5</v>
      </c>
      <c r="K24" s="45"/>
      <c r="L24" s="46">
        <f t="shared" si="1"/>
        <v>1.1494102088278318E-4</v>
      </c>
      <c r="M24" s="47">
        <f t="shared" si="4"/>
        <v>13.508287292817679</v>
      </c>
      <c r="N24" s="48"/>
    </row>
    <row r="25" spans="1:14" ht="15.95" customHeight="1" outlineLevel="1" x14ac:dyDescent="0.15">
      <c r="A25" s="75" t="s">
        <v>724</v>
      </c>
      <c r="B25" s="39" t="s">
        <v>62</v>
      </c>
      <c r="C25" s="39" t="s">
        <v>726</v>
      </c>
      <c r="D25" s="42" t="s">
        <v>727</v>
      </c>
      <c r="E25" s="94" t="s">
        <v>971</v>
      </c>
      <c r="F25" s="43">
        <v>79.5</v>
      </c>
      <c r="G25" s="44" t="s">
        <v>728</v>
      </c>
      <c r="H25" s="45">
        <v>0</v>
      </c>
      <c r="I25" s="7">
        <v>0</v>
      </c>
      <c r="J25" s="40" t="str">
        <f t="shared" si="3"/>
        <v/>
      </c>
      <c r="K25" s="45"/>
      <c r="L25" s="46">
        <f t="shared" si="1"/>
        <v>0</v>
      </c>
      <c r="M25" s="47">
        <f t="shared" si="4"/>
        <v>0</v>
      </c>
      <c r="N25" s="48"/>
    </row>
    <row r="26" spans="1:14" ht="15.95" customHeight="1" outlineLevel="1" x14ac:dyDescent="0.15">
      <c r="A26" s="75" t="s">
        <v>724</v>
      </c>
      <c r="B26" s="39" t="s">
        <v>62</v>
      </c>
      <c r="C26" s="39" t="s">
        <v>688</v>
      </c>
      <c r="D26" s="42" t="s">
        <v>461</v>
      </c>
      <c r="E26" s="94" t="s">
        <v>297</v>
      </c>
      <c r="F26" s="43">
        <v>39</v>
      </c>
      <c r="G26" s="44" t="s">
        <v>77</v>
      </c>
      <c r="H26" s="45">
        <v>11928.3</v>
      </c>
      <c r="I26" s="7">
        <v>51</v>
      </c>
      <c r="J26" s="40">
        <f t="shared" si="3"/>
        <v>233.88823529411764</v>
      </c>
      <c r="K26" s="45"/>
      <c r="L26" s="46">
        <f t="shared" si="1"/>
        <v>2.8037852339388601E-3</v>
      </c>
      <c r="M26" s="47">
        <f t="shared" si="4"/>
        <v>305.85384615384612</v>
      </c>
      <c r="N26" s="48"/>
    </row>
    <row r="27" spans="1:14" ht="15.95" customHeight="1" outlineLevel="1" x14ac:dyDescent="0.15">
      <c r="A27" s="75" t="s">
        <v>724</v>
      </c>
      <c r="B27" s="39" t="s">
        <v>62</v>
      </c>
      <c r="C27" s="39" t="s">
        <v>284</v>
      </c>
      <c r="D27" s="42" t="s">
        <v>462</v>
      </c>
      <c r="E27" s="94" t="s">
        <v>298</v>
      </c>
      <c r="F27" s="43">
        <v>38</v>
      </c>
      <c r="G27" s="44" t="s">
        <v>77</v>
      </c>
      <c r="H27" s="45">
        <v>10219.9</v>
      </c>
      <c r="I27" s="7">
        <v>294</v>
      </c>
      <c r="J27" s="40">
        <f t="shared" si="3"/>
        <v>34.76156462585034</v>
      </c>
      <c r="K27" s="45"/>
      <c r="L27" s="46">
        <f t="shared" si="1"/>
        <v>2.4022203258076804E-3</v>
      </c>
      <c r="M27" s="47">
        <f t="shared" si="4"/>
        <v>268.94473684210527</v>
      </c>
      <c r="N27" s="48"/>
    </row>
    <row r="28" spans="1:14" ht="15.95" customHeight="1" outlineLevel="1" x14ac:dyDescent="0.15">
      <c r="A28" s="75" t="s">
        <v>724</v>
      </c>
      <c r="B28" s="39" t="s">
        <v>62</v>
      </c>
      <c r="C28" s="39" t="s">
        <v>690</v>
      </c>
      <c r="D28" s="42" t="s">
        <v>463</v>
      </c>
      <c r="E28" s="94" t="s">
        <v>299</v>
      </c>
      <c r="F28" s="43">
        <v>34</v>
      </c>
      <c r="G28" s="44" t="s">
        <v>77</v>
      </c>
      <c r="H28" s="45">
        <v>4339.8999999999996</v>
      </c>
      <c r="I28" s="7">
        <v>175</v>
      </c>
      <c r="J28" s="40">
        <f t="shared" si="3"/>
        <v>24.799428571428571</v>
      </c>
      <c r="K28" s="45"/>
      <c r="L28" s="46">
        <f t="shared" si="1"/>
        <v>1.0201074366650116E-3</v>
      </c>
      <c r="M28" s="47">
        <f t="shared" si="4"/>
        <v>127.64411764705881</v>
      </c>
      <c r="N28" s="48"/>
    </row>
    <row r="29" spans="1:14" ht="15.95" customHeight="1" outlineLevel="1" x14ac:dyDescent="0.15">
      <c r="A29" s="75" t="s">
        <v>724</v>
      </c>
      <c r="B29" s="39" t="s">
        <v>62</v>
      </c>
      <c r="C29" s="39" t="s">
        <v>729</v>
      </c>
      <c r="D29" s="42" t="s">
        <v>730</v>
      </c>
      <c r="E29" s="94" t="s">
        <v>972</v>
      </c>
      <c r="F29" s="43">
        <v>680</v>
      </c>
      <c r="G29" s="44" t="s">
        <v>728</v>
      </c>
      <c r="H29" s="45">
        <v>18523</v>
      </c>
      <c r="I29" s="7">
        <v>16</v>
      </c>
      <c r="J29" s="40">
        <f t="shared" si="3"/>
        <v>1157.6875</v>
      </c>
      <c r="K29" s="45"/>
      <c r="L29" s="46">
        <f t="shared" si="1"/>
        <v>4.3538906540118464E-3</v>
      </c>
      <c r="M29" s="47">
        <f t="shared" si="4"/>
        <v>27.23970588235294</v>
      </c>
      <c r="N29" s="48"/>
    </row>
    <row r="30" spans="1:14" ht="15.95" customHeight="1" outlineLevel="1" x14ac:dyDescent="0.15">
      <c r="A30" s="75" t="s">
        <v>724</v>
      </c>
      <c r="B30" s="39" t="s">
        <v>62</v>
      </c>
      <c r="C30" s="39" t="s">
        <v>715</v>
      </c>
      <c r="D30" s="42" t="s">
        <v>464</v>
      </c>
      <c r="E30" s="94" t="s">
        <v>300</v>
      </c>
      <c r="F30" s="43">
        <v>87</v>
      </c>
      <c r="G30" s="44" t="s">
        <v>77</v>
      </c>
      <c r="H30" s="45">
        <v>5875.7</v>
      </c>
      <c r="I30" s="7">
        <v>74</v>
      </c>
      <c r="J30" s="40">
        <f t="shared" si="3"/>
        <v>79.401351351351352</v>
      </c>
      <c r="K30" s="45"/>
      <c r="L30" s="46">
        <f t="shared" si="1"/>
        <v>1.3811021603291802E-3</v>
      </c>
      <c r="M30" s="47">
        <f t="shared" si="4"/>
        <v>67.536781609195401</v>
      </c>
      <c r="N30" s="48"/>
    </row>
    <row r="31" spans="1:14" ht="15.95" customHeight="1" outlineLevel="1" x14ac:dyDescent="0.15">
      <c r="A31" s="75" t="s">
        <v>724</v>
      </c>
      <c r="B31" s="39" t="s">
        <v>62</v>
      </c>
      <c r="C31" s="39" t="s">
        <v>731</v>
      </c>
      <c r="D31" s="42" t="s">
        <v>732</v>
      </c>
      <c r="E31" s="94" t="s">
        <v>733</v>
      </c>
      <c r="F31" s="43">
        <v>90</v>
      </c>
      <c r="G31" s="44" t="s">
        <v>77</v>
      </c>
      <c r="H31" s="45">
        <v>15684</v>
      </c>
      <c r="I31" s="7">
        <v>139</v>
      </c>
      <c r="J31" s="40">
        <f t="shared" si="3"/>
        <v>112.83453237410072</v>
      </c>
      <c r="K31" s="45"/>
      <c r="L31" s="46">
        <f t="shared" si="1"/>
        <v>3.6865745838968737E-3</v>
      </c>
      <c r="M31" s="47">
        <f t="shared" si="4"/>
        <v>174.26666666666668</v>
      </c>
      <c r="N31" s="48"/>
    </row>
    <row r="32" spans="1:14" ht="15.95" customHeight="1" outlineLevel="1" x14ac:dyDescent="0.15">
      <c r="A32" s="75" t="s">
        <v>724</v>
      </c>
      <c r="B32" s="39" t="s">
        <v>62</v>
      </c>
      <c r="C32" s="39" t="s">
        <v>673</v>
      </c>
      <c r="D32" s="42" t="s">
        <v>465</v>
      </c>
      <c r="E32" s="94" t="s">
        <v>301</v>
      </c>
      <c r="F32" s="43">
        <v>135</v>
      </c>
      <c r="G32" s="44" t="s">
        <v>77</v>
      </c>
      <c r="H32" s="45">
        <v>31546</v>
      </c>
      <c r="I32" s="7">
        <v>244</v>
      </c>
      <c r="J32" s="40">
        <f t="shared" si="3"/>
        <v>129.28688524590163</v>
      </c>
      <c r="K32" s="45"/>
      <c r="L32" s="46">
        <f t="shared" si="1"/>
        <v>7.4149886396079308E-3</v>
      </c>
      <c r="M32" s="47">
        <f t="shared" si="4"/>
        <v>233.67407407407407</v>
      </c>
      <c r="N32" s="48"/>
    </row>
    <row r="33" spans="1:14" ht="15.95" customHeight="1" outlineLevel="1" x14ac:dyDescent="0.15">
      <c r="A33" s="75" t="s">
        <v>724</v>
      </c>
      <c r="B33" s="39" t="s">
        <v>62</v>
      </c>
      <c r="C33" s="39" t="s">
        <v>734</v>
      </c>
      <c r="D33" s="42" t="s">
        <v>466</v>
      </c>
      <c r="E33" s="94" t="s">
        <v>302</v>
      </c>
      <c r="F33" s="43">
        <v>236</v>
      </c>
      <c r="G33" s="44" t="s">
        <v>77</v>
      </c>
      <c r="H33" s="45">
        <v>55730</v>
      </c>
      <c r="I33" s="7">
        <v>388</v>
      </c>
      <c r="J33" s="40">
        <f t="shared" si="3"/>
        <v>143.63402061855669</v>
      </c>
      <c r="K33" s="45"/>
      <c r="L33" s="46">
        <f t="shared" si="1"/>
        <v>1.3099515529238255E-2</v>
      </c>
      <c r="M33" s="47">
        <f t="shared" si="4"/>
        <v>236.14406779661016</v>
      </c>
      <c r="N33" s="48"/>
    </row>
    <row r="34" spans="1:14" ht="15.95" customHeight="1" outlineLevel="1" x14ac:dyDescent="0.15">
      <c r="A34" s="75" t="s">
        <v>724</v>
      </c>
      <c r="B34" s="39" t="s">
        <v>62</v>
      </c>
      <c r="C34" s="39" t="s">
        <v>735</v>
      </c>
      <c r="D34" s="42" t="s">
        <v>467</v>
      </c>
      <c r="E34" s="94" t="s">
        <v>973</v>
      </c>
      <c r="F34" s="43">
        <v>105</v>
      </c>
      <c r="G34" s="44" t="s">
        <v>77</v>
      </c>
      <c r="H34" s="45">
        <v>15542</v>
      </c>
      <c r="I34" s="7">
        <v>260</v>
      </c>
      <c r="J34" s="40">
        <f t="shared" si="3"/>
        <v>59.776923076923076</v>
      </c>
      <c r="K34" s="45"/>
      <c r="L34" s="46">
        <f t="shared" si="1"/>
        <v>3.6531970277305032E-3</v>
      </c>
      <c r="M34" s="47">
        <f t="shared" si="4"/>
        <v>148.01904761904763</v>
      </c>
      <c r="N34" s="48"/>
    </row>
    <row r="35" spans="1:14" ht="15.95" customHeight="1" outlineLevel="1" x14ac:dyDescent="0.15">
      <c r="A35" s="75" t="s">
        <v>724</v>
      </c>
      <c r="B35" s="39" t="s">
        <v>62</v>
      </c>
      <c r="C35" s="39" t="s">
        <v>736</v>
      </c>
      <c r="D35" s="42" t="s">
        <v>737</v>
      </c>
      <c r="E35" s="94" t="s">
        <v>971</v>
      </c>
      <c r="F35" s="43">
        <v>64</v>
      </c>
      <c r="G35" s="44" t="s">
        <v>728</v>
      </c>
      <c r="H35" s="45">
        <v>0</v>
      </c>
      <c r="I35" s="7">
        <v>0</v>
      </c>
      <c r="J35" s="40" t="str">
        <f t="shared" si="3"/>
        <v/>
      </c>
      <c r="K35" s="45"/>
      <c r="L35" s="46">
        <f t="shared" si="1"/>
        <v>0</v>
      </c>
      <c r="M35" s="47">
        <f t="shared" si="4"/>
        <v>0</v>
      </c>
      <c r="N35" s="48"/>
    </row>
    <row r="36" spans="1:14" ht="15.95" customHeight="1" outlineLevel="1" x14ac:dyDescent="0.15">
      <c r="A36" s="75" t="s">
        <v>724</v>
      </c>
      <c r="B36" s="39" t="s">
        <v>62</v>
      </c>
      <c r="C36" s="39" t="s">
        <v>285</v>
      </c>
      <c r="D36" s="42" t="s">
        <v>468</v>
      </c>
      <c r="E36" s="94" t="s">
        <v>303</v>
      </c>
      <c r="F36" s="43">
        <v>18</v>
      </c>
      <c r="G36" s="44" t="s">
        <v>77</v>
      </c>
      <c r="H36" s="45">
        <v>4639</v>
      </c>
      <c r="I36" s="7">
        <v>207</v>
      </c>
      <c r="J36" s="40">
        <f t="shared" si="3"/>
        <v>22.410628019323671</v>
      </c>
      <c r="K36" s="45"/>
      <c r="L36" s="46">
        <f t="shared" si="1"/>
        <v>1.0904118525055851E-3</v>
      </c>
      <c r="M36" s="47">
        <f t="shared" si="4"/>
        <v>257.72222222222223</v>
      </c>
      <c r="N36" s="48"/>
    </row>
    <row r="37" spans="1:14" ht="15.95" customHeight="1" outlineLevel="1" x14ac:dyDescent="0.15">
      <c r="A37" s="75" t="s">
        <v>724</v>
      </c>
      <c r="B37" s="39" t="s">
        <v>62</v>
      </c>
      <c r="C37" s="39" t="s">
        <v>286</v>
      </c>
      <c r="D37" s="42" t="s">
        <v>469</v>
      </c>
      <c r="E37" s="94" t="s">
        <v>304</v>
      </c>
      <c r="F37" s="43">
        <v>47</v>
      </c>
      <c r="G37" s="44" t="s">
        <v>77</v>
      </c>
      <c r="H37" s="45">
        <v>25725</v>
      </c>
      <c r="I37" s="7">
        <v>970</v>
      </c>
      <c r="J37" s="40">
        <f t="shared" si="3"/>
        <v>26.520618556701031</v>
      </c>
      <c r="K37" s="45"/>
      <c r="L37" s="46">
        <f t="shared" si="1"/>
        <v>6.0467438899991762E-3</v>
      </c>
      <c r="M37" s="47">
        <f t="shared" si="4"/>
        <v>547.34042553191489</v>
      </c>
      <c r="N37" s="48"/>
    </row>
    <row r="38" spans="1:14" ht="15.95" customHeight="1" outlineLevel="1" x14ac:dyDescent="0.15">
      <c r="A38" s="75" t="s">
        <v>724</v>
      </c>
      <c r="B38" s="39" t="s">
        <v>62</v>
      </c>
      <c r="C38" s="39" t="s">
        <v>287</v>
      </c>
      <c r="D38" s="42" t="s">
        <v>470</v>
      </c>
      <c r="E38" s="94" t="s">
        <v>738</v>
      </c>
      <c r="F38" s="43">
        <v>17.8</v>
      </c>
      <c r="G38" s="44" t="s">
        <v>77</v>
      </c>
      <c r="H38" s="45">
        <v>1235</v>
      </c>
      <c r="I38" s="7">
        <v>124</v>
      </c>
      <c r="J38" s="40">
        <f t="shared" si="3"/>
        <v>9.9596774193548381</v>
      </c>
      <c r="K38" s="45"/>
      <c r="L38" s="46">
        <f t="shared" si="1"/>
        <v>2.9029071736244832E-4</v>
      </c>
      <c r="M38" s="47">
        <f t="shared" si="4"/>
        <v>69.382022471910105</v>
      </c>
      <c r="N38" s="48"/>
    </row>
    <row r="39" spans="1:14" ht="15.95" customHeight="1" outlineLevel="1" x14ac:dyDescent="0.15">
      <c r="A39" s="75" t="s">
        <v>724</v>
      </c>
      <c r="B39" s="39" t="s">
        <v>62</v>
      </c>
      <c r="C39" s="39" t="s">
        <v>288</v>
      </c>
      <c r="D39" s="42" t="s">
        <v>471</v>
      </c>
      <c r="E39" s="94" t="s">
        <v>739</v>
      </c>
      <c r="F39" s="43">
        <v>22.1</v>
      </c>
      <c r="G39" s="44" t="s">
        <v>77</v>
      </c>
      <c r="H39" s="45">
        <v>2816</v>
      </c>
      <c r="I39" s="7">
        <v>77</v>
      </c>
      <c r="J39" s="40">
        <f t="shared" si="3"/>
        <v>36.571428571428569</v>
      </c>
      <c r="K39" s="45"/>
      <c r="L39" s="46">
        <f t="shared" si="1"/>
        <v>6.6190984622886999E-4</v>
      </c>
      <c r="M39" s="47">
        <f t="shared" si="4"/>
        <v>127.420814479638</v>
      </c>
      <c r="N39" s="48"/>
    </row>
    <row r="40" spans="1:14" ht="15.95" customHeight="1" outlineLevel="1" x14ac:dyDescent="0.15">
      <c r="A40" s="75" t="s">
        <v>724</v>
      </c>
      <c r="B40" s="39" t="s">
        <v>62</v>
      </c>
      <c r="C40" s="39" t="s">
        <v>289</v>
      </c>
      <c r="D40" s="42" t="s">
        <v>472</v>
      </c>
      <c r="E40" s="94" t="s">
        <v>305</v>
      </c>
      <c r="F40" s="43">
        <v>28</v>
      </c>
      <c r="G40" s="44" t="s">
        <v>77</v>
      </c>
      <c r="H40" s="45">
        <v>3781</v>
      </c>
      <c r="I40" s="7">
        <v>133</v>
      </c>
      <c r="J40" s="40">
        <f t="shared" si="3"/>
        <v>28.428571428571427</v>
      </c>
      <c r="K40" s="45"/>
      <c r="L40" s="46">
        <f t="shared" si="1"/>
        <v>8.8873619623272635E-4</v>
      </c>
      <c r="M40" s="47">
        <f t="shared" si="4"/>
        <v>135.03571428571428</v>
      </c>
      <c r="N40" s="48"/>
    </row>
    <row r="41" spans="1:14" ht="15.95" customHeight="1" outlineLevel="1" x14ac:dyDescent="0.15">
      <c r="A41" s="75" t="s">
        <v>724</v>
      </c>
      <c r="B41" s="39" t="s">
        <v>62</v>
      </c>
      <c r="C41" s="39" t="s">
        <v>740</v>
      </c>
      <c r="D41" s="42" t="s">
        <v>741</v>
      </c>
      <c r="E41" s="94" t="s">
        <v>742</v>
      </c>
      <c r="F41" s="43">
        <v>30</v>
      </c>
      <c r="G41" s="44" t="s">
        <v>77</v>
      </c>
      <c r="H41" s="45">
        <v>8900.5</v>
      </c>
      <c r="I41" s="7">
        <v>408</v>
      </c>
      <c r="J41" s="40">
        <f t="shared" si="3"/>
        <v>21.814950980392158</v>
      </c>
      <c r="K41" s="45"/>
      <c r="L41" s="46">
        <f t="shared" si="1"/>
        <v>2.0920911173153613E-3</v>
      </c>
      <c r="M41" s="47">
        <f t="shared" si="4"/>
        <v>296.68333333333334</v>
      </c>
      <c r="N41" s="48"/>
    </row>
    <row r="42" spans="1:14" ht="15.95" customHeight="1" outlineLevel="1" x14ac:dyDescent="0.15">
      <c r="A42" s="75" t="s">
        <v>724</v>
      </c>
      <c r="B42" s="39" t="s">
        <v>62</v>
      </c>
      <c r="C42" s="39" t="s">
        <v>716</v>
      </c>
      <c r="D42" s="42" t="s">
        <v>473</v>
      </c>
      <c r="E42" s="94" t="s">
        <v>743</v>
      </c>
      <c r="F42" s="43">
        <v>26</v>
      </c>
      <c r="G42" s="44" t="s">
        <v>77</v>
      </c>
      <c r="H42" s="45">
        <v>2216</v>
      </c>
      <c r="I42" s="7">
        <v>116</v>
      </c>
      <c r="J42" s="40">
        <f t="shared" si="3"/>
        <v>19.103448275862068</v>
      </c>
      <c r="K42" s="45"/>
      <c r="L42" s="46">
        <f t="shared" si="1"/>
        <v>5.2087791876533236E-4</v>
      </c>
      <c r="M42" s="47">
        <f t="shared" si="4"/>
        <v>85.230769230769226</v>
      </c>
      <c r="N42" s="48"/>
    </row>
    <row r="43" spans="1:14" ht="15.95" customHeight="1" outlineLevel="1" x14ac:dyDescent="0.15">
      <c r="A43" s="75" t="s">
        <v>724</v>
      </c>
      <c r="B43" s="39" t="s">
        <v>62</v>
      </c>
      <c r="C43" s="39" t="s">
        <v>290</v>
      </c>
      <c r="D43" s="42" t="s">
        <v>474</v>
      </c>
      <c r="E43" s="94" t="s">
        <v>974</v>
      </c>
      <c r="F43" s="43">
        <v>19</v>
      </c>
      <c r="G43" s="44" t="s">
        <v>77</v>
      </c>
      <c r="H43" s="45">
        <v>6796</v>
      </c>
      <c r="I43" s="7">
        <v>269</v>
      </c>
      <c r="J43" s="40">
        <f t="shared" si="3"/>
        <v>25.263940520446095</v>
      </c>
      <c r="K43" s="45"/>
      <c r="L43" s="46">
        <f t="shared" si="1"/>
        <v>1.5974216317370031E-3</v>
      </c>
      <c r="M43" s="47">
        <f t="shared" si="4"/>
        <v>357.68421052631578</v>
      </c>
      <c r="N43" s="48"/>
    </row>
    <row r="44" spans="1:14" ht="15.95" customHeight="1" outlineLevel="1" x14ac:dyDescent="0.15">
      <c r="A44" s="75" t="s">
        <v>724</v>
      </c>
      <c r="B44" s="39" t="s">
        <v>62</v>
      </c>
      <c r="C44" s="39" t="s">
        <v>717</v>
      </c>
      <c r="D44" s="42" t="s">
        <v>475</v>
      </c>
      <c r="E44" s="94" t="s">
        <v>744</v>
      </c>
      <c r="F44" s="43">
        <v>21</v>
      </c>
      <c r="G44" s="44" t="s">
        <v>77</v>
      </c>
      <c r="H44" s="45">
        <v>12693</v>
      </c>
      <c r="I44" s="7">
        <v>410</v>
      </c>
      <c r="J44" s="40">
        <f t="shared" si="3"/>
        <v>30.958536585365852</v>
      </c>
      <c r="K44" s="45"/>
      <c r="L44" s="46">
        <f t="shared" si="1"/>
        <v>2.9835304254911387E-3</v>
      </c>
      <c r="M44" s="47">
        <f t="shared" si="4"/>
        <v>604.42857142857144</v>
      </c>
      <c r="N44" s="48"/>
    </row>
    <row r="45" spans="1:14" ht="15.95" customHeight="1" outlineLevel="1" x14ac:dyDescent="0.15">
      <c r="A45" s="75" t="s">
        <v>724</v>
      </c>
      <c r="B45" s="39" t="s">
        <v>62</v>
      </c>
      <c r="C45" s="39" t="s">
        <v>674</v>
      </c>
      <c r="D45" s="42" t="s">
        <v>476</v>
      </c>
      <c r="E45" s="94" t="s">
        <v>306</v>
      </c>
      <c r="F45" s="43">
        <v>20.8</v>
      </c>
      <c r="G45" s="44" t="s">
        <v>77</v>
      </c>
      <c r="H45" s="45">
        <v>13682</v>
      </c>
      <c r="I45" s="7">
        <v>738</v>
      </c>
      <c r="J45" s="40">
        <f t="shared" si="3"/>
        <v>18.539295392953928</v>
      </c>
      <c r="K45" s="45"/>
      <c r="L45" s="46">
        <f t="shared" si="1"/>
        <v>3.2159980525935366E-3</v>
      </c>
      <c r="M45" s="47">
        <f t="shared" si="4"/>
        <v>657.78846153846155</v>
      </c>
      <c r="N45" s="48"/>
    </row>
    <row r="46" spans="1:14" ht="15.95" customHeight="1" outlineLevel="1" x14ac:dyDescent="0.15">
      <c r="A46" s="75" t="s">
        <v>724</v>
      </c>
      <c r="B46" s="39" t="s">
        <v>62</v>
      </c>
      <c r="C46" s="39" t="s">
        <v>675</v>
      </c>
      <c r="D46" s="42" t="s">
        <v>477</v>
      </c>
      <c r="E46" s="94" t="s">
        <v>307</v>
      </c>
      <c r="F46" s="43">
        <v>21.4</v>
      </c>
      <c r="G46" s="44" t="s">
        <v>77</v>
      </c>
      <c r="H46" s="45">
        <v>5210</v>
      </c>
      <c r="I46" s="7">
        <v>218</v>
      </c>
      <c r="J46" s="40">
        <f t="shared" si="3"/>
        <v>23.899082568807341</v>
      </c>
      <c r="K46" s="45"/>
      <c r="L46" s="46">
        <f t="shared" si="1"/>
        <v>1.2246272368083852E-3</v>
      </c>
      <c r="M46" s="47">
        <f t="shared" si="4"/>
        <v>243.45794392523365</v>
      </c>
      <c r="N46" s="48"/>
    </row>
    <row r="47" spans="1:14" ht="15.95" customHeight="1" outlineLevel="1" x14ac:dyDescent="0.15">
      <c r="A47" s="75" t="s">
        <v>724</v>
      </c>
      <c r="B47" s="39" t="s">
        <v>62</v>
      </c>
      <c r="C47" s="39" t="s">
        <v>676</v>
      </c>
      <c r="D47" s="42" t="s">
        <v>478</v>
      </c>
      <c r="E47" s="94" t="s">
        <v>975</v>
      </c>
      <c r="F47" s="43">
        <v>22.1</v>
      </c>
      <c r="G47" s="44" t="s">
        <v>77</v>
      </c>
      <c r="H47" s="45">
        <v>11604</v>
      </c>
      <c r="I47" s="7">
        <v>405</v>
      </c>
      <c r="J47" s="40">
        <f t="shared" si="3"/>
        <v>28.651851851851852</v>
      </c>
      <c r="K47" s="45"/>
      <c r="L47" s="46">
        <f t="shared" si="1"/>
        <v>2.7275574771448178E-3</v>
      </c>
      <c r="M47" s="47">
        <f t="shared" si="4"/>
        <v>525.0678733031674</v>
      </c>
      <c r="N47" s="48"/>
    </row>
    <row r="48" spans="1:14" ht="15.95" customHeight="1" outlineLevel="1" x14ac:dyDescent="0.15">
      <c r="A48" s="75" t="s">
        <v>724</v>
      </c>
      <c r="B48" s="39" t="s">
        <v>62</v>
      </c>
      <c r="C48" s="39" t="s">
        <v>677</v>
      </c>
      <c r="D48" s="42" t="s">
        <v>479</v>
      </c>
      <c r="E48" s="94" t="s">
        <v>976</v>
      </c>
      <c r="F48" s="43">
        <v>21</v>
      </c>
      <c r="G48" s="44" t="s">
        <v>77</v>
      </c>
      <c r="H48" s="45">
        <v>13153.4</v>
      </c>
      <c r="I48" s="7">
        <v>531</v>
      </c>
      <c r="J48" s="40">
        <f t="shared" si="3"/>
        <v>24.770998116760829</v>
      </c>
      <c r="K48" s="45"/>
      <c r="L48" s="46">
        <f t="shared" si="1"/>
        <v>3.0917489244981599E-3</v>
      </c>
      <c r="M48" s="47">
        <f t="shared" si="4"/>
        <v>626.35238095238094</v>
      </c>
      <c r="N48" s="48"/>
    </row>
    <row r="49" spans="1:14" ht="15.95" customHeight="1" outlineLevel="1" x14ac:dyDescent="0.15">
      <c r="A49" s="75" t="s">
        <v>724</v>
      </c>
      <c r="B49" s="39" t="s">
        <v>62</v>
      </c>
      <c r="C49" s="39" t="s">
        <v>678</v>
      </c>
      <c r="D49" s="42" t="s">
        <v>480</v>
      </c>
      <c r="E49" s="94" t="s">
        <v>308</v>
      </c>
      <c r="F49" s="43">
        <v>20.8</v>
      </c>
      <c r="G49" s="44" t="s">
        <v>77</v>
      </c>
      <c r="H49" s="45">
        <v>5612</v>
      </c>
      <c r="I49" s="7">
        <v>271</v>
      </c>
      <c r="J49" s="40">
        <f t="shared" si="3"/>
        <v>20.70848708487085</v>
      </c>
      <c r="K49" s="45"/>
      <c r="L49" s="46">
        <f t="shared" si="1"/>
        <v>1.3191186282089553E-3</v>
      </c>
      <c r="M49" s="47">
        <f t="shared" si="4"/>
        <v>269.80769230769232</v>
      </c>
      <c r="N49" s="48"/>
    </row>
    <row r="50" spans="1:14" ht="15.95" customHeight="1" outlineLevel="1" x14ac:dyDescent="0.15">
      <c r="A50" s="75" t="s">
        <v>724</v>
      </c>
      <c r="B50" s="39" t="s">
        <v>62</v>
      </c>
      <c r="C50" s="39" t="s">
        <v>679</v>
      </c>
      <c r="D50" s="42" t="s">
        <v>481</v>
      </c>
      <c r="E50" s="94" t="s">
        <v>309</v>
      </c>
      <c r="F50" s="43">
        <v>22.7</v>
      </c>
      <c r="G50" s="44" t="s">
        <v>77</v>
      </c>
      <c r="H50" s="45">
        <v>10858</v>
      </c>
      <c r="I50" s="7">
        <v>1340</v>
      </c>
      <c r="J50" s="40">
        <f t="shared" si="3"/>
        <v>8.102985074626865</v>
      </c>
      <c r="K50" s="45"/>
      <c r="L50" s="46">
        <f t="shared" si="1"/>
        <v>2.5522077806651527E-3</v>
      </c>
      <c r="M50" s="47">
        <f t="shared" si="4"/>
        <v>478.32599118942733</v>
      </c>
      <c r="N50" s="48"/>
    </row>
    <row r="51" spans="1:14" ht="15.95" customHeight="1" outlineLevel="1" x14ac:dyDescent="0.15">
      <c r="A51" s="75" t="s">
        <v>724</v>
      </c>
      <c r="B51" s="39" t="s">
        <v>62</v>
      </c>
      <c r="C51" s="39" t="s">
        <v>680</v>
      </c>
      <c r="D51" s="42" t="s">
        <v>482</v>
      </c>
      <c r="E51" s="94" t="s">
        <v>310</v>
      </c>
      <c r="F51" s="43">
        <v>26</v>
      </c>
      <c r="G51" s="44" t="s">
        <v>77</v>
      </c>
      <c r="H51" s="45">
        <v>12198</v>
      </c>
      <c r="I51" s="7">
        <v>603</v>
      </c>
      <c r="J51" s="40">
        <f t="shared" si="3"/>
        <v>20.228855721393035</v>
      </c>
      <c r="K51" s="45"/>
      <c r="L51" s="46">
        <f t="shared" si="1"/>
        <v>2.8671790853337202E-3</v>
      </c>
      <c r="M51" s="47">
        <f t="shared" si="4"/>
        <v>469.15384615384613</v>
      </c>
      <c r="N51" s="48"/>
    </row>
    <row r="52" spans="1:14" ht="15.95" customHeight="1" outlineLevel="1" x14ac:dyDescent="0.15">
      <c r="A52" s="75" t="s">
        <v>724</v>
      </c>
      <c r="B52" s="39" t="s">
        <v>62</v>
      </c>
      <c r="C52" s="39" t="s">
        <v>681</v>
      </c>
      <c r="D52" s="42" t="s">
        <v>483</v>
      </c>
      <c r="E52" s="94" t="s">
        <v>311</v>
      </c>
      <c r="F52" s="43">
        <v>38</v>
      </c>
      <c r="G52" s="44" t="s">
        <v>77</v>
      </c>
      <c r="H52" s="45">
        <v>2764</v>
      </c>
      <c r="I52" s="7">
        <v>62</v>
      </c>
      <c r="J52" s="40">
        <f t="shared" si="3"/>
        <v>44.58064516129032</v>
      </c>
      <c r="K52" s="45"/>
      <c r="L52" s="46">
        <f t="shared" si="1"/>
        <v>6.496870791820301E-4</v>
      </c>
      <c r="M52" s="47">
        <f t="shared" si="4"/>
        <v>72.736842105263165</v>
      </c>
      <c r="N52" s="48"/>
    </row>
    <row r="53" spans="1:14" ht="15.95" customHeight="1" outlineLevel="1" x14ac:dyDescent="0.15">
      <c r="A53" s="75" t="s">
        <v>724</v>
      </c>
      <c r="B53" s="39" t="s">
        <v>62</v>
      </c>
      <c r="C53" s="39" t="s">
        <v>682</v>
      </c>
      <c r="D53" s="42" t="s">
        <v>484</v>
      </c>
      <c r="E53" s="94" t="s">
        <v>312</v>
      </c>
      <c r="F53" s="43">
        <v>22.7</v>
      </c>
      <c r="G53" s="44" t="s">
        <v>77</v>
      </c>
      <c r="H53" s="45">
        <v>4138.8999999999996</v>
      </c>
      <c r="I53" s="7">
        <v>51</v>
      </c>
      <c r="J53" s="40">
        <f t="shared" si="3"/>
        <v>81.154901960784301</v>
      </c>
      <c r="K53" s="45"/>
      <c r="L53" s="46">
        <f t="shared" si="1"/>
        <v>9.7286174096472653E-4</v>
      </c>
      <c r="M53" s="47">
        <f t="shared" si="4"/>
        <v>182.33039647577093</v>
      </c>
      <c r="N53" s="48"/>
    </row>
    <row r="54" spans="1:14" ht="15.95" customHeight="1" outlineLevel="1" x14ac:dyDescent="0.15">
      <c r="A54" s="75" t="s">
        <v>724</v>
      </c>
      <c r="B54" s="39" t="s">
        <v>62</v>
      </c>
      <c r="C54" s="39" t="s">
        <v>683</v>
      </c>
      <c r="D54" s="42" t="s">
        <v>485</v>
      </c>
      <c r="E54" s="94" t="s">
        <v>313</v>
      </c>
      <c r="F54" s="43">
        <v>21</v>
      </c>
      <c r="G54" s="44" t="s">
        <v>77</v>
      </c>
      <c r="H54" s="45">
        <v>4396</v>
      </c>
      <c r="I54" s="7">
        <v>5</v>
      </c>
      <c r="J54" s="40">
        <f t="shared" si="3"/>
        <v>879.2</v>
      </c>
      <c r="K54" s="45"/>
      <c r="L54" s="46">
        <f t="shared" si="1"/>
        <v>1.0332939218828524E-3</v>
      </c>
      <c r="M54" s="47">
        <f t="shared" si="4"/>
        <v>209.33333333333334</v>
      </c>
      <c r="N54" s="48"/>
    </row>
    <row r="55" spans="1:14" ht="15.95" customHeight="1" outlineLevel="1" x14ac:dyDescent="0.15">
      <c r="A55" s="75" t="s">
        <v>724</v>
      </c>
      <c r="B55" s="39" t="s">
        <v>62</v>
      </c>
      <c r="C55" s="39" t="s">
        <v>745</v>
      </c>
      <c r="D55" s="42" t="s">
        <v>486</v>
      </c>
      <c r="E55" s="94" t="s">
        <v>977</v>
      </c>
      <c r="F55" s="43">
        <v>32</v>
      </c>
      <c r="G55" s="44" t="s">
        <v>77</v>
      </c>
      <c r="H55" s="45">
        <v>0</v>
      </c>
      <c r="I55" s="7">
        <v>0</v>
      </c>
      <c r="J55" s="40" t="str">
        <f t="shared" si="3"/>
        <v/>
      </c>
      <c r="K55" s="45"/>
      <c r="L55" s="46">
        <f t="shared" si="1"/>
        <v>0</v>
      </c>
      <c r="M55" s="47">
        <f t="shared" si="4"/>
        <v>0</v>
      </c>
      <c r="N55" s="48"/>
    </row>
    <row r="56" spans="1:14" ht="15.95" customHeight="1" x14ac:dyDescent="0.15">
      <c r="A56" s="77"/>
      <c r="B56" s="78"/>
      <c r="C56" s="78"/>
      <c r="D56" s="80" t="s">
        <v>433</v>
      </c>
      <c r="E56" s="79"/>
      <c r="F56" s="6">
        <f>SUM(F4:F55)</f>
        <v>5140.24</v>
      </c>
      <c r="G56" s="9"/>
      <c r="H56" s="10">
        <f>SUM(H4:H55)</f>
        <v>676192.93</v>
      </c>
      <c r="I56" s="11">
        <f>SUM(I4:I55)</f>
        <v>12202</v>
      </c>
      <c r="J56" s="12">
        <f t="shared" si="3"/>
        <v>55.416565317161123</v>
      </c>
      <c r="K56" s="9"/>
      <c r="L56" s="13">
        <f t="shared" si="1"/>
        <v>0.15894132042519499</v>
      </c>
      <c r="M56" s="14">
        <f t="shared" si="4"/>
        <v>131.54890238588084</v>
      </c>
      <c r="N56" s="48"/>
    </row>
    <row r="57" spans="1:14" ht="15.95" customHeight="1" outlineLevel="1" x14ac:dyDescent="0.15">
      <c r="A57" s="73" t="s">
        <v>279</v>
      </c>
      <c r="B57" s="39" t="s">
        <v>660</v>
      </c>
      <c r="C57" s="39" t="s">
        <v>63</v>
      </c>
      <c r="D57" s="42" t="s">
        <v>487</v>
      </c>
      <c r="E57" s="41" t="s">
        <v>64</v>
      </c>
      <c r="F57" s="43">
        <v>74.3</v>
      </c>
      <c r="G57" s="44" t="s">
        <v>78</v>
      </c>
      <c r="H57" s="45">
        <v>16055</v>
      </c>
      <c r="I57" s="7">
        <v>4</v>
      </c>
      <c r="J57" s="40">
        <f t="shared" si="3"/>
        <v>4013.75</v>
      </c>
      <c r="K57" s="45"/>
      <c r="L57" s="46">
        <f t="shared" si="1"/>
        <v>3.7737793257118278E-3</v>
      </c>
      <c r="M57" s="47">
        <f t="shared" si="4"/>
        <v>216.08344549125169</v>
      </c>
      <c r="N57" s="48"/>
    </row>
    <row r="58" spans="1:14" ht="15.95" customHeight="1" outlineLevel="1" x14ac:dyDescent="0.15">
      <c r="A58" s="73" t="s">
        <v>279</v>
      </c>
      <c r="B58" s="39" t="s">
        <v>660</v>
      </c>
      <c r="C58" s="39" t="s">
        <v>155</v>
      </c>
      <c r="D58" s="42" t="s">
        <v>488</v>
      </c>
      <c r="E58" s="41" t="s">
        <v>161</v>
      </c>
      <c r="F58" s="43">
        <v>107</v>
      </c>
      <c r="G58" s="44" t="s">
        <v>77</v>
      </c>
      <c r="H58" s="45">
        <v>12472</v>
      </c>
      <c r="I58" s="7">
        <v>170</v>
      </c>
      <c r="J58" s="40">
        <f t="shared" si="3"/>
        <v>73.364705882352936</v>
      </c>
      <c r="K58" s="45"/>
      <c r="L58" s="46">
        <f t="shared" si="1"/>
        <v>2.9315836655420691E-3</v>
      </c>
      <c r="M58" s="47">
        <f t="shared" si="4"/>
        <v>116.5607476635514</v>
      </c>
      <c r="N58" s="48"/>
    </row>
    <row r="59" spans="1:14" ht="15.95" customHeight="1" outlineLevel="1" x14ac:dyDescent="0.15">
      <c r="A59" s="73" t="s">
        <v>279</v>
      </c>
      <c r="B59" s="39" t="s">
        <v>660</v>
      </c>
      <c r="C59" s="39" t="s">
        <v>156</v>
      </c>
      <c r="D59" s="42" t="s">
        <v>489</v>
      </c>
      <c r="E59" s="41" t="s">
        <v>162</v>
      </c>
      <c r="F59" s="43">
        <v>145</v>
      </c>
      <c r="G59" s="44" t="s">
        <v>73</v>
      </c>
      <c r="H59" s="45">
        <v>48243.85</v>
      </c>
      <c r="I59" s="7">
        <v>134</v>
      </c>
      <c r="J59" s="40">
        <f t="shared" si="3"/>
        <v>360.0287313432836</v>
      </c>
      <c r="K59" s="45"/>
      <c r="L59" s="46">
        <f t="shared" si="1"/>
        <v>1.1339871922936317E-2</v>
      </c>
      <c r="M59" s="47">
        <f t="shared" si="4"/>
        <v>332.71620689655174</v>
      </c>
      <c r="N59" s="48"/>
    </row>
    <row r="60" spans="1:14" ht="15.95" customHeight="1" outlineLevel="1" x14ac:dyDescent="0.15">
      <c r="A60" s="73" t="s">
        <v>279</v>
      </c>
      <c r="B60" s="39" t="s">
        <v>660</v>
      </c>
      <c r="C60" s="39" t="s">
        <v>157</v>
      </c>
      <c r="D60" s="42" t="s">
        <v>490</v>
      </c>
      <c r="E60" s="41" t="s">
        <v>163</v>
      </c>
      <c r="F60" s="43">
        <v>1579.4</v>
      </c>
      <c r="G60" s="44" t="s">
        <v>11</v>
      </c>
      <c r="H60" s="45">
        <v>0</v>
      </c>
      <c r="I60" s="7">
        <v>0</v>
      </c>
      <c r="J60" s="40" t="str">
        <f t="shared" si="3"/>
        <v/>
      </c>
      <c r="K60" s="45"/>
      <c r="L60" s="46">
        <f t="shared" si="1"/>
        <v>0</v>
      </c>
      <c r="M60" s="47">
        <f t="shared" si="4"/>
        <v>0</v>
      </c>
      <c r="N60" s="48"/>
    </row>
    <row r="61" spans="1:14" ht="15.95" customHeight="1" outlineLevel="1" x14ac:dyDescent="0.15">
      <c r="A61" s="73" t="s">
        <v>279</v>
      </c>
      <c r="B61" s="39" t="s">
        <v>660</v>
      </c>
      <c r="C61" s="39" t="s">
        <v>65</v>
      </c>
      <c r="D61" s="42" t="s">
        <v>491</v>
      </c>
      <c r="E61" s="93" t="s">
        <v>164</v>
      </c>
      <c r="F61" s="43">
        <v>336</v>
      </c>
      <c r="G61" s="44" t="s">
        <v>73</v>
      </c>
      <c r="H61" s="45">
        <v>27029</v>
      </c>
      <c r="I61" s="7">
        <v>46</v>
      </c>
      <c r="J61" s="40">
        <f t="shared" si="3"/>
        <v>587.58695652173913</v>
      </c>
      <c r="K61" s="45"/>
      <c r="L61" s="46">
        <f t="shared" si="1"/>
        <v>6.3532532790199318E-3</v>
      </c>
      <c r="M61" s="47">
        <f t="shared" si="4"/>
        <v>80.44345238095238</v>
      </c>
      <c r="N61" s="48"/>
    </row>
    <row r="62" spans="1:14" ht="15.95" customHeight="1" outlineLevel="1" x14ac:dyDescent="0.15">
      <c r="A62" s="73" t="s">
        <v>279</v>
      </c>
      <c r="B62" s="39" t="s">
        <v>660</v>
      </c>
      <c r="C62" s="39" t="s">
        <v>158</v>
      </c>
      <c r="D62" s="42" t="s">
        <v>492</v>
      </c>
      <c r="E62" s="41" t="s">
        <v>165</v>
      </c>
      <c r="F62" s="43">
        <v>297</v>
      </c>
      <c r="G62" s="44" t="s">
        <v>77</v>
      </c>
      <c r="H62" s="45">
        <v>16683</v>
      </c>
      <c r="I62" s="7">
        <v>230</v>
      </c>
      <c r="J62" s="40">
        <f t="shared" si="3"/>
        <v>72.53478260869565</v>
      </c>
      <c r="K62" s="45"/>
      <c r="L62" s="46">
        <f t="shared" si="1"/>
        <v>3.9213927431236643E-3</v>
      </c>
      <c r="M62" s="47">
        <f t="shared" si="4"/>
        <v>56.171717171717169</v>
      </c>
      <c r="N62" s="48"/>
    </row>
    <row r="63" spans="1:14" ht="15.95" customHeight="1" outlineLevel="1" x14ac:dyDescent="0.15">
      <c r="A63" s="73" t="s">
        <v>279</v>
      </c>
      <c r="B63" s="39" t="s">
        <v>660</v>
      </c>
      <c r="C63" s="39" t="s">
        <v>658</v>
      </c>
      <c r="D63" s="42" t="s">
        <v>663</v>
      </c>
      <c r="E63" s="41" t="s">
        <v>661</v>
      </c>
      <c r="F63" s="43">
        <v>87.56</v>
      </c>
      <c r="G63" s="44" t="s">
        <v>11</v>
      </c>
      <c r="H63" s="45">
        <v>7094</v>
      </c>
      <c r="I63" s="7">
        <v>4</v>
      </c>
      <c r="J63" s="40">
        <f t="shared" si="3"/>
        <v>1773.5</v>
      </c>
      <c r="K63" s="45"/>
      <c r="L63" s="46">
        <f t="shared" si="1"/>
        <v>1.6674674890438934E-3</v>
      </c>
      <c r="M63" s="47">
        <f t="shared" si="4"/>
        <v>81.018730013704882</v>
      </c>
      <c r="N63" s="48"/>
    </row>
    <row r="64" spans="1:14" ht="15.95" customHeight="1" outlineLevel="1" x14ac:dyDescent="0.15">
      <c r="A64" s="73" t="s">
        <v>279</v>
      </c>
      <c r="B64" s="39" t="s">
        <v>660</v>
      </c>
      <c r="C64" s="39" t="s">
        <v>159</v>
      </c>
      <c r="D64" s="42" t="s">
        <v>493</v>
      </c>
      <c r="E64" s="41" t="s">
        <v>166</v>
      </c>
      <c r="F64" s="43">
        <v>86.5</v>
      </c>
      <c r="G64" s="44" t="s">
        <v>11</v>
      </c>
      <c r="H64" s="45">
        <v>11620</v>
      </c>
      <c r="I64" s="7">
        <v>5</v>
      </c>
      <c r="J64" s="40">
        <f t="shared" si="3"/>
        <v>2324</v>
      </c>
      <c r="K64" s="45"/>
      <c r="L64" s="46">
        <f t="shared" si="1"/>
        <v>2.7313183285438457E-3</v>
      </c>
      <c r="M64" s="47">
        <f t="shared" si="4"/>
        <v>134.33526011560693</v>
      </c>
      <c r="N64" s="48"/>
    </row>
    <row r="65" spans="1:14" ht="15.95" customHeight="1" outlineLevel="1" x14ac:dyDescent="0.15">
      <c r="A65" s="73" t="s">
        <v>279</v>
      </c>
      <c r="B65" s="39" t="s">
        <v>660</v>
      </c>
      <c r="C65" s="39" t="s">
        <v>659</v>
      </c>
      <c r="D65" s="42" t="s">
        <v>664</v>
      </c>
      <c r="E65" s="32" t="s">
        <v>662</v>
      </c>
      <c r="F65" s="43">
        <v>88.23</v>
      </c>
      <c r="G65" s="44" t="s">
        <v>11</v>
      </c>
      <c r="H65" s="45">
        <v>4220</v>
      </c>
      <c r="I65" s="7">
        <v>3</v>
      </c>
      <c r="J65" s="40">
        <f t="shared" si="3"/>
        <v>1406.6666666666667</v>
      </c>
      <c r="K65" s="45"/>
      <c r="L65" s="46">
        <f t="shared" si="1"/>
        <v>9.9192455649354801E-4</v>
      </c>
      <c r="M65" s="47">
        <f t="shared" si="4"/>
        <v>47.829536438852998</v>
      </c>
      <c r="N65" s="48"/>
    </row>
    <row r="66" spans="1:14" ht="15.95" customHeight="1" outlineLevel="1" x14ac:dyDescent="0.15">
      <c r="A66" s="73" t="s">
        <v>279</v>
      </c>
      <c r="B66" s="39" t="s">
        <v>660</v>
      </c>
      <c r="C66" s="39" t="s">
        <v>160</v>
      </c>
      <c r="D66" s="42" t="s">
        <v>494</v>
      </c>
      <c r="E66" s="32" t="s">
        <v>96</v>
      </c>
      <c r="F66" s="43">
        <v>53.6</v>
      </c>
      <c r="G66" s="44" t="s">
        <v>74</v>
      </c>
      <c r="H66" s="45">
        <v>5000</v>
      </c>
      <c r="I66" s="7">
        <v>2</v>
      </c>
      <c r="J66" s="40">
        <f t="shared" si="3"/>
        <v>2500</v>
      </c>
      <c r="K66" s="45"/>
      <c r="L66" s="46">
        <f t="shared" si="1"/>
        <v>1.175266062196147E-3</v>
      </c>
      <c r="M66" s="47">
        <f t="shared" si="4"/>
        <v>93.28358208955224</v>
      </c>
      <c r="N66" s="48"/>
    </row>
    <row r="67" spans="1:14" ht="15.95" customHeight="1" outlineLevel="1" x14ac:dyDescent="0.15">
      <c r="A67" s="75" t="s">
        <v>724</v>
      </c>
      <c r="B67" s="39" t="s">
        <v>660</v>
      </c>
      <c r="C67" s="39" t="s">
        <v>746</v>
      </c>
      <c r="D67" s="42" t="s">
        <v>747</v>
      </c>
      <c r="E67" s="94" t="s">
        <v>978</v>
      </c>
      <c r="F67" s="43">
        <v>123.7</v>
      </c>
      <c r="G67" s="44" t="s">
        <v>728</v>
      </c>
      <c r="H67" s="45">
        <v>0</v>
      </c>
      <c r="I67" s="7">
        <v>0</v>
      </c>
      <c r="J67" s="40" t="str">
        <f t="shared" si="3"/>
        <v/>
      </c>
      <c r="K67" s="45"/>
      <c r="L67" s="46">
        <f t="shared" si="1"/>
        <v>0</v>
      </c>
      <c r="M67" s="47">
        <f t="shared" ref="M67:M68" si="8">IFERROR(H67/F67,"")</f>
        <v>0</v>
      </c>
      <c r="N67" s="48"/>
    </row>
    <row r="68" spans="1:14" ht="15.95" customHeight="1" outlineLevel="1" x14ac:dyDescent="0.15">
      <c r="A68" s="75" t="s">
        <v>724</v>
      </c>
      <c r="B68" s="39" t="s">
        <v>660</v>
      </c>
      <c r="C68" s="39" t="s">
        <v>1009</v>
      </c>
      <c r="D68" s="42" t="s">
        <v>1004</v>
      </c>
      <c r="E68" s="94" t="s">
        <v>1005</v>
      </c>
      <c r="F68" s="43">
        <v>171.7</v>
      </c>
      <c r="G68" s="44" t="s">
        <v>728</v>
      </c>
      <c r="H68" s="45">
        <v>0</v>
      </c>
      <c r="I68" s="7">
        <v>0</v>
      </c>
      <c r="J68" s="40" t="str">
        <f t="shared" si="3"/>
        <v/>
      </c>
      <c r="K68" s="45"/>
      <c r="L68" s="46">
        <f t="shared" ref="L68:L131" si="9">IFERROR(H68/$H$319,"")</f>
        <v>0</v>
      </c>
      <c r="M68" s="47">
        <f t="shared" si="8"/>
        <v>0</v>
      </c>
      <c r="N68" s="48"/>
    </row>
    <row r="69" spans="1:14" ht="15.95" customHeight="1" outlineLevel="1" x14ac:dyDescent="0.15">
      <c r="A69" s="75" t="s">
        <v>724</v>
      </c>
      <c r="B69" s="39" t="s">
        <v>660</v>
      </c>
      <c r="C69" s="39" t="s">
        <v>718</v>
      </c>
      <c r="D69" s="42" t="s">
        <v>719</v>
      </c>
      <c r="E69" s="94" t="s">
        <v>720</v>
      </c>
      <c r="F69" s="43">
        <v>146.30000000000001</v>
      </c>
      <c r="G69" s="44" t="s">
        <v>11</v>
      </c>
      <c r="H69" s="45">
        <v>14417</v>
      </c>
      <c r="I69" s="7">
        <v>6</v>
      </c>
      <c r="J69" s="40">
        <f t="shared" si="3"/>
        <v>2402.8333333333335</v>
      </c>
      <c r="K69" s="45"/>
      <c r="L69" s="46">
        <f t="shared" si="9"/>
        <v>3.3887621637363704E-3</v>
      </c>
      <c r="M69" s="47">
        <f t="shared" si="4"/>
        <v>98.544087491455912</v>
      </c>
      <c r="N69" s="48"/>
    </row>
    <row r="70" spans="1:14" ht="15.95" customHeight="1" outlineLevel="1" x14ac:dyDescent="0.15">
      <c r="A70" s="75" t="s">
        <v>724</v>
      </c>
      <c r="B70" s="39" t="s">
        <v>660</v>
      </c>
      <c r="C70" s="39" t="s">
        <v>748</v>
      </c>
      <c r="D70" s="42" t="s">
        <v>749</v>
      </c>
      <c r="E70" s="94" t="s">
        <v>750</v>
      </c>
      <c r="F70" s="43">
        <v>767.5</v>
      </c>
      <c r="G70" s="44" t="s">
        <v>73</v>
      </c>
      <c r="H70" s="45">
        <v>30368</v>
      </c>
      <c r="I70" s="7">
        <v>73</v>
      </c>
      <c r="J70" s="40">
        <f t="shared" si="3"/>
        <v>416</v>
      </c>
      <c r="K70" s="45"/>
      <c r="L70" s="46">
        <f t="shared" si="9"/>
        <v>7.1380959553545183E-3</v>
      </c>
      <c r="M70" s="47">
        <f t="shared" si="4"/>
        <v>39.56742671009772</v>
      </c>
      <c r="N70" s="48"/>
    </row>
    <row r="71" spans="1:14" ht="15.95" customHeight="1" outlineLevel="1" x14ac:dyDescent="0.15">
      <c r="A71" s="75" t="s">
        <v>724</v>
      </c>
      <c r="B71" s="39" t="s">
        <v>660</v>
      </c>
      <c r="C71" s="39" t="s">
        <v>751</v>
      </c>
      <c r="D71" s="42" t="s">
        <v>752</v>
      </c>
      <c r="E71" s="94" t="s">
        <v>979</v>
      </c>
      <c r="F71" s="43">
        <v>170.8</v>
      </c>
      <c r="G71" s="44" t="s">
        <v>728</v>
      </c>
      <c r="H71" s="45">
        <v>8834</v>
      </c>
      <c r="I71" s="7">
        <v>24</v>
      </c>
      <c r="J71" s="40">
        <f t="shared" si="3"/>
        <v>368.08333333333331</v>
      </c>
      <c r="K71" s="45"/>
      <c r="L71" s="46">
        <f t="shared" si="9"/>
        <v>2.0764600786881524E-3</v>
      </c>
      <c r="M71" s="47">
        <f t="shared" si="4"/>
        <v>51.721311475409834</v>
      </c>
      <c r="N71" s="48"/>
    </row>
    <row r="72" spans="1:14" ht="15.95" customHeight="1" outlineLevel="1" x14ac:dyDescent="0.15">
      <c r="A72" s="75" t="s">
        <v>724</v>
      </c>
      <c r="B72" s="39" t="s">
        <v>660</v>
      </c>
      <c r="C72" s="39" t="s">
        <v>753</v>
      </c>
      <c r="D72" s="42" t="s">
        <v>754</v>
      </c>
      <c r="E72" s="94" t="s">
        <v>755</v>
      </c>
      <c r="F72" s="43">
        <v>51</v>
      </c>
      <c r="G72" s="44" t="s">
        <v>74</v>
      </c>
      <c r="H72" s="45">
        <v>54580</v>
      </c>
      <c r="I72" s="7">
        <v>36</v>
      </c>
      <c r="J72" s="40">
        <f t="shared" ref="J72:J132" si="10">IFERROR(H72/I72,"")</f>
        <v>1516.1111111111111</v>
      </c>
      <c r="K72" s="45"/>
      <c r="L72" s="46">
        <f t="shared" si="9"/>
        <v>1.2829204334933141E-2</v>
      </c>
      <c r="M72" s="47">
        <f t="shared" ref="M72:M132" si="11">IFERROR(H72/F72,"")</f>
        <v>1070.1960784313726</v>
      </c>
      <c r="N72" s="48"/>
    </row>
    <row r="73" spans="1:14" ht="15.95" customHeight="1" outlineLevel="1" x14ac:dyDescent="0.15">
      <c r="A73" s="75" t="s">
        <v>724</v>
      </c>
      <c r="B73" s="39" t="s">
        <v>660</v>
      </c>
      <c r="C73" s="39" t="s">
        <v>756</v>
      </c>
      <c r="D73" s="42" t="s">
        <v>757</v>
      </c>
      <c r="E73" s="94" t="s">
        <v>758</v>
      </c>
      <c r="F73" s="43">
        <v>52.8</v>
      </c>
      <c r="G73" s="44" t="s">
        <v>73</v>
      </c>
      <c r="H73" s="45">
        <v>12420</v>
      </c>
      <c r="I73" s="7">
        <v>24</v>
      </c>
      <c r="J73" s="40">
        <f t="shared" si="10"/>
        <v>517.5</v>
      </c>
      <c r="K73" s="45"/>
      <c r="L73" s="46">
        <f t="shared" si="9"/>
        <v>2.9193608984952294E-3</v>
      </c>
      <c r="M73" s="47">
        <f t="shared" si="11"/>
        <v>235.22727272727275</v>
      </c>
      <c r="N73" s="48"/>
    </row>
    <row r="74" spans="1:14" ht="15.95" customHeight="1" outlineLevel="1" x14ac:dyDescent="0.15">
      <c r="A74" s="75" t="s">
        <v>724</v>
      </c>
      <c r="B74" s="39" t="s">
        <v>660</v>
      </c>
      <c r="C74" s="39" t="s">
        <v>759</v>
      </c>
      <c r="D74" s="42" t="s">
        <v>760</v>
      </c>
      <c r="E74" s="94" t="s">
        <v>761</v>
      </c>
      <c r="F74" s="43">
        <v>49.3</v>
      </c>
      <c r="G74" s="44" t="s">
        <v>78</v>
      </c>
      <c r="H74" s="45">
        <v>0</v>
      </c>
      <c r="I74" s="7">
        <v>0</v>
      </c>
      <c r="J74" s="40" t="str">
        <f t="shared" si="10"/>
        <v/>
      </c>
      <c r="K74" s="45"/>
      <c r="L74" s="46">
        <f t="shared" si="9"/>
        <v>0</v>
      </c>
      <c r="M74" s="47">
        <f t="shared" si="11"/>
        <v>0</v>
      </c>
      <c r="N74" s="48"/>
    </row>
    <row r="75" spans="1:14" ht="15.95" customHeight="1" outlineLevel="1" x14ac:dyDescent="0.15">
      <c r="A75" s="75" t="s">
        <v>724</v>
      </c>
      <c r="B75" s="39" t="s">
        <v>660</v>
      </c>
      <c r="C75" s="39" t="s">
        <v>762</v>
      </c>
      <c r="D75" s="42" t="s">
        <v>763</v>
      </c>
      <c r="E75" s="94" t="s">
        <v>764</v>
      </c>
      <c r="F75" s="43">
        <v>116.6</v>
      </c>
      <c r="G75" s="44" t="s">
        <v>11</v>
      </c>
      <c r="H75" s="45">
        <v>1316</v>
      </c>
      <c r="I75" s="7">
        <v>1</v>
      </c>
      <c r="J75" s="40">
        <f t="shared" si="10"/>
        <v>1316</v>
      </c>
      <c r="K75" s="45"/>
      <c r="L75" s="46">
        <f t="shared" si="9"/>
        <v>3.0933002757002587E-4</v>
      </c>
      <c r="M75" s="47">
        <f t="shared" si="11"/>
        <v>11.286449399656947</v>
      </c>
      <c r="N75" s="48"/>
    </row>
    <row r="76" spans="1:14" ht="15.95" customHeight="1" outlineLevel="1" x14ac:dyDescent="0.15">
      <c r="A76" s="75" t="s">
        <v>724</v>
      </c>
      <c r="B76" s="39" t="s">
        <v>660</v>
      </c>
      <c r="C76" s="39" t="s">
        <v>765</v>
      </c>
      <c r="D76" s="42" t="s">
        <v>766</v>
      </c>
      <c r="E76" s="94" t="s">
        <v>767</v>
      </c>
      <c r="F76" s="43">
        <v>120.1</v>
      </c>
      <c r="G76" s="44" t="s">
        <v>11</v>
      </c>
      <c r="H76" s="45">
        <v>3979.2</v>
      </c>
      <c r="I76" s="7">
        <v>2</v>
      </c>
      <c r="J76" s="40">
        <f t="shared" si="10"/>
        <v>1989.6</v>
      </c>
      <c r="K76" s="45"/>
      <c r="L76" s="46">
        <f t="shared" si="9"/>
        <v>9.3532374293818163E-4</v>
      </c>
      <c r="M76" s="47">
        <f t="shared" si="11"/>
        <v>33.132389675270609</v>
      </c>
      <c r="N76" s="48"/>
    </row>
    <row r="77" spans="1:14" ht="15.95" customHeight="1" outlineLevel="1" x14ac:dyDescent="0.15">
      <c r="A77" s="75" t="s">
        <v>724</v>
      </c>
      <c r="B77" s="39" t="s">
        <v>660</v>
      </c>
      <c r="C77" s="39" t="s">
        <v>768</v>
      </c>
      <c r="D77" s="42" t="s">
        <v>769</v>
      </c>
      <c r="E77" s="94" t="s">
        <v>770</v>
      </c>
      <c r="F77" s="43">
        <v>166.4</v>
      </c>
      <c r="G77" s="44" t="s">
        <v>11</v>
      </c>
      <c r="H77" s="45">
        <v>2469.8000000000002</v>
      </c>
      <c r="I77" s="7">
        <v>2</v>
      </c>
      <c r="J77" s="40">
        <f t="shared" si="10"/>
        <v>1234.9000000000001</v>
      </c>
      <c r="K77" s="45"/>
      <c r="L77" s="46">
        <f t="shared" si="9"/>
        <v>5.8053442408240879E-4</v>
      </c>
      <c r="M77" s="47">
        <f t="shared" si="11"/>
        <v>14.842548076923077</v>
      </c>
      <c r="N77" s="49"/>
    </row>
    <row r="78" spans="1:14" ht="15.95" customHeight="1" outlineLevel="1" x14ac:dyDescent="0.15">
      <c r="A78" s="75" t="s">
        <v>724</v>
      </c>
      <c r="B78" s="39" t="s">
        <v>660</v>
      </c>
      <c r="C78" s="39" t="s">
        <v>771</v>
      </c>
      <c r="D78" s="42" t="s">
        <v>772</v>
      </c>
      <c r="E78" s="94" t="s">
        <v>773</v>
      </c>
      <c r="F78" s="43">
        <v>118.4</v>
      </c>
      <c r="G78" s="44" t="s">
        <v>774</v>
      </c>
      <c r="H78" s="45">
        <v>2992</v>
      </c>
      <c r="I78" s="7">
        <v>2</v>
      </c>
      <c r="J78" s="40">
        <f t="shared" si="10"/>
        <v>1496</v>
      </c>
      <c r="K78" s="45"/>
      <c r="L78" s="46">
        <f t="shared" si="9"/>
        <v>7.0327921161817439E-4</v>
      </c>
      <c r="M78" s="47">
        <f t="shared" si="11"/>
        <v>25.27027027027027</v>
      </c>
      <c r="N78" s="49"/>
    </row>
    <row r="79" spans="1:14" ht="15.95" customHeight="1" outlineLevel="1" x14ac:dyDescent="0.15">
      <c r="A79" s="75" t="s">
        <v>724</v>
      </c>
      <c r="B79" s="39" t="s">
        <v>660</v>
      </c>
      <c r="C79" s="39" t="s">
        <v>775</v>
      </c>
      <c r="D79" s="42" t="s">
        <v>776</v>
      </c>
      <c r="E79" s="94" t="s">
        <v>971</v>
      </c>
      <c r="F79" s="43">
        <v>116</v>
      </c>
      <c r="G79" s="44" t="s">
        <v>728</v>
      </c>
      <c r="H79" s="45">
        <v>0</v>
      </c>
      <c r="I79" s="7">
        <v>0</v>
      </c>
      <c r="J79" s="40" t="str">
        <f t="shared" si="10"/>
        <v/>
      </c>
      <c r="K79" s="45"/>
      <c r="L79" s="46">
        <f t="shared" si="9"/>
        <v>0</v>
      </c>
      <c r="M79" s="47">
        <f t="shared" si="11"/>
        <v>0</v>
      </c>
      <c r="N79" s="49"/>
    </row>
    <row r="80" spans="1:14" ht="15.95" customHeight="1" outlineLevel="1" x14ac:dyDescent="0.15">
      <c r="A80" s="81"/>
      <c r="B80" s="82"/>
      <c r="C80" s="82"/>
      <c r="D80" s="82" t="s">
        <v>434</v>
      </c>
      <c r="E80" s="83"/>
      <c r="F80" s="56">
        <f>SUM(F57:F79)</f>
        <v>5025.1899999999996</v>
      </c>
      <c r="G80" s="57"/>
      <c r="H80" s="58">
        <f>SUM(H57:H79)</f>
        <v>279792.84999999998</v>
      </c>
      <c r="I80" s="59">
        <f>SUM(I57:I79)</f>
        <v>768</v>
      </c>
      <c r="J80" s="60">
        <f t="shared" si="10"/>
        <v>364.3136067708333</v>
      </c>
      <c r="K80" s="57"/>
      <c r="L80" s="61">
        <f t="shared" si="9"/>
        <v>6.5766208210027446E-2</v>
      </c>
      <c r="M80" s="62">
        <f t="shared" si="11"/>
        <v>55.678063914001264</v>
      </c>
      <c r="N80" s="49"/>
    </row>
    <row r="81" spans="1:14" s="65" customFormat="1" ht="16.5" x14ac:dyDescent="0.15">
      <c r="A81" s="73" t="s">
        <v>278</v>
      </c>
      <c r="B81" s="39" t="s">
        <v>93</v>
      </c>
      <c r="C81" s="39" t="s">
        <v>167</v>
      </c>
      <c r="D81" s="42" t="s">
        <v>495</v>
      </c>
      <c r="E81" s="41" t="s">
        <v>178</v>
      </c>
      <c r="F81" s="43">
        <v>301</v>
      </c>
      <c r="G81" s="44" t="s">
        <v>11</v>
      </c>
      <c r="H81" s="45">
        <v>13648.6</v>
      </c>
      <c r="I81" s="7">
        <v>27</v>
      </c>
      <c r="J81" s="40">
        <f t="shared" si="10"/>
        <v>505.50370370370371</v>
      </c>
      <c r="K81" s="45"/>
      <c r="L81" s="46">
        <f t="shared" si="9"/>
        <v>3.2081472752980666E-3</v>
      </c>
      <c r="M81" s="47">
        <f t="shared" si="11"/>
        <v>45.344186046511631</v>
      </c>
      <c r="N81" s="48"/>
    </row>
    <row r="82" spans="1:14" ht="15.95" customHeight="1" outlineLevel="1" x14ac:dyDescent="0.15">
      <c r="A82" s="73" t="s">
        <v>279</v>
      </c>
      <c r="B82" s="39" t="s">
        <v>93</v>
      </c>
      <c r="C82" s="39" t="s">
        <v>168</v>
      </c>
      <c r="D82" s="42" t="s">
        <v>496</v>
      </c>
      <c r="E82" s="41" t="s">
        <v>94</v>
      </c>
      <c r="F82" s="43">
        <v>167.9</v>
      </c>
      <c r="G82" s="44" t="s">
        <v>11</v>
      </c>
      <c r="H82" s="45">
        <v>5479</v>
      </c>
      <c r="I82" s="7">
        <v>3</v>
      </c>
      <c r="J82" s="40">
        <f t="shared" si="10"/>
        <v>1826.3333333333333</v>
      </c>
      <c r="K82" s="45"/>
      <c r="L82" s="46">
        <f t="shared" si="9"/>
        <v>1.2878565509545378E-3</v>
      </c>
      <c r="M82" s="47">
        <f t="shared" si="11"/>
        <v>32.632519356759978</v>
      </c>
      <c r="N82" s="48"/>
    </row>
    <row r="83" spans="1:14" ht="15.95" customHeight="1" outlineLevel="1" x14ac:dyDescent="0.15">
      <c r="A83" s="73" t="s">
        <v>279</v>
      </c>
      <c r="B83" s="39" t="s">
        <v>12</v>
      </c>
      <c r="C83" s="39" t="s">
        <v>37</v>
      </c>
      <c r="D83" s="42" t="s">
        <v>497</v>
      </c>
      <c r="E83" s="93" t="s">
        <v>179</v>
      </c>
      <c r="F83" s="43">
        <v>65.400000000000006</v>
      </c>
      <c r="G83" s="44" t="s">
        <v>78</v>
      </c>
      <c r="H83" s="45">
        <v>5940</v>
      </c>
      <c r="I83" s="7">
        <v>6</v>
      </c>
      <c r="J83" s="40">
        <f t="shared" si="10"/>
        <v>990</v>
      </c>
      <c r="K83" s="45"/>
      <c r="L83" s="46">
        <f t="shared" si="9"/>
        <v>1.3962160818890227E-3</v>
      </c>
      <c r="M83" s="47">
        <f t="shared" si="11"/>
        <v>90.825688073394488</v>
      </c>
      <c r="N83" s="48"/>
    </row>
    <row r="84" spans="1:14" ht="15.95" customHeight="1" outlineLevel="1" x14ac:dyDescent="0.15">
      <c r="A84" s="73" t="s">
        <v>279</v>
      </c>
      <c r="B84" s="39" t="s">
        <v>12</v>
      </c>
      <c r="C84" s="39" t="s">
        <v>38</v>
      </c>
      <c r="D84" s="42" t="s">
        <v>498</v>
      </c>
      <c r="E84" s="41" t="s">
        <v>180</v>
      </c>
      <c r="F84" s="43">
        <v>34.9</v>
      </c>
      <c r="G84" s="44" t="s">
        <v>78</v>
      </c>
      <c r="H84" s="45">
        <v>4638</v>
      </c>
      <c r="I84" s="7">
        <v>8</v>
      </c>
      <c r="J84" s="40">
        <f t="shared" si="10"/>
        <v>579.75</v>
      </c>
      <c r="K84" s="45"/>
      <c r="L84" s="46">
        <f t="shared" si="9"/>
        <v>1.090176799293146E-3</v>
      </c>
      <c r="M84" s="47">
        <f t="shared" si="11"/>
        <v>132.89398280802294</v>
      </c>
      <c r="N84" s="48"/>
    </row>
    <row r="85" spans="1:14" ht="15.95" customHeight="1" outlineLevel="1" x14ac:dyDescent="0.15">
      <c r="A85" s="73" t="s">
        <v>279</v>
      </c>
      <c r="B85" s="39" t="s">
        <v>12</v>
      </c>
      <c r="C85" s="39" t="s">
        <v>39</v>
      </c>
      <c r="D85" s="42" t="s">
        <v>499</v>
      </c>
      <c r="E85" s="41" t="s">
        <v>181</v>
      </c>
      <c r="F85" s="43">
        <v>89</v>
      </c>
      <c r="G85" s="44" t="s">
        <v>78</v>
      </c>
      <c r="H85" s="45">
        <v>3954</v>
      </c>
      <c r="I85" s="7">
        <v>6</v>
      </c>
      <c r="J85" s="40">
        <f t="shared" si="10"/>
        <v>659</v>
      </c>
      <c r="K85" s="45"/>
      <c r="L85" s="46">
        <f t="shared" si="9"/>
        <v>9.2940040198471303E-4</v>
      </c>
      <c r="M85" s="47">
        <f t="shared" si="11"/>
        <v>44.426966292134829</v>
      </c>
      <c r="N85" s="48"/>
    </row>
    <row r="86" spans="1:14" ht="15.95" customHeight="1" outlineLevel="1" x14ac:dyDescent="0.15">
      <c r="A86" s="73" t="s">
        <v>279</v>
      </c>
      <c r="B86" s="39" t="s">
        <v>12</v>
      </c>
      <c r="C86" s="39" t="s">
        <v>40</v>
      </c>
      <c r="D86" s="42" t="s">
        <v>500</v>
      </c>
      <c r="E86" s="41" t="s">
        <v>182</v>
      </c>
      <c r="F86" s="43">
        <v>90</v>
      </c>
      <c r="G86" s="44" t="s">
        <v>78</v>
      </c>
      <c r="H86" s="45">
        <v>5667</v>
      </c>
      <c r="I86" s="7">
        <v>7</v>
      </c>
      <c r="J86" s="40">
        <f t="shared" si="10"/>
        <v>809.57142857142856</v>
      </c>
      <c r="K86" s="45"/>
      <c r="L86" s="46">
        <f t="shared" si="9"/>
        <v>1.3320465548931129E-3</v>
      </c>
      <c r="M86" s="47">
        <f t="shared" si="11"/>
        <v>62.966666666666669</v>
      </c>
      <c r="N86" s="48"/>
    </row>
    <row r="87" spans="1:14" ht="15.95" customHeight="1" outlineLevel="1" x14ac:dyDescent="0.15">
      <c r="A87" s="73" t="s">
        <v>279</v>
      </c>
      <c r="B87" s="39" t="s">
        <v>12</v>
      </c>
      <c r="C87" s="39" t="s">
        <v>169</v>
      </c>
      <c r="D87" s="42" t="s">
        <v>501</v>
      </c>
      <c r="E87" s="41" t="s">
        <v>104</v>
      </c>
      <c r="F87" s="43">
        <v>33.299999999999997</v>
      </c>
      <c r="G87" s="44" t="s">
        <v>78</v>
      </c>
      <c r="H87" s="45">
        <v>4240</v>
      </c>
      <c r="I87" s="7">
        <v>7</v>
      </c>
      <c r="J87" s="40">
        <f t="shared" si="10"/>
        <v>605.71428571428567</v>
      </c>
      <c r="K87" s="45"/>
      <c r="L87" s="46">
        <f t="shared" si="9"/>
        <v>9.9662562074233265E-4</v>
      </c>
      <c r="M87" s="47">
        <f t="shared" si="11"/>
        <v>127.32732732732734</v>
      </c>
      <c r="N87" s="48"/>
    </row>
    <row r="88" spans="1:14" ht="15.95" customHeight="1" outlineLevel="1" x14ac:dyDescent="0.15">
      <c r="A88" s="73" t="s">
        <v>279</v>
      </c>
      <c r="B88" s="39" t="s">
        <v>121</v>
      </c>
      <c r="C88" s="39" t="s">
        <v>170</v>
      </c>
      <c r="D88" s="42" t="s">
        <v>502</v>
      </c>
      <c r="E88" s="41" t="s">
        <v>183</v>
      </c>
      <c r="F88" s="43">
        <v>105</v>
      </c>
      <c r="G88" s="44" t="s">
        <v>78</v>
      </c>
      <c r="H88" s="45">
        <v>1007</v>
      </c>
      <c r="I88" s="7">
        <v>1</v>
      </c>
      <c r="J88" s="40">
        <f t="shared" si="10"/>
        <v>1007</v>
      </c>
      <c r="K88" s="45"/>
      <c r="L88" s="46">
        <f t="shared" si="9"/>
        <v>2.3669858492630401E-4</v>
      </c>
      <c r="M88" s="47">
        <f t="shared" si="11"/>
        <v>9.5904761904761902</v>
      </c>
      <c r="N88" s="48"/>
    </row>
    <row r="89" spans="1:14" ht="15.95" customHeight="1" outlineLevel="1" x14ac:dyDescent="0.15">
      <c r="A89" s="73" t="s">
        <v>279</v>
      </c>
      <c r="B89" s="39" t="s">
        <v>97</v>
      </c>
      <c r="C89" s="39" t="s">
        <v>171</v>
      </c>
      <c r="D89" s="42" t="s">
        <v>503</v>
      </c>
      <c r="E89" s="41" t="s">
        <v>98</v>
      </c>
      <c r="F89" s="43">
        <v>68</v>
      </c>
      <c r="G89" s="44" t="s">
        <v>78</v>
      </c>
      <c r="H89" s="45">
        <v>1252</v>
      </c>
      <c r="I89" s="7">
        <v>5</v>
      </c>
      <c r="J89" s="40">
        <f t="shared" si="10"/>
        <v>250.4</v>
      </c>
      <c r="K89" s="45"/>
      <c r="L89" s="46">
        <f t="shared" si="9"/>
        <v>2.9428662197391524E-4</v>
      </c>
      <c r="M89" s="47">
        <f t="shared" si="11"/>
        <v>18.411764705882351</v>
      </c>
      <c r="N89" s="48"/>
    </row>
    <row r="90" spans="1:14" ht="15.95" customHeight="1" outlineLevel="1" x14ac:dyDescent="0.15">
      <c r="A90" s="73" t="s">
        <v>279</v>
      </c>
      <c r="B90" s="39" t="s">
        <v>93</v>
      </c>
      <c r="C90" s="39" t="s">
        <v>172</v>
      </c>
      <c r="D90" s="42" t="s">
        <v>504</v>
      </c>
      <c r="E90" s="41" t="s">
        <v>95</v>
      </c>
      <c r="F90" s="43">
        <v>46.5</v>
      </c>
      <c r="G90" s="44" t="s">
        <v>78</v>
      </c>
      <c r="H90" s="45">
        <v>1496</v>
      </c>
      <c r="I90" s="7">
        <v>3</v>
      </c>
      <c r="J90" s="40">
        <f t="shared" si="10"/>
        <v>498.66666666666669</v>
      </c>
      <c r="K90" s="45"/>
      <c r="L90" s="46">
        <f t="shared" si="9"/>
        <v>3.5163960580908719E-4</v>
      </c>
      <c r="M90" s="47">
        <f t="shared" si="11"/>
        <v>32.172043010752688</v>
      </c>
      <c r="N90" s="48"/>
    </row>
    <row r="91" spans="1:14" ht="15.95" customHeight="1" outlineLevel="1" x14ac:dyDescent="0.15">
      <c r="A91" s="73" t="s">
        <v>279</v>
      </c>
      <c r="B91" s="39" t="s">
        <v>93</v>
      </c>
      <c r="C91" s="39" t="s">
        <v>173</v>
      </c>
      <c r="D91" s="42" t="s">
        <v>505</v>
      </c>
      <c r="E91" s="93" t="s">
        <v>184</v>
      </c>
      <c r="F91" s="43">
        <v>40</v>
      </c>
      <c r="G91" s="44" t="s">
        <v>78</v>
      </c>
      <c r="H91" s="45">
        <v>10246</v>
      </c>
      <c r="I91" s="7">
        <v>8</v>
      </c>
      <c r="J91" s="40">
        <f t="shared" si="10"/>
        <v>1280.75</v>
      </c>
      <c r="K91" s="45"/>
      <c r="L91" s="46">
        <f t="shared" si="9"/>
        <v>2.4083552146523446E-3</v>
      </c>
      <c r="M91" s="47">
        <f t="shared" si="11"/>
        <v>256.14999999999998</v>
      </c>
      <c r="N91" s="48"/>
    </row>
    <row r="92" spans="1:14" ht="15.95" customHeight="1" outlineLevel="1" x14ac:dyDescent="0.15">
      <c r="A92" s="73" t="s">
        <v>279</v>
      </c>
      <c r="B92" s="39" t="s">
        <v>120</v>
      </c>
      <c r="C92" s="39" t="s">
        <v>174</v>
      </c>
      <c r="D92" s="42" t="s">
        <v>506</v>
      </c>
      <c r="E92" s="93" t="s">
        <v>185</v>
      </c>
      <c r="F92" s="43">
        <v>20</v>
      </c>
      <c r="G92" s="44" t="s">
        <v>78</v>
      </c>
      <c r="H92" s="45">
        <v>0</v>
      </c>
      <c r="I92" s="7">
        <v>0</v>
      </c>
      <c r="J92" s="40" t="str">
        <f t="shared" si="10"/>
        <v/>
      </c>
      <c r="K92" s="45"/>
      <c r="L92" s="46">
        <f t="shared" si="9"/>
        <v>0</v>
      </c>
      <c r="M92" s="47">
        <f t="shared" si="11"/>
        <v>0</v>
      </c>
      <c r="N92" s="48"/>
    </row>
    <row r="93" spans="1:14" ht="15.95" customHeight="1" outlineLevel="1" x14ac:dyDescent="0.15">
      <c r="A93" s="73" t="s">
        <v>279</v>
      </c>
      <c r="B93" s="39" t="s">
        <v>12</v>
      </c>
      <c r="C93" s="39" t="s">
        <v>175</v>
      </c>
      <c r="D93" s="42" t="s">
        <v>507</v>
      </c>
      <c r="E93" s="41" t="s">
        <v>186</v>
      </c>
      <c r="F93" s="43">
        <v>72</v>
      </c>
      <c r="G93" s="44" t="s">
        <v>78</v>
      </c>
      <c r="H93" s="45">
        <v>6693</v>
      </c>
      <c r="I93" s="7">
        <v>6</v>
      </c>
      <c r="J93" s="40">
        <f t="shared" si="10"/>
        <v>1115.5</v>
      </c>
      <c r="K93" s="45"/>
      <c r="L93" s="46">
        <f t="shared" si="9"/>
        <v>1.5732111508557625E-3</v>
      </c>
      <c r="M93" s="47">
        <f t="shared" si="11"/>
        <v>92.958333333333329</v>
      </c>
      <c r="N93" s="48"/>
    </row>
    <row r="94" spans="1:14" ht="15.95" customHeight="1" outlineLevel="1" x14ac:dyDescent="0.15">
      <c r="A94" s="73" t="s">
        <v>279</v>
      </c>
      <c r="B94" s="39" t="s">
        <v>12</v>
      </c>
      <c r="C94" s="39" t="s">
        <v>176</v>
      </c>
      <c r="D94" s="42" t="s">
        <v>508</v>
      </c>
      <c r="E94" s="41" t="s">
        <v>187</v>
      </c>
      <c r="F94" s="43">
        <v>97</v>
      </c>
      <c r="G94" s="44" t="s">
        <v>78</v>
      </c>
      <c r="H94" s="45">
        <v>2560</v>
      </c>
      <c r="I94" s="7">
        <v>4</v>
      </c>
      <c r="J94" s="40">
        <f t="shared" si="10"/>
        <v>640</v>
      </c>
      <c r="K94" s="45"/>
      <c r="L94" s="46">
        <f t="shared" si="9"/>
        <v>6.0173622384442722E-4</v>
      </c>
      <c r="M94" s="47">
        <f t="shared" si="11"/>
        <v>26.391752577319586</v>
      </c>
      <c r="N94" s="48"/>
    </row>
    <row r="95" spans="1:14" ht="15.95" customHeight="1" outlineLevel="1" x14ac:dyDescent="0.15">
      <c r="A95" s="73" t="s">
        <v>279</v>
      </c>
      <c r="B95" s="39" t="s">
        <v>12</v>
      </c>
      <c r="C95" s="39" t="s">
        <v>177</v>
      </c>
      <c r="D95" s="42" t="s">
        <v>509</v>
      </c>
      <c r="E95" s="41" t="s">
        <v>188</v>
      </c>
      <c r="F95" s="43">
        <v>8</v>
      </c>
      <c r="G95" s="44" t="s">
        <v>78</v>
      </c>
      <c r="H95" s="45">
        <v>4550</v>
      </c>
      <c r="I95" s="7">
        <v>9</v>
      </c>
      <c r="J95" s="40">
        <f t="shared" si="10"/>
        <v>505.55555555555554</v>
      </c>
      <c r="K95" s="45"/>
      <c r="L95" s="46">
        <f t="shared" si="9"/>
        <v>1.0694921165984937E-3</v>
      </c>
      <c r="M95" s="47">
        <f t="shared" si="11"/>
        <v>568.75</v>
      </c>
      <c r="N95" s="48"/>
    </row>
    <row r="96" spans="1:14" s="65" customFormat="1" ht="16.5" x14ac:dyDescent="0.15">
      <c r="A96" s="75" t="s">
        <v>724</v>
      </c>
      <c r="B96" s="39" t="s">
        <v>12</v>
      </c>
      <c r="C96" s="39" t="s">
        <v>314</v>
      </c>
      <c r="D96" s="42" t="s">
        <v>510</v>
      </c>
      <c r="E96" s="94" t="s">
        <v>777</v>
      </c>
      <c r="F96" s="43">
        <v>214</v>
      </c>
      <c r="G96" s="44" t="s">
        <v>11</v>
      </c>
      <c r="H96" s="45">
        <v>21234</v>
      </c>
      <c r="I96" s="7">
        <v>12</v>
      </c>
      <c r="J96" s="40">
        <f t="shared" si="10"/>
        <v>1769.5</v>
      </c>
      <c r="K96" s="45"/>
      <c r="L96" s="46">
        <f t="shared" si="9"/>
        <v>4.9911199129345973E-3</v>
      </c>
      <c r="M96" s="47">
        <f t="shared" si="11"/>
        <v>99.224299065420567</v>
      </c>
      <c r="N96" s="48"/>
    </row>
    <row r="97" spans="1:14" s="65" customFormat="1" ht="16.5" x14ac:dyDescent="0.15">
      <c r="A97" s="76" t="s">
        <v>724</v>
      </c>
      <c r="B97" s="34" t="s">
        <v>12</v>
      </c>
      <c r="C97" s="34" t="s">
        <v>315</v>
      </c>
      <c r="D97" s="42" t="s">
        <v>511</v>
      </c>
      <c r="E97" s="94" t="s">
        <v>778</v>
      </c>
      <c r="F97" s="63">
        <v>932.4</v>
      </c>
      <c r="G97" s="64" t="s">
        <v>774</v>
      </c>
      <c r="H97" s="45">
        <v>83974</v>
      </c>
      <c r="I97" s="7">
        <v>27</v>
      </c>
      <c r="J97" s="35">
        <f t="shared" si="10"/>
        <v>3110.1481481481483</v>
      </c>
      <c r="K97" s="36"/>
      <c r="L97" s="37">
        <f t="shared" si="9"/>
        <v>1.9738358461371851E-2</v>
      </c>
      <c r="M97" s="38">
        <f t="shared" si="11"/>
        <v>90.062205062205066</v>
      </c>
      <c r="N97" s="48"/>
    </row>
    <row r="98" spans="1:14" s="65" customFormat="1" ht="16.5" x14ac:dyDescent="0.15">
      <c r="A98" s="76" t="s">
        <v>724</v>
      </c>
      <c r="B98" s="34" t="s">
        <v>12</v>
      </c>
      <c r="C98" s="34" t="s">
        <v>779</v>
      </c>
      <c r="D98" s="42" t="s">
        <v>780</v>
      </c>
      <c r="E98" s="94" t="s">
        <v>781</v>
      </c>
      <c r="F98" s="63">
        <v>465</v>
      </c>
      <c r="G98" s="64" t="s">
        <v>81</v>
      </c>
      <c r="H98" s="45">
        <v>58840</v>
      </c>
      <c r="I98" s="7">
        <v>149</v>
      </c>
      <c r="J98" s="35">
        <f t="shared" si="10"/>
        <v>394.8993288590604</v>
      </c>
      <c r="K98" s="36"/>
      <c r="L98" s="37">
        <f t="shared" si="9"/>
        <v>1.3830531019924258E-2</v>
      </c>
      <c r="M98" s="38">
        <f t="shared" si="11"/>
        <v>126.53763440860214</v>
      </c>
      <c r="N98" s="48"/>
    </row>
    <row r="99" spans="1:14" s="65" customFormat="1" ht="16.5" x14ac:dyDescent="0.15">
      <c r="A99" s="76" t="s">
        <v>724</v>
      </c>
      <c r="B99" s="34" t="s">
        <v>12</v>
      </c>
      <c r="C99" s="34" t="s">
        <v>316</v>
      </c>
      <c r="D99" s="42" t="s">
        <v>512</v>
      </c>
      <c r="E99" s="94" t="s">
        <v>184</v>
      </c>
      <c r="F99" s="63">
        <v>34.799999999999997</v>
      </c>
      <c r="G99" s="64" t="s">
        <v>78</v>
      </c>
      <c r="H99" s="45">
        <v>14869</v>
      </c>
      <c r="I99" s="7">
        <v>11</v>
      </c>
      <c r="J99" s="35">
        <f t="shared" si="10"/>
        <v>1351.7272727272727</v>
      </c>
      <c r="K99" s="36"/>
      <c r="L99" s="37">
        <f t="shared" si="9"/>
        <v>3.4950062157589018E-3</v>
      </c>
      <c r="M99" s="38">
        <f t="shared" si="11"/>
        <v>427.27011494252878</v>
      </c>
      <c r="N99" s="48"/>
    </row>
    <row r="100" spans="1:14" s="65" customFormat="1" ht="16.5" x14ac:dyDescent="0.15">
      <c r="A100" s="76" t="s">
        <v>724</v>
      </c>
      <c r="B100" s="34" t="s">
        <v>12</v>
      </c>
      <c r="C100" s="34" t="s">
        <v>782</v>
      </c>
      <c r="D100" s="42" t="s">
        <v>513</v>
      </c>
      <c r="E100" s="94" t="s">
        <v>317</v>
      </c>
      <c r="F100" s="63">
        <v>36.1</v>
      </c>
      <c r="G100" s="64" t="s">
        <v>78</v>
      </c>
      <c r="H100" s="45">
        <v>3682</v>
      </c>
      <c r="I100" s="7">
        <v>4</v>
      </c>
      <c r="J100" s="35">
        <f t="shared" si="10"/>
        <v>920.5</v>
      </c>
      <c r="K100" s="36"/>
      <c r="L100" s="37">
        <f t="shared" si="9"/>
        <v>8.654659282012427E-4</v>
      </c>
      <c r="M100" s="38">
        <f t="shared" si="11"/>
        <v>101.99445983379501</v>
      </c>
      <c r="N100" s="48"/>
    </row>
    <row r="101" spans="1:14" ht="15.95" customHeight="1" outlineLevel="1" x14ac:dyDescent="0.15">
      <c r="A101" s="76" t="s">
        <v>724</v>
      </c>
      <c r="B101" s="34" t="s">
        <v>12</v>
      </c>
      <c r="C101" s="34" t="s">
        <v>783</v>
      </c>
      <c r="D101" s="42" t="s">
        <v>514</v>
      </c>
      <c r="E101" s="94" t="s">
        <v>318</v>
      </c>
      <c r="F101" s="63">
        <v>830</v>
      </c>
      <c r="G101" s="64" t="s">
        <v>11</v>
      </c>
      <c r="H101" s="45">
        <v>54178.6</v>
      </c>
      <c r="I101" s="7">
        <v>173</v>
      </c>
      <c r="J101" s="35">
        <f t="shared" si="10"/>
        <v>313.17109826589592</v>
      </c>
      <c r="K101" s="36"/>
      <c r="L101" s="37">
        <f t="shared" si="9"/>
        <v>1.2734853975460033E-2</v>
      </c>
      <c r="M101" s="38">
        <f t="shared" si="11"/>
        <v>65.275421686746981</v>
      </c>
      <c r="N101" s="48"/>
    </row>
    <row r="102" spans="1:14" ht="15.95" customHeight="1" outlineLevel="1" x14ac:dyDescent="0.15">
      <c r="A102" s="75" t="s">
        <v>724</v>
      </c>
      <c r="B102" s="39" t="s">
        <v>12</v>
      </c>
      <c r="C102" s="39" t="s">
        <v>784</v>
      </c>
      <c r="D102" s="42" t="s">
        <v>785</v>
      </c>
      <c r="E102" s="94" t="s">
        <v>786</v>
      </c>
      <c r="F102" s="43">
        <v>115</v>
      </c>
      <c r="G102" s="44" t="s">
        <v>11</v>
      </c>
      <c r="H102" s="45">
        <v>7700.3</v>
      </c>
      <c r="I102" s="7">
        <v>9</v>
      </c>
      <c r="J102" s="40">
        <f t="shared" si="10"/>
        <v>855.58888888888896</v>
      </c>
      <c r="K102" s="45"/>
      <c r="L102" s="46">
        <f t="shared" si="9"/>
        <v>1.8099802517457981E-3</v>
      </c>
      <c r="M102" s="47">
        <f t="shared" si="11"/>
        <v>66.959130434782608</v>
      </c>
      <c r="N102" s="48"/>
    </row>
    <row r="103" spans="1:14" ht="15.95" customHeight="1" outlineLevel="1" x14ac:dyDescent="0.15">
      <c r="A103" s="75" t="s">
        <v>724</v>
      </c>
      <c r="B103" s="39" t="s">
        <v>12</v>
      </c>
      <c r="C103" s="39" t="s">
        <v>787</v>
      </c>
      <c r="D103" s="42" t="s">
        <v>788</v>
      </c>
      <c r="E103" s="94" t="s">
        <v>789</v>
      </c>
      <c r="F103" s="43">
        <v>170.77</v>
      </c>
      <c r="G103" s="44" t="s">
        <v>11</v>
      </c>
      <c r="H103" s="45">
        <v>5792</v>
      </c>
      <c r="I103" s="7">
        <v>4</v>
      </c>
      <c r="J103" s="40">
        <f t="shared" si="10"/>
        <v>1448</v>
      </c>
      <c r="K103" s="45"/>
      <c r="L103" s="46">
        <f t="shared" si="9"/>
        <v>1.3614282064480167E-3</v>
      </c>
      <c r="M103" s="47">
        <f t="shared" si="11"/>
        <v>33.916964337998472</v>
      </c>
      <c r="N103" s="48"/>
    </row>
    <row r="104" spans="1:14" ht="15.95" customHeight="1" outlineLevel="1" x14ac:dyDescent="0.15">
      <c r="A104" s="75" t="s">
        <v>724</v>
      </c>
      <c r="B104" s="39" t="s">
        <v>12</v>
      </c>
      <c r="C104" s="39" t="s">
        <v>319</v>
      </c>
      <c r="D104" s="42" t="s">
        <v>515</v>
      </c>
      <c r="E104" s="94" t="s">
        <v>790</v>
      </c>
      <c r="F104" s="43">
        <v>216.6</v>
      </c>
      <c r="G104" s="44" t="s">
        <v>78</v>
      </c>
      <c r="H104" s="45">
        <v>5298</v>
      </c>
      <c r="I104" s="7">
        <v>6</v>
      </c>
      <c r="J104" s="40">
        <f t="shared" si="10"/>
        <v>883</v>
      </c>
      <c r="K104" s="45"/>
      <c r="L104" s="46">
        <f t="shared" si="9"/>
        <v>1.2453119195030373E-3</v>
      </c>
      <c r="M104" s="47">
        <f t="shared" si="11"/>
        <v>24.45983379501385</v>
      </c>
      <c r="N104" s="48"/>
    </row>
    <row r="105" spans="1:14" ht="15.95" customHeight="1" outlineLevel="1" x14ac:dyDescent="0.15">
      <c r="A105" s="75" t="s">
        <v>724</v>
      </c>
      <c r="B105" s="39" t="s">
        <v>12</v>
      </c>
      <c r="C105" s="39" t="s">
        <v>791</v>
      </c>
      <c r="D105" s="42" t="s">
        <v>792</v>
      </c>
      <c r="E105" s="94" t="s">
        <v>980</v>
      </c>
      <c r="F105" s="43">
        <v>18.600000000000001</v>
      </c>
      <c r="G105" s="44" t="s">
        <v>74</v>
      </c>
      <c r="H105" s="45">
        <v>0</v>
      </c>
      <c r="I105" s="7">
        <v>0</v>
      </c>
      <c r="J105" s="40" t="str">
        <f t="shared" si="10"/>
        <v/>
      </c>
      <c r="K105" s="45"/>
      <c r="L105" s="46">
        <f t="shared" si="9"/>
        <v>0</v>
      </c>
      <c r="M105" s="47">
        <f t="shared" si="11"/>
        <v>0</v>
      </c>
      <c r="N105" s="48"/>
    </row>
    <row r="106" spans="1:14" ht="15.95" customHeight="1" outlineLevel="1" x14ac:dyDescent="0.15">
      <c r="A106" s="77"/>
      <c r="B106" s="78"/>
      <c r="C106" s="78"/>
      <c r="D106" s="78" t="s">
        <v>435</v>
      </c>
      <c r="E106" s="79"/>
      <c r="F106" s="6">
        <f>SUM(F81:F105)</f>
        <v>4271.2700000000004</v>
      </c>
      <c r="G106" s="9"/>
      <c r="H106" s="10">
        <f>SUM(H81:H105)</f>
        <v>326938.5</v>
      </c>
      <c r="I106" s="11">
        <f>SUM(I81:I105)</f>
        <v>495</v>
      </c>
      <c r="J106" s="12">
        <f t="shared" si="10"/>
        <v>660.4818181818182</v>
      </c>
      <c r="K106" s="9"/>
      <c r="L106" s="13">
        <f t="shared" si="9"/>
        <v>7.6847944695063009E-2</v>
      </c>
      <c r="M106" s="14">
        <f t="shared" si="11"/>
        <v>76.543627539350112</v>
      </c>
      <c r="N106" s="48"/>
    </row>
    <row r="107" spans="1:14" ht="15.95" customHeight="1" outlineLevel="1" x14ac:dyDescent="0.15">
      <c r="A107" s="73" t="s">
        <v>279</v>
      </c>
      <c r="B107" s="39" t="s">
        <v>14</v>
      </c>
      <c r="C107" s="39" t="s">
        <v>189</v>
      </c>
      <c r="D107" s="42" t="s">
        <v>516</v>
      </c>
      <c r="E107" s="41" t="s">
        <v>196</v>
      </c>
      <c r="F107" s="43">
        <v>90</v>
      </c>
      <c r="G107" s="44" t="s">
        <v>74</v>
      </c>
      <c r="H107" s="45">
        <v>5594</v>
      </c>
      <c r="I107" s="7">
        <v>9</v>
      </c>
      <c r="J107" s="40">
        <f t="shared" si="10"/>
        <v>621.55555555555554</v>
      </c>
      <c r="K107" s="45"/>
      <c r="L107" s="46">
        <f t="shared" si="9"/>
        <v>1.3148876703850492E-3</v>
      </c>
      <c r="M107" s="47">
        <f t="shared" si="11"/>
        <v>62.155555555555559</v>
      </c>
      <c r="N107" s="48"/>
    </row>
    <row r="108" spans="1:14" ht="15.95" customHeight="1" outlineLevel="1" x14ac:dyDescent="0.15">
      <c r="A108" s="73" t="s">
        <v>279</v>
      </c>
      <c r="B108" s="39" t="s">
        <v>100</v>
      </c>
      <c r="C108" s="39" t="s">
        <v>190</v>
      </c>
      <c r="D108" s="42" t="s">
        <v>517</v>
      </c>
      <c r="E108" s="41" t="s">
        <v>197</v>
      </c>
      <c r="F108" s="43">
        <v>77.2</v>
      </c>
      <c r="G108" s="44" t="s">
        <v>11</v>
      </c>
      <c r="H108" s="45">
        <v>6624</v>
      </c>
      <c r="I108" s="7">
        <v>3</v>
      </c>
      <c r="J108" s="40">
        <f t="shared" si="10"/>
        <v>2208</v>
      </c>
      <c r="K108" s="45"/>
      <c r="L108" s="46">
        <f t="shared" si="9"/>
        <v>1.5569924791974555E-3</v>
      </c>
      <c r="M108" s="47">
        <f t="shared" si="11"/>
        <v>85.803108808290148</v>
      </c>
      <c r="N108" s="48"/>
    </row>
    <row r="109" spans="1:14" ht="15.95" customHeight="1" outlineLevel="1" x14ac:dyDescent="0.15">
      <c r="A109" s="73" t="s">
        <v>279</v>
      </c>
      <c r="B109" s="39" t="s">
        <v>13</v>
      </c>
      <c r="C109" s="39" t="s">
        <v>66</v>
      </c>
      <c r="D109" s="42" t="s">
        <v>518</v>
      </c>
      <c r="E109" s="93" t="s">
        <v>67</v>
      </c>
      <c r="F109" s="43">
        <v>170.3</v>
      </c>
      <c r="G109" s="44" t="s">
        <v>11</v>
      </c>
      <c r="H109" s="45">
        <v>12182.1</v>
      </c>
      <c r="I109" s="7">
        <v>12</v>
      </c>
      <c r="J109" s="40">
        <f t="shared" si="10"/>
        <v>1015.1750000000001</v>
      </c>
      <c r="K109" s="45"/>
      <c r="L109" s="46">
        <f t="shared" si="9"/>
        <v>2.8634417392559364E-3</v>
      </c>
      <c r="M109" s="47">
        <f t="shared" si="11"/>
        <v>71.533176746917206</v>
      </c>
      <c r="N109" s="48"/>
    </row>
    <row r="110" spans="1:14" ht="15.95" customHeight="1" outlineLevel="1" x14ac:dyDescent="0.15">
      <c r="A110" s="73" t="s">
        <v>279</v>
      </c>
      <c r="B110" s="39" t="s">
        <v>91</v>
      </c>
      <c r="C110" s="39" t="s">
        <v>191</v>
      </c>
      <c r="D110" s="42" t="s">
        <v>519</v>
      </c>
      <c r="E110" s="41" t="s">
        <v>198</v>
      </c>
      <c r="F110" s="43">
        <v>56.4</v>
      </c>
      <c r="G110" s="44" t="s">
        <v>202</v>
      </c>
      <c r="H110" s="45">
        <v>6620</v>
      </c>
      <c r="I110" s="7">
        <v>5</v>
      </c>
      <c r="J110" s="40">
        <f t="shared" si="10"/>
        <v>1324</v>
      </c>
      <c r="K110" s="45"/>
      <c r="L110" s="46">
        <f t="shared" si="9"/>
        <v>1.5560522663476987E-3</v>
      </c>
      <c r="M110" s="47">
        <f t="shared" si="11"/>
        <v>117.3758865248227</v>
      </c>
      <c r="N110" s="48"/>
    </row>
    <row r="111" spans="1:14" ht="15.95" customHeight="1" outlineLevel="1" x14ac:dyDescent="0.15">
      <c r="A111" s="73" t="s">
        <v>279</v>
      </c>
      <c r="B111" s="39" t="s">
        <v>14</v>
      </c>
      <c r="C111" s="39" t="s">
        <v>192</v>
      </c>
      <c r="D111" s="42" t="s">
        <v>520</v>
      </c>
      <c r="E111" s="41" t="s">
        <v>199</v>
      </c>
      <c r="F111" s="43">
        <v>66.400000000000006</v>
      </c>
      <c r="G111" s="44" t="s">
        <v>74</v>
      </c>
      <c r="H111" s="45">
        <v>17870</v>
      </c>
      <c r="I111" s="7">
        <v>27</v>
      </c>
      <c r="J111" s="40">
        <f t="shared" si="10"/>
        <v>661.85185185185185</v>
      </c>
      <c r="K111" s="45"/>
      <c r="L111" s="46">
        <f t="shared" si="9"/>
        <v>4.200400906289029E-3</v>
      </c>
      <c r="M111" s="47">
        <f t="shared" si="11"/>
        <v>269.12650602409639</v>
      </c>
      <c r="N111" s="48"/>
    </row>
    <row r="112" spans="1:14" ht="15.95" customHeight="1" outlineLevel="1" x14ac:dyDescent="0.15">
      <c r="A112" s="73" t="s">
        <v>279</v>
      </c>
      <c r="B112" s="39" t="s">
        <v>14</v>
      </c>
      <c r="C112" s="39" t="s">
        <v>193</v>
      </c>
      <c r="D112" s="42" t="s">
        <v>521</v>
      </c>
      <c r="E112" s="41" t="s">
        <v>200</v>
      </c>
      <c r="F112" s="43">
        <v>77</v>
      </c>
      <c r="G112" s="44" t="s">
        <v>77</v>
      </c>
      <c r="H112" s="45">
        <v>18900.98</v>
      </c>
      <c r="I112" s="7">
        <v>332</v>
      </c>
      <c r="J112" s="40">
        <f t="shared" si="10"/>
        <v>56.930662650602407</v>
      </c>
      <c r="K112" s="45"/>
      <c r="L112" s="46">
        <f t="shared" si="9"/>
        <v>4.4427360672496261E-3</v>
      </c>
      <c r="M112" s="47">
        <f t="shared" si="11"/>
        <v>245.46727272727273</v>
      </c>
      <c r="N112" s="48"/>
    </row>
    <row r="113" spans="1:14" ht="15.95" customHeight="1" outlineLevel="1" x14ac:dyDescent="0.15">
      <c r="A113" s="73" t="s">
        <v>279</v>
      </c>
      <c r="B113" s="39" t="s">
        <v>14</v>
      </c>
      <c r="C113" s="39" t="s">
        <v>194</v>
      </c>
      <c r="D113" s="42" t="s">
        <v>522</v>
      </c>
      <c r="E113" s="93" t="s">
        <v>201</v>
      </c>
      <c r="F113" s="43">
        <v>126</v>
      </c>
      <c r="G113" s="44" t="s">
        <v>77</v>
      </c>
      <c r="H113" s="45">
        <v>30405</v>
      </c>
      <c r="I113" s="7">
        <v>641</v>
      </c>
      <c r="J113" s="40">
        <f t="shared" si="10"/>
        <v>47.433697347893919</v>
      </c>
      <c r="K113" s="45"/>
      <c r="L113" s="46">
        <f t="shared" si="9"/>
        <v>7.1467929242147697E-3</v>
      </c>
      <c r="M113" s="47">
        <f t="shared" si="11"/>
        <v>241.3095238095238</v>
      </c>
      <c r="N113" s="48"/>
    </row>
    <row r="114" spans="1:14" ht="15.95" customHeight="1" outlineLevel="1" x14ac:dyDescent="0.15">
      <c r="A114" s="73" t="s">
        <v>279</v>
      </c>
      <c r="B114" s="39" t="s">
        <v>82</v>
      </c>
      <c r="C114" s="39" t="s">
        <v>195</v>
      </c>
      <c r="D114" s="42" t="s">
        <v>523</v>
      </c>
      <c r="E114" s="41" t="s">
        <v>83</v>
      </c>
      <c r="F114" s="43">
        <v>12</v>
      </c>
      <c r="G114" s="44" t="s">
        <v>74</v>
      </c>
      <c r="H114" s="45">
        <v>3840</v>
      </c>
      <c r="I114" s="7">
        <v>5</v>
      </c>
      <c r="J114" s="40">
        <f t="shared" si="10"/>
        <v>768</v>
      </c>
      <c r="K114" s="45"/>
      <c r="L114" s="46">
        <f t="shared" si="9"/>
        <v>9.0260433576664094E-4</v>
      </c>
      <c r="M114" s="47">
        <f t="shared" si="11"/>
        <v>320</v>
      </c>
      <c r="N114" s="48"/>
    </row>
    <row r="115" spans="1:14" ht="15.95" customHeight="1" outlineLevel="1" x14ac:dyDescent="0.15">
      <c r="A115" s="75" t="s">
        <v>724</v>
      </c>
      <c r="B115" s="39" t="s">
        <v>13</v>
      </c>
      <c r="C115" s="39" t="s">
        <v>793</v>
      </c>
      <c r="D115" s="42" t="s">
        <v>794</v>
      </c>
      <c r="E115" s="94" t="s">
        <v>971</v>
      </c>
      <c r="F115" s="43">
        <v>500.3</v>
      </c>
      <c r="G115" s="44" t="s">
        <v>728</v>
      </c>
      <c r="H115" s="45">
        <v>0</v>
      </c>
      <c r="I115" s="7">
        <v>0</v>
      </c>
      <c r="J115" s="40" t="str">
        <f t="shared" si="10"/>
        <v/>
      </c>
      <c r="K115" s="45"/>
      <c r="L115" s="46">
        <f t="shared" si="9"/>
        <v>0</v>
      </c>
      <c r="M115" s="47">
        <f t="shared" si="11"/>
        <v>0</v>
      </c>
      <c r="N115" s="48"/>
    </row>
    <row r="116" spans="1:14" ht="15.95" customHeight="1" outlineLevel="1" x14ac:dyDescent="0.15">
      <c r="A116" s="75" t="s">
        <v>724</v>
      </c>
      <c r="B116" s="39" t="s">
        <v>13</v>
      </c>
      <c r="C116" s="39" t="s">
        <v>320</v>
      </c>
      <c r="D116" s="42" t="s">
        <v>524</v>
      </c>
      <c r="E116" s="94" t="s">
        <v>795</v>
      </c>
      <c r="F116" s="43">
        <v>122</v>
      </c>
      <c r="G116" s="44" t="s">
        <v>11</v>
      </c>
      <c r="H116" s="45">
        <v>7452</v>
      </c>
      <c r="I116" s="7">
        <v>5</v>
      </c>
      <c r="J116" s="40">
        <f t="shared" si="10"/>
        <v>1490.4</v>
      </c>
      <c r="K116" s="45"/>
      <c r="L116" s="46">
        <f t="shared" si="9"/>
        <v>1.7516165390971375E-3</v>
      </c>
      <c r="M116" s="47">
        <f t="shared" si="11"/>
        <v>61.081967213114751</v>
      </c>
      <c r="N116" s="48"/>
    </row>
    <row r="117" spans="1:14" ht="15.95" customHeight="1" outlineLevel="1" x14ac:dyDescent="0.15">
      <c r="A117" s="75" t="s">
        <v>724</v>
      </c>
      <c r="B117" s="39" t="s">
        <v>13</v>
      </c>
      <c r="C117" s="39" t="s">
        <v>796</v>
      </c>
      <c r="D117" s="42" t="s">
        <v>797</v>
      </c>
      <c r="E117" s="94" t="s">
        <v>981</v>
      </c>
      <c r="F117" s="43">
        <v>492.5</v>
      </c>
      <c r="G117" s="44" t="s">
        <v>728</v>
      </c>
      <c r="H117" s="45">
        <v>11058.2</v>
      </c>
      <c r="I117" s="7">
        <v>168</v>
      </c>
      <c r="J117" s="40">
        <f t="shared" si="10"/>
        <v>65.822619047619057</v>
      </c>
      <c r="K117" s="45"/>
      <c r="L117" s="46">
        <f t="shared" si="9"/>
        <v>2.5992654337954869E-3</v>
      </c>
      <c r="M117" s="47">
        <f t="shared" si="11"/>
        <v>22.453197969543147</v>
      </c>
      <c r="N117" s="48"/>
    </row>
    <row r="118" spans="1:14" ht="15.95" customHeight="1" outlineLevel="1" x14ac:dyDescent="0.15">
      <c r="A118" s="75" t="s">
        <v>724</v>
      </c>
      <c r="B118" s="39" t="s">
        <v>13</v>
      </c>
      <c r="C118" s="39" t="s">
        <v>798</v>
      </c>
      <c r="D118" s="42" t="s">
        <v>799</v>
      </c>
      <c r="E118" s="94" t="s">
        <v>800</v>
      </c>
      <c r="F118" s="43">
        <v>138.80000000000001</v>
      </c>
      <c r="G118" s="44" t="s">
        <v>11</v>
      </c>
      <c r="H118" s="45">
        <v>4726</v>
      </c>
      <c r="I118" s="7">
        <v>3</v>
      </c>
      <c r="J118" s="40">
        <f t="shared" si="10"/>
        <v>1575.3333333333333</v>
      </c>
      <c r="K118" s="45"/>
      <c r="L118" s="46">
        <f t="shared" si="9"/>
        <v>1.1108614819877981E-3</v>
      </c>
      <c r="M118" s="47">
        <f t="shared" si="11"/>
        <v>34.048991354466857</v>
      </c>
      <c r="N118" s="48"/>
    </row>
    <row r="119" spans="1:14" ht="15.95" customHeight="1" outlineLevel="1" x14ac:dyDescent="0.15">
      <c r="A119" s="75" t="s">
        <v>724</v>
      </c>
      <c r="B119" s="39" t="s">
        <v>13</v>
      </c>
      <c r="C119" s="39" t="s">
        <v>801</v>
      </c>
      <c r="D119" s="42" t="s">
        <v>802</v>
      </c>
      <c r="E119" s="94" t="s">
        <v>803</v>
      </c>
      <c r="F119" s="43">
        <v>136.5</v>
      </c>
      <c r="G119" s="44" t="s">
        <v>11</v>
      </c>
      <c r="H119" s="45">
        <v>3528</v>
      </c>
      <c r="I119" s="7">
        <v>1</v>
      </c>
      <c r="J119" s="40">
        <f t="shared" si="10"/>
        <v>3528</v>
      </c>
      <c r="K119" s="45"/>
      <c r="L119" s="46">
        <f t="shared" si="9"/>
        <v>8.2926773348560132E-4</v>
      </c>
      <c r="M119" s="47">
        <f t="shared" si="11"/>
        <v>25.846153846153847</v>
      </c>
      <c r="N119" s="48"/>
    </row>
    <row r="120" spans="1:14" ht="15.95" customHeight="1" outlineLevel="1" x14ac:dyDescent="0.15">
      <c r="A120" s="75" t="s">
        <v>724</v>
      </c>
      <c r="B120" s="39" t="s">
        <v>13</v>
      </c>
      <c r="C120" s="39" t="s">
        <v>804</v>
      </c>
      <c r="D120" s="42" t="s">
        <v>805</v>
      </c>
      <c r="E120" s="94" t="s">
        <v>806</v>
      </c>
      <c r="F120" s="43">
        <v>189.7</v>
      </c>
      <c r="G120" s="44" t="s">
        <v>11</v>
      </c>
      <c r="H120" s="45">
        <v>0</v>
      </c>
      <c r="I120" s="7">
        <v>0</v>
      </c>
      <c r="J120" s="40" t="str">
        <f t="shared" si="10"/>
        <v/>
      </c>
      <c r="K120" s="45"/>
      <c r="L120" s="46">
        <f t="shared" si="9"/>
        <v>0</v>
      </c>
      <c r="M120" s="47">
        <f t="shared" si="11"/>
        <v>0</v>
      </c>
      <c r="N120" s="48"/>
    </row>
    <row r="121" spans="1:14" ht="15.95" customHeight="1" outlineLevel="1" x14ac:dyDescent="0.15">
      <c r="A121" s="75" t="s">
        <v>724</v>
      </c>
      <c r="B121" s="39" t="s">
        <v>13</v>
      </c>
      <c r="C121" s="39" t="s">
        <v>807</v>
      </c>
      <c r="D121" s="42" t="s">
        <v>808</v>
      </c>
      <c r="E121" s="94" t="s">
        <v>809</v>
      </c>
      <c r="F121" s="43">
        <v>125.2</v>
      </c>
      <c r="G121" s="44" t="s">
        <v>11</v>
      </c>
      <c r="H121" s="45">
        <v>7418</v>
      </c>
      <c r="I121" s="7">
        <v>6</v>
      </c>
      <c r="J121" s="40">
        <f t="shared" si="10"/>
        <v>1236.3333333333333</v>
      </c>
      <c r="K121" s="45"/>
      <c r="L121" s="46">
        <f t="shared" si="9"/>
        <v>1.7436247298742037E-3</v>
      </c>
      <c r="M121" s="47">
        <f t="shared" si="11"/>
        <v>59.249201277955272</v>
      </c>
      <c r="N121" s="48"/>
    </row>
    <row r="122" spans="1:14" ht="15.95" customHeight="1" outlineLevel="1" x14ac:dyDescent="0.15">
      <c r="A122" s="75" t="s">
        <v>724</v>
      </c>
      <c r="B122" s="39" t="s">
        <v>13</v>
      </c>
      <c r="C122" s="39" t="s">
        <v>321</v>
      </c>
      <c r="D122" s="42" t="s">
        <v>525</v>
      </c>
      <c r="E122" s="94" t="s">
        <v>322</v>
      </c>
      <c r="F122" s="43">
        <v>147.80000000000001</v>
      </c>
      <c r="G122" s="44" t="s">
        <v>11</v>
      </c>
      <c r="H122" s="45">
        <v>2198</v>
      </c>
      <c r="I122" s="7">
        <v>1</v>
      </c>
      <c r="J122" s="40">
        <f t="shared" si="10"/>
        <v>2198</v>
      </c>
      <c r="K122" s="45"/>
      <c r="L122" s="46">
        <f t="shared" si="9"/>
        <v>5.166469609414262E-4</v>
      </c>
      <c r="M122" s="47">
        <f t="shared" si="11"/>
        <v>14.87144790257104</v>
      </c>
      <c r="N122" s="48"/>
    </row>
    <row r="123" spans="1:14" ht="15.95" customHeight="1" outlineLevel="1" x14ac:dyDescent="0.15">
      <c r="A123" s="75" t="s">
        <v>724</v>
      </c>
      <c r="B123" s="39" t="s">
        <v>13</v>
      </c>
      <c r="C123" s="39" t="s">
        <v>810</v>
      </c>
      <c r="D123" s="42" t="s">
        <v>811</v>
      </c>
      <c r="E123" s="94" t="s">
        <v>812</v>
      </c>
      <c r="F123" s="43">
        <v>1301.4000000000001</v>
      </c>
      <c r="G123" s="44" t="s">
        <v>76</v>
      </c>
      <c r="H123" s="45">
        <v>181031</v>
      </c>
      <c r="I123" s="7">
        <v>4169</v>
      </c>
      <c r="J123" s="40">
        <f t="shared" si="10"/>
        <v>43.423123051091387</v>
      </c>
      <c r="K123" s="45"/>
      <c r="L123" s="46">
        <f t="shared" si="9"/>
        <v>4.2551918101086141E-2</v>
      </c>
      <c r="M123" s="47">
        <f t="shared" si="11"/>
        <v>139.10481020439525</v>
      </c>
      <c r="N123" s="48"/>
    </row>
    <row r="124" spans="1:14" ht="15.95" customHeight="1" outlineLevel="1" x14ac:dyDescent="0.15">
      <c r="A124" s="75" t="s">
        <v>724</v>
      </c>
      <c r="B124" s="39" t="s">
        <v>13</v>
      </c>
      <c r="C124" s="39" t="s">
        <v>813</v>
      </c>
      <c r="D124" s="42" t="s">
        <v>814</v>
      </c>
      <c r="E124" s="94" t="s">
        <v>815</v>
      </c>
      <c r="F124" s="43">
        <v>201.5</v>
      </c>
      <c r="G124" s="44" t="s">
        <v>11</v>
      </c>
      <c r="H124" s="45">
        <v>15540</v>
      </c>
      <c r="I124" s="7">
        <v>5</v>
      </c>
      <c r="J124" s="40">
        <f t="shared" si="10"/>
        <v>3108</v>
      </c>
      <c r="K124" s="45"/>
      <c r="L124" s="46">
        <f t="shared" si="9"/>
        <v>3.6527269213056249E-3</v>
      </c>
      <c r="M124" s="47">
        <f t="shared" si="11"/>
        <v>77.121588089330018</v>
      </c>
      <c r="N124" s="48"/>
    </row>
    <row r="125" spans="1:14" ht="15.95" customHeight="1" outlineLevel="1" x14ac:dyDescent="0.15">
      <c r="A125" s="75" t="s">
        <v>724</v>
      </c>
      <c r="B125" s="39" t="s">
        <v>13</v>
      </c>
      <c r="C125" s="39" t="s">
        <v>323</v>
      </c>
      <c r="D125" s="42" t="s">
        <v>526</v>
      </c>
      <c r="E125" s="94" t="s">
        <v>816</v>
      </c>
      <c r="F125" s="43">
        <v>837</v>
      </c>
      <c r="G125" s="44" t="s">
        <v>774</v>
      </c>
      <c r="H125" s="45">
        <v>106278</v>
      </c>
      <c r="I125" s="7">
        <v>123</v>
      </c>
      <c r="J125" s="40">
        <f t="shared" si="10"/>
        <v>864.04878048780483</v>
      </c>
      <c r="K125" s="45"/>
      <c r="L125" s="46">
        <f t="shared" si="9"/>
        <v>2.4980985311616421E-2</v>
      </c>
      <c r="M125" s="47">
        <f t="shared" si="11"/>
        <v>126.97491039426524</v>
      </c>
      <c r="N125" s="48"/>
    </row>
    <row r="126" spans="1:14" ht="15.95" customHeight="1" outlineLevel="1" x14ac:dyDescent="0.15">
      <c r="A126" s="75" t="s">
        <v>724</v>
      </c>
      <c r="B126" s="39" t="s">
        <v>13</v>
      </c>
      <c r="C126" s="39" t="s">
        <v>817</v>
      </c>
      <c r="D126" s="42" t="s">
        <v>818</v>
      </c>
      <c r="E126" s="94" t="s">
        <v>819</v>
      </c>
      <c r="F126" s="43">
        <v>32.200000000000003</v>
      </c>
      <c r="G126" s="44" t="s">
        <v>774</v>
      </c>
      <c r="H126" s="45">
        <v>710</v>
      </c>
      <c r="I126" s="7">
        <v>1</v>
      </c>
      <c r="J126" s="40">
        <f t="shared" si="10"/>
        <v>710</v>
      </c>
      <c r="K126" s="45"/>
      <c r="L126" s="46">
        <f t="shared" si="9"/>
        <v>1.6688778083185287E-4</v>
      </c>
      <c r="M126" s="47">
        <f t="shared" si="11"/>
        <v>22.049689440993788</v>
      </c>
      <c r="N126" s="48"/>
    </row>
    <row r="127" spans="1:14" ht="15.95" customHeight="1" outlineLevel="1" x14ac:dyDescent="0.15">
      <c r="A127" s="75" t="s">
        <v>724</v>
      </c>
      <c r="B127" s="39" t="s">
        <v>13</v>
      </c>
      <c r="C127" s="39" t="s">
        <v>324</v>
      </c>
      <c r="D127" s="42" t="s">
        <v>527</v>
      </c>
      <c r="E127" s="94" t="s">
        <v>325</v>
      </c>
      <c r="F127" s="43">
        <v>19</v>
      </c>
      <c r="G127" s="44" t="s">
        <v>74</v>
      </c>
      <c r="H127" s="45">
        <v>3936</v>
      </c>
      <c r="I127" s="7">
        <v>15</v>
      </c>
      <c r="J127" s="40">
        <f t="shared" si="10"/>
        <v>262.39999999999998</v>
      </c>
      <c r="K127" s="45"/>
      <c r="L127" s="46">
        <f t="shared" si="9"/>
        <v>9.2516944416080698E-4</v>
      </c>
      <c r="M127" s="47">
        <f t="shared" si="11"/>
        <v>207.15789473684211</v>
      </c>
      <c r="N127" s="48"/>
    </row>
    <row r="128" spans="1:14" ht="15.95" customHeight="1" outlineLevel="1" x14ac:dyDescent="0.15">
      <c r="A128" s="75" t="s">
        <v>724</v>
      </c>
      <c r="B128" s="39" t="s">
        <v>13</v>
      </c>
      <c r="C128" s="39" t="s">
        <v>820</v>
      </c>
      <c r="D128" s="42" t="s">
        <v>821</v>
      </c>
      <c r="E128" s="94" t="s">
        <v>822</v>
      </c>
      <c r="F128" s="43">
        <v>34.5</v>
      </c>
      <c r="G128" s="44" t="s">
        <v>73</v>
      </c>
      <c r="H128" s="45">
        <v>2360</v>
      </c>
      <c r="I128" s="7">
        <v>9</v>
      </c>
      <c r="J128" s="40">
        <f t="shared" si="10"/>
        <v>262.22222222222223</v>
      </c>
      <c r="K128" s="45"/>
      <c r="L128" s="46">
        <f t="shared" si="9"/>
        <v>5.5472558135658142E-4</v>
      </c>
      <c r="M128" s="47">
        <f t="shared" si="11"/>
        <v>68.405797101449281</v>
      </c>
      <c r="N128" s="48"/>
    </row>
    <row r="129" spans="1:14" ht="15.95" customHeight="1" outlineLevel="1" x14ac:dyDescent="0.15">
      <c r="A129" s="77"/>
      <c r="B129" s="78"/>
      <c r="C129" s="78"/>
      <c r="D129" s="78" t="s">
        <v>436</v>
      </c>
      <c r="E129" s="79"/>
      <c r="F129" s="6">
        <f>SUM(F107:F128)</f>
        <v>4953.7</v>
      </c>
      <c r="G129" s="9"/>
      <c r="H129" s="10">
        <f>SUM(H107:H128)</f>
        <v>448271.28</v>
      </c>
      <c r="I129" s="11">
        <f>SUM(I107:I128)</f>
        <v>5540</v>
      </c>
      <c r="J129" s="12">
        <f t="shared" si="10"/>
        <v>80.915393501805056</v>
      </c>
      <c r="K129" s="9"/>
      <c r="L129" s="13">
        <f t="shared" si="9"/>
        <v>0.10536760440824529</v>
      </c>
      <c r="M129" s="14">
        <f t="shared" si="11"/>
        <v>90.492213900720685</v>
      </c>
      <c r="N129" s="48"/>
    </row>
    <row r="130" spans="1:14" ht="15.95" customHeight="1" outlineLevel="1" x14ac:dyDescent="0.15">
      <c r="A130" s="73" t="s">
        <v>279</v>
      </c>
      <c r="B130" s="39" t="s">
        <v>32</v>
      </c>
      <c r="C130" s="39" t="s">
        <v>203</v>
      </c>
      <c r="D130" s="42" t="s">
        <v>528</v>
      </c>
      <c r="E130" s="31" t="s">
        <v>122</v>
      </c>
      <c r="F130" s="43">
        <v>221.6</v>
      </c>
      <c r="G130" s="44" t="s">
        <v>79</v>
      </c>
      <c r="H130" s="45">
        <v>17856</v>
      </c>
      <c r="I130" s="7">
        <v>5</v>
      </c>
      <c r="J130" s="40">
        <f t="shared" si="10"/>
        <v>3571.2</v>
      </c>
      <c r="K130" s="45"/>
      <c r="L130" s="46">
        <f t="shared" si="9"/>
        <v>4.1971101613148803E-3</v>
      </c>
      <c r="M130" s="47">
        <f t="shared" si="11"/>
        <v>80.577617328519864</v>
      </c>
      <c r="N130" s="48"/>
    </row>
    <row r="131" spans="1:14" ht="15.95" customHeight="1" outlineLevel="1" x14ac:dyDescent="0.15">
      <c r="A131" s="73" t="s">
        <v>279</v>
      </c>
      <c r="B131" s="39" t="s">
        <v>691</v>
      </c>
      <c r="C131" s="39" t="s">
        <v>204</v>
      </c>
      <c r="D131" s="42" t="s">
        <v>529</v>
      </c>
      <c r="E131" s="101" t="s">
        <v>217</v>
      </c>
      <c r="F131" s="43">
        <v>300</v>
      </c>
      <c r="G131" s="44" t="s">
        <v>11</v>
      </c>
      <c r="H131" s="45">
        <v>33110.199999999997</v>
      </c>
      <c r="I131" s="7">
        <v>194</v>
      </c>
      <c r="J131" s="40">
        <f t="shared" si="10"/>
        <v>170.67113402061855</v>
      </c>
      <c r="K131" s="45"/>
      <c r="L131" s="46">
        <f t="shared" si="9"/>
        <v>7.7826588745053731E-3</v>
      </c>
      <c r="M131" s="47">
        <f t="shared" si="11"/>
        <v>110.36733333333332</v>
      </c>
      <c r="N131" s="48"/>
    </row>
    <row r="132" spans="1:14" ht="15.95" customHeight="1" x14ac:dyDescent="0.15">
      <c r="A132" s="73" t="s">
        <v>279</v>
      </c>
      <c r="B132" s="39" t="s">
        <v>107</v>
      </c>
      <c r="C132" s="39" t="s">
        <v>205</v>
      </c>
      <c r="D132" s="42" t="s">
        <v>530</v>
      </c>
      <c r="E132" s="31" t="s">
        <v>106</v>
      </c>
      <c r="F132" s="43">
        <v>116.4</v>
      </c>
      <c r="G132" s="44" t="s">
        <v>11</v>
      </c>
      <c r="H132" s="45">
        <v>6478</v>
      </c>
      <c r="I132" s="7">
        <v>6</v>
      </c>
      <c r="J132" s="40">
        <f t="shared" si="10"/>
        <v>1079.6666666666667</v>
      </c>
      <c r="K132" s="45"/>
      <c r="L132" s="46">
        <f t="shared" ref="L132:L195" si="12">IFERROR(H132/$H$319,"")</f>
        <v>1.5226747101813281E-3</v>
      </c>
      <c r="M132" s="47">
        <f t="shared" si="11"/>
        <v>55.65292096219931</v>
      </c>
      <c r="N132" s="48"/>
    </row>
    <row r="133" spans="1:14" ht="15.95" customHeight="1" outlineLevel="1" x14ac:dyDescent="0.15">
      <c r="A133" s="73" t="s">
        <v>279</v>
      </c>
      <c r="B133" s="39" t="s">
        <v>32</v>
      </c>
      <c r="C133" s="39" t="s">
        <v>206</v>
      </c>
      <c r="D133" s="42" t="s">
        <v>531</v>
      </c>
      <c r="E133" s="31" t="s">
        <v>218</v>
      </c>
      <c r="F133" s="43">
        <v>133.1</v>
      </c>
      <c r="G133" s="44" t="s">
        <v>11</v>
      </c>
      <c r="H133" s="45">
        <v>1722</v>
      </c>
      <c r="I133" s="7">
        <v>3</v>
      </c>
      <c r="J133" s="40">
        <f t="shared" ref="J133:J199" si="13">IFERROR(H133/I133,"")</f>
        <v>574</v>
      </c>
      <c r="K133" s="45"/>
      <c r="L133" s="46">
        <f t="shared" si="12"/>
        <v>4.0476163182035304E-4</v>
      </c>
      <c r="M133" s="47">
        <f t="shared" ref="M133:M199" si="14">IFERROR(H133/F133,"")</f>
        <v>12.93764087152517</v>
      </c>
      <c r="N133" s="48"/>
    </row>
    <row r="134" spans="1:14" ht="15.95" customHeight="1" outlineLevel="1" x14ac:dyDescent="0.15">
      <c r="A134" s="73" t="s">
        <v>279</v>
      </c>
      <c r="B134" s="39" t="s">
        <v>15</v>
      </c>
      <c r="C134" s="39" t="s">
        <v>207</v>
      </c>
      <c r="D134" s="42" t="s">
        <v>532</v>
      </c>
      <c r="E134" s="31" t="s">
        <v>219</v>
      </c>
      <c r="F134" s="43">
        <v>54.3</v>
      </c>
      <c r="G134" s="44" t="s">
        <v>11</v>
      </c>
      <c r="H134" s="45">
        <v>5320</v>
      </c>
      <c r="I134" s="7">
        <v>3</v>
      </c>
      <c r="J134" s="40">
        <f t="shared" si="13"/>
        <v>1773.3333333333333</v>
      </c>
      <c r="K134" s="45"/>
      <c r="L134" s="46">
        <f t="shared" si="12"/>
        <v>1.2504830901767005E-3</v>
      </c>
      <c r="M134" s="47">
        <f t="shared" si="14"/>
        <v>97.974217311233886</v>
      </c>
      <c r="N134" s="48"/>
    </row>
    <row r="135" spans="1:14" ht="15.95" customHeight="1" outlineLevel="1" x14ac:dyDescent="0.15">
      <c r="A135" s="73" t="s">
        <v>279</v>
      </c>
      <c r="B135" s="39" t="s">
        <v>131</v>
      </c>
      <c r="C135" s="39" t="s">
        <v>208</v>
      </c>
      <c r="D135" s="42" t="s">
        <v>533</v>
      </c>
      <c r="E135" s="31" t="s">
        <v>220</v>
      </c>
      <c r="F135" s="43">
        <v>132.4</v>
      </c>
      <c r="G135" s="44" t="s">
        <v>11</v>
      </c>
      <c r="H135" s="45">
        <v>7572</v>
      </c>
      <c r="I135" s="7">
        <v>14</v>
      </c>
      <c r="J135" s="40">
        <f t="shared" si="13"/>
        <v>540.85714285714289</v>
      </c>
      <c r="K135" s="45"/>
      <c r="L135" s="46">
        <f t="shared" si="12"/>
        <v>1.7798229245898451E-3</v>
      </c>
      <c r="M135" s="47">
        <f t="shared" si="14"/>
        <v>57.190332326283986</v>
      </c>
      <c r="N135" s="48"/>
    </row>
    <row r="136" spans="1:14" ht="15.95" customHeight="1" outlineLevel="1" x14ac:dyDescent="0.15">
      <c r="A136" s="73" t="s">
        <v>279</v>
      </c>
      <c r="B136" s="39" t="s">
        <v>32</v>
      </c>
      <c r="C136" s="39" t="s">
        <v>209</v>
      </c>
      <c r="D136" s="42" t="s">
        <v>534</v>
      </c>
      <c r="E136" s="31" t="s">
        <v>221</v>
      </c>
      <c r="F136" s="43">
        <v>124.1</v>
      </c>
      <c r="G136" s="44" t="s">
        <v>11</v>
      </c>
      <c r="H136" s="45">
        <v>14852</v>
      </c>
      <c r="I136" s="7">
        <v>34</v>
      </c>
      <c r="J136" s="40">
        <f t="shared" si="13"/>
        <v>436.8235294117647</v>
      </c>
      <c r="K136" s="45"/>
      <c r="L136" s="46">
        <f t="shared" si="12"/>
        <v>3.4910103111474352E-3</v>
      </c>
      <c r="M136" s="47">
        <f t="shared" si="14"/>
        <v>119.67767929089445</v>
      </c>
      <c r="N136" s="48"/>
    </row>
    <row r="137" spans="1:14" ht="15.95" customHeight="1" outlineLevel="1" x14ac:dyDescent="0.15">
      <c r="A137" s="73" t="s">
        <v>278</v>
      </c>
      <c r="B137" s="39" t="s">
        <v>702</v>
      </c>
      <c r="C137" s="39" t="s">
        <v>703</v>
      </c>
      <c r="D137" s="42" t="s">
        <v>704</v>
      </c>
      <c r="E137" s="31" t="s">
        <v>705</v>
      </c>
      <c r="F137" s="43">
        <v>45.6</v>
      </c>
      <c r="G137" s="44" t="s">
        <v>11</v>
      </c>
      <c r="H137" s="45">
        <v>2181</v>
      </c>
      <c r="I137" s="7">
        <v>5</v>
      </c>
      <c r="J137" s="40">
        <f t="shared" si="13"/>
        <v>436.2</v>
      </c>
      <c r="K137" s="45"/>
      <c r="L137" s="46">
        <f t="shared" si="12"/>
        <v>5.1265105632995929E-4</v>
      </c>
      <c r="M137" s="47">
        <f t="shared" si="14"/>
        <v>47.828947368421048</v>
      </c>
      <c r="N137" s="48"/>
    </row>
    <row r="138" spans="1:14" ht="15.95" customHeight="1" outlineLevel="1" x14ac:dyDescent="0.15">
      <c r="A138" s="73" t="s">
        <v>279</v>
      </c>
      <c r="B138" s="39" t="s">
        <v>135</v>
      </c>
      <c r="C138" s="39" t="s">
        <v>210</v>
      </c>
      <c r="D138" s="42" t="s">
        <v>535</v>
      </c>
      <c r="E138" s="31" t="s">
        <v>222</v>
      </c>
      <c r="F138" s="43">
        <v>105.8</v>
      </c>
      <c r="G138" s="44" t="s">
        <v>11</v>
      </c>
      <c r="H138" s="45">
        <v>14563</v>
      </c>
      <c r="I138" s="7">
        <v>16</v>
      </c>
      <c r="J138" s="40">
        <f t="shared" si="13"/>
        <v>910.1875</v>
      </c>
      <c r="K138" s="45"/>
      <c r="L138" s="46">
        <f t="shared" si="12"/>
        <v>3.4230799327524979E-3</v>
      </c>
      <c r="M138" s="47">
        <f t="shared" si="14"/>
        <v>137.64650283553877</v>
      </c>
      <c r="N138" s="48"/>
    </row>
    <row r="139" spans="1:14" ht="15.95" customHeight="1" outlineLevel="1" x14ac:dyDescent="0.15">
      <c r="A139" s="73" t="s">
        <v>279</v>
      </c>
      <c r="B139" s="39" t="s">
        <v>133</v>
      </c>
      <c r="C139" s="39" t="s">
        <v>211</v>
      </c>
      <c r="D139" s="42" t="s">
        <v>536</v>
      </c>
      <c r="E139" s="31" t="s">
        <v>223</v>
      </c>
      <c r="F139" s="43">
        <v>105.4</v>
      </c>
      <c r="G139" s="44" t="s">
        <v>11</v>
      </c>
      <c r="H139" s="45">
        <v>11835</v>
      </c>
      <c r="I139" s="7">
        <v>7</v>
      </c>
      <c r="J139" s="40">
        <f t="shared" si="13"/>
        <v>1690.7142857142858</v>
      </c>
      <c r="K139" s="45"/>
      <c r="L139" s="46">
        <f t="shared" si="12"/>
        <v>2.7818547692182801E-3</v>
      </c>
      <c r="M139" s="47">
        <f t="shared" si="14"/>
        <v>112.28652751423149</v>
      </c>
      <c r="N139" s="48"/>
    </row>
    <row r="140" spans="1:14" ht="15.95" customHeight="1" outlineLevel="1" x14ac:dyDescent="0.15">
      <c r="A140" s="73" t="s">
        <v>279</v>
      </c>
      <c r="B140" s="39" t="s">
        <v>15</v>
      </c>
      <c r="C140" s="39" t="s">
        <v>212</v>
      </c>
      <c r="D140" s="42" t="s">
        <v>537</v>
      </c>
      <c r="E140" s="31" t="s">
        <v>224</v>
      </c>
      <c r="F140" s="43">
        <v>126.9</v>
      </c>
      <c r="G140" s="44" t="s">
        <v>11</v>
      </c>
      <c r="H140" s="45">
        <v>7385</v>
      </c>
      <c r="I140" s="7">
        <v>4</v>
      </c>
      <c r="J140" s="40">
        <f t="shared" si="13"/>
        <v>1846.25</v>
      </c>
      <c r="K140" s="45"/>
      <c r="L140" s="46">
        <f t="shared" si="12"/>
        <v>1.7358679738637092E-3</v>
      </c>
      <c r="M140" s="47">
        <f t="shared" si="14"/>
        <v>58.195429472025211</v>
      </c>
      <c r="N140" s="48"/>
    </row>
    <row r="141" spans="1:14" ht="15.95" customHeight="1" outlineLevel="1" x14ac:dyDescent="0.15">
      <c r="A141" s="73" t="s">
        <v>279</v>
      </c>
      <c r="B141" s="39" t="s">
        <v>134</v>
      </c>
      <c r="C141" s="39" t="s">
        <v>213</v>
      </c>
      <c r="D141" s="42" t="s">
        <v>538</v>
      </c>
      <c r="E141" s="31" t="s">
        <v>225</v>
      </c>
      <c r="F141" s="43">
        <v>100.3</v>
      </c>
      <c r="G141" s="44" t="s">
        <v>11</v>
      </c>
      <c r="H141" s="45">
        <v>14945</v>
      </c>
      <c r="I141" s="7">
        <v>14</v>
      </c>
      <c r="J141" s="40">
        <f t="shared" si="13"/>
        <v>1067.5</v>
      </c>
      <c r="K141" s="45"/>
      <c r="L141" s="46">
        <f t="shared" si="12"/>
        <v>3.5128702599042834E-3</v>
      </c>
      <c r="M141" s="47">
        <f t="shared" si="14"/>
        <v>149.00299102691923</v>
      </c>
      <c r="N141" s="48"/>
    </row>
    <row r="142" spans="1:14" s="5" customFormat="1" ht="15.95" customHeight="1" outlineLevel="1" x14ac:dyDescent="0.15">
      <c r="A142" s="73" t="s">
        <v>279</v>
      </c>
      <c r="B142" s="39" t="s">
        <v>15</v>
      </c>
      <c r="C142" s="39" t="s">
        <v>111</v>
      </c>
      <c r="D142" s="42" t="s">
        <v>539</v>
      </c>
      <c r="E142" s="31" t="s">
        <v>112</v>
      </c>
      <c r="F142" s="43">
        <v>133.9</v>
      </c>
      <c r="G142" s="44" t="s">
        <v>77</v>
      </c>
      <c r="H142" s="45">
        <v>2957</v>
      </c>
      <c r="I142" s="7">
        <v>48</v>
      </c>
      <c r="J142" s="40">
        <f t="shared" si="13"/>
        <v>61.604166666666664</v>
      </c>
      <c r="K142" s="45"/>
      <c r="L142" s="46">
        <f t="shared" si="12"/>
        <v>6.9505234918280131E-4</v>
      </c>
      <c r="M142" s="47">
        <f t="shared" si="14"/>
        <v>22.083644510828975</v>
      </c>
      <c r="N142" s="48"/>
    </row>
    <row r="143" spans="1:14" ht="15.95" customHeight="1" outlineLevel="1" x14ac:dyDescent="0.15">
      <c r="A143" s="73" t="s">
        <v>279</v>
      </c>
      <c r="B143" s="39" t="s">
        <v>134</v>
      </c>
      <c r="C143" s="39" t="s">
        <v>214</v>
      </c>
      <c r="D143" s="42" t="s">
        <v>540</v>
      </c>
      <c r="E143" s="31" t="s">
        <v>226</v>
      </c>
      <c r="F143" s="43">
        <v>38</v>
      </c>
      <c r="G143" s="44" t="s">
        <v>78</v>
      </c>
      <c r="H143" s="45">
        <v>2818</v>
      </c>
      <c r="I143" s="7">
        <v>11</v>
      </c>
      <c r="J143" s="40">
        <f t="shared" si="13"/>
        <v>256.18181818181819</v>
      </c>
      <c r="K143" s="45"/>
      <c r="L143" s="46">
        <f t="shared" si="12"/>
        <v>6.6237995265374847E-4</v>
      </c>
      <c r="M143" s="47">
        <f t="shared" si="14"/>
        <v>74.15789473684211</v>
      </c>
      <c r="N143" s="48"/>
    </row>
    <row r="144" spans="1:14" ht="15.95" customHeight="1" outlineLevel="1" x14ac:dyDescent="0.15">
      <c r="A144" s="73" t="s">
        <v>279</v>
      </c>
      <c r="B144" s="39" t="s">
        <v>140</v>
      </c>
      <c r="C144" s="39" t="s">
        <v>215</v>
      </c>
      <c r="D144" s="42" t="s">
        <v>541</v>
      </c>
      <c r="E144" s="101" t="s">
        <v>227</v>
      </c>
      <c r="F144" s="43">
        <v>132</v>
      </c>
      <c r="G144" s="44" t="s">
        <v>77</v>
      </c>
      <c r="H144" s="45">
        <v>21104</v>
      </c>
      <c r="I144" s="7">
        <v>352</v>
      </c>
      <c r="J144" s="40">
        <f t="shared" si="13"/>
        <v>59.954545454545453</v>
      </c>
      <c r="K144" s="45"/>
      <c r="L144" s="46">
        <f t="shared" si="12"/>
        <v>4.9605629953174976E-3</v>
      </c>
      <c r="M144" s="47">
        <f t="shared" si="14"/>
        <v>159.87878787878788</v>
      </c>
      <c r="N144" s="48"/>
    </row>
    <row r="145" spans="1:14" s="5" customFormat="1" ht="15.95" customHeight="1" outlineLevel="1" x14ac:dyDescent="0.15">
      <c r="A145" s="73" t="s">
        <v>279</v>
      </c>
      <c r="B145" s="39" t="s">
        <v>124</v>
      </c>
      <c r="C145" s="39" t="s">
        <v>216</v>
      </c>
      <c r="D145" s="42" t="s">
        <v>542</v>
      </c>
      <c r="E145" s="31" t="s">
        <v>123</v>
      </c>
      <c r="F145" s="43">
        <v>16</v>
      </c>
      <c r="G145" s="44" t="s">
        <v>74</v>
      </c>
      <c r="H145" s="45">
        <v>1910</v>
      </c>
      <c r="I145" s="7">
        <v>6</v>
      </c>
      <c r="J145" s="40">
        <f t="shared" si="13"/>
        <v>318.33333333333331</v>
      </c>
      <c r="K145" s="45"/>
      <c r="L145" s="46">
        <f t="shared" si="12"/>
        <v>4.4895163575892815E-4</v>
      </c>
      <c r="M145" s="47">
        <f t="shared" si="14"/>
        <v>119.375</v>
      </c>
      <c r="N145" s="48"/>
    </row>
    <row r="146" spans="1:14" s="5" customFormat="1" ht="15.95" customHeight="1" outlineLevel="1" x14ac:dyDescent="0.15">
      <c r="A146" s="73" t="s">
        <v>279</v>
      </c>
      <c r="B146" s="39" t="s">
        <v>15</v>
      </c>
      <c r="C146" s="39" t="s">
        <v>41</v>
      </c>
      <c r="D146" s="42" t="s">
        <v>543</v>
      </c>
      <c r="E146" s="31" t="s">
        <v>228</v>
      </c>
      <c r="F146" s="43">
        <v>10</v>
      </c>
      <c r="G146" s="44" t="s">
        <v>76</v>
      </c>
      <c r="H146" s="45">
        <v>380</v>
      </c>
      <c r="I146" s="7">
        <v>1</v>
      </c>
      <c r="J146" s="40">
        <f t="shared" si="13"/>
        <v>380</v>
      </c>
      <c r="K146" s="45"/>
      <c r="L146" s="46">
        <f t="shared" si="12"/>
        <v>8.9320220726907176E-5</v>
      </c>
      <c r="M146" s="47">
        <f t="shared" si="14"/>
        <v>38</v>
      </c>
      <c r="N146" s="48"/>
    </row>
    <row r="147" spans="1:14" ht="15.95" customHeight="1" outlineLevel="1" x14ac:dyDescent="0.15">
      <c r="A147" s="75" t="s">
        <v>724</v>
      </c>
      <c r="B147" s="39" t="s">
        <v>15</v>
      </c>
      <c r="C147" s="39" t="s">
        <v>355</v>
      </c>
      <c r="D147" s="42" t="s">
        <v>544</v>
      </c>
      <c r="E147" s="41" t="s">
        <v>356</v>
      </c>
      <c r="F147" s="43">
        <v>202.1</v>
      </c>
      <c r="G147" s="44" t="s">
        <v>11</v>
      </c>
      <c r="H147" s="45">
        <v>4591</v>
      </c>
      <c r="I147" s="7">
        <v>11</v>
      </c>
      <c r="J147" s="40">
        <f t="shared" si="13"/>
        <v>417.36363636363637</v>
      </c>
      <c r="K147" s="45"/>
      <c r="L147" s="46">
        <f t="shared" si="12"/>
        <v>1.0791292983085021E-3</v>
      </c>
      <c r="M147" s="47">
        <f t="shared" si="14"/>
        <v>22.716476991588323</v>
      </c>
      <c r="N147" s="48"/>
    </row>
    <row r="148" spans="1:14" ht="15.95" customHeight="1" outlineLevel="1" x14ac:dyDescent="0.15">
      <c r="A148" s="75" t="s">
        <v>724</v>
      </c>
      <c r="B148" s="39" t="s">
        <v>15</v>
      </c>
      <c r="C148" s="39" t="s">
        <v>823</v>
      </c>
      <c r="D148" s="42" t="s">
        <v>824</v>
      </c>
      <c r="E148" s="93" t="s">
        <v>825</v>
      </c>
      <c r="F148" s="43">
        <v>116</v>
      </c>
      <c r="G148" s="44" t="s">
        <v>11</v>
      </c>
      <c r="H148" s="45">
        <v>2697</v>
      </c>
      <c r="I148" s="7">
        <v>3</v>
      </c>
      <c r="J148" s="40">
        <f t="shared" si="13"/>
        <v>899</v>
      </c>
      <c r="K148" s="45"/>
      <c r="L148" s="46">
        <f t="shared" si="12"/>
        <v>6.3393851394860168E-4</v>
      </c>
      <c r="M148" s="47">
        <f t="shared" si="14"/>
        <v>23.25</v>
      </c>
      <c r="N148" s="48"/>
    </row>
    <row r="149" spans="1:14" ht="15.95" customHeight="1" outlineLevel="1" x14ac:dyDescent="0.15">
      <c r="A149" s="75" t="s">
        <v>724</v>
      </c>
      <c r="B149" s="39" t="s">
        <v>15</v>
      </c>
      <c r="C149" s="39" t="s">
        <v>826</v>
      </c>
      <c r="D149" s="42" t="s">
        <v>545</v>
      </c>
      <c r="E149" s="41" t="s">
        <v>357</v>
      </c>
      <c r="F149" s="43">
        <v>211</v>
      </c>
      <c r="G149" s="44" t="s">
        <v>11</v>
      </c>
      <c r="H149" s="45">
        <v>622</v>
      </c>
      <c r="I149" s="7">
        <v>2</v>
      </c>
      <c r="J149" s="40">
        <f t="shared" si="13"/>
        <v>311</v>
      </c>
      <c r="K149" s="45"/>
      <c r="L149" s="46">
        <f t="shared" si="12"/>
        <v>1.462030981372007E-4</v>
      </c>
      <c r="M149" s="47">
        <f t="shared" si="14"/>
        <v>2.9478672985781991</v>
      </c>
      <c r="N149" s="48"/>
    </row>
    <row r="150" spans="1:14" ht="15.95" customHeight="1" outlineLevel="1" x14ac:dyDescent="0.15">
      <c r="A150" s="75" t="s">
        <v>724</v>
      </c>
      <c r="B150" s="39" t="s">
        <v>15</v>
      </c>
      <c r="C150" s="39" t="s">
        <v>358</v>
      </c>
      <c r="D150" s="42" t="s">
        <v>546</v>
      </c>
      <c r="E150" s="41" t="s">
        <v>359</v>
      </c>
      <c r="F150" s="43">
        <v>214.9</v>
      </c>
      <c r="G150" s="44" t="s">
        <v>11</v>
      </c>
      <c r="H150" s="45">
        <v>7829</v>
      </c>
      <c r="I150" s="7">
        <v>11</v>
      </c>
      <c r="J150" s="40">
        <f t="shared" si="13"/>
        <v>711.72727272727275</v>
      </c>
      <c r="K150" s="45"/>
      <c r="L150" s="46">
        <f t="shared" si="12"/>
        <v>1.840231600186727E-3</v>
      </c>
      <c r="M150" s="47">
        <f t="shared" si="14"/>
        <v>36.430898092135877</v>
      </c>
      <c r="N150" s="48"/>
    </row>
    <row r="151" spans="1:14" ht="15.95" customHeight="1" outlineLevel="1" x14ac:dyDescent="0.15">
      <c r="A151" s="75" t="s">
        <v>724</v>
      </c>
      <c r="B151" s="39" t="s">
        <v>15</v>
      </c>
      <c r="C151" s="39" t="s">
        <v>360</v>
      </c>
      <c r="D151" s="42" t="s">
        <v>547</v>
      </c>
      <c r="E151" s="41" t="s">
        <v>827</v>
      </c>
      <c r="F151" s="43">
        <v>198.2</v>
      </c>
      <c r="G151" s="44" t="s">
        <v>11</v>
      </c>
      <c r="H151" s="45">
        <v>7891</v>
      </c>
      <c r="I151" s="7">
        <v>14</v>
      </c>
      <c r="J151" s="40">
        <f t="shared" si="13"/>
        <v>563.64285714285711</v>
      </c>
      <c r="K151" s="45"/>
      <c r="L151" s="46">
        <f t="shared" si="12"/>
        <v>1.8548048993579592E-3</v>
      </c>
      <c r="M151" s="47">
        <f t="shared" si="14"/>
        <v>39.813319878910193</v>
      </c>
      <c r="N151" s="48"/>
    </row>
    <row r="152" spans="1:14" ht="15.95" customHeight="1" outlineLevel="1" x14ac:dyDescent="0.15">
      <c r="A152" s="75" t="s">
        <v>724</v>
      </c>
      <c r="B152" s="39" t="s">
        <v>15</v>
      </c>
      <c r="C152" s="39" t="s">
        <v>361</v>
      </c>
      <c r="D152" s="42" t="s">
        <v>548</v>
      </c>
      <c r="E152" s="41" t="s">
        <v>828</v>
      </c>
      <c r="F152" s="43">
        <v>292.39999999999998</v>
      </c>
      <c r="G152" s="44" t="s">
        <v>774</v>
      </c>
      <c r="H152" s="45">
        <v>11589</v>
      </c>
      <c r="I152" s="7">
        <v>10</v>
      </c>
      <c r="J152" s="40">
        <f t="shared" si="13"/>
        <v>1158.9000000000001</v>
      </c>
      <c r="K152" s="45"/>
      <c r="L152" s="46">
        <f t="shared" si="12"/>
        <v>2.7240316789582295E-3</v>
      </c>
      <c r="M152" s="47">
        <f t="shared" si="14"/>
        <v>39.634062927496586</v>
      </c>
      <c r="N152" s="48"/>
    </row>
    <row r="153" spans="1:14" ht="15.95" customHeight="1" outlineLevel="1" x14ac:dyDescent="0.15">
      <c r="A153" s="75" t="s">
        <v>724</v>
      </c>
      <c r="B153" s="39" t="s">
        <v>15</v>
      </c>
      <c r="C153" s="39" t="s">
        <v>362</v>
      </c>
      <c r="D153" s="42" t="s">
        <v>549</v>
      </c>
      <c r="E153" s="41" t="s">
        <v>363</v>
      </c>
      <c r="F153" s="43">
        <v>110</v>
      </c>
      <c r="G153" s="44" t="s">
        <v>11</v>
      </c>
      <c r="H153" s="45">
        <v>12772</v>
      </c>
      <c r="I153" s="7">
        <v>13</v>
      </c>
      <c r="J153" s="40">
        <f t="shared" si="13"/>
        <v>982.46153846153845</v>
      </c>
      <c r="K153" s="45"/>
      <c r="L153" s="46">
        <f t="shared" si="12"/>
        <v>3.0020996292738377E-3</v>
      </c>
      <c r="M153" s="47">
        <f t="shared" si="14"/>
        <v>116.10909090909091</v>
      </c>
      <c r="N153" s="48"/>
    </row>
    <row r="154" spans="1:14" ht="15.95" customHeight="1" outlineLevel="1" x14ac:dyDescent="0.15">
      <c r="A154" s="75" t="s">
        <v>724</v>
      </c>
      <c r="B154" s="39" t="s">
        <v>15</v>
      </c>
      <c r="C154" s="39" t="s">
        <v>364</v>
      </c>
      <c r="D154" s="42" t="s">
        <v>550</v>
      </c>
      <c r="E154" s="41" t="s">
        <v>829</v>
      </c>
      <c r="F154" s="43">
        <v>106.1</v>
      </c>
      <c r="G154" s="44" t="s">
        <v>11</v>
      </c>
      <c r="H154" s="45">
        <v>6950</v>
      </c>
      <c r="I154" s="7">
        <v>8</v>
      </c>
      <c r="J154" s="40">
        <f t="shared" si="13"/>
        <v>868.75</v>
      </c>
      <c r="K154" s="45"/>
      <c r="L154" s="46">
        <f t="shared" si="12"/>
        <v>1.6336198264526444E-3</v>
      </c>
      <c r="M154" s="47">
        <f t="shared" si="14"/>
        <v>65.504241281809612</v>
      </c>
      <c r="N154" s="48"/>
    </row>
    <row r="155" spans="1:14" ht="15.95" customHeight="1" outlineLevel="1" x14ac:dyDescent="0.15">
      <c r="A155" s="75" t="s">
        <v>724</v>
      </c>
      <c r="B155" s="39" t="s">
        <v>15</v>
      </c>
      <c r="C155" s="39" t="s">
        <v>365</v>
      </c>
      <c r="D155" s="42" t="s">
        <v>551</v>
      </c>
      <c r="E155" s="41" t="s">
        <v>830</v>
      </c>
      <c r="F155" s="43">
        <v>72.5</v>
      </c>
      <c r="G155" s="44" t="s">
        <v>11</v>
      </c>
      <c r="H155" s="45">
        <v>800</v>
      </c>
      <c r="I155" s="7">
        <v>2</v>
      </c>
      <c r="J155" s="40">
        <f t="shared" si="13"/>
        <v>400</v>
      </c>
      <c r="K155" s="45"/>
      <c r="L155" s="46">
        <f t="shared" si="12"/>
        <v>1.8804256995138353E-4</v>
      </c>
      <c r="M155" s="47">
        <f t="shared" si="14"/>
        <v>11.03448275862069</v>
      </c>
      <c r="N155" s="48"/>
    </row>
    <row r="156" spans="1:14" ht="15.95" customHeight="1" outlineLevel="1" x14ac:dyDescent="0.15">
      <c r="A156" s="75" t="s">
        <v>724</v>
      </c>
      <c r="B156" s="39" t="s">
        <v>15</v>
      </c>
      <c r="C156" s="39" t="s">
        <v>366</v>
      </c>
      <c r="D156" s="42" t="s">
        <v>552</v>
      </c>
      <c r="E156" s="41" t="s">
        <v>367</v>
      </c>
      <c r="F156" s="43">
        <v>47.1</v>
      </c>
      <c r="G156" s="44" t="s">
        <v>328</v>
      </c>
      <c r="H156" s="45">
        <v>4204</v>
      </c>
      <c r="I156" s="7">
        <v>5</v>
      </c>
      <c r="J156" s="40">
        <f t="shared" si="13"/>
        <v>840.8</v>
      </c>
      <c r="K156" s="45"/>
      <c r="L156" s="46">
        <f t="shared" si="12"/>
        <v>9.8816370509452033E-4</v>
      </c>
      <c r="M156" s="47">
        <f t="shared" si="14"/>
        <v>89.256900212314221</v>
      </c>
      <c r="N156" s="48"/>
    </row>
    <row r="157" spans="1:14" ht="15.95" customHeight="1" outlineLevel="1" x14ac:dyDescent="0.15">
      <c r="A157" s="75" t="s">
        <v>724</v>
      </c>
      <c r="B157" s="39" t="s">
        <v>15</v>
      </c>
      <c r="C157" s="39" t="s">
        <v>368</v>
      </c>
      <c r="D157" s="42" t="s">
        <v>553</v>
      </c>
      <c r="E157" s="41" t="s">
        <v>369</v>
      </c>
      <c r="F157" s="43">
        <v>52.2</v>
      </c>
      <c r="G157" s="44" t="s">
        <v>328</v>
      </c>
      <c r="H157" s="45">
        <v>1585</v>
      </c>
      <c r="I157" s="7">
        <v>4</v>
      </c>
      <c r="J157" s="40">
        <f t="shared" si="13"/>
        <v>396.25</v>
      </c>
      <c r="K157" s="45"/>
      <c r="L157" s="46">
        <f t="shared" si="12"/>
        <v>3.7255934171617858E-4</v>
      </c>
      <c r="M157" s="47">
        <f t="shared" si="14"/>
        <v>30.363984674329501</v>
      </c>
      <c r="N157" s="48"/>
    </row>
    <row r="158" spans="1:14" ht="15.95" customHeight="1" outlineLevel="1" x14ac:dyDescent="0.15">
      <c r="A158" s="75" t="s">
        <v>724</v>
      </c>
      <c r="B158" s="39" t="s">
        <v>15</v>
      </c>
      <c r="C158" s="39" t="s">
        <v>370</v>
      </c>
      <c r="D158" s="42" t="s">
        <v>554</v>
      </c>
      <c r="E158" s="41" t="s">
        <v>371</v>
      </c>
      <c r="F158" s="43">
        <v>61.5</v>
      </c>
      <c r="G158" s="44" t="s">
        <v>75</v>
      </c>
      <c r="H158" s="45">
        <v>999</v>
      </c>
      <c r="I158" s="7">
        <v>1</v>
      </c>
      <c r="J158" s="40">
        <f t="shared" si="13"/>
        <v>999</v>
      </c>
      <c r="K158" s="45"/>
      <c r="L158" s="46">
        <f t="shared" si="12"/>
        <v>2.3481815922679017E-4</v>
      </c>
      <c r="M158" s="47">
        <f t="shared" si="14"/>
        <v>16.243902439024389</v>
      </c>
      <c r="N158" s="48"/>
    </row>
    <row r="159" spans="1:14" ht="15.95" customHeight="1" outlineLevel="1" x14ac:dyDescent="0.15">
      <c r="A159" s="75" t="s">
        <v>724</v>
      </c>
      <c r="B159" s="39" t="s">
        <v>15</v>
      </c>
      <c r="C159" s="39" t="s">
        <v>831</v>
      </c>
      <c r="D159" s="42" t="s">
        <v>832</v>
      </c>
      <c r="E159" s="93" t="s">
        <v>833</v>
      </c>
      <c r="F159" s="43">
        <v>46.8</v>
      </c>
      <c r="G159" s="44" t="s">
        <v>11</v>
      </c>
      <c r="H159" s="45">
        <v>0</v>
      </c>
      <c r="I159" s="7">
        <v>0</v>
      </c>
      <c r="J159" s="40" t="str">
        <f t="shared" si="13"/>
        <v/>
      </c>
      <c r="K159" s="45"/>
      <c r="L159" s="46">
        <f t="shared" si="12"/>
        <v>0</v>
      </c>
      <c r="M159" s="47">
        <f t="shared" si="14"/>
        <v>0</v>
      </c>
      <c r="N159" s="48"/>
    </row>
    <row r="160" spans="1:14" ht="15.95" customHeight="1" outlineLevel="1" x14ac:dyDescent="0.15">
      <c r="A160" s="75" t="s">
        <v>724</v>
      </c>
      <c r="B160" s="39" t="s">
        <v>15</v>
      </c>
      <c r="C160" s="39" t="s">
        <v>372</v>
      </c>
      <c r="D160" s="42" t="s">
        <v>555</v>
      </c>
      <c r="E160" s="41" t="s">
        <v>373</v>
      </c>
      <c r="F160" s="43">
        <v>57.5</v>
      </c>
      <c r="G160" s="44" t="s">
        <v>328</v>
      </c>
      <c r="H160" s="45">
        <v>3137</v>
      </c>
      <c r="I160" s="7">
        <v>5</v>
      </c>
      <c r="J160" s="40">
        <f t="shared" si="13"/>
        <v>627.4</v>
      </c>
      <c r="K160" s="45"/>
      <c r="L160" s="46">
        <f t="shared" si="12"/>
        <v>7.3736192742186268E-4</v>
      </c>
      <c r="M160" s="47">
        <f t="shared" si="14"/>
        <v>54.556521739130432</v>
      </c>
      <c r="N160" s="48"/>
    </row>
    <row r="161" spans="1:14" ht="15.95" customHeight="1" outlineLevel="1" x14ac:dyDescent="0.15">
      <c r="A161" s="75" t="s">
        <v>724</v>
      </c>
      <c r="B161" s="39" t="s">
        <v>15</v>
      </c>
      <c r="C161" s="39" t="s">
        <v>834</v>
      </c>
      <c r="D161" s="42" t="s">
        <v>835</v>
      </c>
      <c r="E161" s="41" t="s">
        <v>836</v>
      </c>
      <c r="F161" s="43">
        <v>50</v>
      </c>
      <c r="G161" s="44" t="s">
        <v>11</v>
      </c>
      <c r="H161" s="45">
        <v>2963</v>
      </c>
      <c r="I161" s="7">
        <v>5</v>
      </c>
      <c r="J161" s="40">
        <f t="shared" si="13"/>
        <v>592.6</v>
      </c>
      <c r="K161" s="45"/>
      <c r="L161" s="46">
        <f t="shared" si="12"/>
        <v>6.9646266845743677E-4</v>
      </c>
      <c r="M161" s="47">
        <f t="shared" si="14"/>
        <v>59.26</v>
      </c>
      <c r="N161" s="48"/>
    </row>
    <row r="162" spans="1:14" ht="15.95" customHeight="1" outlineLevel="1" x14ac:dyDescent="0.15">
      <c r="A162" s="75" t="s">
        <v>724</v>
      </c>
      <c r="B162" s="39" t="s">
        <v>15</v>
      </c>
      <c r="C162" s="39" t="s">
        <v>374</v>
      </c>
      <c r="D162" s="42" t="s">
        <v>556</v>
      </c>
      <c r="E162" s="41" t="s">
        <v>375</v>
      </c>
      <c r="F162" s="43">
        <v>41.5</v>
      </c>
      <c r="G162" s="44" t="s">
        <v>328</v>
      </c>
      <c r="H162" s="45">
        <v>1856</v>
      </c>
      <c r="I162" s="7">
        <v>3</v>
      </c>
      <c r="J162" s="40">
        <f t="shared" si="13"/>
        <v>618.66666666666663</v>
      </c>
      <c r="K162" s="45"/>
      <c r="L162" s="46">
        <f t="shared" si="12"/>
        <v>4.3625876228720978E-4</v>
      </c>
      <c r="M162" s="47">
        <f t="shared" si="14"/>
        <v>44.722891566265062</v>
      </c>
      <c r="N162" s="48"/>
    </row>
    <row r="163" spans="1:14" ht="15.95" customHeight="1" x14ac:dyDescent="0.15">
      <c r="A163" s="75" t="s">
        <v>724</v>
      </c>
      <c r="B163" s="39" t="s">
        <v>15</v>
      </c>
      <c r="C163" s="39" t="s">
        <v>376</v>
      </c>
      <c r="D163" s="42" t="s">
        <v>557</v>
      </c>
      <c r="E163" s="41" t="s">
        <v>377</v>
      </c>
      <c r="F163" s="43">
        <v>56.7</v>
      </c>
      <c r="G163" s="44" t="s">
        <v>328</v>
      </c>
      <c r="H163" s="45">
        <v>4475</v>
      </c>
      <c r="I163" s="7">
        <v>5</v>
      </c>
      <c r="J163" s="40">
        <f t="shared" si="13"/>
        <v>895</v>
      </c>
      <c r="K163" s="45"/>
      <c r="L163" s="46">
        <f t="shared" si="12"/>
        <v>1.0518631256655516E-3</v>
      </c>
      <c r="M163" s="47">
        <f t="shared" si="14"/>
        <v>78.924162257495581</v>
      </c>
      <c r="N163" s="48"/>
    </row>
    <row r="164" spans="1:14" ht="15.95" customHeight="1" outlineLevel="1" x14ac:dyDescent="0.15">
      <c r="A164" s="75" t="s">
        <v>724</v>
      </c>
      <c r="B164" s="39" t="s">
        <v>15</v>
      </c>
      <c r="C164" s="39" t="s">
        <v>378</v>
      </c>
      <c r="D164" s="42" t="s">
        <v>558</v>
      </c>
      <c r="E164" s="41" t="s">
        <v>379</v>
      </c>
      <c r="F164" s="43">
        <v>46.2</v>
      </c>
      <c r="G164" s="44" t="s">
        <v>328</v>
      </c>
      <c r="H164" s="45">
        <v>319</v>
      </c>
      <c r="I164" s="7">
        <v>1</v>
      </c>
      <c r="J164" s="40">
        <f t="shared" si="13"/>
        <v>319</v>
      </c>
      <c r="K164" s="45"/>
      <c r="L164" s="46">
        <f t="shared" si="12"/>
        <v>7.4981974768114173E-5</v>
      </c>
      <c r="M164" s="47">
        <f t="shared" si="14"/>
        <v>6.9047619047619042</v>
      </c>
      <c r="N164" s="48"/>
    </row>
    <row r="165" spans="1:14" ht="15.95" customHeight="1" outlineLevel="1" x14ac:dyDescent="0.15">
      <c r="A165" s="75" t="s">
        <v>724</v>
      </c>
      <c r="B165" s="39" t="s">
        <v>15</v>
      </c>
      <c r="C165" s="39" t="s">
        <v>380</v>
      </c>
      <c r="D165" s="42" t="s">
        <v>559</v>
      </c>
      <c r="E165" s="41" t="s">
        <v>126</v>
      </c>
      <c r="F165" s="43">
        <v>48.6</v>
      </c>
      <c r="G165" s="44" t="s">
        <v>328</v>
      </c>
      <c r="H165" s="45">
        <v>1915</v>
      </c>
      <c r="I165" s="7">
        <v>7</v>
      </c>
      <c r="J165" s="40">
        <f t="shared" si="13"/>
        <v>273.57142857142856</v>
      </c>
      <c r="K165" s="45"/>
      <c r="L165" s="46">
        <f t="shared" si="12"/>
        <v>4.5012690182112431E-4</v>
      </c>
      <c r="M165" s="47">
        <f t="shared" si="14"/>
        <v>39.403292181069958</v>
      </c>
      <c r="N165" s="48"/>
    </row>
    <row r="166" spans="1:14" ht="15.95" customHeight="1" outlineLevel="1" x14ac:dyDescent="0.15">
      <c r="A166" s="75" t="s">
        <v>724</v>
      </c>
      <c r="B166" s="39" t="s">
        <v>15</v>
      </c>
      <c r="C166" s="39" t="s">
        <v>326</v>
      </c>
      <c r="D166" s="42" t="s">
        <v>560</v>
      </c>
      <c r="E166" s="41" t="s">
        <v>327</v>
      </c>
      <c r="F166" s="43">
        <v>35.700000000000003</v>
      </c>
      <c r="G166" s="44" t="s">
        <v>328</v>
      </c>
      <c r="H166" s="45">
        <v>1062</v>
      </c>
      <c r="I166" s="7">
        <v>2</v>
      </c>
      <c r="J166" s="40">
        <f t="shared" si="13"/>
        <v>531</v>
      </c>
      <c r="K166" s="45"/>
      <c r="L166" s="46">
        <f t="shared" si="12"/>
        <v>2.4962651161046165E-4</v>
      </c>
      <c r="M166" s="47">
        <f t="shared" si="14"/>
        <v>29.747899159663863</v>
      </c>
      <c r="N166" s="48"/>
    </row>
    <row r="167" spans="1:14" ht="15.95" customHeight="1" outlineLevel="1" x14ac:dyDescent="0.15">
      <c r="A167" s="75" t="s">
        <v>724</v>
      </c>
      <c r="B167" s="39" t="s">
        <v>15</v>
      </c>
      <c r="C167" s="39" t="s">
        <v>329</v>
      </c>
      <c r="D167" s="42" t="s">
        <v>561</v>
      </c>
      <c r="E167" s="41" t="s">
        <v>330</v>
      </c>
      <c r="F167" s="43">
        <v>42.1</v>
      </c>
      <c r="G167" s="44" t="s">
        <v>328</v>
      </c>
      <c r="H167" s="45">
        <v>1086</v>
      </c>
      <c r="I167" s="7">
        <v>3</v>
      </c>
      <c r="J167" s="40">
        <f t="shared" si="13"/>
        <v>362</v>
      </c>
      <c r="K167" s="45"/>
      <c r="L167" s="46">
        <f t="shared" si="12"/>
        <v>2.552677887090031E-4</v>
      </c>
      <c r="M167" s="47">
        <f t="shared" si="14"/>
        <v>25.795724465558195</v>
      </c>
      <c r="N167" s="48"/>
    </row>
    <row r="168" spans="1:14" ht="15.95" customHeight="1" outlineLevel="1" x14ac:dyDescent="0.15">
      <c r="A168" s="75" t="s">
        <v>724</v>
      </c>
      <c r="B168" s="39" t="s">
        <v>15</v>
      </c>
      <c r="C168" s="39" t="s">
        <v>331</v>
      </c>
      <c r="D168" s="42" t="s">
        <v>562</v>
      </c>
      <c r="E168" s="41" t="s">
        <v>332</v>
      </c>
      <c r="F168" s="43">
        <v>42.1</v>
      </c>
      <c r="G168" s="44" t="s">
        <v>328</v>
      </c>
      <c r="H168" s="45">
        <v>1225</v>
      </c>
      <c r="I168" s="7">
        <v>2</v>
      </c>
      <c r="J168" s="40">
        <f t="shared" si="13"/>
        <v>612.5</v>
      </c>
      <c r="K168" s="45"/>
      <c r="L168" s="46">
        <f t="shared" si="12"/>
        <v>2.87940185238056E-4</v>
      </c>
      <c r="M168" s="47">
        <f t="shared" si="14"/>
        <v>29.097387173396672</v>
      </c>
      <c r="N168" s="48"/>
    </row>
    <row r="169" spans="1:14" ht="15.95" customHeight="1" outlineLevel="1" x14ac:dyDescent="0.15">
      <c r="A169" s="75" t="s">
        <v>724</v>
      </c>
      <c r="B169" s="39" t="s">
        <v>15</v>
      </c>
      <c r="C169" s="39" t="s">
        <v>333</v>
      </c>
      <c r="D169" s="42" t="s">
        <v>563</v>
      </c>
      <c r="E169" s="41" t="s">
        <v>334</v>
      </c>
      <c r="F169" s="43">
        <v>96.8</v>
      </c>
      <c r="G169" s="44" t="s">
        <v>11</v>
      </c>
      <c r="H169" s="45">
        <v>840</v>
      </c>
      <c r="I169" s="7">
        <v>1</v>
      </c>
      <c r="J169" s="40">
        <f t="shared" si="13"/>
        <v>840</v>
      </c>
      <c r="K169" s="45"/>
      <c r="L169" s="46">
        <f t="shared" si="12"/>
        <v>1.9744469844895269E-4</v>
      </c>
      <c r="M169" s="47">
        <f t="shared" si="14"/>
        <v>8.677685950413224</v>
      </c>
      <c r="N169" s="48"/>
    </row>
    <row r="170" spans="1:14" ht="15.95" customHeight="1" outlineLevel="1" x14ac:dyDescent="0.15">
      <c r="A170" s="75" t="s">
        <v>724</v>
      </c>
      <c r="B170" s="39" t="s">
        <v>15</v>
      </c>
      <c r="C170" s="39" t="s">
        <v>335</v>
      </c>
      <c r="D170" s="42" t="s">
        <v>564</v>
      </c>
      <c r="E170" s="41" t="s">
        <v>336</v>
      </c>
      <c r="F170" s="43">
        <v>117.8</v>
      </c>
      <c r="G170" s="44" t="s">
        <v>11</v>
      </c>
      <c r="H170" s="45">
        <v>3042</v>
      </c>
      <c r="I170" s="7">
        <v>2</v>
      </c>
      <c r="J170" s="40">
        <f t="shared" si="13"/>
        <v>1521</v>
      </c>
      <c r="K170" s="45"/>
      <c r="L170" s="46">
        <f t="shared" si="12"/>
        <v>7.1503187224013589E-4</v>
      </c>
      <c r="M170" s="47">
        <f t="shared" si="14"/>
        <v>25.823429541595925</v>
      </c>
      <c r="N170" s="48"/>
    </row>
    <row r="171" spans="1:14" ht="15.95" customHeight="1" outlineLevel="1" x14ac:dyDescent="0.15">
      <c r="A171" s="75" t="s">
        <v>724</v>
      </c>
      <c r="B171" s="39" t="s">
        <v>15</v>
      </c>
      <c r="C171" s="39" t="s">
        <v>337</v>
      </c>
      <c r="D171" s="42" t="s">
        <v>565</v>
      </c>
      <c r="E171" s="41" t="s">
        <v>338</v>
      </c>
      <c r="F171" s="43">
        <v>448</v>
      </c>
      <c r="G171" s="44" t="s">
        <v>11</v>
      </c>
      <c r="H171" s="45">
        <v>31686.6</v>
      </c>
      <c r="I171" s="7">
        <v>28</v>
      </c>
      <c r="J171" s="40">
        <f t="shared" si="13"/>
        <v>1131.6642857142856</v>
      </c>
      <c r="K171" s="45"/>
      <c r="L171" s="46">
        <f t="shared" si="12"/>
        <v>7.4480371212768863E-3</v>
      </c>
      <c r="M171" s="47">
        <f t="shared" si="14"/>
        <v>70.72901785714285</v>
      </c>
      <c r="N171" s="48"/>
    </row>
    <row r="172" spans="1:14" ht="15.95" customHeight="1" outlineLevel="1" x14ac:dyDescent="0.15">
      <c r="A172" s="75" t="s">
        <v>724</v>
      </c>
      <c r="B172" s="39" t="s">
        <v>15</v>
      </c>
      <c r="C172" s="39" t="s">
        <v>339</v>
      </c>
      <c r="D172" s="42" t="s">
        <v>566</v>
      </c>
      <c r="E172" s="41" t="s">
        <v>340</v>
      </c>
      <c r="F172" s="43">
        <v>157.80000000000001</v>
      </c>
      <c r="G172" s="44" t="s">
        <v>11</v>
      </c>
      <c r="H172" s="45">
        <v>1387</v>
      </c>
      <c r="I172" s="7">
        <v>1</v>
      </c>
      <c r="J172" s="40">
        <f t="shared" si="13"/>
        <v>1387</v>
      </c>
      <c r="K172" s="45"/>
      <c r="L172" s="46">
        <f t="shared" si="12"/>
        <v>3.2601880565321116E-4</v>
      </c>
      <c r="M172" s="47">
        <f t="shared" si="14"/>
        <v>8.7896070975918885</v>
      </c>
      <c r="N172" s="48"/>
    </row>
    <row r="173" spans="1:14" ht="15.95" customHeight="1" outlineLevel="1" x14ac:dyDescent="0.15">
      <c r="A173" s="75" t="s">
        <v>724</v>
      </c>
      <c r="B173" s="39" t="s">
        <v>15</v>
      </c>
      <c r="C173" s="39" t="s">
        <v>341</v>
      </c>
      <c r="D173" s="42" t="s">
        <v>567</v>
      </c>
      <c r="E173" s="41" t="s">
        <v>342</v>
      </c>
      <c r="F173" s="43">
        <v>225.9</v>
      </c>
      <c r="G173" s="44" t="s">
        <v>11</v>
      </c>
      <c r="H173" s="45">
        <v>13607.5</v>
      </c>
      <c r="I173" s="7">
        <v>8</v>
      </c>
      <c r="J173" s="40">
        <f t="shared" si="13"/>
        <v>1700.9375</v>
      </c>
      <c r="K173" s="45"/>
      <c r="L173" s="46">
        <f t="shared" si="12"/>
        <v>3.1984865882668141E-3</v>
      </c>
      <c r="M173" s="47">
        <f t="shared" si="14"/>
        <v>60.236830455953964</v>
      </c>
      <c r="N173" s="48"/>
    </row>
    <row r="174" spans="1:14" ht="15.95" customHeight="1" outlineLevel="1" x14ac:dyDescent="0.15">
      <c r="A174" s="75" t="s">
        <v>724</v>
      </c>
      <c r="B174" s="39" t="s">
        <v>15</v>
      </c>
      <c r="C174" s="39" t="s">
        <v>837</v>
      </c>
      <c r="D174" s="42" t="s">
        <v>838</v>
      </c>
      <c r="E174" s="41" t="s">
        <v>839</v>
      </c>
      <c r="F174" s="43">
        <v>32</v>
      </c>
      <c r="G174" s="44" t="s">
        <v>76</v>
      </c>
      <c r="H174" s="45">
        <v>1450</v>
      </c>
      <c r="I174" s="7">
        <v>5</v>
      </c>
      <c r="J174" s="40">
        <f t="shared" si="13"/>
        <v>290</v>
      </c>
      <c r="K174" s="45"/>
      <c r="L174" s="46">
        <f t="shared" si="12"/>
        <v>3.4082715803688261E-4</v>
      </c>
      <c r="M174" s="47">
        <f t="shared" si="14"/>
        <v>45.3125</v>
      </c>
      <c r="N174" s="48"/>
    </row>
    <row r="175" spans="1:14" ht="15.95" customHeight="1" outlineLevel="1" x14ac:dyDescent="0.15">
      <c r="A175" s="75" t="s">
        <v>724</v>
      </c>
      <c r="B175" s="39" t="s">
        <v>15</v>
      </c>
      <c r="C175" s="39" t="s">
        <v>343</v>
      </c>
      <c r="D175" s="42" t="s">
        <v>568</v>
      </c>
      <c r="E175" s="41" t="s">
        <v>344</v>
      </c>
      <c r="F175" s="43">
        <v>19.3</v>
      </c>
      <c r="G175" s="44" t="s">
        <v>76</v>
      </c>
      <c r="H175" s="45">
        <v>1616</v>
      </c>
      <c r="I175" s="7">
        <v>5</v>
      </c>
      <c r="J175" s="40">
        <f t="shared" si="13"/>
        <v>323.2</v>
      </c>
      <c r="K175" s="45"/>
      <c r="L175" s="46">
        <f t="shared" si="12"/>
        <v>3.7984599130179474E-4</v>
      </c>
      <c r="M175" s="47">
        <f t="shared" si="14"/>
        <v>83.730569948186528</v>
      </c>
      <c r="N175" s="48"/>
    </row>
    <row r="176" spans="1:14" ht="15.95" customHeight="1" outlineLevel="1" x14ac:dyDescent="0.15">
      <c r="A176" s="75" t="s">
        <v>724</v>
      </c>
      <c r="B176" s="39" t="s">
        <v>15</v>
      </c>
      <c r="C176" s="39" t="s">
        <v>345</v>
      </c>
      <c r="D176" s="42" t="s">
        <v>569</v>
      </c>
      <c r="E176" s="41" t="s">
        <v>346</v>
      </c>
      <c r="F176" s="43">
        <v>52</v>
      </c>
      <c r="G176" s="44" t="s">
        <v>11</v>
      </c>
      <c r="H176" s="45">
        <v>25907</v>
      </c>
      <c r="I176" s="7">
        <v>48</v>
      </c>
      <c r="J176" s="40">
        <f t="shared" si="13"/>
        <v>539.72916666666663</v>
      </c>
      <c r="K176" s="45"/>
      <c r="L176" s="46">
        <f t="shared" si="12"/>
        <v>6.089523574663116E-3</v>
      </c>
      <c r="M176" s="47">
        <f t="shared" si="14"/>
        <v>498.21153846153845</v>
      </c>
      <c r="N176" s="48"/>
    </row>
    <row r="177" spans="1:14" s="5" customFormat="1" ht="15.95" customHeight="1" outlineLevel="1" x14ac:dyDescent="0.15">
      <c r="A177" s="75" t="s">
        <v>724</v>
      </c>
      <c r="B177" s="39" t="s">
        <v>15</v>
      </c>
      <c r="C177" s="39" t="s">
        <v>347</v>
      </c>
      <c r="D177" s="42" t="s">
        <v>570</v>
      </c>
      <c r="E177" s="41" t="s">
        <v>348</v>
      </c>
      <c r="F177" s="43">
        <v>78.7</v>
      </c>
      <c r="G177" s="44" t="s">
        <v>74</v>
      </c>
      <c r="H177" s="45">
        <v>8212</v>
      </c>
      <c r="I177" s="7">
        <v>50</v>
      </c>
      <c r="J177" s="40">
        <f t="shared" si="13"/>
        <v>164.24</v>
      </c>
      <c r="K177" s="45"/>
      <c r="L177" s="46">
        <f t="shared" si="12"/>
        <v>1.9302569805509518E-3</v>
      </c>
      <c r="M177" s="47">
        <f t="shared" si="14"/>
        <v>104.34561626429479</v>
      </c>
      <c r="N177" s="48"/>
    </row>
    <row r="178" spans="1:14" ht="15.95" customHeight="1" outlineLevel="1" x14ac:dyDescent="0.15">
      <c r="A178" s="75" t="s">
        <v>724</v>
      </c>
      <c r="B178" s="39" t="s">
        <v>15</v>
      </c>
      <c r="C178" s="39" t="s">
        <v>349</v>
      </c>
      <c r="D178" s="42" t="s">
        <v>571</v>
      </c>
      <c r="E178" s="41" t="s">
        <v>350</v>
      </c>
      <c r="F178" s="43">
        <v>98.5</v>
      </c>
      <c r="G178" s="44" t="s">
        <v>74</v>
      </c>
      <c r="H178" s="45">
        <v>18798</v>
      </c>
      <c r="I178" s="7">
        <v>42</v>
      </c>
      <c r="J178" s="40">
        <f t="shared" si="13"/>
        <v>447.57142857142856</v>
      </c>
      <c r="K178" s="45"/>
      <c r="L178" s="46">
        <f t="shared" si="12"/>
        <v>4.4185302874326345E-3</v>
      </c>
      <c r="M178" s="47">
        <f t="shared" si="14"/>
        <v>190.84263959390864</v>
      </c>
      <c r="N178" s="48"/>
    </row>
    <row r="179" spans="1:14" ht="15.95" customHeight="1" outlineLevel="1" x14ac:dyDescent="0.15">
      <c r="A179" s="75" t="s">
        <v>724</v>
      </c>
      <c r="B179" s="39" t="s">
        <v>15</v>
      </c>
      <c r="C179" s="39" t="s">
        <v>997</v>
      </c>
      <c r="D179" s="42" t="s">
        <v>999</v>
      </c>
      <c r="E179" s="41" t="s">
        <v>1001</v>
      </c>
      <c r="F179" s="43">
        <v>109.5</v>
      </c>
      <c r="G179" s="44" t="s">
        <v>996</v>
      </c>
      <c r="H179" s="45">
        <v>7056</v>
      </c>
      <c r="I179" s="7">
        <v>23</v>
      </c>
      <c r="J179" s="40">
        <f t="shared" si="13"/>
        <v>306.78260869565219</v>
      </c>
      <c r="K179" s="45"/>
      <c r="L179" s="46">
        <f t="shared" si="12"/>
        <v>1.6585354669712026E-3</v>
      </c>
      <c r="M179" s="47">
        <f t="shared" ref="M179:M182" si="15">IFERROR(H179/F179,"")</f>
        <v>64.438356164383563</v>
      </c>
      <c r="N179" s="48"/>
    </row>
    <row r="180" spans="1:14" ht="15.95" customHeight="1" outlineLevel="1" x14ac:dyDescent="0.15">
      <c r="A180" s="75" t="s">
        <v>724</v>
      </c>
      <c r="B180" s="39" t="s">
        <v>15</v>
      </c>
      <c r="C180" s="39" t="s">
        <v>840</v>
      </c>
      <c r="D180" s="42" t="s">
        <v>841</v>
      </c>
      <c r="E180" s="41" t="s">
        <v>842</v>
      </c>
      <c r="F180" s="43">
        <v>78.900000000000006</v>
      </c>
      <c r="G180" s="44" t="s">
        <v>11</v>
      </c>
      <c r="H180" s="45">
        <v>1613</v>
      </c>
      <c r="I180" s="7">
        <v>6</v>
      </c>
      <c r="J180" s="40">
        <f t="shared" si="13"/>
        <v>268.83333333333331</v>
      </c>
      <c r="K180" s="45"/>
      <c r="L180" s="46">
        <f t="shared" si="12"/>
        <v>3.7914083166447701E-4</v>
      </c>
      <c r="M180" s="47">
        <f t="shared" si="15"/>
        <v>20.443599493029151</v>
      </c>
      <c r="N180" s="48"/>
    </row>
    <row r="181" spans="1:14" ht="15.95" customHeight="1" outlineLevel="1" x14ac:dyDescent="0.15">
      <c r="A181" s="75" t="s">
        <v>724</v>
      </c>
      <c r="B181" s="39" t="s">
        <v>15</v>
      </c>
      <c r="C181" s="39" t="s">
        <v>998</v>
      </c>
      <c r="D181" s="42" t="s">
        <v>1000</v>
      </c>
      <c r="E181" s="41" t="s">
        <v>1001</v>
      </c>
      <c r="F181" s="43">
        <v>75</v>
      </c>
      <c r="G181" s="44" t="s">
        <v>996</v>
      </c>
      <c r="H181" s="45">
        <v>158</v>
      </c>
      <c r="I181" s="7">
        <v>2</v>
      </c>
      <c r="J181" s="40">
        <f t="shared" si="13"/>
        <v>79</v>
      </c>
      <c r="K181" s="45"/>
      <c r="L181" s="46">
        <f t="shared" si="12"/>
        <v>3.7138407565398242E-5</v>
      </c>
      <c r="M181" s="47">
        <f t="shared" si="15"/>
        <v>2.1066666666666665</v>
      </c>
      <c r="N181" s="48"/>
    </row>
    <row r="182" spans="1:14" s="5" customFormat="1" ht="15.95" customHeight="1" outlineLevel="1" x14ac:dyDescent="0.15">
      <c r="A182" s="75" t="s">
        <v>724</v>
      </c>
      <c r="B182" s="39" t="s">
        <v>15</v>
      </c>
      <c r="C182" s="39" t="s">
        <v>351</v>
      </c>
      <c r="D182" s="42" t="s">
        <v>572</v>
      </c>
      <c r="E182" s="41" t="s">
        <v>352</v>
      </c>
      <c r="F182" s="43">
        <v>74.8</v>
      </c>
      <c r="G182" s="44" t="s">
        <v>11</v>
      </c>
      <c r="H182" s="45">
        <v>10206</v>
      </c>
      <c r="I182" s="7">
        <v>10</v>
      </c>
      <c r="J182" s="40">
        <f t="shared" si="13"/>
        <v>1020.6</v>
      </c>
      <c r="K182" s="45"/>
      <c r="L182" s="46">
        <f t="shared" si="12"/>
        <v>2.3989530861547753E-3</v>
      </c>
      <c r="M182" s="47">
        <f t="shared" si="15"/>
        <v>136.44385026737967</v>
      </c>
      <c r="N182" s="48"/>
    </row>
    <row r="183" spans="1:14" s="5" customFormat="1" ht="15.95" customHeight="1" outlineLevel="1" x14ac:dyDescent="0.15">
      <c r="A183" s="75" t="s">
        <v>724</v>
      </c>
      <c r="B183" s="39" t="s">
        <v>15</v>
      </c>
      <c r="C183" s="39" t="s">
        <v>353</v>
      </c>
      <c r="D183" s="42" t="s">
        <v>573</v>
      </c>
      <c r="E183" s="41" t="s">
        <v>354</v>
      </c>
      <c r="F183" s="43">
        <v>36</v>
      </c>
      <c r="G183" s="44" t="s">
        <v>74</v>
      </c>
      <c r="H183" s="45">
        <v>0</v>
      </c>
      <c r="I183" s="7">
        <v>0</v>
      </c>
      <c r="J183" s="40" t="str">
        <f t="shared" si="13"/>
        <v/>
      </c>
      <c r="K183" s="45"/>
      <c r="L183" s="46">
        <f t="shared" si="12"/>
        <v>0</v>
      </c>
      <c r="M183" s="47">
        <f t="shared" si="14"/>
        <v>0</v>
      </c>
      <c r="N183" s="48"/>
    </row>
    <row r="184" spans="1:14" s="5" customFormat="1" ht="15.95" customHeight="1" x14ac:dyDescent="0.15">
      <c r="A184" s="77"/>
      <c r="B184" s="78"/>
      <c r="C184" s="78"/>
      <c r="D184" s="78" t="s">
        <v>437</v>
      </c>
      <c r="E184" s="79"/>
      <c r="F184" s="6">
        <f>SUM(F130:F183)</f>
        <v>5747.9999999999991</v>
      </c>
      <c r="G184" s="9"/>
      <c r="H184" s="10">
        <f>SUM(H130:H183)</f>
        <v>373134.3</v>
      </c>
      <c r="I184" s="11">
        <f>SUM(I130:I183)</f>
        <v>1071</v>
      </c>
      <c r="J184" s="12">
        <f t="shared" si="13"/>
        <v>348.39803921568625</v>
      </c>
      <c r="K184" s="9"/>
      <c r="L184" s="13">
        <f t="shared" si="12"/>
        <v>8.7706415886263156E-2</v>
      </c>
      <c r="M184" s="14">
        <f t="shared" si="14"/>
        <v>64.915501043841346</v>
      </c>
      <c r="N184" s="48"/>
    </row>
    <row r="185" spans="1:14" s="5" customFormat="1" ht="15.95" customHeight="1" outlineLevel="1" x14ac:dyDescent="0.15">
      <c r="A185" s="73" t="s">
        <v>279</v>
      </c>
      <c r="B185" s="39" t="s">
        <v>17</v>
      </c>
      <c r="C185" s="39" t="s">
        <v>42</v>
      </c>
      <c r="D185" s="42" t="s">
        <v>574</v>
      </c>
      <c r="E185" s="41" t="s">
        <v>232</v>
      </c>
      <c r="F185" s="43">
        <v>211.6</v>
      </c>
      <c r="G185" s="44" t="s">
        <v>79</v>
      </c>
      <c r="H185" s="45">
        <v>2400</v>
      </c>
      <c r="I185" s="7">
        <v>3</v>
      </c>
      <c r="J185" s="40">
        <f t="shared" si="13"/>
        <v>800</v>
      </c>
      <c r="K185" s="45"/>
      <c r="L185" s="46">
        <f t="shared" si="12"/>
        <v>5.641277098541506E-4</v>
      </c>
      <c r="M185" s="47">
        <f t="shared" si="14"/>
        <v>11.342155009451796</v>
      </c>
      <c r="N185" s="48"/>
    </row>
    <row r="186" spans="1:14" s="5" customFormat="1" ht="15.95" customHeight="1" outlineLevel="1" x14ac:dyDescent="0.15">
      <c r="A186" s="73" t="s">
        <v>279</v>
      </c>
      <c r="B186" s="39" t="s">
        <v>16</v>
      </c>
      <c r="C186" s="39" t="s">
        <v>668</v>
      </c>
      <c r="D186" s="42" t="s">
        <v>666</v>
      </c>
      <c r="E186" s="41" t="s">
        <v>237</v>
      </c>
      <c r="F186" s="43">
        <v>127.2</v>
      </c>
      <c r="G186" s="44" t="s">
        <v>11</v>
      </c>
      <c r="H186" s="45">
        <v>10050</v>
      </c>
      <c r="I186" s="7">
        <v>13</v>
      </c>
      <c r="J186" s="40">
        <f t="shared" si="13"/>
        <v>773.07692307692309</v>
      </c>
      <c r="K186" s="45"/>
      <c r="L186" s="46">
        <f t="shared" si="12"/>
        <v>2.3622847850142555E-3</v>
      </c>
      <c r="M186" s="47">
        <f t="shared" si="14"/>
        <v>79.009433962264154</v>
      </c>
      <c r="N186" s="48"/>
    </row>
    <row r="187" spans="1:14" s="5" customFormat="1" ht="15.95" customHeight="1" outlineLevel="1" x14ac:dyDescent="0.15">
      <c r="A187" s="73" t="s">
        <v>279</v>
      </c>
      <c r="B187" s="39" t="s">
        <v>16</v>
      </c>
      <c r="C187" s="39" t="s">
        <v>964</v>
      </c>
      <c r="D187" s="42" t="s">
        <v>965</v>
      </c>
      <c r="E187" s="41" t="s">
        <v>966</v>
      </c>
      <c r="F187" s="43">
        <v>113.4</v>
      </c>
      <c r="G187" s="44" t="s">
        <v>11</v>
      </c>
      <c r="H187" s="45">
        <v>6151</v>
      </c>
      <c r="I187" s="7">
        <v>2</v>
      </c>
      <c r="J187" s="40">
        <f t="shared" ref="J187" si="16">IFERROR(H187/I187,"")</f>
        <v>3075.5</v>
      </c>
      <c r="K187" s="45"/>
      <c r="L187" s="46">
        <f t="shared" si="12"/>
        <v>1.4458123097137001E-3</v>
      </c>
      <c r="M187" s="47">
        <f t="shared" ref="M187" si="17">IFERROR(H187/F187,"")</f>
        <v>54.241622574955905</v>
      </c>
      <c r="N187" s="48"/>
    </row>
    <row r="188" spans="1:14" s="5" customFormat="1" ht="15.95" customHeight="1" outlineLevel="1" x14ac:dyDescent="0.15">
      <c r="A188" s="73" t="s">
        <v>279</v>
      </c>
      <c r="B188" s="39" t="s">
        <v>16</v>
      </c>
      <c r="C188" s="39" t="s">
        <v>669</v>
      </c>
      <c r="D188" s="42" t="s">
        <v>667</v>
      </c>
      <c r="E188" s="41" t="s">
        <v>665</v>
      </c>
      <c r="F188" s="43">
        <v>44.1</v>
      </c>
      <c r="G188" s="44" t="s">
        <v>74</v>
      </c>
      <c r="H188" s="45">
        <v>4550</v>
      </c>
      <c r="I188" s="7">
        <v>7</v>
      </c>
      <c r="J188" s="40">
        <f t="shared" si="13"/>
        <v>650</v>
      </c>
      <c r="K188" s="45"/>
      <c r="L188" s="46">
        <f t="shared" si="12"/>
        <v>1.0694921165984937E-3</v>
      </c>
      <c r="M188" s="47">
        <f t="shared" si="14"/>
        <v>103.17460317460318</v>
      </c>
      <c r="N188" s="48"/>
    </row>
    <row r="189" spans="1:14" s="5" customFormat="1" ht="15.95" customHeight="1" outlineLevel="1" x14ac:dyDescent="0.15">
      <c r="A189" s="73" t="s">
        <v>279</v>
      </c>
      <c r="B189" s="39" t="s">
        <v>16</v>
      </c>
      <c r="C189" s="39" t="s">
        <v>43</v>
      </c>
      <c r="D189" s="42" t="s">
        <v>575</v>
      </c>
      <c r="E189" s="41" t="s">
        <v>233</v>
      </c>
      <c r="F189" s="43">
        <v>105.4</v>
      </c>
      <c r="G189" s="44" t="s">
        <v>11</v>
      </c>
      <c r="H189" s="45">
        <v>9067</v>
      </c>
      <c r="I189" s="7">
        <v>8</v>
      </c>
      <c r="J189" s="40">
        <f t="shared" si="13"/>
        <v>1133.375</v>
      </c>
      <c r="K189" s="45"/>
      <c r="L189" s="46">
        <f t="shared" si="12"/>
        <v>2.1312274771864929E-3</v>
      </c>
      <c r="M189" s="47">
        <f t="shared" si="14"/>
        <v>86.024667931688796</v>
      </c>
      <c r="N189" s="48"/>
    </row>
    <row r="190" spans="1:14" s="5" customFormat="1" ht="15.95" customHeight="1" outlineLevel="1" x14ac:dyDescent="0.15">
      <c r="A190" s="73" t="s">
        <v>279</v>
      </c>
      <c r="B190" s="39" t="s">
        <v>86</v>
      </c>
      <c r="C190" s="39" t="s">
        <v>44</v>
      </c>
      <c r="D190" s="42" t="s">
        <v>576</v>
      </c>
      <c r="E190" s="41" t="s">
        <v>234</v>
      </c>
      <c r="F190" s="43">
        <v>92.6</v>
      </c>
      <c r="G190" s="44" t="s">
        <v>11</v>
      </c>
      <c r="H190" s="45">
        <v>7151</v>
      </c>
      <c r="I190" s="7">
        <v>11</v>
      </c>
      <c r="J190" s="40">
        <f t="shared" si="13"/>
        <v>650.09090909090912</v>
      </c>
      <c r="K190" s="45"/>
      <c r="L190" s="46">
        <f t="shared" si="12"/>
        <v>1.6808655221529295E-3</v>
      </c>
      <c r="M190" s="47">
        <f t="shared" si="14"/>
        <v>77.224622030237583</v>
      </c>
      <c r="N190" s="48"/>
    </row>
    <row r="191" spans="1:14" s="5" customFormat="1" ht="15.95" customHeight="1" outlineLevel="1" x14ac:dyDescent="0.15">
      <c r="A191" s="73" t="s">
        <v>279</v>
      </c>
      <c r="B191" s="39" t="s">
        <v>16</v>
      </c>
      <c r="C191" s="39" t="s">
        <v>962</v>
      </c>
      <c r="D191" s="42" t="s">
        <v>963</v>
      </c>
      <c r="E191" s="41" t="s">
        <v>961</v>
      </c>
      <c r="F191" s="43">
        <v>66</v>
      </c>
      <c r="G191" s="44" t="s">
        <v>11</v>
      </c>
      <c r="H191" s="45">
        <v>5727</v>
      </c>
      <c r="I191" s="7">
        <v>8</v>
      </c>
      <c r="J191" s="40">
        <f t="shared" ref="J191" si="18">IFERROR(H191/I191,"")</f>
        <v>715.875</v>
      </c>
      <c r="K191" s="45"/>
      <c r="L191" s="46">
        <f t="shared" si="12"/>
        <v>1.3461497476394669E-3</v>
      </c>
      <c r="M191" s="47">
        <f t="shared" ref="M191" si="19">IFERROR(H191/F191,"")</f>
        <v>86.772727272727266</v>
      </c>
      <c r="N191" s="48"/>
    </row>
    <row r="192" spans="1:14" s="5" customFormat="1" ht="15.95" customHeight="1" outlineLevel="1" x14ac:dyDescent="0.15">
      <c r="A192" s="73" t="s">
        <v>279</v>
      </c>
      <c r="B192" s="39" t="s">
        <v>16</v>
      </c>
      <c r="C192" s="39" t="s">
        <v>229</v>
      </c>
      <c r="D192" s="42" t="s">
        <v>577</v>
      </c>
      <c r="E192" s="41" t="s">
        <v>236</v>
      </c>
      <c r="F192" s="43">
        <v>138</v>
      </c>
      <c r="G192" s="44" t="s">
        <v>75</v>
      </c>
      <c r="H192" s="45">
        <v>0</v>
      </c>
      <c r="I192" s="7">
        <v>0</v>
      </c>
      <c r="J192" s="40" t="str">
        <f t="shared" si="13"/>
        <v/>
      </c>
      <c r="K192" s="45"/>
      <c r="L192" s="46">
        <f t="shared" si="12"/>
        <v>0</v>
      </c>
      <c r="M192" s="47">
        <f t="shared" si="14"/>
        <v>0</v>
      </c>
      <c r="N192" s="48"/>
    </row>
    <row r="193" spans="1:14" s="5" customFormat="1" ht="15.95" customHeight="1" outlineLevel="1" x14ac:dyDescent="0.15">
      <c r="A193" s="73" t="s">
        <v>279</v>
      </c>
      <c r="B193" s="39" t="s">
        <v>132</v>
      </c>
      <c r="C193" s="39" t="s">
        <v>230</v>
      </c>
      <c r="D193" s="42" t="s">
        <v>578</v>
      </c>
      <c r="E193" s="41" t="s">
        <v>238</v>
      </c>
      <c r="F193" s="43">
        <v>130</v>
      </c>
      <c r="G193" s="44" t="s">
        <v>77</v>
      </c>
      <c r="H193" s="45">
        <v>7827</v>
      </c>
      <c r="I193" s="7">
        <v>146</v>
      </c>
      <c r="J193" s="40">
        <f t="shared" si="13"/>
        <v>53.609589041095887</v>
      </c>
      <c r="K193" s="45"/>
      <c r="L193" s="46">
        <f t="shared" si="12"/>
        <v>1.8397614937618486E-3</v>
      </c>
      <c r="M193" s="47">
        <f t="shared" si="14"/>
        <v>60.207692307692305</v>
      </c>
      <c r="N193" s="48"/>
    </row>
    <row r="194" spans="1:14" s="5" customFormat="1" ht="15.95" customHeight="1" outlineLevel="1" x14ac:dyDescent="0.15">
      <c r="A194" s="73" t="s">
        <v>279</v>
      </c>
      <c r="B194" s="39" t="s">
        <v>125</v>
      </c>
      <c r="C194" s="39" t="s">
        <v>45</v>
      </c>
      <c r="D194" s="42" t="s">
        <v>579</v>
      </c>
      <c r="E194" s="41" t="s">
        <v>239</v>
      </c>
      <c r="F194" s="43">
        <v>190</v>
      </c>
      <c r="G194" s="44" t="s">
        <v>77</v>
      </c>
      <c r="H194" s="45">
        <v>12220</v>
      </c>
      <c r="I194" s="7">
        <v>149</v>
      </c>
      <c r="J194" s="40">
        <f t="shared" si="13"/>
        <v>82.013422818791952</v>
      </c>
      <c r="K194" s="45"/>
      <c r="L194" s="46">
        <f t="shared" si="12"/>
        <v>2.8723502560073833E-3</v>
      </c>
      <c r="M194" s="47">
        <f t="shared" si="14"/>
        <v>64.315789473684205</v>
      </c>
      <c r="N194" s="48"/>
    </row>
    <row r="195" spans="1:14" s="5" customFormat="1" ht="15.95" customHeight="1" outlineLevel="1" x14ac:dyDescent="0.15">
      <c r="A195" s="73" t="s">
        <v>279</v>
      </c>
      <c r="B195" s="39" t="s">
        <v>31</v>
      </c>
      <c r="C195" s="39" t="s">
        <v>231</v>
      </c>
      <c r="D195" s="42" t="s">
        <v>580</v>
      </c>
      <c r="E195" s="41" t="s">
        <v>240</v>
      </c>
      <c r="F195" s="43">
        <v>15</v>
      </c>
      <c r="G195" s="44" t="s">
        <v>74</v>
      </c>
      <c r="H195" s="45">
        <v>16550</v>
      </c>
      <c r="I195" s="7">
        <v>10</v>
      </c>
      <c r="J195" s="40">
        <f t="shared" si="13"/>
        <v>1655</v>
      </c>
      <c r="K195" s="45"/>
      <c r="L195" s="46">
        <f t="shared" si="12"/>
        <v>3.8901306658692468E-3</v>
      </c>
      <c r="M195" s="47">
        <f t="shared" si="14"/>
        <v>1103.3333333333333</v>
      </c>
      <c r="N195" s="48"/>
    </row>
    <row r="196" spans="1:14" s="5" customFormat="1" ht="15.95" customHeight="1" outlineLevel="1" x14ac:dyDescent="0.15">
      <c r="A196" s="75" t="s">
        <v>724</v>
      </c>
      <c r="B196" s="39" t="s">
        <v>16</v>
      </c>
      <c r="C196" s="39" t="s">
        <v>843</v>
      </c>
      <c r="D196" s="42" t="s">
        <v>844</v>
      </c>
      <c r="E196" s="94" t="s">
        <v>845</v>
      </c>
      <c r="F196" s="43">
        <v>95.8</v>
      </c>
      <c r="G196" s="44" t="s">
        <v>774</v>
      </c>
      <c r="H196" s="45">
        <v>5311</v>
      </c>
      <c r="I196" s="7">
        <v>3</v>
      </c>
      <c r="J196" s="40">
        <f t="shared" si="13"/>
        <v>1770.3333333333333</v>
      </c>
      <c r="K196" s="45"/>
      <c r="L196" s="46">
        <f t="shared" ref="L196:L259" si="20">IFERROR(H196/$H$319,"")</f>
        <v>1.2483676112647474E-3</v>
      </c>
      <c r="M196" s="47">
        <f t="shared" si="14"/>
        <v>55.438413361169104</v>
      </c>
      <c r="N196" s="48"/>
    </row>
    <row r="197" spans="1:14" s="5" customFormat="1" ht="15.95" customHeight="1" outlineLevel="1" x14ac:dyDescent="0.15">
      <c r="A197" s="75" t="s">
        <v>724</v>
      </c>
      <c r="B197" s="39" t="s">
        <v>16</v>
      </c>
      <c r="C197" s="39" t="s">
        <v>846</v>
      </c>
      <c r="D197" s="42" t="s">
        <v>847</v>
      </c>
      <c r="E197" s="94" t="s">
        <v>848</v>
      </c>
      <c r="F197" s="43">
        <v>91.2</v>
      </c>
      <c r="G197" s="44" t="s">
        <v>11</v>
      </c>
      <c r="H197" s="45">
        <v>1622</v>
      </c>
      <c r="I197" s="7">
        <v>1</v>
      </c>
      <c r="J197" s="40">
        <f t="shared" si="13"/>
        <v>1622</v>
      </c>
      <c r="K197" s="45"/>
      <c r="L197" s="46">
        <f t="shared" si="20"/>
        <v>3.8125631057643009E-4</v>
      </c>
      <c r="M197" s="47">
        <f t="shared" si="14"/>
        <v>17.785087719298247</v>
      </c>
      <c r="N197" s="48"/>
    </row>
    <row r="198" spans="1:14" s="5" customFormat="1" ht="15.95" customHeight="1" outlineLevel="1" x14ac:dyDescent="0.15">
      <c r="A198" s="75" t="s">
        <v>724</v>
      </c>
      <c r="B198" s="39" t="s">
        <v>16</v>
      </c>
      <c r="C198" s="39" t="s">
        <v>849</v>
      </c>
      <c r="D198" s="42" t="s">
        <v>850</v>
      </c>
      <c r="E198" s="94" t="s">
        <v>851</v>
      </c>
      <c r="F198" s="43">
        <v>88.2</v>
      </c>
      <c r="G198" s="44" t="s">
        <v>11</v>
      </c>
      <c r="H198" s="45">
        <v>3495</v>
      </c>
      <c r="I198" s="7">
        <v>4</v>
      </c>
      <c r="J198" s="40">
        <f t="shared" si="13"/>
        <v>873.75</v>
      </c>
      <c r="K198" s="45"/>
      <c r="L198" s="46">
        <f t="shared" si="20"/>
        <v>8.2151097747510673E-4</v>
      </c>
      <c r="M198" s="47">
        <f t="shared" si="14"/>
        <v>39.625850340136054</v>
      </c>
      <c r="N198" s="48"/>
    </row>
    <row r="199" spans="1:14" s="5" customFormat="1" ht="15.95" customHeight="1" outlineLevel="1" x14ac:dyDescent="0.15">
      <c r="A199" s="75" t="s">
        <v>724</v>
      </c>
      <c r="B199" s="39" t="s">
        <v>16</v>
      </c>
      <c r="C199" s="39" t="s">
        <v>852</v>
      </c>
      <c r="D199" s="42" t="s">
        <v>853</v>
      </c>
      <c r="E199" s="94" t="s">
        <v>854</v>
      </c>
      <c r="F199" s="43">
        <v>211</v>
      </c>
      <c r="G199" s="44" t="s">
        <v>75</v>
      </c>
      <c r="H199" s="45">
        <v>0</v>
      </c>
      <c r="I199" s="7">
        <v>0</v>
      </c>
      <c r="J199" s="40" t="str">
        <f t="shared" si="13"/>
        <v/>
      </c>
      <c r="K199" s="45"/>
      <c r="L199" s="46">
        <f t="shared" si="20"/>
        <v>0</v>
      </c>
      <c r="M199" s="47">
        <f t="shared" si="14"/>
        <v>0</v>
      </c>
      <c r="N199" s="48"/>
    </row>
    <row r="200" spans="1:14" s="5" customFormat="1" ht="15.95" customHeight="1" outlineLevel="1" x14ac:dyDescent="0.15">
      <c r="A200" s="75" t="s">
        <v>724</v>
      </c>
      <c r="B200" s="39" t="s">
        <v>16</v>
      </c>
      <c r="C200" s="39" t="s">
        <v>855</v>
      </c>
      <c r="D200" s="42" t="s">
        <v>856</v>
      </c>
      <c r="E200" s="94" t="s">
        <v>857</v>
      </c>
      <c r="F200" s="43">
        <v>203.5</v>
      </c>
      <c r="G200" s="44" t="s">
        <v>11</v>
      </c>
      <c r="H200" s="45">
        <v>2456</v>
      </c>
      <c r="I200" s="7">
        <v>4</v>
      </c>
      <c r="J200" s="40">
        <f t="shared" ref="J200:J259" si="21">IFERROR(H200/I200,"")</f>
        <v>614</v>
      </c>
      <c r="K200" s="45"/>
      <c r="L200" s="46">
        <f t="shared" si="20"/>
        <v>5.7729068975074745E-4</v>
      </c>
      <c r="M200" s="47">
        <f t="shared" ref="M200:M259" si="22">IFERROR(H200/F200,"")</f>
        <v>12.068796068796068</v>
      </c>
      <c r="N200" s="48"/>
    </row>
    <row r="201" spans="1:14" s="5" customFormat="1" ht="15.95" customHeight="1" outlineLevel="1" x14ac:dyDescent="0.15">
      <c r="A201" s="75" t="s">
        <v>724</v>
      </c>
      <c r="B201" s="39" t="s">
        <v>16</v>
      </c>
      <c r="C201" s="39" t="s">
        <v>381</v>
      </c>
      <c r="D201" s="42" t="s">
        <v>581</v>
      </c>
      <c r="E201" s="94" t="s">
        <v>382</v>
      </c>
      <c r="F201" s="43">
        <v>111.1</v>
      </c>
      <c r="G201" s="44" t="s">
        <v>11</v>
      </c>
      <c r="H201" s="45">
        <v>5990</v>
      </c>
      <c r="I201" s="7">
        <v>7</v>
      </c>
      <c r="J201" s="40">
        <f t="shared" si="21"/>
        <v>855.71428571428567</v>
      </c>
      <c r="K201" s="45"/>
      <c r="L201" s="46">
        <f t="shared" si="20"/>
        <v>1.407968742510984E-3</v>
      </c>
      <c r="M201" s="47">
        <f t="shared" si="22"/>
        <v>53.915391539153916</v>
      </c>
      <c r="N201" s="48"/>
    </row>
    <row r="202" spans="1:14" s="5" customFormat="1" ht="15.95" customHeight="1" outlineLevel="1" x14ac:dyDescent="0.15">
      <c r="A202" s="75" t="s">
        <v>724</v>
      </c>
      <c r="B202" s="39" t="s">
        <v>16</v>
      </c>
      <c r="C202" s="39" t="s">
        <v>383</v>
      </c>
      <c r="D202" s="42" t="s">
        <v>582</v>
      </c>
      <c r="E202" s="94" t="s">
        <v>384</v>
      </c>
      <c r="F202" s="43">
        <v>65.3</v>
      </c>
      <c r="G202" s="44" t="s">
        <v>328</v>
      </c>
      <c r="H202" s="45">
        <v>2222</v>
      </c>
      <c r="I202" s="7">
        <v>16</v>
      </c>
      <c r="J202" s="40">
        <f t="shared" si="21"/>
        <v>138.875</v>
      </c>
      <c r="K202" s="45"/>
      <c r="L202" s="46">
        <f t="shared" si="20"/>
        <v>5.2228823803996771E-4</v>
      </c>
      <c r="M202" s="47">
        <f t="shared" si="22"/>
        <v>34.027565084226644</v>
      </c>
      <c r="N202" s="48"/>
    </row>
    <row r="203" spans="1:14" s="5" customFormat="1" ht="15.95" customHeight="1" outlineLevel="1" x14ac:dyDescent="0.15">
      <c r="A203" s="75" t="s">
        <v>724</v>
      </c>
      <c r="B203" s="39" t="s">
        <v>16</v>
      </c>
      <c r="C203" s="39" t="s">
        <v>385</v>
      </c>
      <c r="D203" s="42" t="s">
        <v>583</v>
      </c>
      <c r="E203" s="94" t="s">
        <v>386</v>
      </c>
      <c r="F203" s="43">
        <v>68.099999999999994</v>
      </c>
      <c r="G203" s="44" t="s">
        <v>11</v>
      </c>
      <c r="H203" s="45">
        <v>19693</v>
      </c>
      <c r="I203" s="7">
        <v>17</v>
      </c>
      <c r="J203" s="40">
        <f t="shared" si="21"/>
        <v>1158.4117647058824</v>
      </c>
      <c r="K203" s="45"/>
      <c r="L203" s="46">
        <f t="shared" si="20"/>
        <v>4.628902912565745E-3</v>
      </c>
      <c r="M203" s="47">
        <f t="shared" si="22"/>
        <v>289.17767988252569</v>
      </c>
      <c r="N203" s="48"/>
    </row>
    <row r="204" spans="1:14" s="5" customFormat="1" ht="15.95" customHeight="1" outlineLevel="1" x14ac:dyDescent="0.15">
      <c r="A204" s="75" t="s">
        <v>724</v>
      </c>
      <c r="B204" s="39" t="s">
        <v>16</v>
      </c>
      <c r="C204" s="39" t="s">
        <v>858</v>
      </c>
      <c r="D204" s="42" t="s">
        <v>859</v>
      </c>
      <c r="E204" s="94" t="s">
        <v>971</v>
      </c>
      <c r="F204" s="43">
        <v>180</v>
      </c>
      <c r="G204" s="44" t="s">
        <v>728</v>
      </c>
      <c r="H204" s="45">
        <v>0</v>
      </c>
      <c r="I204" s="7">
        <v>0</v>
      </c>
      <c r="J204" s="40" t="str">
        <f t="shared" si="21"/>
        <v/>
      </c>
      <c r="K204" s="45"/>
      <c r="L204" s="46">
        <f t="shared" si="20"/>
        <v>0</v>
      </c>
      <c r="M204" s="47">
        <f t="shared" si="22"/>
        <v>0</v>
      </c>
      <c r="N204" s="48"/>
    </row>
    <row r="205" spans="1:14" s="5" customFormat="1" ht="15.95" customHeight="1" outlineLevel="1" x14ac:dyDescent="0.15">
      <c r="A205" s="75" t="s">
        <v>724</v>
      </c>
      <c r="B205" s="39" t="s">
        <v>16</v>
      </c>
      <c r="C205" s="39" t="s">
        <v>860</v>
      </c>
      <c r="D205" s="42" t="s">
        <v>861</v>
      </c>
      <c r="E205" s="94" t="s">
        <v>971</v>
      </c>
      <c r="F205" s="43">
        <v>340.9</v>
      </c>
      <c r="G205" s="44" t="s">
        <v>728</v>
      </c>
      <c r="H205" s="45">
        <v>0</v>
      </c>
      <c r="I205" s="7">
        <v>0</v>
      </c>
      <c r="J205" s="40" t="str">
        <f t="shared" si="21"/>
        <v/>
      </c>
      <c r="K205" s="45"/>
      <c r="L205" s="46">
        <f t="shared" si="20"/>
        <v>0</v>
      </c>
      <c r="M205" s="47">
        <f t="shared" si="22"/>
        <v>0</v>
      </c>
      <c r="N205" s="48"/>
    </row>
    <row r="206" spans="1:14" s="5" customFormat="1" ht="15.95" customHeight="1" outlineLevel="1" x14ac:dyDescent="0.15">
      <c r="A206" s="75" t="s">
        <v>724</v>
      </c>
      <c r="B206" s="39" t="s">
        <v>16</v>
      </c>
      <c r="C206" s="39" t="s">
        <v>387</v>
      </c>
      <c r="D206" s="42" t="s">
        <v>584</v>
      </c>
      <c r="E206" s="94" t="s">
        <v>862</v>
      </c>
      <c r="F206" s="43">
        <v>93.7</v>
      </c>
      <c r="G206" s="44" t="s">
        <v>774</v>
      </c>
      <c r="H206" s="45">
        <v>2686</v>
      </c>
      <c r="I206" s="7">
        <v>4</v>
      </c>
      <c r="J206" s="40">
        <f t="shared" si="21"/>
        <v>671.5</v>
      </c>
      <c r="K206" s="45"/>
      <c r="L206" s="46">
        <f t="shared" si="20"/>
        <v>6.3135292861177022E-4</v>
      </c>
      <c r="M206" s="47">
        <f t="shared" si="22"/>
        <v>28.665955176093917</v>
      </c>
      <c r="N206" s="48"/>
    </row>
    <row r="207" spans="1:14" s="5" customFormat="1" ht="15.95" customHeight="1" outlineLevel="1" x14ac:dyDescent="0.15">
      <c r="A207" s="75" t="s">
        <v>724</v>
      </c>
      <c r="B207" s="39" t="s">
        <v>16</v>
      </c>
      <c r="C207" s="39" t="s">
        <v>388</v>
      </c>
      <c r="D207" s="42" t="s">
        <v>585</v>
      </c>
      <c r="E207" s="94" t="s">
        <v>863</v>
      </c>
      <c r="F207" s="43">
        <v>146.30000000000001</v>
      </c>
      <c r="G207" s="44" t="s">
        <v>78</v>
      </c>
      <c r="H207" s="45">
        <v>19823.8</v>
      </c>
      <c r="I207" s="7">
        <v>37</v>
      </c>
      <c r="J207" s="40">
        <f t="shared" si="21"/>
        <v>535.77837837837831</v>
      </c>
      <c r="K207" s="45"/>
      <c r="L207" s="46">
        <f t="shared" si="20"/>
        <v>4.6596478727527956E-3</v>
      </c>
      <c r="M207" s="47">
        <f t="shared" si="22"/>
        <v>135.50102529049897</v>
      </c>
      <c r="N207" s="48"/>
    </row>
    <row r="208" spans="1:14" s="5" customFormat="1" ht="15.95" customHeight="1" outlineLevel="1" x14ac:dyDescent="0.15">
      <c r="A208" s="75" t="s">
        <v>724</v>
      </c>
      <c r="B208" s="39" t="s">
        <v>16</v>
      </c>
      <c r="C208" s="39" t="s">
        <v>389</v>
      </c>
      <c r="D208" s="42" t="s">
        <v>586</v>
      </c>
      <c r="E208" s="94" t="s">
        <v>390</v>
      </c>
      <c r="F208" s="43">
        <v>251.6</v>
      </c>
      <c r="G208" s="44" t="s">
        <v>78</v>
      </c>
      <c r="H208" s="45">
        <v>14452</v>
      </c>
      <c r="I208" s="7">
        <v>28</v>
      </c>
      <c r="J208" s="40">
        <f t="shared" si="21"/>
        <v>516.14285714285711</v>
      </c>
      <c r="K208" s="45"/>
      <c r="L208" s="46">
        <f t="shared" si="20"/>
        <v>3.3969890261717432E-3</v>
      </c>
      <c r="M208" s="47">
        <f t="shared" si="22"/>
        <v>57.440381558028619</v>
      </c>
      <c r="N208" s="48"/>
    </row>
    <row r="209" spans="1:14" s="5" customFormat="1" ht="15.95" customHeight="1" outlineLevel="1" x14ac:dyDescent="0.15">
      <c r="A209" s="75" t="s">
        <v>724</v>
      </c>
      <c r="B209" s="39" t="s">
        <v>16</v>
      </c>
      <c r="C209" s="39" t="s">
        <v>391</v>
      </c>
      <c r="D209" s="42" t="s">
        <v>587</v>
      </c>
      <c r="E209" s="94" t="s">
        <v>392</v>
      </c>
      <c r="F209" s="43">
        <v>176.2</v>
      </c>
      <c r="G209" s="44" t="s">
        <v>78</v>
      </c>
      <c r="H209" s="45">
        <v>11797</v>
      </c>
      <c r="I209" s="7">
        <v>15</v>
      </c>
      <c r="J209" s="40">
        <f t="shared" si="21"/>
        <v>786.4666666666667</v>
      </c>
      <c r="K209" s="45"/>
      <c r="L209" s="46">
        <f t="shared" si="20"/>
        <v>2.7729227471455895E-3</v>
      </c>
      <c r="M209" s="47">
        <f t="shared" si="22"/>
        <v>66.952326901248583</v>
      </c>
      <c r="N209" s="48"/>
    </row>
    <row r="210" spans="1:14" s="5" customFormat="1" ht="15.95" customHeight="1" outlineLevel="1" x14ac:dyDescent="0.15">
      <c r="A210" s="75" t="s">
        <v>724</v>
      </c>
      <c r="B210" s="39" t="s">
        <v>16</v>
      </c>
      <c r="C210" s="39" t="s">
        <v>393</v>
      </c>
      <c r="D210" s="42" t="s">
        <v>588</v>
      </c>
      <c r="E210" s="94" t="s">
        <v>394</v>
      </c>
      <c r="F210" s="43">
        <v>106.9</v>
      </c>
      <c r="G210" s="44" t="s">
        <v>11</v>
      </c>
      <c r="H210" s="45">
        <v>9908</v>
      </c>
      <c r="I210" s="7">
        <v>8</v>
      </c>
      <c r="J210" s="40">
        <f t="shared" si="21"/>
        <v>1238.5</v>
      </c>
      <c r="K210" s="45"/>
      <c r="L210" s="46">
        <f t="shared" si="20"/>
        <v>2.3289072288478849E-3</v>
      </c>
      <c r="M210" s="47">
        <f t="shared" si="22"/>
        <v>92.684752104770809</v>
      </c>
      <c r="N210" s="48"/>
    </row>
    <row r="211" spans="1:14" s="5" customFormat="1" ht="15.95" customHeight="1" outlineLevel="1" x14ac:dyDescent="0.15">
      <c r="A211" s="75" t="s">
        <v>724</v>
      </c>
      <c r="B211" s="39" t="s">
        <v>16</v>
      </c>
      <c r="C211" s="39" t="s">
        <v>670</v>
      </c>
      <c r="D211" s="42" t="s">
        <v>671</v>
      </c>
      <c r="E211" s="94" t="s">
        <v>864</v>
      </c>
      <c r="F211" s="43">
        <v>29.3</v>
      </c>
      <c r="G211" s="44" t="s">
        <v>74</v>
      </c>
      <c r="H211" s="45">
        <v>0</v>
      </c>
      <c r="I211" s="7">
        <v>0</v>
      </c>
      <c r="J211" s="40" t="str">
        <f t="shared" si="21"/>
        <v/>
      </c>
      <c r="K211" s="45"/>
      <c r="L211" s="46">
        <f t="shared" si="20"/>
        <v>0</v>
      </c>
      <c r="M211" s="47">
        <f t="shared" si="22"/>
        <v>0</v>
      </c>
      <c r="N211" s="48"/>
    </row>
    <row r="212" spans="1:14" s="5" customFormat="1" ht="15.95" customHeight="1" outlineLevel="1" x14ac:dyDescent="0.15">
      <c r="A212" s="75" t="s">
        <v>724</v>
      </c>
      <c r="B212" s="39" t="s">
        <v>16</v>
      </c>
      <c r="C212" s="39" t="s">
        <v>395</v>
      </c>
      <c r="D212" s="42" t="s">
        <v>589</v>
      </c>
      <c r="E212" s="94" t="s">
        <v>865</v>
      </c>
      <c r="F212" s="43">
        <v>70</v>
      </c>
      <c r="G212" s="44" t="s">
        <v>774</v>
      </c>
      <c r="H212" s="45">
        <v>1888</v>
      </c>
      <c r="I212" s="7">
        <v>3</v>
      </c>
      <c r="J212" s="40">
        <f t="shared" si="21"/>
        <v>629.33333333333337</v>
      </c>
      <c r="K212" s="45"/>
      <c r="L212" s="46">
        <f t="shared" si="20"/>
        <v>4.4378046508526512E-4</v>
      </c>
      <c r="M212" s="47">
        <f t="shared" si="22"/>
        <v>26.971428571428572</v>
      </c>
      <c r="N212" s="48"/>
    </row>
    <row r="213" spans="1:14" s="5" customFormat="1" ht="15.95" customHeight="1" outlineLevel="1" x14ac:dyDescent="0.15">
      <c r="A213" s="75" t="s">
        <v>724</v>
      </c>
      <c r="B213" s="39" t="s">
        <v>16</v>
      </c>
      <c r="C213" s="39" t="s">
        <v>866</v>
      </c>
      <c r="D213" s="42" t="s">
        <v>867</v>
      </c>
      <c r="E213" s="94" t="s">
        <v>868</v>
      </c>
      <c r="F213" s="43">
        <v>76.400000000000006</v>
      </c>
      <c r="G213" s="44" t="s">
        <v>78</v>
      </c>
      <c r="H213" s="45">
        <v>0</v>
      </c>
      <c r="I213" s="7">
        <v>0</v>
      </c>
      <c r="J213" s="40" t="str">
        <f t="shared" si="21"/>
        <v/>
      </c>
      <c r="K213" s="45"/>
      <c r="L213" s="46">
        <f t="shared" si="20"/>
        <v>0</v>
      </c>
      <c r="M213" s="47">
        <f t="shared" si="22"/>
        <v>0</v>
      </c>
      <c r="N213" s="48"/>
    </row>
    <row r="214" spans="1:14" s="5" customFormat="1" ht="15.95" customHeight="1" outlineLevel="1" x14ac:dyDescent="0.15">
      <c r="A214" s="75" t="s">
        <v>724</v>
      </c>
      <c r="B214" s="39" t="s">
        <v>16</v>
      </c>
      <c r="C214" s="39" t="s">
        <v>396</v>
      </c>
      <c r="D214" s="42" t="s">
        <v>590</v>
      </c>
      <c r="E214" s="94" t="s">
        <v>869</v>
      </c>
      <c r="F214" s="43">
        <v>95.6</v>
      </c>
      <c r="G214" s="44" t="s">
        <v>774</v>
      </c>
      <c r="H214" s="45">
        <v>15910</v>
      </c>
      <c r="I214" s="7">
        <v>11</v>
      </c>
      <c r="J214" s="40">
        <f t="shared" si="21"/>
        <v>1446.3636363636363</v>
      </c>
      <c r="K214" s="45"/>
      <c r="L214" s="46">
        <f t="shared" si="20"/>
        <v>3.7396966099081399E-3</v>
      </c>
      <c r="M214" s="47">
        <f t="shared" si="22"/>
        <v>166.42259414225941</v>
      </c>
      <c r="N214" s="48"/>
    </row>
    <row r="215" spans="1:14" s="5" customFormat="1" ht="15.95" customHeight="1" outlineLevel="1" x14ac:dyDescent="0.15">
      <c r="A215" s="75" t="s">
        <v>724</v>
      </c>
      <c r="B215" s="39" t="s">
        <v>16</v>
      </c>
      <c r="C215" s="39" t="s">
        <v>397</v>
      </c>
      <c r="D215" s="42" t="s">
        <v>591</v>
      </c>
      <c r="E215" s="94" t="s">
        <v>398</v>
      </c>
      <c r="F215" s="43">
        <v>117.6</v>
      </c>
      <c r="G215" s="44" t="s">
        <v>78</v>
      </c>
      <c r="H215" s="45">
        <v>4985</v>
      </c>
      <c r="I215" s="7">
        <v>8</v>
      </c>
      <c r="J215" s="40">
        <f t="shared" si="21"/>
        <v>623.125</v>
      </c>
      <c r="K215" s="45"/>
      <c r="L215" s="46">
        <f t="shared" si="20"/>
        <v>1.1717402640095585E-3</v>
      </c>
      <c r="M215" s="47">
        <f t="shared" si="22"/>
        <v>42.389455782312929</v>
      </c>
      <c r="N215" s="48"/>
    </row>
    <row r="216" spans="1:14" s="5" customFormat="1" ht="15.95" customHeight="1" outlineLevel="1" x14ac:dyDescent="0.15">
      <c r="A216" s="75" t="s">
        <v>724</v>
      </c>
      <c r="B216" s="39" t="s">
        <v>16</v>
      </c>
      <c r="C216" s="39" t="s">
        <v>685</v>
      </c>
      <c r="D216" s="42" t="s">
        <v>592</v>
      </c>
      <c r="E216" s="94" t="s">
        <v>399</v>
      </c>
      <c r="F216" s="43">
        <v>86.6</v>
      </c>
      <c r="G216" s="44" t="s">
        <v>11</v>
      </c>
      <c r="H216" s="45">
        <v>25040</v>
      </c>
      <c r="I216" s="7">
        <v>11</v>
      </c>
      <c r="J216" s="40">
        <f t="shared" si="21"/>
        <v>2276.3636363636365</v>
      </c>
      <c r="K216" s="45"/>
      <c r="L216" s="46">
        <f t="shared" si="20"/>
        <v>5.8857324394783039E-3</v>
      </c>
      <c r="M216" s="47">
        <f t="shared" si="22"/>
        <v>289.14549653579678</v>
      </c>
      <c r="N216" s="48"/>
    </row>
    <row r="217" spans="1:14" s="5" customFormat="1" ht="15.95" customHeight="1" outlineLevel="1" x14ac:dyDescent="0.15">
      <c r="A217" s="75" t="s">
        <v>724</v>
      </c>
      <c r="B217" s="39" t="s">
        <v>16</v>
      </c>
      <c r="C217" s="39" t="s">
        <v>400</v>
      </c>
      <c r="D217" s="42" t="s">
        <v>593</v>
      </c>
      <c r="E217" s="94" t="s">
        <v>235</v>
      </c>
      <c r="F217" s="43">
        <v>78</v>
      </c>
      <c r="G217" s="44" t="s">
        <v>11</v>
      </c>
      <c r="H217" s="45">
        <v>8972</v>
      </c>
      <c r="I217" s="7">
        <v>13</v>
      </c>
      <c r="J217" s="40">
        <f t="shared" si="21"/>
        <v>690.15384615384619</v>
      </c>
      <c r="K217" s="45"/>
      <c r="L217" s="46">
        <f t="shared" si="20"/>
        <v>2.1088974220047664E-3</v>
      </c>
      <c r="M217" s="47">
        <f t="shared" si="22"/>
        <v>115.02564102564102</v>
      </c>
      <c r="N217" s="48"/>
    </row>
    <row r="218" spans="1:14" s="5" customFormat="1" ht="15.95" customHeight="1" outlineLevel="1" x14ac:dyDescent="0.15">
      <c r="A218" s="75" t="s">
        <v>724</v>
      </c>
      <c r="B218" s="39" t="s">
        <v>16</v>
      </c>
      <c r="C218" s="39" t="s">
        <v>401</v>
      </c>
      <c r="D218" s="42" t="s">
        <v>594</v>
      </c>
      <c r="E218" s="94" t="s">
        <v>402</v>
      </c>
      <c r="F218" s="43">
        <v>72.599999999999994</v>
      </c>
      <c r="G218" s="44" t="s">
        <v>78</v>
      </c>
      <c r="H218" s="45">
        <v>7114</v>
      </c>
      <c r="I218" s="7">
        <v>40</v>
      </c>
      <c r="J218" s="40">
        <f t="shared" si="21"/>
        <v>177.85</v>
      </c>
      <c r="K218" s="45"/>
      <c r="L218" s="46">
        <f t="shared" si="20"/>
        <v>1.6721685532926779E-3</v>
      </c>
      <c r="M218" s="47">
        <f t="shared" si="22"/>
        <v>97.988980716253451</v>
      </c>
      <c r="N218" s="48"/>
    </row>
    <row r="219" spans="1:14" s="5" customFormat="1" ht="15.95" customHeight="1" outlineLevel="1" x14ac:dyDescent="0.15">
      <c r="A219" s="75" t="s">
        <v>724</v>
      </c>
      <c r="B219" s="39" t="s">
        <v>16</v>
      </c>
      <c r="C219" s="39" t="s">
        <v>403</v>
      </c>
      <c r="D219" s="42" t="s">
        <v>595</v>
      </c>
      <c r="E219" s="94" t="s">
        <v>870</v>
      </c>
      <c r="F219" s="43">
        <v>38</v>
      </c>
      <c r="G219" s="44" t="s">
        <v>11</v>
      </c>
      <c r="H219" s="45">
        <v>1707</v>
      </c>
      <c r="I219" s="7">
        <v>4</v>
      </c>
      <c r="J219" s="40">
        <f t="shared" si="21"/>
        <v>426.75</v>
      </c>
      <c r="K219" s="45"/>
      <c r="L219" s="46">
        <f t="shared" si="20"/>
        <v>4.0123583363376462E-4</v>
      </c>
      <c r="M219" s="47">
        <f t="shared" si="22"/>
        <v>44.921052631578945</v>
      </c>
      <c r="N219" s="48"/>
    </row>
    <row r="220" spans="1:14" s="5" customFormat="1" ht="15.95" customHeight="1" outlineLevel="1" x14ac:dyDescent="0.15">
      <c r="A220" s="77"/>
      <c r="B220" s="78"/>
      <c r="C220" s="78"/>
      <c r="D220" s="78" t="s">
        <v>438</v>
      </c>
      <c r="E220" s="79"/>
      <c r="F220" s="6">
        <f>SUM(F185:F219)</f>
        <v>4127.2</v>
      </c>
      <c r="G220" s="9"/>
      <c r="H220" s="10">
        <f>SUM(H185:H219)</f>
        <v>246764.79999999999</v>
      </c>
      <c r="I220" s="11">
        <f>SUM(I185:I219)</f>
        <v>591</v>
      </c>
      <c r="J220" s="12">
        <f t="shared" si="21"/>
        <v>417.53773265651438</v>
      </c>
      <c r="K220" s="9"/>
      <c r="L220" s="13">
        <f t="shared" si="20"/>
        <v>5.8002858956923954E-2</v>
      </c>
      <c r="M220" s="14">
        <f t="shared" si="22"/>
        <v>59.789881760031015</v>
      </c>
      <c r="N220" s="48"/>
    </row>
    <row r="221" spans="1:14" s="5" customFormat="1" ht="15.95" customHeight="1" outlineLevel="1" x14ac:dyDescent="0.15">
      <c r="A221" s="73" t="s">
        <v>279</v>
      </c>
      <c r="B221" s="39" t="s">
        <v>19</v>
      </c>
      <c r="C221" s="39" t="s">
        <v>46</v>
      </c>
      <c r="D221" s="42" t="s">
        <v>596</v>
      </c>
      <c r="E221" s="41" t="s">
        <v>251</v>
      </c>
      <c r="F221" s="43">
        <v>1010</v>
      </c>
      <c r="G221" s="44" t="s">
        <v>80</v>
      </c>
      <c r="H221" s="45">
        <v>43613</v>
      </c>
      <c r="I221" s="7">
        <v>915</v>
      </c>
      <c r="J221" s="40">
        <f t="shared" si="21"/>
        <v>47.664480874316936</v>
      </c>
      <c r="K221" s="45"/>
      <c r="L221" s="46">
        <f t="shared" si="20"/>
        <v>1.0251375754112111E-2</v>
      </c>
      <c r="M221" s="47">
        <f t="shared" si="22"/>
        <v>43.181188118811882</v>
      </c>
      <c r="N221" s="48"/>
    </row>
    <row r="222" spans="1:14" s="5" customFormat="1" ht="15.95" customHeight="1" outlineLevel="1" x14ac:dyDescent="0.15">
      <c r="A222" s="73" t="s">
        <v>279</v>
      </c>
      <c r="B222" s="39" t="s">
        <v>108</v>
      </c>
      <c r="C222" s="39" t="s">
        <v>241</v>
      </c>
      <c r="D222" s="42" t="s">
        <v>597</v>
      </c>
      <c r="E222" s="41" t="s">
        <v>252</v>
      </c>
      <c r="F222" s="43">
        <v>41.8</v>
      </c>
      <c r="G222" s="44" t="s">
        <v>76</v>
      </c>
      <c r="H222" s="45">
        <v>3113.7</v>
      </c>
      <c r="I222" s="7">
        <v>44</v>
      </c>
      <c r="J222" s="40">
        <f t="shared" si="21"/>
        <v>70.765909090909091</v>
      </c>
      <c r="K222" s="45"/>
      <c r="L222" s="46">
        <f t="shared" si="20"/>
        <v>7.3188518757202859E-4</v>
      </c>
      <c r="M222" s="47">
        <f t="shared" si="22"/>
        <v>74.490430622009569</v>
      </c>
      <c r="N222" s="48"/>
    </row>
    <row r="223" spans="1:14" s="5" customFormat="1" ht="15.95" customHeight="1" outlineLevel="1" x14ac:dyDescent="0.15">
      <c r="A223" s="73" t="s">
        <v>279</v>
      </c>
      <c r="B223" s="39" t="s">
        <v>18</v>
      </c>
      <c r="C223" s="39" t="s">
        <v>117</v>
      </c>
      <c r="D223" s="42" t="s">
        <v>598</v>
      </c>
      <c r="E223" s="41" t="s">
        <v>118</v>
      </c>
      <c r="F223" s="43">
        <v>132.69999999999999</v>
      </c>
      <c r="G223" s="44" t="s">
        <v>79</v>
      </c>
      <c r="H223" s="45">
        <v>0</v>
      </c>
      <c r="I223" s="7">
        <v>0</v>
      </c>
      <c r="J223" s="40" t="str">
        <f t="shared" si="21"/>
        <v/>
      </c>
      <c r="K223" s="45"/>
      <c r="L223" s="46">
        <f t="shared" si="20"/>
        <v>0</v>
      </c>
      <c r="M223" s="47">
        <f t="shared" si="22"/>
        <v>0</v>
      </c>
      <c r="N223" s="48"/>
    </row>
    <row r="224" spans="1:14" s="5" customFormat="1" ht="15.95" customHeight="1" outlineLevel="1" x14ac:dyDescent="0.15">
      <c r="A224" s="73" t="s">
        <v>279</v>
      </c>
      <c r="B224" s="39" t="s">
        <v>18</v>
      </c>
      <c r="C224" s="39" t="s">
        <v>119</v>
      </c>
      <c r="D224" s="42" t="s">
        <v>599</v>
      </c>
      <c r="E224" s="41" t="s">
        <v>253</v>
      </c>
      <c r="F224" s="43">
        <v>123.1</v>
      </c>
      <c r="G224" s="44" t="s">
        <v>76</v>
      </c>
      <c r="H224" s="45">
        <v>3630</v>
      </c>
      <c r="I224" s="7">
        <v>25</v>
      </c>
      <c r="J224" s="40">
        <f t="shared" si="21"/>
        <v>145.19999999999999</v>
      </c>
      <c r="K224" s="45"/>
      <c r="L224" s="46">
        <f t="shared" si="20"/>
        <v>8.532431611544027E-4</v>
      </c>
      <c r="M224" s="47">
        <f t="shared" si="22"/>
        <v>29.48822095857027</v>
      </c>
      <c r="N224" s="48"/>
    </row>
    <row r="225" spans="1:14" s="5" customFormat="1" ht="15.95" customHeight="1" outlineLevel="1" x14ac:dyDescent="0.15">
      <c r="A225" s="73" t="s">
        <v>279</v>
      </c>
      <c r="B225" s="39" t="s">
        <v>18</v>
      </c>
      <c r="C225" s="39" t="s">
        <v>47</v>
      </c>
      <c r="D225" s="42" t="s">
        <v>600</v>
      </c>
      <c r="E225" s="41" t="s">
        <v>254</v>
      </c>
      <c r="F225" s="43">
        <v>117</v>
      </c>
      <c r="G225" s="44" t="s">
        <v>76</v>
      </c>
      <c r="H225" s="45">
        <v>15583</v>
      </c>
      <c r="I225" s="7">
        <v>49</v>
      </c>
      <c r="J225" s="40">
        <f t="shared" si="21"/>
        <v>318.0204081632653</v>
      </c>
      <c r="K225" s="45"/>
      <c r="L225" s="46">
        <f t="shared" si="20"/>
        <v>3.6628342094405116E-3</v>
      </c>
      <c r="M225" s="47">
        <f t="shared" si="22"/>
        <v>133.18803418803418</v>
      </c>
      <c r="N225" s="48"/>
    </row>
    <row r="226" spans="1:14" s="5" customFormat="1" ht="15.95" customHeight="1" outlineLevel="1" x14ac:dyDescent="0.15">
      <c r="A226" s="73" t="s">
        <v>279</v>
      </c>
      <c r="B226" s="39" t="s">
        <v>85</v>
      </c>
      <c r="C226" s="39" t="s">
        <v>242</v>
      </c>
      <c r="D226" s="42" t="s">
        <v>601</v>
      </c>
      <c r="E226" s="41" t="s">
        <v>255</v>
      </c>
      <c r="F226" s="43">
        <v>94.4</v>
      </c>
      <c r="G226" s="44" t="s">
        <v>79</v>
      </c>
      <c r="H226" s="45">
        <v>2425</v>
      </c>
      <c r="I226" s="7">
        <v>34</v>
      </c>
      <c r="J226" s="40">
        <f t="shared" si="21"/>
        <v>71.32352941176471</v>
      </c>
      <c r="K226" s="45"/>
      <c r="L226" s="46">
        <f t="shared" si="20"/>
        <v>5.7000404016513135E-4</v>
      </c>
      <c r="M226" s="47">
        <f t="shared" si="22"/>
        <v>25.688559322033896</v>
      </c>
      <c r="N226" s="48"/>
    </row>
    <row r="227" spans="1:14" s="5" customFormat="1" ht="15.95" customHeight="1" outlineLevel="1" x14ac:dyDescent="0.15">
      <c r="A227" s="73" t="s">
        <v>279</v>
      </c>
      <c r="B227" s="39" t="s">
        <v>18</v>
      </c>
      <c r="C227" s="39" t="s">
        <v>48</v>
      </c>
      <c r="D227" s="42" t="s">
        <v>602</v>
      </c>
      <c r="E227" s="93" t="s">
        <v>256</v>
      </c>
      <c r="F227" s="43">
        <v>40.799999999999997</v>
      </c>
      <c r="G227" s="44" t="s">
        <v>76</v>
      </c>
      <c r="H227" s="45">
        <v>4129</v>
      </c>
      <c r="I227" s="7">
        <v>13</v>
      </c>
      <c r="J227" s="40">
        <f t="shared" si="21"/>
        <v>317.61538461538464</v>
      </c>
      <c r="K227" s="45"/>
      <c r="L227" s="46">
        <f t="shared" si="20"/>
        <v>9.7053471416157818E-4</v>
      </c>
      <c r="M227" s="47">
        <f t="shared" si="22"/>
        <v>101.20098039215686</v>
      </c>
      <c r="N227" s="48"/>
    </row>
    <row r="228" spans="1:14" s="5" customFormat="1" ht="15.95" customHeight="1" outlineLevel="1" x14ac:dyDescent="0.15">
      <c r="A228" s="73" t="s">
        <v>279</v>
      </c>
      <c r="B228" s="39" t="s">
        <v>130</v>
      </c>
      <c r="C228" s="39" t="s">
        <v>243</v>
      </c>
      <c r="D228" s="42" t="s">
        <v>603</v>
      </c>
      <c r="E228" s="41" t="s">
        <v>257</v>
      </c>
      <c r="F228" s="43">
        <v>109.3</v>
      </c>
      <c r="G228" s="44" t="s">
        <v>76</v>
      </c>
      <c r="H228" s="45">
        <v>847</v>
      </c>
      <c r="I228" s="7">
        <v>3</v>
      </c>
      <c r="J228" s="40">
        <f t="shared" si="21"/>
        <v>282.33333333333331</v>
      </c>
      <c r="K228" s="45"/>
      <c r="L228" s="46">
        <f t="shared" si="20"/>
        <v>1.9909007093602731E-4</v>
      </c>
      <c r="M228" s="47">
        <f t="shared" si="22"/>
        <v>7.7493138151875574</v>
      </c>
      <c r="N228" s="48"/>
    </row>
    <row r="229" spans="1:14" s="5" customFormat="1" ht="15.95" customHeight="1" outlineLevel="1" x14ac:dyDescent="0.15">
      <c r="A229" s="73" t="s">
        <v>279</v>
      </c>
      <c r="B229" s="39" t="s">
        <v>129</v>
      </c>
      <c r="C229" s="39" t="s">
        <v>128</v>
      </c>
      <c r="D229" s="42" t="s">
        <v>604</v>
      </c>
      <c r="E229" s="93" t="s">
        <v>127</v>
      </c>
      <c r="F229" s="43">
        <v>105</v>
      </c>
      <c r="G229" s="44" t="s">
        <v>76</v>
      </c>
      <c r="H229" s="45">
        <v>5393.7</v>
      </c>
      <c r="I229" s="7">
        <v>143</v>
      </c>
      <c r="J229" s="40">
        <f t="shared" si="21"/>
        <v>37.718181818181819</v>
      </c>
      <c r="K229" s="45"/>
      <c r="L229" s="46">
        <f t="shared" si="20"/>
        <v>1.2678065119334715E-3</v>
      </c>
      <c r="M229" s="47">
        <f t="shared" si="22"/>
        <v>51.368571428571428</v>
      </c>
      <c r="N229" s="48"/>
    </row>
    <row r="230" spans="1:14" s="5" customFormat="1" ht="15.95" customHeight="1" outlineLevel="1" x14ac:dyDescent="0.15">
      <c r="A230" s="73" t="s">
        <v>279</v>
      </c>
      <c r="B230" s="39" t="s">
        <v>18</v>
      </c>
      <c r="C230" s="39" t="s">
        <v>244</v>
      </c>
      <c r="D230" s="42" t="s">
        <v>605</v>
      </c>
      <c r="E230" s="93" t="s">
        <v>88</v>
      </c>
      <c r="F230" s="43">
        <v>85</v>
      </c>
      <c r="G230" s="44" t="s">
        <v>76</v>
      </c>
      <c r="H230" s="45">
        <v>9470.2999999999993</v>
      </c>
      <c r="I230" s="7">
        <v>3</v>
      </c>
      <c r="J230" s="40">
        <f t="shared" si="21"/>
        <v>3156.7666666666664</v>
      </c>
      <c r="K230" s="45"/>
      <c r="L230" s="46">
        <f t="shared" si="20"/>
        <v>2.2260244377632341E-3</v>
      </c>
      <c r="M230" s="47">
        <f t="shared" si="22"/>
        <v>111.41529411764705</v>
      </c>
      <c r="N230" s="48"/>
    </row>
    <row r="231" spans="1:14" s="5" customFormat="1" ht="15.95" customHeight="1" outlineLevel="1" x14ac:dyDescent="0.15">
      <c r="A231" s="73" t="s">
        <v>279</v>
      </c>
      <c r="B231" s="39" t="s">
        <v>90</v>
      </c>
      <c r="C231" s="39" t="s">
        <v>245</v>
      </c>
      <c r="D231" s="42" t="s">
        <v>606</v>
      </c>
      <c r="E231" s="31" t="s">
        <v>258</v>
      </c>
      <c r="F231" s="43">
        <v>74.3</v>
      </c>
      <c r="G231" s="44" t="s">
        <v>75</v>
      </c>
      <c r="H231" s="45">
        <v>960</v>
      </c>
      <c r="I231" s="7">
        <v>6</v>
      </c>
      <c r="J231" s="40">
        <f t="shared" si="21"/>
        <v>160</v>
      </c>
      <c r="K231" s="45"/>
      <c r="L231" s="46">
        <f t="shared" si="20"/>
        <v>2.2565108394166023E-4</v>
      </c>
      <c r="M231" s="47">
        <f t="shared" si="22"/>
        <v>12.920592193808883</v>
      </c>
      <c r="N231" s="48"/>
    </row>
    <row r="232" spans="1:14" s="5" customFormat="1" ht="15.95" customHeight="1" outlineLevel="1" x14ac:dyDescent="0.15">
      <c r="A232" s="73" t="s">
        <v>279</v>
      </c>
      <c r="B232" s="39" t="s">
        <v>18</v>
      </c>
      <c r="C232" s="39" t="s">
        <v>246</v>
      </c>
      <c r="D232" s="42" t="s">
        <v>607</v>
      </c>
      <c r="E232" s="41" t="s">
        <v>89</v>
      </c>
      <c r="F232" s="43">
        <v>137.80000000000001</v>
      </c>
      <c r="G232" s="44" t="s">
        <v>75</v>
      </c>
      <c r="H232" s="45">
        <v>1764</v>
      </c>
      <c r="I232" s="7">
        <v>5</v>
      </c>
      <c r="J232" s="40">
        <f t="shared" si="21"/>
        <v>352.8</v>
      </c>
      <c r="K232" s="45"/>
      <c r="L232" s="46">
        <f t="shared" si="20"/>
        <v>4.1463386674280066E-4</v>
      </c>
      <c r="M232" s="47">
        <f t="shared" si="22"/>
        <v>12.801161103047894</v>
      </c>
      <c r="N232" s="48"/>
    </row>
    <row r="233" spans="1:14" s="5" customFormat="1" ht="15.95" customHeight="1" outlineLevel="1" x14ac:dyDescent="0.15">
      <c r="A233" s="73" t="s">
        <v>279</v>
      </c>
      <c r="B233" s="39" t="s">
        <v>101</v>
      </c>
      <c r="C233" s="39" t="s">
        <v>247</v>
      </c>
      <c r="D233" s="42" t="s">
        <v>608</v>
      </c>
      <c r="E233" s="41" t="s">
        <v>259</v>
      </c>
      <c r="F233" s="43">
        <v>43.1</v>
      </c>
      <c r="G233" s="44" t="s">
        <v>75</v>
      </c>
      <c r="H233" s="45">
        <v>1355</v>
      </c>
      <c r="I233" s="7">
        <v>3</v>
      </c>
      <c r="J233" s="40">
        <f t="shared" si="21"/>
        <v>451.66666666666669</v>
      </c>
      <c r="K233" s="45"/>
      <c r="L233" s="46">
        <f t="shared" si="20"/>
        <v>3.1849710285515581E-4</v>
      </c>
      <c r="M233" s="47">
        <f t="shared" si="22"/>
        <v>31.438515081206496</v>
      </c>
      <c r="N233" s="48"/>
    </row>
    <row r="234" spans="1:14" s="5" customFormat="1" ht="15.95" customHeight="1" outlineLevel="1" x14ac:dyDescent="0.15">
      <c r="A234" s="73" t="s">
        <v>279</v>
      </c>
      <c r="B234" s="39" t="s">
        <v>18</v>
      </c>
      <c r="C234" s="39" t="s">
        <v>49</v>
      </c>
      <c r="D234" s="42" t="s">
        <v>609</v>
      </c>
      <c r="E234" s="41" t="s">
        <v>260</v>
      </c>
      <c r="F234" s="43">
        <v>18</v>
      </c>
      <c r="G234" s="44" t="s">
        <v>76</v>
      </c>
      <c r="H234" s="45">
        <v>1708</v>
      </c>
      <c r="I234" s="7">
        <v>10</v>
      </c>
      <c r="J234" s="40">
        <f t="shared" si="21"/>
        <v>170.8</v>
      </c>
      <c r="K234" s="45"/>
      <c r="L234" s="46">
        <f t="shared" si="20"/>
        <v>4.014708868462038E-4</v>
      </c>
      <c r="M234" s="47">
        <f t="shared" si="22"/>
        <v>94.888888888888886</v>
      </c>
      <c r="N234" s="48"/>
    </row>
    <row r="235" spans="1:14" s="5" customFormat="1" ht="15.95" customHeight="1" outlineLevel="1" x14ac:dyDescent="0.15">
      <c r="A235" s="73" t="s">
        <v>279</v>
      </c>
      <c r="B235" s="39" t="s">
        <v>109</v>
      </c>
      <c r="C235" s="39" t="s">
        <v>248</v>
      </c>
      <c r="D235" s="42" t="s">
        <v>610</v>
      </c>
      <c r="E235" s="41" t="s">
        <v>110</v>
      </c>
      <c r="F235" s="43">
        <v>18</v>
      </c>
      <c r="G235" s="44" t="s">
        <v>76</v>
      </c>
      <c r="H235" s="45">
        <v>1227</v>
      </c>
      <c r="I235" s="7">
        <v>13</v>
      </c>
      <c r="J235" s="40">
        <f t="shared" si="21"/>
        <v>94.384615384615387</v>
      </c>
      <c r="K235" s="45"/>
      <c r="L235" s="46">
        <f t="shared" si="20"/>
        <v>2.8841029166293448E-4</v>
      </c>
      <c r="M235" s="47">
        <f t="shared" si="22"/>
        <v>68.166666666666671</v>
      </c>
      <c r="N235" s="48"/>
    </row>
    <row r="236" spans="1:14" s="5" customFormat="1" ht="15.95" customHeight="1" outlineLevel="1" x14ac:dyDescent="0.15">
      <c r="A236" s="73" t="s">
        <v>279</v>
      </c>
      <c r="B236" s="39" t="s">
        <v>99</v>
      </c>
      <c r="C236" s="39" t="s">
        <v>249</v>
      </c>
      <c r="D236" s="42" t="s">
        <v>611</v>
      </c>
      <c r="E236" s="93" t="s">
        <v>68</v>
      </c>
      <c r="F236" s="43">
        <v>80</v>
      </c>
      <c r="G236" s="44" t="s">
        <v>77</v>
      </c>
      <c r="H236" s="45">
        <v>13732.85</v>
      </c>
      <c r="I236" s="7">
        <v>490</v>
      </c>
      <c r="J236" s="40">
        <f t="shared" si="21"/>
        <v>28.026224489795919</v>
      </c>
      <c r="K236" s="45"/>
      <c r="L236" s="46">
        <f t="shared" si="20"/>
        <v>3.2279505084460715E-3</v>
      </c>
      <c r="M236" s="47">
        <f t="shared" si="22"/>
        <v>171.66062500000001</v>
      </c>
      <c r="N236" s="48"/>
    </row>
    <row r="237" spans="1:14" s="5" customFormat="1" ht="15.95" customHeight="1" outlineLevel="1" x14ac:dyDescent="0.15">
      <c r="A237" s="73" t="s">
        <v>279</v>
      </c>
      <c r="B237" s="39" t="s">
        <v>113</v>
      </c>
      <c r="C237" s="39" t="s">
        <v>250</v>
      </c>
      <c r="D237" s="42" t="s">
        <v>612</v>
      </c>
      <c r="E237" s="41" t="s">
        <v>261</v>
      </c>
      <c r="F237" s="43">
        <v>11</v>
      </c>
      <c r="G237" s="44" t="s">
        <v>76</v>
      </c>
      <c r="H237" s="45">
        <v>925</v>
      </c>
      <c r="I237" s="7">
        <v>12</v>
      </c>
      <c r="J237" s="40">
        <f t="shared" si="21"/>
        <v>77.083333333333329</v>
      </c>
      <c r="K237" s="45"/>
      <c r="L237" s="46">
        <f t="shared" si="20"/>
        <v>2.1742422150628719E-4</v>
      </c>
      <c r="M237" s="47">
        <f t="shared" si="22"/>
        <v>84.090909090909093</v>
      </c>
      <c r="N237" s="48"/>
    </row>
    <row r="238" spans="1:14" s="5" customFormat="1" ht="15.95" customHeight="1" outlineLevel="1" x14ac:dyDescent="0.15">
      <c r="A238" s="75" t="s">
        <v>724</v>
      </c>
      <c r="B238" s="39" t="s">
        <v>18</v>
      </c>
      <c r="C238" s="39" t="s">
        <v>871</v>
      </c>
      <c r="D238" s="42" t="s">
        <v>872</v>
      </c>
      <c r="E238" s="94" t="s">
        <v>971</v>
      </c>
      <c r="F238" s="43">
        <v>224.8</v>
      </c>
      <c r="G238" s="44" t="s">
        <v>728</v>
      </c>
      <c r="H238" s="45">
        <v>0</v>
      </c>
      <c r="I238" s="7">
        <v>0</v>
      </c>
      <c r="J238" s="40" t="str">
        <f t="shared" si="21"/>
        <v/>
      </c>
      <c r="K238" s="45"/>
      <c r="L238" s="46">
        <f t="shared" si="20"/>
        <v>0</v>
      </c>
      <c r="M238" s="47">
        <f t="shared" si="22"/>
        <v>0</v>
      </c>
      <c r="N238" s="48"/>
    </row>
    <row r="239" spans="1:14" s="5" customFormat="1" ht="15.95" customHeight="1" outlineLevel="1" x14ac:dyDescent="0.15">
      <c r="A239" s="75" t="s">
        <v>724</v>
      </c>
      <c r="B239" s="39" t="s">
        <v>18</v>
      </c>
      <c r="C239" s="39" t="s">
        <v>404</v>
      </c>
      <c r="D239" s="42" t="s">
        <v>613</v>
      </c>
      <c r="E239" s="94" t="s">
        <v>405</v>
      </c>
      <c r="F239" s="43">
        <v>318.8</v>
      </c>
      <c r="G239" s="44" t="s">
        <v>76</v>
      </c>
      <c r="H239" s="45">
        <v>10432</v>
      </c>
      <c r="I239" s="7">
        <v>289</v>
      </c>
      <c r="J239" s="40">
        <f t="shared" si="21"/>
        <v>36.096885813148788</v>
      </c>
      <c r="K239" s="45"/>
      <c r="L239" s="46">
        <f t="shared" si="20"/>
        <v>2.452075112166041E-3</v>
      </c>
      <c r="M239" s="47">
        <f t="shared" si="22"/>
        <v>32.722710163111671</v>
      </c>
      <c r="N239" s="48"/>
    </row>
    <row r="240" spans="1:14" s="5" customFormat="1" ht="15.95" customHeight="1" outlineLevel="1" x14ac:dyDescent="0.15">
      <c r="A240" s="75" t="s">
        <v>724</v>
      </c>
      <c r="B240" s="39" t="s">
        <v>18</v>
      </c>
      <c r="C240" s="39" t="s">
        <v>406</v>
      </c>
      <c r="D240" s="42" t="s">
        <v>614</v>
      </c>
      <c r="E240" s="94" t="s">
        <v>982</v>
      </c>
      <c r="F240" s="43">
        <v>25.1</v>
      </c>
      <c r="G240" s="44" t="s">
        <v>76</v>
      </c>
      <c r="H240" s="45">
        <v>2705</v>
      </c>
      <c r="I240" s="7">
        <v>17</v>
      </c>
      <c r="J240" s="40">
        <f t="shared" si="21"/>
        <v>159.11764705882354</v>
      </c>
      <c r="K240" s="45"/>
      <c r="L240" s="46">
        <f t="shared" si="20"/>
        <v>6.3581893964811552E-4</v>
      </c>
      <c r="M240" s="47">
        <f t="shared" si="22"/>
        <v>107.76892430278883</v>
      </c>
      <c r="N240" s="48"/>
    </row>
    <row r="241" spans="1:14" s="5" customFormat="1" ht="15.95" customHeight="1" outlineLevel="1" x14ac:dyDescent="0.15">
      <c r="A241" s="75" t="s">
        <v>724</v>
      </c>
      <c r="B241" s="39" t="s">
        <v>18</v>
      </c>
      <c r="C241" s="39" t="s">
        <v>721</v>
      </c>
      <c r="D241" s="42" t="s">
        <v>722</v>
      </c>
      <c r="E241" s="94" t="s">
        <v>723</v>
      </c>
      <c r="F241" s="43">
        <v>396.5</v>
      </c>
      <c r="G241" s="44" t="s">
        <v>76</v>
      </c>
      <c r="H241" s="45">
        <v>4149.6000000000004</v>
      </c>
      <c r="I241" s="7">
        <v>19</v>
      </c>
      <c r="J241" s="40">
        <f t="shared" si="21"/>
        <v>218.4</v>
      </c>
      <c r="K241" s="45"/>
      <c r="L241" s="46">
        <f t="shared" si="20"/>
        <v>9.7537681033782637E-4</v>
      </c>
      <c r="M241" s="47">
        <f t="shared" si="22"/>
        <v>10.465573770491805</v>
      </c>
      <c r="N241" s="48"/>
    </row>
    <row r="242" spans="1:14" s="5" customFormat="1" ht="15.95" customHeight="1" outlineLevel="1" x14ac:dyDescent="0.15">
      <c r="A242" s="75" t="s">
        <v>724</v>
      </c>
      <c r="B242" s="39" t="s">
        <v>18</v>
      </c>
      <c r="C242" s="39" t="s">
        <v>407</v>
      </c>
      <c r="D242" s="42" t="s">
        <v>615</v>
      </c>
      <c r="E242" s="94" t="s">
        <v>873</v>
      </c>
      <c r="F242" s="43">
        <v>193.8</v>
      </c>
      <c r="G242" s="44" t="s">
        <v>76</v>
      </c>
      <c r="H242" s="45">
        <v>7792.7</v>
      </c>
      <c r="I242" s="7">
        <v>68</v>
      </c>
      <c r="J242" s="40">
        <f t="shared" si="21"/>
        <v>114.5985294117647</v>
      </c>
      <c r="K242" s="45"/>
      <c r="L242" s="46">
        <f t="shared" si="20"/>
        <v>1.8316991685751829E-3</v>
      </c>
      <c r="M242" s="47">
        <f t="shared" si="22"/>
        <v>40.210010319917437</v>
      </c>
      <c r="N242" s="48"/>
    </row>
    <row r="243" spans="1:14" s="5" customFormat="1" ht="15.95" customHeight="1" outlineLevel="1" x14ac:dyDescent="0.15">
      <c r="A243" s="75" t="s">
        <v>724</v>
      </c>
      <c r="B243" s="39" t="s">
        <v>18</v>
      </c>
      <c r="C243" s="39" t="s">
        <v>408</v>
      </c>
      <c r="D243" s="42" t="s">
        <v>616</v>
      </c>
      <c r="E243" s="94" t="s">
        <v>874</v>
      </c>
      <c r="F243" s="43">
        <v>234.7</v>
      </c>
      <c r="G243" s="44" t="s">
        <v>76</v>
      </c>
      <c r="H243" s="45">
        <v>11355</v>
      </c>
      <c r="I243" s="7">
        <v>37</v>
      </c>
      <c r="J243" s="40">
        <f t="shared" si="21"/>
        <v>306.89189189189187</v>
      </c>
      <c r="K243" s="45"/>
      <c r="L243" s="46">
        <f t="shared" si="20"/>
        <v>2.6690292272474499E-3</v>
      </c>
      <c r="M243" s="47">
        <f t="shared" si="22"/>
        <v>48.380911802300815</v>
      </c>
      <c r="N243" s="48"/>
    </row>
    <row r="244" spans="1:14" s="5" customFormat="1" ht="15.95" customHeight="1" outlineLevel="1" x14ac:dyDescent="0.15">
      <c r="A244" s="75" t="s">
        <v>724</v>
      </c>
      <c r="B244" s="39" t="s">
        <v>18</v>
      </c>
      <c r="C244" s="39" t="s">
        <v>875</v>
      </c>
      <c r="D244" s="42" t="s">
        <v>876</v>
      </c>
      <c r="E244" s="94" t="s">
        <v>877</v>
      </c>
      <c r="F244" s="43">
        <v>579</v>
      </c>
      <c r="G244" s="44" t="s">
        <v>79</v>
      </c>
      <c r="H244" s="45">
        <v>35638.699999999997</v>
      </c>
      <c r="I244" s="7">
        <v>526</v>
      </c>
      <c r="J244" s="40">
        <f t="shared" si="21"/>
        <v>67.754182509505696</v>
      </c>
      <c r="K244" s="45"/>
      <c r="L244" s="46">
        <f t="shared" si="20"/>
        <v>8.3769909221579637E-3</v>
      </c>
      <c r="M244" s="47">
        <f t="shared" si="22"/>
        <v>61.552158894645935</v>
      </c>
      <c r="N244" s="48"/>
    </row>
    <row r="245" spans="1:14" s="5" customFormat="1" ht="15.95" customHeight="1" outlineLevel="1" x14ac:dyDescent="0.15">
      <c r="A245" s="75" t="s">
        <v>724</v>
      </c>
      <c r="B245" s="39" t="s">
        <v>18</v>
      </c>
      <c r="C245" s="39" t="s">
        <v>878</v>
      </c>
      <c r="D245" s="42" t="s">
        <v>879</v>
      </c>
      <c r="E245" s="94" t="s">
        <v>880</v>
      </c>
      <c r="F245" s="43">
        <v>87.3</v>
      </c>
      <c r="G245" s="44" t="s">
        <v>76</v>
      </c>
      <c r="H245" s="45">
        <v>10471</v>
      </c>
      <c r="I245" s="7">
        <v>120</v>
      </c>
      <c r="J245" s="40">
        <f t="shared" si="21"/>
        <v>87.25833333333334</v>
      </c>
      <c r="K245" s="45"/>
      <c r="L245" s="46">
        <f t="shared" si="20"/>
        <v>2.4612421874511711E-3</v>
      </c>
      <c r="M245" s="47">
        <f t="shared" si="22"/>
        <v>119.94272623138603</v>
      </c>
      <c r="N245" s="48"/>
    </row>
    <row r="246" spans="1:14" s="5" customFormat="1" ht="15.95" customHeight="1" outlineLevel="1" x14ac:dyDescent="0.15">
      <c r="A246" s="75" t="s">
        <v>724</v>
      </c>
      <c r="B246" s="39" t="s">
        <v>18</v>
      </c>
      <c r="C246" s="39" t="s">
        <v>409</v>
      </c>
      <c r="D246" s="42" t="s">
        <v>617</v>
      </c>
      <c r="E246" s="94" t="s">
        <v>881</v>
      </c>
      <c r="F246" s="43">
        <v>145</v>
      </c>
      <c r="G246" s="44" t="s">
        <v>76</v>
      </c>
      <c r="H246" s="45">
        <v>10238</v>
      </c>
      <c r="I246" s="7">
        <v>98</v>
      </c>
      <c r="J246" s="40">
        <f t="shared" si="21"/>
        <v>104.46938775510205</v>
      </c>
      <c r="K246" s="45"/>
      <c r="L246" s="46">
        <f t="shared" si="20"/>
        <v>2.4064747889528306E-3</v>
      </c>
      <c r="M246" s="47">
        <f t="shared" si="22"/>
        <v>70.606896551724134</v>
      </c>
      <c r="N246" s="48"/>
    </row>
    <row r="247" spans="1:14" s="5" customFormat="1" ht="15.95" customHeight="1" outlineLevel="1" x14ac:dyDescent="0.15">
      <c r="A247" s="75" t="s">
        <v>724</v>
      </c>
      <c r="B247" s="39" t="s">
        <v>18</v>
      </c>
      <c r="C247" s="39" t="s">
        <v>410</v>
      </c>
      <c r="D247" s="42" t="s">
        <v>618</v>
      </c>
      <c r="E247" s="94" t="s">
        <v>411</v>
      </c>
      <c r="F247" s="43">
        <v>177</v>
      </c>
      <c r="G247" s="44" t="s">
        <v>76</v>
      </c>
      <c r="H247" s="45">
        <v>20145.5</v>
      </c>
      <c r="I247" s="7">
        <v>150</v>
      </c>
      <c r="J247" s="40">
        <f t="shared" si="21"/>
        <v>134.30333333333334</v>
      </c>
      <c r="K247" s="45"/>
      <c r="L247" s="46">
        <f t="shared" si="20"/>
        <v>4.735264491194496E-3</v>
      </c>
      <c r="M247" s="47">
        <f t="shared" si="22"/>
        <v>113.81638418079096</v>
      </c>
      <c r="N247" s="48"/>
    </row>
    <row r="248" spans="1:14" s="5" customFormat="1" ht="15.95" customHeight="1" outlineLevel="1" x14ac:dyDescent="0.15">
      <c r="A248" s="75" t="s">
        <v>724</v>
      </c>
      <c r="B248" s="39" t="s">
        <v>18</v>
      </c>
      <c r="C248" s="39" t="s">
        <v>412</v>
      </c>
      <c r="D248" s="42" t="s">
        <v>619</v>
      </c>
      <c r="E248" s="94" t="s">
        <v>413</v>
      </c>
      <c r="F248" s="43">
        <v>282.89999999999998</v>
      </c>
      <c r="G248" s="44" t="s">
        <v>77</v>
      </c>
      <c r="H248" s="45">
        <v>120933</v>
      </c>
      <c r="I248" s="7">
        <v>196</v>
      </c>
      <c r="J248" s="40">
        <f t="shared" si="21"/>
        <v>617.00510204081638</v>
      </c>
      <c r="K248" s="45"/>
      <c r="L248" s="46">
        <f t="shared" si="20"/>
        <v>2.8425690139913331E-2</v>
      </c>
      <c r="M248" s="47">
        <f t="shared" si="22"/>
        <v>427.47613997879114</v>
      </c>
      <c r="N248" s="48"/>
    </row>
    <row r="249" spans="1:14" s="5" customFormat="1" ht="15.95" customHeight="1" outlineLevel="1" x14ac:dyDescent="0.15">
      <c r="A249" s="75" t="s">
        <v>724</v>
      </c>
      <c r="B249" s="39" t="s">
        <v>18</v>
      </c>
      <c r="C249" s="39" t="s">
        <v>414</v>
      </c>
      <c r="D249" s="42" t="s">
        <v>620</v>
      </c>
      <c r="E249" s="94" t="s">
        <v>882</v>
      </c>
      <c r="F249" s="43">
        <v>111</v>
      </c>
      <c r="G249" s="44" t="s">
        <v>76</v>
      </c>
      <c r="H249" s="45">
        <v>6650</v>
      </c>
      <c r="I249" s="7">
        <v>75</v>
      </c>
      <c r="J249" s="40">
        <f t="shared" si="21"/>
        <v>88.666666666666671</v>
      </c>
      <c r="K249" s="45"/>
      <c r="L249" s="46">
        <f t="shared" si="20"/>
        <v>1.5631038627208756E-3</v>
      </c>
      <c r="M249" s="47">
        <f t="shared" si="22"/>
        <v>59.909909909909906</v>
      </c>
      <c r="N249" s="48"/>
    </row>
    <row r="250" spans="1:14" s="5" customFormat="1" ht="15.95" customHeight="1" outlineLevel="1" x14ac:dyDescent="0.15">
      <c r="A250" s="75" t="s">
        <v>724</v>
      </c>
      <c r="B250" s="39" t="s">
        <v>18</v>
      </c>
      <c r="C250" s="39" t="s">
        <v>415</v>
      </c>
      <c r="D250" s="42" t="s">
        <v>621</v>
      </c>
      <c r="E250" s="94" t="s">
        <v>883</v>
      </c>
      <c r="F250" s="43">
        <v>51.4</v>
      </c>
      <c r="G250" s="44" t="s">
        <v>77</v>
      </c>
      <c r="H250" s="45">
        <v>10449</v>
      </c>
      <c r="I250" s="7">
        <v>307</v>
      </c>
      <c r="J250" s="40">
        <f t="shared" si="21"/>
        <v>34.035830618892511</v>
      </c>
      <c r="K250" s="45"/>
      <c r="L250" s="46">
        <f t="shared" si="20"/>
        <v>2.456071016777508E-3</v>
      </c>
      <c r="M250" s="47">
        <f t="shared" si="22"/>
        <v>203.28793774319067</v>
      </c>
      <c r="N250" s="48"/>
    </row>
    <row r="251" spans="1:14" s="5" customFormat="1" ht="15.95" customHeight="1" outlineLevel="1" x14ac:dyDescent="0.15">
      <c r="A251" s="75" t="s">
        <v>724</v>
      </c>
      <c r="B251" s="39" t="s">
        <v>18</v>
      </c>
      <c r="C251" s="39" t="s">
        <v>416</v>
      </c>
      <c r="D251" s="42" t="s">
        <v>622</v>
      </c>
      <c r="E251" s="94" t="s">
        <v>417</v>
      </c>
      <c r="F251" s="43">
        <v>72.3</v>
      </c>
      <c r="G251" s="44" t="s">
        <v>79</v>
      </c>
      <c r="H251" s="45">
        <v>4512</v>
      </c>
      <c r="I251" s="7">
        <v>200</v>
      </c>
      <c r="J251" s="40">
        <f t="shared" si="21"/>
        <v>22.56</v>
      </c>
      <c r="K251" s="45"/>
      <c r="L251" s="46">
        <f t="shared" si="20"/>
        <v>1.0605600945258031E-3</v>
      </c>
      <c r="M251" s="47">
        <f t="shared" si="22"/>
        <v>62.406639004149383</v>
      </c>
      <c r="N251" s="48"/>
    </row>
    <row r="252" spans="1:14" s="5" customFormat="1" ht="15.95" customHeight="1" outlineLevel="1" x14ac:dyDescent="0.15">
      <c r="A252" s="75" t="s">
        <v>724</v>
      </c>
      <c r="B252" s="39" t="s">
        <v>18</v>
      </c>
      <c r="C252" s="39" t="s">
        <v>418</v>
      </c>
      <c r="D252" s="42" t="s">
        <v>623</v>
      </c>
      <c r="E252" s="94" t="s">
        <v>983</v>
      </c>
      <c r="F252" s="43">
        <v>31.1</v>
      </c>
      <c r="G252" s="44" t="s">
        <v>75</v>
      </c>
      <c r="H252" s="45">
        <v>0</v>
      </c>
      <c r="I252" s="7">
        <v>0</v>
      </c>
      <c r="J252" s="40" t="str">
        <f t="shared" si="21"/>
        <v/>
      </c>
      <c r="K252" s="45"/>
      <c r="L252" s="46">
        <f t="shared" si="20"/>
        <v>0</v>
      </c>
      <c r="M252" s="47">
        <f t="shared" si="22"/>
        <v>0</v>
      </c>
      <c r="N252" s="48"/>
    </row>
    <row r="253" spans="1:14" s="5" customFormat="1" ht="15.95" customHeight="1" outlineLevel="1" x14ac:dyDescent="0.15">
      <c r="A253" s="75" t="s">
        <v>724</v>
      </c>
      <c r="B253" s="39" t="s">
        <v>18</v>
      </c>
      <c r="C253" s="39" t="s">
        <v>419</v>
      </c>
      <c r="D253" s="42" t="s">
        <v>624</v>
      </c>
      <c r="E253" s="94" t="s">
        <v>420</v>
      </c>
      <c r="F253" s="43">
        <v>45.3</v>
      </c>
      <c r="G253" s="44" t="s">
        <v>75</v>
      </c>
      <c r="H253" s="45">
        <v>0</v>
      </c>
      <c r="I253" s="7">
        <v>0</v>
      </c>
      <c r="J253" s="40" t="str">
        <f t="shared" si="21"/>
        <v/>
      </c>
      <c r="K253" s="45"/>
      <c r="L253" s="46">
        <f t="shared" si="20"/>
        <v>0</v>
      </c>
      <c r="M253" s="47">
        <f t="shared" si="22"/>
        <v>0</v>
      </c>
      <c r="N253" s="48"/>
    </row>
    <row r="254" spans="1:14" s="5" customFormat="1" ht="15.95" customHeight="1" outlineLevel="1" x14ac:dyDescent="0.15">
      <c r="A254" s="75" t="s">
        <v>724</v>
      </c>
      <c r="B254" s="39" t="s">
        <v>18</v>
      </c>
      <c r="C254" s="39" t="s">
        <v>421</v>
      </c>
      <c r="D254" s="42" t="s">
        <v>625</v>
      </c>
      <c r="E254" s="94" t="s">
        <v>884</v>
      </c>
      <c r="F254" s="43">
        <v>95.6</v>
      </c>
      <c r="G254" s="44" t="s">
        <v>80</v>
      </c>
      <c r="H254" s="45">
        <v>735</v>
      </c>
      <c r="I254" s="7">
        <v>18</v>
      </c>
      <c r="J254" s="40">
        <f t="shared" si="21"/>
        <v>40.833333333333336</v>
      </c>
      <c r="K254" s="45"/>
      <c r="L254" s="46">
        <f t="shared" si="20"/>
        <v>1.727641111428336E-4</v>
      </c>
      <c r="M254" s="47">
        <f t="shared" si="22"/>
        <v>7.6882845188284525</v>
      </c>
      <c r="N254" s="48"/>
    </row>
    <row r="255" spans="1:14" s="5" customFormat="1" ht="15.95" customHeight="1" outlineLevel="1" x14ac:dyDescent="0.15">
      <c r="A255" s="75" t="s">
        <v>724</v>
      </c>
      <c r="B255" s="39" t="s">
        <v>18</v>
      </c>
      <c r="C255" s="39" t="s">
        <v>422</v>
      </c>
      <c r="D255" s="42" t="s">
        <v>626</v>
      </c>
      <c r="E255" s="94" t="s">
        <v>423</v>
      </c>
      <c r="F255" s="43">
        <v>117</v>
      </c>
      <c r="G255" s="44" t="s">
        <v>202</v>
      </c>
      <c r="H255" s="45">
        <v>9138</v>
      </c>
      <c r="I255" s="7">
        <v>7</v>
      </c>
      <c r="J255" s="40">
        <f t="shared" si="21"/>
        <v>1305.4285714285713</v>
      </c>
      <c r="K255" s="45"/>
      <c r="L255" s="46">
        <f t="shared" si="20"/>
        <v>2.1479162552696784E-3</v>
      </c>
      <c r="M255" s="47">
        <f t="shared" si="22"/>
        <v>78.102564102564102</v>
      </c>
      <c r="N255" s="48"/>
    </row>
    <row r="256" spans="1:14" s="5" customFormat="1" ht="15.95" customHeight="1" outlineLevel="1" x14ac:dyDescent="0.15">
      <c r="A256" s="75" t="s">
        <v>724</v>
      </c>
      <c r="B256" s="39" t="s">
        <v>18</v>
      </c>
      <c r="C256" s="39" t="s">
        <v>885</v>
      </c>
      <c r="D256" s="42" t="s">
        <v>886</v>
      </c>
      <c r="E256" s="94" t="s">
        <v>984</v>
      </c>
      <c r="F256" s="43">
        <v>84.5</v>
      </c>
      <c r="G256" s="44" t="s">
        <v>74</v>
      </c>
      <c r="H256" s="45">
        <v>3490</v>
      </c>
      <c r="I256" s="7">
        <v>10</v>
      </c>
      <c r="J256" s="40">
        <f t="shared" si="21"/>
        <v>349</v>
      </c>
      <c r="K256" s="45"/>
      <c r="L256" s="46">
        <f t="shared" si="20"/>
        <v>8.2033571141291062E-4</v>
      </c>
      <c r="M256" s="47">
        <f t="shared" si="22"/>
        <v>41.301775147928993</v>
      </c>
      <c r="N256" s="48"/>
    </row>
    <row r="257" spans="1:14" s="5" customFormat="1" ht="15.95" customHeight="1" outlineLevel="1" x14ac:dyDescent="0.15">
      <c r="A257" s="75" t="s">
        <v>724</v>
      </c>
      <c r="B257" s="39" t="s">
        <v>18</v>
      </c>
      <c r="C257" s="39" t="s">
        <v>424</v>
      </c>
      <c r="D257" s="42" t="s">
        <v>887</v>
      </c>
      <c r="E257" s="94" t="s">
        <v>888</v>
      </c>
      <c r="F257" s="43">
        <v>110</v>
      </c>
      <c r="G257" s="44" t="s">
        <v>76</v>
      </c>
      <c r="H257" s="45">
        <v>7340</v>
      </c>
      <c r="I257" s="7">
        <v>177</v>
      </c>
      <c r="J257" s="40">
        <f t="shared" si="21"/>
        <v>41.468926553672318</v>
      </c>
      <c r="K257" s="45"/>
      <c r="L257" s="46">
        <f t="shared" si="20"/>
        <v>1.7252905793039438E-3</v>
      </c>
      <c r="M257" s="47">
        <f t="shared" si="22"/>
        <v>66.727272727272734</v>
      </c>
      <c r="N257" s="48"/>
    </row>
    <row r="258" spans="1:14" s="5" customFormat="1" ht="15.95" customHeight="1" outlineLevel="1" x14ac:dyDescent="0.15">
      <c r="A258" s="75" t="s">
        <v>724</v>
      </c>
      <c r="B258" s="39" t="s">
        <v>18</v>
      </c>
      <c r="C258" s="39" t="s">
        <v>889</v>
      </c>
      <c r="D258" s="42" t="s">
        <v>890</v>
      </c>
      <c r="E258" s="94" t="s">
        <v>971</v>
      </c>
      <c r="F258" s="43">
        <v>67.8</v>
      </c>
      <c r="G258" s="44" t="s">
        <v>728</v>
      </c>
      <c r="H258" s="45">
        <v>0</v>
      </c>
      <c r="I258" s="7">
        <v>0</v>
      </c>
      <c r="J258" s="40" t="str">
        <f t="shared" si="21"/>
        <v/>
      </c>
      <c r="K258" s="45"/>
      <c r="L258" s="46">
        <f t="shared" si="20"/>
        <v>0</v>
      </c>
      <c r="M258" s="47">
        <f t="shared" si="22"/>
        <v>0</v>
      </c>
      <c r="N258" s="48"/>
    </row>
    <row r="259" spans="1:14" s="5" customFormat="1" ht="15.95" customHeight="1" x14ac:dyDescent="0.15">
      <c r="A259" s="77"/>
      <c r="B259" s="78"/>
      <c r="C259" s="78"/>
      <c r="D259" s="78" t="s">
        <v>439</v>
      </c>
      <c r="E259" s="79"/>
      <c r="F259" s="6">
        <f>SUM(F221:F258)</f>
        <v>5692.2000000000007</v>
      </c>
      <c r="G259" s="9"/>
      <c r="H259" s="10">
        <f>SUM(H221:H258)</f>
        <v>386051.05</v>
      </c>
      <c r="I259" s="11">
        <f>SUM(I221:I258)</f>
        <v>4082</v>
      </c>
      <c r="J259" s="12">
        <f t="shared" si="21"/>
        <v>94.573995590396862</v>
      </c>
      <c r="K259" s="9"/>
      <c r="L259" s="13">
        <f t="shared" si="20"/>
        <v>9.0742539468037564E-2</v>
      </c>
      <c r="M259" s="14">
        <f t="shared" si="22"/>
        <v>67.821062155229953</v>
      </c>
      <c r="N259" s="48"/>
    </row>
    <row r="260" spans="1:14" s="5" customFormat="1" ht="15.95" customHeight="1" outlineLevel="1" x14ac:dyDescent="0.15">
      <c r="A260" s="73" t="s">
        <v>279</v>
      </c>
      <c r="B260" s="39" t="s">
        <v>21</v>
      </c>
      <c r="C260" s="39" t="s">
        <v>50</v>
      </c>
      <c r="D260" s="42" t="s">
        <v>627</v>
      </c>
      <c r="E260" s="93" t="s">
        <v>262</v>
      </c>
      <c r="F260" s="43">
        <v>299</v>
      </c>
      <c r="G260" s="44" t="s">
        <v>81</v>
      </c>
      <c r="H260" s="45">
        <v>24724</v>
      </c>
      <c r="I260" s="7">
        <v>102</v>
      </c>
      <c r="J260" s="40">
        <f t="shared" ref="J260:J277" si="23">IFERROR(H260/I260,"")</f>
        <v>242.39215686274511</v>
      </c>
      <c r="K260" s="45"/>
      <c r="L260" s="46">
        <f t="shared" ref="L260:L277" si="24">IFERROR(H260/$H$319,"")</f>
        <v>5.8114556243475078E-3</v>
      </c>
      <c r="M260" s="47">
        <f t="shared" ref="M260:M277" si="25">IFERROR(H260/F260,"")</f>
        <v>82.68896321070234</v>
      </c>
      <c r="N260" s="48"/>
    </row>
    <row r="261" spans="1:14" s="5" customFormat="1" ht="15.95" customHeight="1" outlineLevel="1" x14ac:dyDescent="0.15">
      <c r="A261" s="73" t="s">
        <v>279</v>
      </c>
      <c r="B261" s="39" t="s">
        <v>21</v>
      </c>
      <c r="C261" s="39" t="s">
        <v>54</v>
      </c>
      <c r="D261" s="42" t="s">
        <v>628</v>
      </c>
      <c r="E261" s="41" t="s">
        <v>263</v>
      </c>
      <c r="F261" s="43">
        <v>668</v>
      </c>
      <c r="G261" s="44" t="s">
        <v>81</v>
      </c>
      <c r="H261" s="45">
        <v>65474</v>
      </c>
      <c r="I261" s="7">
        <v>268</v>
      </c>
      <c r="J261" s="40">
        <f t="shared" si="23"/>
        <v>244.30597014925374</v>
      </c>
      <c r="K261" s="45"/>
      <c r="L261" s="46">
        <f t="shared" si="24"/>
        <v>1.5389874031246106E-2</v>
      </c>
      <c r="M261" s="47">
        <f t="shared" si="25"/>
        <v>98.014970059880241</v>
      </c>
      <c r="N261" s="48"/>
    </row>
    <row r="262" spans="1:14" s="5" customFormat="1" ht="15.95" customHeight="1" outlineLevel="1" x14ac:dyDescent="0.15">
      <c r="A262" s="73" t="s">
        <v>279</v>
      </c>
      <c r="B262" s="39" t="s">
        <v>20</v>
      </c>
      <c r="C262" s="39" t="s">
        <v>51</v>
      </c>
      <c r="D262" s="42" t="s">
        <v>629</v>
      </c>
      <c r="E262" s="93" t="s">
        <v>264</v>
      </c>
      <c r="F262" s="43">
        <v>207</v>
      </c>
      <c r="G262" s="44" t="s">
        <v>77</v>
      </c>
      <c r="H262" s="45">
        <v>21225.8</v>
      </c>
      <c r="I262" s="7">
        <v>118</v>
      </c>
      <c r="J262" s="40">
        <f t="shared" si="23"/>
        <v>179.87966101694914</v>
      </c>
      <c r="K262" s="45"/>
      <c r="L262" s="46">
        <f t="shared" si="24"/>
        <v>4.9891924765925952E-3</v>
      </c>
      <c r="M262" s="47">
        <f t="shared" si="25"/>
        <v>102.54009661835748</v>
      </c>
      <c r="N262" s="48"/>
    </row>
    <row r="263" spans="1:14" s="5" customFormat="1" ht="15.95" customHeight="1" outlineLevel="1" x14ac:dyDescent="0.15">
      <c r="A263" s="73" t="s">
        <v>279</v>
      </c>
      <c r="B263" s="39" t="s">
        <v>115</v>
      </c>
      <c r="C263" s="39" t="s">
        <v>114</v>
      </c>
      <c r="D263" s="42" t="s">
        <v>630</v>
      </c>
      <c r="E263" s="41" t="s">
        <v>116</v>
      </c>
      <c r="F263" s="43">
        <v>66</v>
      </c>
      <c r="G263" s="44" t="s">
        <v>81</v>
      </c>
      <c r="H263" s="45">
        <v>19446</v>
      </c>
      <c r="I263" s="7">
        <v>136</v>
      </c>
      <c r="J263" s="40">
        <f t="shared" si="23"/>
        <v>142.98529411764707</v>
      </c>
      <c r="K263" s="45"/>
      <c r="L263" s="46">
        <f t="shared" si="24"/>
        <v>4.5708447690932553E-3</v>
      </c>
      <c r="M263" s="47">
        <f t="shared" si="25"/>
        <v>294.63636363636363</v>
      </c>
      <c r="N263" s="48"/>
    </row>
    <row r="264" spans="1:14" s="5" customFormat="1" ht="15.95" customHeight="1" outlineLevel="1" x14ac:dyDescent="0.15">
      <c r="A264" s="73" t="s">
        <v>279</v>
      </c>
      <c r="B264" s="39" t="s">
        <v>20</v>
      </c>
      <c r="C264" s="39" t="s">
        <v>52</v>
      </c>
      <c r="D264" s="42" t="s">
        <v>631</v>
      </c>
      <c r="E264" s="93" t="s">
        <v>69</v>
      </c>
      <c r="F264" s="43">
        <v>364</v>
      </c>
      <c r="G264" s="44" t="s">
        <v>81</v>
      </c>
      <c r="H264" s="45">
        <v>49318</v>
      </c>
      <c r="I264" s="7">
        <v>223</v>
      </c>
      <c r="J264" s="40">
        <f t="shared" si="23"/>
        <v>221.15695067264573</v>
      </c>
      <c r="K264" s="45"/>
      <c r="L264" s="46">
        <f t="shared" si="24"/>
        <v>1.1592354331077916E-2</v>
      </c>
      <c r="M264" s="47">
        <f t="shared" si="25"/>
        <v>135.48901098901098</v>
      </c>
      <c r="N264" s="48"/>
    </row>
    <row r="265" spans="1:14" s="5" customFormat="1" ht="15.95" customHeight="1" outlineLevel="1" x14ac:dyDescent="0.15">
      <c r="A265" s="73" t="s">
        <v>279</v>
      </c>
      <c r="B265" s="39" t="s">
        <v>20</v>
      </c>
      <c r="C265" s="39" t="s">
        <v>53</v>
      </c>
      <c r="D265" s="42" t="s">
        <v>632</v>
      </c>
      <c r="E265" s="41" t="s">
        <v>70</v>
      </c>
      <c r="F265" s="43">
        <v>292</v>
      </c>
      <c r="G265" s="44" t="s">
        <v>77</v>
      </c>
      <c r="H265" s="45">
        <v>28007</v>
      </c>
      <c r="I265" s="7">
        <v>300</v>
      </c>
      <c r="J265" s="40">
        <f t="shared" si="23"/>
        <v>93.356666666666669</v>
      </c>
      <c r="K265" s="45"/>
      <c r="L265" s="46">
        <f t="shared" si="24"/>
        <v>6.5831353207854975E-3</v>
      </c>
      <c r="M265" s="47">
        <f t="shared" si="25"/>
        <v>95.914383561643831</v>
      </c>
      <c r="N265" s="48"/>
    </row>
    <row r="266" spans="1:14" s="5" customFormat="1" ht="15.95" customHeight="1" outlineLevel="1" x14ac:dyDescent="0.15">
      <c r="A266" s="75" t="s">
        <v>724</v>
      </c>
      <c r="B266" s="39" t="s">
        <v>20</v>
      </c>
      <c r="C266" s="39" t="s">
        <v>696</v>
      </c>
      <c r="D266" s="42" t="s">
        <v>633</v>
      </c>
      <c r="E266" s="94" t="s">
        <v>425</v>
      </c>
      <c r="F266" s="43">
        <v>338</v>
      </c>
      <c r="G266" s="44" t="s">
        <v>81</v>
      </c>
      <c r="H266" s="45">
        <v>44021</v>
      </c>
      <c r="I266" s="7">
        <v>138</v>
      </c>
      <c r="J266" s="40">
        <f t="shared" si="23"/>
        <v>318.99275362318838</v>
      </c>
      <c r="K266" s="45"/>
      <c r="L266" s="46">
        <f t="shared" si="24"/>
        <v>1.0347277464787318E-2</v>
      </c>
      <c r="M266" s="47">
        <f t="shared" si="25"/>
        <v>130.23964497041419</v>
      </c>
      <c r="N266" s="48"/>
    </row>
    <row r="267" spans="1:14" s="5" customFormat="1" ht="15.95" customHeight="1" outlineLevel="1" x14ac:dyDescent="0.15">
      <c r="A267" s="75" t="s">
        <v>724</v>
      </c>
      <c r="B267" s="39" t="s">
        <v>20</v>
      </c>
      <c r="C267" s="39" t="s">
        <v>697</v>
      </c>
      <c r="D267" s="42" t="s">
        <v>634</v>
      </c>
      <c r="E267" s="94" t="s">
        <v>891</v>
      </c>
      <c r="F267" s="43">
        <v>385</v>
      </c>
      <c r="G267" s="44" t="s">
        <v>81</v>
      </c>
      <c r="H267" s="45">
        <v>67666</v>
      </c>
      <c r="I267" s="7">
        <v>204</v>
      </c>
      <c r="J267" s="40">
        <f t="shared" si="23"/>
        <v>331.69607843137254</v>
      </c>
      <c r="K267" s="45"/>
      <c r="L267" s="46">
        <f t="shared" si="24"/>
        <v>1.5905110672912896E-2</v>
      </c>
      <c r="M267" s="47">
        <f t="shared" si="25"/>
        <v>175.75584415584416</v>
      </c>
      <c r="N267" s="48"/>
    </row>
    <row r="268" spans="1:14" s="5" customFormat="1" ht="15.95" customHeight="1" outlineLevel="1" x14ac:dyDescent="0.15">
      <c r="A268" s="75" t="s">
        <v>724</v>
      </c>
      <c r="B268" s="39" t="s">
        <v>20</v>
      </c>
      <c r="C268" s="39" t="s">
        <v>698</v>
      </c>
      <c r="D268" s="42" t="s">
        <v>635</v>
      </c>
      <c r="E268" s="94" t="s">
        <v>426</v>
      </c>
      <c r="F268" s="43">
        <v>396.5</v>
      </c>
      <c r="G268" s="44" t="s">
        <v>81</v>
      </c>
      <c r="H268" s="45">
        <v>56885</v>
      </c>
      <c r="I268" s="7">
        <v>193</v>
      </c>
      <c r="J268" s="40">
        <f t="shared" si="23"/>
        <v>294.74093264248705</v>
      </c>
      <c r="K268" s="45"/>
      <c r="L268" s="46">
        <f t="shared" si="24"/>
        <v>1.3371001989605565E-2</v>
      </c>
      <c r="M268" s="47">
        <f t="shared" si="25"/>
        <v>143.46784363177807</v>
      </c>
      <c r="N268" s="48"/>
    </row>
    <row r="269" spans="1:14" s="5" customFormat="1" ht="15.95" customHeight="1" outlineLevel="1" x14ac:dyDescent="0.15">
      <c r="A269" s="75" t="s">
        <v>724</v>
      </c>
      <c r="B269" s="39" t="s">
        <v>20</v>
      </c>
      <c r="C269" s="39" t="s">
        <v>699</v>
      </c>
      <c r="D269" s="42" t="s">
        <v>636</v>
      </c>
      <c r="E269" s="94" t="s">
        <v>427</v>
      </c>
      <c r="F269" s="43">
        <v>480</v>
      </c>
      <c r="G269" s="44" t="s">
        <v>81</v>
      </c>
      <c r="H269" s="45">
        <v>72434</v>
      </c>
      <c r="I269" s="7">
        <v>161</v>
      </c>
      <c r="J269" s="40">
        <f t="shared" si="23"/>
        <v>449.9006211180124</v>
      </c>
      <c r="K269" s="45"/>
      <c r="L269" s="46">
        <f t="shared" si="24"/>
        <v>1.7025844389823141E-2</v>
      </c>
      <c r="M269" s="47">
        <f t="shared" si="25"/>
        <v>150.90416666666667</v>
      </c>
      <c r="N269" s="48"/>
    </row>
    <row r="270" spans="1:14" s="5" customFormat="1" ht="15.95" customHeight="1" outlineLevel="1" x14ac:dyDescent="0.15">
      <c r="A270" s="75" t="s">
        <v>724</v>
      </c>
      <c r="B270" s="39" t="s">
        <v>20</v>
      </c>
      <c r="C270" s="39" t="s">
        <v>700</v>
      </c>
      <c r="D270" s="42" t="s">
        <v>637</v>
      </c>
      <c r="E270" s="94" t="s">
        <v>428</v>
      </c>
      <c r="F270" s="43">
        <v>69.7</v>
      </c>
      <c r="G270" s="44" t="s">
        <v>77</v>
      </c>
      <c r="H270" s="45">
        <v>0</v>
      </c>
      <c r="I270" s="7">
        <v>0</v>
      </c>
      <c r="J270" s="40" t="str">
        <f t="shared" si="23"/>
        <v/>
      </c>
      <c r="K270" s="45"/>
      <c r="L270" s="46">
        <f t="shared" si="24"/>
        <v>0</v>
      </c>
      <c r="M270" s="47">
        <f t="shared" si="25"/>
        <v>0</v>
      </c>
      <c r="N270" s="48"/>
    </row>
    <row r="271" spans="1:14" s="5" customFormat="1" ht="15.95" customHeight="1" outlineLevel="1" x14ac:dyDescent="0.15">
      <c r="A271" s="75" t="s">
        <v>724</v>
      </c>
      <c r="B271" s="39" t="s">
        <v>20</v>
      </c>
      <c r="C271" s="39" t="s">
        <v>701</v>
      </c>
      <c r="D271" s="42" t="s">
        <v>638</v>
      </c>
      <c r="E271" s="94" t="s">
        <v>429</v>
      </c>
      <c r="F271" s="43">
        <v>550</v>
      </c>
      <c r="G271" s="44" t="s">
        <v>81</v>
      </c>
      <c r="H271" s="45">
        <v>0</v>
      </c>
      <c r="I271" s="7">
        <v>0</v>
      </c>
      <c r="J271" s="40" t="str">
        <f t="shared" si="23"/>
        <v/>
      </c>
      <c r="K271" s="45"/>
      <c r="L271" s="46">
        <f t="shared" si="24"/>
        <v>0</v>
      </c>
      <c r="M271" s="47">
        <f t="shared" si="25"/>
        <v>0</v>
      </c>
      <c r="N271" s="48"/>
    </row>
    <row r="272" spans="1:14" s="5" customFormat="1" ht="15.95" customHeight="1" outlineLevel="1" x14ac:dyDescent="0.15">
      <c r="A272" s="75" t="s">
        <v>724</v>
      </c>
      <c r="B272" s="39" t="s">
        <v>20</v>
      </c>
      <c r="C272" s="39" t="s">
        <v>892</v>
      </c>
      <c r="D272" s="42" t="s">
        <v>639</v>
      </c>
      <c r="E272" s="94" t="s">
        <v>430</v>
      </c>
      <c r="F272" s="43">
        <v>258</v>
      </c>
      <c r="G272" s="44" t="s">
        <v>81</v>
      </c>
      <c r="H272" s="45">
        <v>35209</v>
      </c>
      <c r="I272" s="7">
        <v>149</v>
      </c>
      <c r="J272" s="40">
        <f t="shared" si="23"/>
        <v>236.30201342281879</v>
      </c>
      <c r="K272" s="45"/>
      <c r="L272" s="46">
        <f t="shared" si="24"/>
        <v>8.2759885567728272E-3</v>
      </c>
      <c r="M272" s="47">
        <f t="shared" si="25"/>
        <v>136.46899224806202</v>
      </c>
      <c r="N272" s="48"/>
    </row>
    <row r="273" spans="1:14" s="5" customFormat="1" ht="15.95" customHeight="1" outlineLevel="1" x14ac:dyDescent="0.15">
      <c r="A273" s="75" t="s">
        <v>724</v>
      </c>
      <c r="B273" s="39" t="s">
        <v>20</v>
      </c>
      <c r="C273" s="39" t="s">
        <v>893</v>
      </c>
      <c r="D273" s="42" t="s">
        <v>640</v>
      </c>
      <c r="E273" s="94" t="s">
        <v>431</v>
      </c>
      <c r="F273" s="43">
        <v>191</v>
      </c>
      <c r="G273" s="44" t="s">
        <v>81</v>
      </c>
      <c r="H273" s="45">
        <v>31229</v>
      </c>
      <c r="I273" s="7">
        <v>94</v>
      </c>
      <c r="J273" s="40">
        <f t="shared" si="23"/>
        <v>332.22340425531917</v>
      </c>
      <c r="K273" s="45"/>
      <c r="L273" s="46">
        <f t="shared" si="24"/>
        <v>7.3404767712646948E-3</v>
      </c>
      <c r="M273" s="47">
        <f t="shared" si="25"/>
        <v>163.50261780104711</v>
      </c>
      <c r="N273" s="48"/>
    </row>
    <row r="274" spans="1:14" s="5" customFormat="1" ht="15.95" customHeight="1" outlineLevel="1" x14ac:dyDescent="0.15">
      <c r="A274" s="75" t="s">
        <v>724</v>
      </c>
      <c r="B274" s="39" t="s">
        <v>20</v>
      </c>
      <c r="C274" s="39" t="s">
        <v>894</v>
      </c>
      <c r="D274" s="42" t="s">
        <v>895</v>
      </c>
      <c r="E274" s="94" t="s">
        <v>896</v>
      </c>
      <c r="F274" s="43">
        <v>1100</v>
      </c>
      <c r="G274" s="44" t="s">
        <v>81</v>
      </c>
      <c r="H274" s="45">
        <v>69204</v>
      </c>
      <c r="I274" s="7">
        <v>114</v>
      </c>
      <c r="J274" s="40">
        <f t="shared" si="23"/>
        <v>607.0526315789474</v>
      </c>
      <c r="K274" s="45"/>
      <c r="L274" s="46">
        <f t="shared" si="24"/>
        <v>1.626662251364443E-2</v>
      </c>
      <c r="M274" s="47">
        <f t="shared" si="25"/>
        <v>62.912727272727274</v>
      </c>
      <c r="N274" s="48"/>
    </row>
    <row r="275" spans="1:14" s="5" customFormat="1" ht="15.95" customHeight="1" outlineLevel="1" x14ac:dyDescent="0.15">
      <c r="A275" s="75" t="s">
        <v>724</v>
      </c>
      <c r="B275" s="39" t="s">
        <v>20</v>
      </c>
      <c r="C275" s="39" t="s">
        <v>684</v>
      </c>
      <c r="D275" s="42" t="s">
        <v>641</v>
      </c>
      <c r="E275" s="94" t="s">
        <v>432</v>
      </c>
      <c r="F275" s="43">
        <v>19.3</v>
      </c>
      <c r="G275" s="44" t="s">
        <v>77</v>
      </c>
      <c r="H275" s="45">
        <v>722</v>
      </c>
      <c r="I275" s="7">
        <v>26</v>
      </c>
      <c r="J275" s="40">
        <f t="shared" si="23"/>
        <v>27.76923076923077</v>
      </c>
      <c r="K275" s="45"/>
      <c r="L275" s="46">
        <f t="shared" si="24"/>
        <v>1.6970841938112363E-4</v>
      </c>
      <c r="M275" s="47">
        <f t="shared" si="25"/>
        <v>37.409326424870464</v>
      </c>
      <c r="N275" s="48"/>
    </row>
    <row r="276" spans="1:14" s="5" customFormat="1" ht="15.95" customHeight="1" outlineLevel="1" x14ac:dyDescent="0.15">
      <c r="A276" s="75" t="s">
        <v>724</v>
      </c>
      <c r="B276" s="39" t="s">
        <v>20</v>
      </c>
      <c r="C276" s="39" t="s">
        <v>897</v>
      </c>
      <c r="D276" s="42" t="s">
        <v>898</v>
      </c>
      <c r="E276" s="94" t="s">
        <v>985</v>
      </c>
      <c r="F276" s="43">
        <v>176.7</v>
      </c>
      <c r="G276" s="44" t="s">
        <v>728</v>
      </c>
      <c r="H276" s="45">
        <v>0</v>
      </c>
      <c r="I276" s="7">
        <v>0</v>
      </c>
      <c r="J276" s="40" t="str">
        <f t="shared" si="23"/>
        <v/>
      </c>
      <c r="K276" s="45"/>
      <c r="L276" s="46">
        <f t="shared" si="24"/>
        <v>0</v>
      </c>
      <c r="M276" s="47">
        <f t="shared" si="25"/>
        <v>0</v>
      </c>
      <c r="N276" s="48"/>
    </row>
    <row r="277" spans="1:14" s="5" customFormat="1" ht="15.95" customHeight="1" outlineLevel="1" x14ac:dyDescent="0.15">
      <c r="A277" s="75" t="s">
        <v>724</v>
      </c>
      <c r="B277" s="39" t="s">
        <v>20</v>
      </c>
      <c r="C277" s="39" t="s">
        <v>899</v>
      </c>
      <c r="D277" s="42" t="s">
        <v>900</v>
      </c>
      <c r="E277" s="94" t="s">
        <v>986</v>
      </c>
      <c r="F277" s="43">
        <v>338</v>
      </c>
      <c r="G277" s="44" t="s">
        <v>81</v>
      </c>
      <c r="H277" s="45">
        <v>41666</v>
      </c>
      <c r="I277" s="7">
        <v>153</v>
      </c>
      <c r="J277" s="40">
        <f t="shared" si="23"/>
        <v>272.32679738562092</v>
      </c>
      <c r="K277" s="45"/>
      <c r="L277" s="46">
        <f t="shared" si="24"/>
        <v>9.7937271494929323E-3</v>
      </c>
      <c r="M277" s="47">
        <f t="shared" si="25"/>
        <v>123.27218934911242</v>
      </c>
      <c r="N277" s="48"/>
    </row>
    <row r="278" spans="1:14" s="5" customFormat="1" ht="15.95" customHeight="1" x14ac:dyDescent="0.15">
      <c r="A278" s="77"/>
      <c r="B278" s="78"/>
      <c r="C278" s="78"/>
      <c r="D278" s="78" t="s">
        <v>440</v>
      </c>
      <c r="E278" s="79"/>
      <c r="F278" s="6">
        <f>SUM(F260:F277)</f>
        <v>6198.2</v>
      </c>
      <c r="G278" s="9"/>
      <c r="H278" s="10">
        <f>SUM(H260:H277)</f>
        <v>627230.80000000005</v>
      </c>
      <c r="I278" s="11">
        <f>SUM(I260:I277)</f>
        <v>2379</v>
      </c>
      <c r="J278" s="12">
        <f t="shared" ref="J278:J317" si="26">IFERROR(H278/I278,"")</f>
        <v>263.65313156788568</v>
      </c>
      <c r="K278" s="9"/>
      <c r="L278" s="13">
        <f t="shared" ref="L278:L314" si="27">IFERROR(H278/$H$319,"")</f>
        <v>0.14743261448082781</v>
      </c>
      <c r="M278" s="14">
        <f t="shared" ref="M278:M319" si="28">IFERROR(H278/F278,"")</f>
        <v>101.19563744312866</v>
      </c>
      <c r="N278" s="48"/>
    </row>
    <row r="279" spans="1:14" s="5" customFormat="1" ht="15.95" customHeight="1" outlineLevel="1" x14ac:dyDescent="0.15">
      <c r="A279" s="73" t="s">
        <v>279</v>
      </c>
      <c r="B279" s="39" t="s">
        <v>23</v>
      </c>
      <c r="C279" s="39" t="s">
        <v>55</v>
      </c>
      <c r="D279" s="42" t="s">
        <v>642</v>
      </c>
      <c r="E279" s="41" t="s">
        <v>266</v>
      </c>
      <c r="F279" s="43">
        <v>650</v>
      </c>
      <c r="G279" s="44" t="s">
        <v>81</v>
      </c>
      <c r="H279" s="45">
        <v>90642.3</v>
      </c>
      <c r="I279" s="7">
        <v>390</v>
      </c>
      <c r="J279" s="40">
        <f t="shared" si="26"/>
        <v>232.41615384615386</v>
      </c>
      <c r="K279" s="45"/>
      <c r="L279" s="46">
        <f t="shared" si="27"/>
        <v>2.1305763797880364E-2</v>
      </c>
      <c r="M279" s="47">
        <f t="shared" si="28"/>
        <v>139.44969230769232</v>
      </c>
      <c r="N279" s="48"/>
    </row>
    <row r="280" spans="1:14" s="5" customFormat="1" ht="15.95" customHeight="1" outlineLevel="1" x14ac:dyDescent="0.15">
      <c r="A280" s="73" t="s">
        <v>279</v>
      </c>
      <c r="B280" s="39" t="s">
        <v>23</v>
      </c>
      <c r="C280" s="39" t="s">
        <v>56</v>
      </c>
      <c r="D280" s="42" t="s">
        <v>643</v>
      </c>
      <c r="E280" s="93" t="s">
        <v>267</v>
      </c>
      <c r="F280" s="43">
        <v>279</v>
      </c>
      <c r="G280" s="44" t="s">
        <v>81</v>
      </c>
      <c r="H280" s="45">
        <v>36444</v>
      </c>
      <c r="I280" s="7">
        <v>303</v>
      </c>
      <c r="J280" s="40">
        <f t="shared" si="26"/>
        <v>120.27722772277228</v>
      </c>
      <c r="K280" s="45"/>
      <c r="L280" s="46">
        <f t="shared" si="27"/>
        <v>8.5662792741352765E-3</v>
      </c>
      <c r="M280" s="47">
        <f t="shared" si="28"/>
        <v>130.6236559139785</v>
      </c>
      <c r="N280" s="48"/>
    </row>
    <row r="281" spans="1:14" s="5" customFormat="1" ht="15.95" customHeight="1" outlineLevel="1" x14ac:dyDescent="0.15">
      <c r="A281" s="73" t="s">
        <v>279</v>
      </c>
      <c r="B281" s="39" t="s">
        <v>84</v>
      </c>
      <c r="C281" s="39" t="s">
        <v>265</v>
      </c>
      <c r="D281" s="42" t="s">
        <v>644</v>
      </c>
      <c r="E281" s="41" t="s">
        <v>268</v>
      </c>
      <c r="F281" s="43">
        <v>327</v>
      </c>
      <c r="G281" s="44" t="s">
        <v>81</v>
      </c>
      <c r="H281" s="45">
        <v>60112</v>
      </c>
      <c r="I281" s="7">
        <v>220</v>
      </c>
      <c r="J281" s="40">
        <f t="shared" si="26"/>
        <v>273.23636363636365</v>
      </c>
      <c r="K281" s="45"/>
      <c r="L281" s="46">
        <f t="shared" si="27"/>
        <v>1.4129518706146958E-2</v>
      </c>
      <c r="M281" s="47">
        <f t="shared" si="28"/>
        <v>183.82874617737002</v>
      </c>
      <c r="N281" s="48"/>
    </row>
    <row r="282" spans="1:14" s="5" customFormat="1" ht="15.95" customHeight="1" outlineLevel="1" x14ac:dyDescent="0.15">
      <c r="A282" s="73" t="s">
        <v>279</v>
      </c>
      <c r="B282" s="39" t="s">
        <v>22</v>
      </c>
      <c r="C282" s="39" t="s">
        <v>57</v>
      </c>
      <c r="D282" s="42" t="s">
        <v>645</v>
      </c>
      <c r="E282" s="93" t="s">
        <v>269</v>
      </c>
      <c r="F282" s="43">
        <v>260</v>
      </c>
      <c r="G282" s="44" t="s">
        <v>81</v>
      </c>
      <c r="H282" s="45">
        <v>54351</v>
      </c>
      <c r="I282" s="7">
        <v>179</v>
      </c>
      <c r="J282" s="40">
        <f t="shared" si="26"/>
        <v>303.6368715083799</v>
      </c>
      <c r="K282" s="45"/>
      <c r="L282" s="46">
        <f t="shared" si="27"/>
        <v>1.2775377149284558E-2</v>
      </c>
      <c r="M282" s="47">
        <f t="shared" si="28"/>
        <v>209.0423076923077</v>
      </c>
      <c r="N282" s="48"/>
    </row>
    <row r="283" spans="1:14" s="5" customFormat="1" ht="15.95" customHeight="1" x14ac:dyDescent="0.15">
      <c r="A283" s="73" t="s">
        <v>279</v>
      </c>
      <c r="B283" s="39" t="s">
        <v>22</v>
      </c>
      <c r="C283" s="39" t="s">
        <v>58</v>
      </c>
      <c r="D283" s="42" t="s">
        <v>646</v>
      </c>
      <c r="E283" s="41" t="s">
        <v>71</v>
      </c>
      <c r="F283" s="43">
        <v>774</v>
      </c>
      <c r="G283" s="44" t="s">
        <v>81</v>
      </c>
      <c r="H283" s="45">
        <v>99062</v>
      </c>
      <c r="I283" s="7">
        <v>452</v>
      </c>
      <c r="J283" s="40">
        <f t="shared" si="26"/>
        <v>219.1637168141593</v>
      </c>
      <c r="K283" s="45"/>
      <c r="L283" s="46">
        <f t="shared" si="27"/>
        <v>2.3284841330654941E-2</v>
      </c>
      <c r="M283" s="47">
        <f t="shared" si="28"/>
        <v>127.98708010335918</v>
      </c>
      <c r="N283" s="48"/>
    </row>
    <row r="284" spans="1:14" s="5" customFormat="1" ht="15.95" customHeight="1" x14ac:dyDescent="0.15">
      <c r="A284" s="75" t="s">
        <v>724</v>
      </c>
      <c r="B284" s="39" t="s">
        <v>22</v>
      </c>
      <c r="C284" s="39" t="s">
        <v>901</v>
      </c>
      <c r="D284" s="42" t="s">
        <v>902</v>
      </c>
      <c r="E284" s="94" t="s">
        <v>903</v>
      </c>
      <c r="F284" s="43">
        <v>62</v>
      </c>
      <c r="G284" s="44" t="s">
        <v>81</v>
      </c>
      <c r="H284" s="45">
        <v>15921</v>
      </c>
      <c r="I284" s="7">
        <v>301</v>
      </c>
      <c r="J284" s="40">
        <f t="shared" si="26"/>
        <v>52.893687707641199</v>
      </c>
      <c r="K284" s="45"/>
      <c r="L284" s="46">
        <f t="shared" si="27"/>
        <v>3.7422821952449712E-3</v>
      </c>
      <c r="M284" s="47">
        <f t="shared" si="28"/>
        <v>256.79032258064518</v>
      </c>
      <c r="N284" s="48"/>
    </row>
    <row r="285" spans="1:14" s="5" customFormat="1" ht="15.95" customHeight="1" x14ac:dyDescent="0.15">
      <c r="A285" s="75" t="s">
        <v>724</v>
      </c>
      <c r="B285" s="39" t="s">
        <v>22</v>
      </c>
      <c r="C285" s="39" t="s">
        <v>904</v>
      </c>
      <c r="D285" s="42" t="s">
        <v>905</v>
      </c>
      <c r="E285" s="94" t="s">
        <v>906</v>
      </c>
      <c r="F285" s="43">
        <v>363</v>
      </c>
      <c r="G285" s="44" t="s">
        <v>81</v>
      </c>
      <c r="H285" s="45">
        <v>34472</v>
      </c>
      <c r="I285" s="7">
        <v>124</v>
      </c>
      <c r="J285" s="40">
        <f t="shared" si="26"/>
        <v>278</v>
      </c>
      <c r="K285" s="45"/>
      <c r="L285" s="46">
        <f t="shared" si="27"/>
        <v>8.1027543392051156E-3</v>
      </c>
      <c r="M285" s="47">
        <f t="shared" si="28"/>
        <v>94.964187327823694</v>
      </c>
      <c r="N285" s="48"/>
    </row>
    <row r="286" spans="1:14" s="5" customFormat="1" ht="15.95" customHeight="1" x14ac:dyDescent="0.15">
      <c r="A286" s="75" t="s">
        <v>724</v>
      </c>
      <c r="B286" s="39" t="s">
        <v>22</v>
      </c>
      <c r="C286" s="39" t="s">
        <v>907</v>
      </c>
      <c r="D286" s="42" t="s">
        <v>908</v>
      </c>
      <c r="E286" s="94" t="s">
        <v>909</v>
      </c>
      <c r="F286" s="43">
        <v>32</v>
      </c>
      <c r="G286" s="44" t="s">
        <v>76</v>
      </c>
      <c r="H286" s="45">
        <v>1381</v>
      </c>
      <c r="I286" s="7">
        <v>2</v>
      </c>
      <c r="J286" s="40">
        <f t="shared" si="26"/>
        <v>690.5</v>
      </c>
      <c r="K286" s="45"/>
      <c r="L286" s="46">
        <f t="shared" si="27"/>
        <v>3.2460848637857581E-4</v>
      </c>
      <c r="M286" s="47">
        <f t="shared" si="28"/>
        <v>43.15625</v>
      </c>
      <c r="N286" s="48"/>
    </row>
    <row r="287" spans="1:14" s="5" customFormat="1" ht="15.95" customHeight="1" x14ac:dyDescent="0.15">
      <c r="A287" s="75" t="s">
        <v>724</v>
      </c>
      <c r="B287" s="39" t="s">
        <v>22</v>
      </c>
      <c r="C287" s="39" t="s">
        <v>910</v>
      </c>
      <c r="D287" s="42" t="s">
        <v>911</v>
      </c>
      <c r="E287" s="94" t="s">
        <v>912</v>
      </c>
      <c r="F287" s="43">
        <v>485</v>
      </c>
      <c r="G287" s="44" t="s">
        <v>81</v>
      </c>
      <c r="H287" s="45">
        <v>0</v>
      </c>
      <c r="I287" s="7">
        <v>0</v>
      </c>
      <c r="J287" s="40" t="str">
        <f t="shared" si="26"/>
        <v/>
      </c>
      <c r="K287" s="45"/>
      <c r="L287" s="46">
        <f t="shared" si="27"/>
        <v>0</v>
      </c>
      <c r="M287" s="47">
        <f t="shared" si="28"/>
        <v>0</v>
      </c>
      <c r="N287" s="48"/>
    </row>
    <row r="288" spans="1:14" s="5" customFormat="1" ht="15.95" customHeight="1" x14ac:dyDescent="0.15">
      <c r="A288" s="75" t="s">
        <v>724</v>
      </c>
      <c r="B288" s="39" t="s">
        <v>22</v>
      </c>
      <c r="C288" s="39" t="s">
        <v>913</v>
      </c>
      <c r="D288" s="42" t="s">
        <v>914</v>
      </c>
      <c r="E288" s="94" t="s">
        <v>915</v>
      </c>
      <c r="F288" s="43">
        <v>29</v>
      </c>
      <c r="G288" s="44" t="s">
        <v>74</v>
      </c>
      <c r="H288" s="45">
        <v>698</v>
      </c>
      <c r="I288" s="7">
        <v>5</v>
      </c>
      <c r="J288" s="40">
        <f t="shared" si="26"/>
        <v>139.6</v>
      </c>
      <c r="K288" s="45"/>
      <c r="L288" s="46">
        <f t="shared" si="27"/>
        <v>1.6406714228258212E-4</v>
      </c>
      <c r="M288" s="47">
        <f t="shared" si="28"/>
        <v>24.068965517241381</v>
      </c>
      <c r="N288" s="48"/>
    </row>
    <row r="289" spans="1:14" s="5" customFormat="1" ht="15.95" customHeight="1" x14ac:dyDescent="0.15">
      <c r="A289" s="75" t="s">
        <v>724</v>
      </c>
      <c r="B289" s="39" t="s">
        <v>22</v>
      </c>
      <c r="C289" s="39" t="s">
        <v>916</v>
      </c>
      <c r="D289" s="42" t="s">
        <v>917</v>
      </c>
      <c r="E289" s="94" t="s">
        <v>918</v>
      </c>
      <c r="F289" s="43">
        <v>144</v>
      </c>
      <c r="G289" s="44" t="s">
        <v>77</v>
      </c>
      <c r="H289" s="45">
        <v>4971</v>
      </c>
      <c r="I289" s="7">
        <v>20</v>
      </c>
      <c r="J289" s="40">
        <f t="shared" si="26"/>
        <v>248.55</v>
      </c>
      <c r="K289" s="45"/>
      <c r="L289" s="46">
        <f t="shared" si="27"/>
        <v>1.1684495190354093E-3</v>
      </c>
      <c r="M289" s="47">
        <f t="shared" si="28"/>
        <v>34.520833333333336</v>
      </c>
      <c r="N289" s="48"/>
    </row>
    <row r="290" spans="1:14" s="5" customFormat="1" ht="15.95" customHeight="1" x14ac:dyDescent="0.15">
      <c r="A290" s="75" t="s">
        <v>724</v>
      </c>
      <c r="B290" s="39" t="s">
        <v>22</v>
      </c>
      <c r="C290" s="39" t="s">
        <v>919</v>
      </c>
      <c r="D290" s="42" t="s">
        <v>920</v>
      </c>
      <c r="E290" s="94" t="s">
        <v>987</v>
      </c>
      <c r="F290" s="43">
        <v>90</v>
      </c>
      <c r="G290" s="44" t="s">
        <v>81</v>
      </c>
      <c r="H290" s="45">
        <v>14641</v>
      </c>
      <c r="I290" s="7">
        <v>246</v>
      </c>
      <c r="J290" s="40">
        <f t="shared" si="26"/>
        <v>59.516260162601625</v>
      </c>
      <c r="K290" s="45"/>
      <c r="L290" s="46">
        <f t="shared" si="27"/>
        <v>3.4414140833227578E-3</v>
      </c>
      <c r="M290" s="47">
        <f t="shared" si="28"/>
        <v>162.67777777777778</v>
      </c>
      <c r="N290" s="48"/>
    </row>
    <row r="291" spans="1:14" s="5" customFormat="1" ht="15.95" customHeight="1" x14ac:dyDescent="0.15">
      <c r="A291" s="75" t="s">
        <v>724</v>
      </c>
      <c r="B291" s="39" t="s">
        <v>22</v>
      </c>
      <c r="C291" s="39" t="s">
        <v>921</v>
      </c>
      <c r="D291" s="42" t="s">
        <v>922</v>
      </c>
      <c r="E291" s="94" t="s">
        <v>988</v>
      </c>
      <c r="F291" s="43">
        <v>81</v>
      </c>
      <c r="G291" s="44" t="s">
        <v>81</v>
      </c>
      <c r="H291" s="45">
        <v>0</v>
      </c>
      <c r="I291" s="7">
        <v>0</v>
      </c>
      <c r="J291" s="40" t="str">
        <f t="shared" si="26"/>
        <v/>
      </c>
      <c r="K291" s="45"/>
      <c r="L291" s="46">
        <f t="shared" si="27"/>
        <v>0</v>
      </c>
      <c r="M291" s="47">
        <f t="shared" si="28"/>
        <v>0</v>
      </c>
      <c r="N291" s="48"/>
    </row>
    <row r="292" spans="1:14" s="5" customFormat="1" ht="15.95" customHeight="1" x14ac:dyDescent="0.15">
      <c r="A292" s="75" t="s">
        <v>724</v>
      </c>
      <c r="B292" s="39" t="s">
        <v>22</v>
      </c>
      <c r="C292" s="39" t="s">
        <v>923</v>
      </c>
      <c r="D292" s="42" t="s">
        <v>924</v>
      </c>
      <c r="E292" s="94" t="s">
        <v>925</v>
      </c>
      <c r="F292" s="43">
        <v>140</v>
      </c>
      <c r="G292" s="44" t="s">
        <v>80</v>
      </c>
      <c r="H292" s="45">
        <v>4758</v>
      </c>
      <c r="I292" s="7">
        <v>22</v>
      </c>
      <c r="J292" s="40">
        <f t="shared" si="26"/>
        <v>216.27272727272728</v>
      </c>
      <c r="K292" s="45"/>
      <c r="L292" s="46">
        <f t="shared" si="27"/>
        <v>1.1183831847858534E-3</v>
      </c>
      <c r="M292" s="47">
        <f t="shared" si="28"/>
        <v>33.985714285714288</v>
      </c>
      <c r="N292" s="48"/>
    </row>
    <row r="293" spans="1:14" s="5" customFormat="1" ht="15.95" customHeight="1" x14ac:dyDescent="0.15">
      <c r="A293" s="75" t="s">
        <v>724</v>
      </c>
      <c r="B293" s="39" t="s">
        <v>22</v>
      </c>
      <c r="C293" s="39" t="s">
        <v>926</v>
      </c>
      <c r="D293" s="42" t="s">
        <v>927</v>
      </c>
      <c r="E293" s="94" t="s">
        <v>928</v>
      </c>
      <c r="F293" s="43">
        <v>38</v>
      </c>
      <c r="G293" s="44" t="s">
        <v>77</v>
      </c>
      <c r="H293" s="45">
        <v>5765</v>
      </c>
      <c r="I293" s="7">
        <v>26</v>
      </c>
      <c r="J293" s="40">
        <f t="shared" si="26"/>
        <v>221.73076923076923</v>
      </c>
      <c r="K293" s="45"/>
      <c r="L293" s="46">
        <f t="shared" si="27"/>
        <v>1.3550817697121575E-3</v>
      </c>
      <c r="M293" s="47">
        <f t="shared" si="28"/>
        <v>151.71052631578948</v>
      </c>
      <c r="N293" s="48"/>
    </row>
    <row r="294" spans="1:14" s="5" customFormat="1" ht="15.95" customHeight="1" x14ac:dyDescent="0.15">
      <c r="A294" s="75" t="s">
        <v>724</v>
      </c>
      <c r="B294" s="39" t="s">
        <v>22</v>
      </c>
      <c r="C294" s="39" t="s">
        <v>929</v>
      </c>
      <c r="D294" s="42" t="s">
        <v>930</v>
      </c>
      <c r="E294" s="94" t="s">
        <v>931</v>
      </c>
      <c r="F294" s="43">
        <v>174</v>
      </c>
      <c r="G294" s="44" t="s">
        <v>77</v>
      </c>
      <c r="H294" s="45">
        <v>6978</v>
      </c>
      <c r="I294" s="7">
        <v>44</v>
      </c>
      <c r="J294" s="40">
        <f t="shared" si="26"/>
        <v>158.59090909090909</v>
      </c>
      <c r="K294" s="45"/>
      <c r="L294" s="46">
        <f t="shared" si="27"/>
        <v>1.6402013164009428E-3</v>
      </c>
      <c r="M294" s="47">
        <f t="shared" si="28"/>
        <v>40.103448275862071</v>
      </c>
      <c r="N294" s="48"/>
    </row>
    <row r="295" spans="1:14" s="5" customFormat="1" ht="15.95" customHeight="1" x14ac:dyDescent="0.15">
      <c r="A295" s="75" t="s">
        <v>724</v>
      </c>
      <c r="B295" s="39" t="s">
        <v>22</v>
      </c>
      <c r="C295" s="39" t="s">
        <v>932</v>
      </c>
      <c r="D295" s="42" t="s">
        <v>933</v>
      </c>
      <c r="E295" s="94" t="s">
        <v>934</v>
      </c>
      <c r="F295" s="43">
        <v>126</v>
      </c>
      <c r="G295" s="44" t="s">
        <v>80</v>
      </c>
      <c r="H295" s="45">
        <v>0</v>
      </c>
      <c r="I295" s="7">
        <v>0</v>
      </c>
      <c r="J295" s="40" t="str">
        <f t="shared" si="26"/>
        <v/>
      </c>
      <c r="K295" s="45"/>
      <c r="L295" s="46">
        <f t="shared" si="27"/>
        <v>0</v>
      </c>
      <c r="M295" s="47">
        <f t="shared" si="28"/>
        <v>0</v>
      </c>
      <c r="N295" s="48"/>
    </row>
    <row r="296" spans="1:14" s="5" customFormat="1" ht="15.95" customHeight="1" x14ac:dyDescent="0.15">
      <c r="A296" s="75" t="s">
        <v>724</v>
      </c>
      <c r="B296" s="39" t="s">
        <v>22</v>
      </c>
      <c r="C296" s="39" t="s">
        <v>990</v>
      </c>
      <c r="D296" s="42" t="s">
        <v>991</v>
      </c>
      <c r="E296" s="94" t="s">
        <v>992</v>
      </c>
      <c r="F296" s="43">
        <v>39</v>
      </c>
      <c r="G296" s="44" t="s">
        <v>76</v>
      </c>
      <c r="H296" s="45">
        <v>0</v>
      </c>
      <c r="I296" s="7">
        <v>0</v>
      </c>
      <c r="J296" s="40" t="str">
        <f t="shared" si="26"/>
        <v/>
      </c>
      <c r="K296" s="45"/>
      <c r="L296" s="46">
        <f t="shared" si="27"/>
        <v>0</v>
      </c>
      <c r="M296" s="47">
        <f>IFERROR(H296/F296,"")</f>
        <v>0</v>
      </c>
      <c r="N296" s="48"/>
    </row>
    <row r="297" spans="1:14" s="5" customFormat="1" ht="15.95" customHeight="1" x14ac:dyDescent="0.15">
      <c r="A297" s="75" t="s">
        <v>724</v>
      </c>
      <c r="B297" s="39" t="s">
        <v>22</v>
      </c>
      <c r="C297" s="39" t="s">
        <v>935</v>
      </c>
      <c r="D297" s="42" t="s">
        <v>936</v>
      </c>
      <c r="E297" s="94" t="s">
        <v>937</v>
      </c>
      <c r="F297" s="43">
        <v>35</v>
      </c>
      <c r="G297" s="44" t="s">
        <v>77</v>
      </c>
      <c r="H297" s="45">
        <v>3497</v>
      </c>
      <c r="I297" s="7">
        <v>86</v>
      </c>
      <c r="J297" s="40">
        <f t="shared" si="26"/>
        <v>40.662790697674417</v>
      </c>
      <c r="K297" s="45"/>
      <c r="L297" s="46">
        <f t="shared" si="27"/>
        <v>8.2198108389998522E-4</v>
      </c>
      <c r="M297" s="47">
        <f t="shared" si="28"/>
        <v>99.914285714285711</v>
      </c>
      <c r="N297" s="48"/>
    </row>
    <row r="298" spans="1:14" s="5" customFormat="1" ht="15.95" customHeight="1" x14ac:dyDescent="0.15">
      <c r="A298" s="75" t="s">
        <v>724</v>
      </c>
      <c r="B298" s="39" t="s">
        <v>22</v>
      </c>
      <c r="C298" s="39" t="s">
        <v>938</v>
      </c>
      <c r="D298" s="42" t="s">
        <v>939</v>
      </c>
      <c r="E298" s="94" t="s">
        <v>989</v>
      </c>
      <c r="F298" s="43">
        <v>28</v>
      </c>
      <c r="G298" s="44" t="s">
        <v>80</v>
      </c>
      <c r="H298" s="45">
        <v>2247</v>
      </c>
      <c r="I298" s="7">
        <v>9</v>
      </c>
      <c r="J298" s="40">
        <f t="shared" si="26"/>
        <v>249.66666666666666</v>
      </c>
      <c r="K298" s="45"/>
      <c r="L298" s="46">
        <f t="shared" si="27"/>
        <v>5.2816456835094846E-4</v>
      </c>
      <c r="M298" s="47">
        <f t="shared" si="28"/>
        <v>80.25</v>
      </c>
      <c r="N298" s="48"/>
    </row>
    <row r="299" spans="1:14" s="5" customFormat="1" ht="15.95" customHeight="1" x14ac:dyDescent="0.15">
      <c r="A299" s="75" t="s">
        <v>724</v>
      </c>
      <c r="B299" s="39" t="s">
        <v>22</v>
      </c>
      <c r="C299" s="39" t="s">
        <v>940</v>
      </c>
      <c r="D299" s="42" t="s">
        <v>941</v>
      </c>
      <c r="E299" s="94" t="s">
        <v>942</v>
      </c>
      <c r="F299" s="43">
        <v>66</v>
      </c>
      <c r="G299" s="44" t="s">
        <v>80</v>
      </c>
      <c r="H299" s="45">
        <v>5607</v>
      </c>
      <c r="I299" s="7">
        <v>33</v>
      </c>
      <c r="J299" s="40">
        <f t="shared" si="26"/>
        <v>169.90909090909091</v>
      </c>
      <c r="K299" s="45"/>
      <c r="L299" s="46">
        <f t="shared" si="27"/>
        <v>1.3179433621467592E-3</v>
      </c>
      <c r="M299" s="47">
        <f t="shared" si="28"/>
        <v>84.954545454545453</v>
      </c>
      <c r="N299" s="48"/>
    </row>
    <row r="300" spans="1:14" s="5" customFormat="1" ht="15.95" customHeight="1" x14ac:dyDescent="0.15">
      <c r="A300" s="75" t="s">
        <v>724</v>
      </c>
      <c r="B300" s="39" t="s">
        <v>22</v>
      </c>
      <c r="C300" s="39" t="s">
        <v>943</v>
      </c>
      <c r="D300" s="42" t="s">
        <v>944</v>
      </c>
      <c r="E300" s="94" t="s">
        <v>945</v>
      </c>
      <c r="F300" s="43">
        <v>40</v>
      </c>
      <c r="G300" s="44" t="s">
        <v>80</v>
      </c>
      <c r="H300" s="45">
        <v>5319</v>
      </c>
      <c r="I300" s="7">
        <v>4</v>
      </c>
      <c r="J300" s="40">
        <f t="shared" si="26"/>
        <v>1329.75</v>
      </c>
      <c r="K300" s="45"/>
      <c r="L300" s="46">
        <f t="shared" si="27"/>
        <v>1.2502480369642611E-3</v>
      </c>
      <c r="M300" s="47">
        <f t="shared" si="28"/>
        <v>132.97499999999999</v>
      </c>
      <c r="N300" s="48"/>
    </row>
    <row r="301" spans="1:14" s="5" customFormat="1" ht="15.95" customHeight="1" x14ac:dyDescent="0.15">
      <c r="A301" s="75" t="s">
        <v>724</v>
      </c>
      <c r="B301" s="39" t="s">
        <v>22</v>
      </c>
      <c r="C301" s="39" t="s">
        <v>946</v>
      </c>
      <c r="D301" s="42" t="s">
        <v>947</v>
      </c>
      <c r="E301" s="94" t="s">
        <v>948</v>
      </c>
      <c r="F301" s="43">
        <v>19</v>
      </c>
      <c r="G301" s="44" t="s">
        <v>77</v>
      </c>
      <c r="H301" s="45">
        <v>2472</v>
      </c>
      <c r="I301" s="7">
        <v>63</v>
      </c>
      <c r="J301" s="40">
        <f t="shared" si="26"/>
        <v>39.238095238095241</v>
      </c>
      <c r="K301" s="45"/>
      <c r="L301" s="46">
        <f t="shared" si="27"/>
        <v>5.8105154114977513E-4</v>
      </c>
      <c r="M301" s="47">
        <f t="shared" si="28"/>
        <v>130.10526315789474</v>
      </c>
      <c r="N301" s="48"/>
    </row>
    <row r="302" spans="1:14" s="5" customFormat="1" ht="15.95" customHeight="1" x14ac:dyDescent="0.15">
      <c r="A302" s="75" t="s">
        <v>724</v>
      </c>
      <c r="B302" s="39" t="s">
        <v>22</v>
      </c>
      <c r="C302" s="39" t="s">
        <v>949</v>
      </c>
      <c r="D302" s="42" t="s">
        <v>950</v>
      </c>
      <c r="E302" s="94" t="s">
        <v>951</v>
      </c>
      <c r="F302" s="43">
        <v>19</v>
      </c>
      <c r="G302" s="44" t="s">
        <v>77</v>
      </c>
      <c r="H302" s="45">
        <v>13804</v>
      </c>
      <c r="I302" s="7">
        <v>510</v>
      </c>
      <c r="J302" s="40">
        <f t="shared" si="26"/>
        <v>27.066666666666666</v>
      </c>
      <c r="K302" s="45"/>
      <c r="L302" s="46">
        <f t="shared" si="27"/>
        <v>3.2446745445111227E-3</v>
      </c>
      <c r="M302" s="47">
        <f t="shared" si="28"/>
        <v>726.52631578947364</v>
      </c>
      <c r="N302" s="48"/>
    </row>
    <row r="303" spans="1:14" s="5" customFormat="1" ht="15.95" customHeight="1" x14ac:dyDescent="0.15">
      <c r="A303" s="75" t="s">
        <v>724</v>
      </c>
      <c r="B303" s="39" t="s">
        <v>22</v>
      </c>
      <c r="C303" s="39" t="s">
        <v>952</v>
      </c>
      <c r="D303" s="42" t="s">
        <v>953</v>
      </c>
      <c r="E303" s="94" t="s">
        <v>954</v>
      </c>
      <c r="F303" s="43">
        <v>38</v>
      </c>
      <c r="G303" s="44" t="s">
        <v>74</v>
      </c>
      <c r="H303" s="45">
        <v>0</v>
      </c>
      <c r="I303" s="7">
        <v>0</v>
      </c>
      <c r="J303" s="40" t="str">
        <f t="shared" si="26"/>
        <v/>
      </c>
      <c r="K303" s="45"/>
      <c r="L303" s="46">
        <f t="shared" si="27"/>
        <v>0</v>
      </c>
      <c r="M303" s="47">
        <f t="shared" si="28"/>
        <v>0</v>
      </c>
      <c r="N303" s="48"/>
    </row>
    <row r="304" spans="1:14" s="5" customFormat="1" ht="15.95" customHeight="1" x14ac:dyDescent="0.15">
      <c r="A304" s="75" t="s">
        <v>724</v>
      </c>
      <c r="B304" s="39" t="s">
        <v>22</v>
      </c>
      <c r="C304" s="39" t="s">
        <v>955</v>
      </c>
      <c r="D304" s="42" t="s">
        <v>956</v>
      </c>
      <c r="E304" s="94" t="s">
        <v>957</v>
      </c>
      <c r="F304" s="43">
        <v>21</v>
      </c>
      <c r="G304" s="44" t="s">
        <v>80</v>
      </c>
      <c r="H304" s="45">
        <v>1776</v>
      </c>
      <c r="I304" s="7">
        <v>4</v>
      </c>
      <c r="J304" s="40">
        <f t="shared" si="26"/>
        <v>444</v>
      </c>
      <c r="K304" s="45"/>
      <c r="L304" s="46">
        <f t="shared" si="27"/>
        <v>4.1745450529207141E-4</v>
      </c>
      <c r="M304" s="47">
        <f t="shared" si="28"/>
        <v>84.571428571428569</v>
      </c>
      <c r="N304" s="48"/>
    </row>
    <row r="305" spans="1:14" s="5" customFormat="1" ht="15.95" customHeight="1" x14ac:dyDescent="0.15">
      <c r="A305" s="75" t="s">
        <v>724</v>
      </c>
      <c r="B305" s="39" t="s">
        <v>22</v>
      </c>
      <c r="C305" s="39" t="s">
        <v>958</v>
      </c>
      <c r="D305" s="42" t="s">
        <v>959</v>
      </c>
      <c r="E305" s="94" t="s">
        <v>960</v>
      </c>
      <c r="F305" s="43">
        <v>21</v>
      </c>
      <c r="G305" s="44" t="s">
        <v>80</v>
      </c>
      <c r="H305" s="45">
        <v>1100</v>
      </c>
      <c r="I305" s="7">
        <v>2</v>
      </c>
      <c r="J305" s="40">
        <f t="shared" si="26"/>
        <v>550</v>
      </c>
      <c r="K305" s="45"/>
      <c r="L305" s="46">
        <f t="shared" si="27"/>
        <v>2.5855853368315234E-4</v>
      </c>
      <c r="M305" s="47">
        <f t="shared" si="28"/>
        <v>52.38095238095238</v>
      </c>
      <c r="N305" s="48"/>
    </row>
    <row r="306" spans="1:14" s="5" customFormat="1" ht="15.95" customHeight="1" outlineLevel="1" x14ac:dyDescent="0.15">
      <c r="A306" s="77"/>
      <c r="B306" s="78"/>
      <c r="C306" s="78"/>
      <c r="D306" s="78" t="s">
        <v>441</v>
      </c>
      <c r="E306" s="79"/>
      <c r="F306" s="6">
        <f>SUM(F279:F305)</f>
        <v>4380</v>
      </c>
      <c r="G306" s="9"/>
      <c r="H306" s="10">
        <f t="shared" ref="H306:I306" si="29">SUM(H279:H305)</f>
        <v>466018.3</v>
      </c>
      <c r="I306" s="10">
        <f t="shared" si="29"/>
        <v>3045</v>
      </c>
      <c r="J306" s="12">
        <f t="shared" si="26"/>
        <v>153.04377668308703</v>
      </c>
      <c r="K306" s="9"/>
      <c r="L306" s="13">
        <f t="shared" si="27"/>
        <v>0.10953909847046854</v>
      </c>
      <c r="M306" s="14">
        <f t="shared" si="28"/>
        <v>106.39687214611872</v>
      </c>
      <c r="N306" s="48"/>
    </row>
    <row r="307" spans="1:14" s="5" customFormat="1" ht="15.95" customHeight="1" outlineLevel="1" x14ac:dyDescent="0.15">
      <c r="A307" s="73" t="s">
        <v>279</v>
      </c>
      <c r="B307" s="39" t="s">
        <v>105</v>
      </c>
      <c r="C307" s="39" t="s">
        <v>270</v>
      </c>
      <c r="D307" s="42" t="s">
        <v>647</v>
      </c>
      <c r="E307" s="41" t="s">
        <v>272</v>
      </c>
      <c r="F307" s="43">
        <v>170</v>
      </c>
      <c r="G307" s="44" t="s">
        <v>77</v>
      </c>
      <c r="H307" s="45">
        <v>21241</v>
      </c>
      <c r="I307" s="7">
        <v>522</v>
      </c>
      <c r="J307" s="40">
        <f t="shared" si="26"/>
        <v>40.691570881226056</v>
      </c>
      <c r="K307" s="33"/>
      <c r="L307" s="46">
        <f t="shared" si="27"/>
        <v>4.9927652854216721E-3</v>
      </c>
      <c r="M307" s="47">
        <f t="shared" si="28"/>
        <v>124.94705882352942</v>
      </c>
      <c r="N307" s="48"/>
    </row>
    <row r="308" spans="1:14" s="5" customFormat="1" ht="15.95" customHeight="1" outlineLevel="1" x14ac:dyDescent="0.15">
      <c r="A308" s="73" t="s">
        <v>279</v>
      </c>
      <c r="B308" s="39" t="s">
        <v>30</v>
      </c>
      <c r="C308" s="39" t="s">
        <v>59</v>
      </c>
      <c r="D308" s="42" t="s">
        <v>648</v>
      </c>
      <c r="E308" s="41" t="s">
        <v>273</v>
      </c>
      <c r="F308" s="43">
        <v>76</v>
      </c>
      <c r="G308" s="44" t="s">
        <v>77</v>
      </c>
      <c r="H308" s="45">
        <v>20209</v>
      </c>
      <c r="I308" s="7">
        <v>695</v>
      </c>
      <c r="J308" s="40">
        <f t="shared" si="26"/>
        <v>29.077697841726618</v>
      </c>
      <c r="K308" s="45"/>
      <c r="L308" s="46">
        <f t="shared" si="27"/>
        <v>4.7501903701843871E-3</v>
      </c>
      <c r="M308" s="47">
        <f t="shared" si="28"/>
        <v>265.90789473684208</v>
      </c>
      <c r="N308" s="48"/>
    </row>
    <row r="309" spans="1:14" s="5" customFormat="1" ht="15.95" customHeight="1" outlineLevel="1" x14ac:dyDescent="0.15">
      <c r="A309" s="73" t="s">
        <v>279</v>
      </c>
      <c r="B309" s="39" t="s">
        <v>87</v>
      </c>
      <c r="C309" s="39" t="s">
        <v>271</v>
      </c>
      <c r="D309" s="42" t="s">
        <v>649</v>
      </c>
      <c r="E309" s="41" t="s">
        <v>274</v>
      </c>
      <c r="F309" s="43">
        <v>246</v>
      </c>
      <c r="G309" s="44" t="s">
        <v>81</v>
      </c>
      <c r="H309" s="45">
        <v>36005</v>
      </c>
      <c r="I309" s="7">
        <v>160</v>
      </c>
      <c r="J309" s="40">
        <f t="shared" si="26"/>
        <v>225.03125</v>
      </c>
      <c r="K309" s="45"/>
      <c r="L309" s="46">
        <f t="shared" si="27"/>
        <v>8.4630909138744548E-3</v>
      </c>
      <c r="M309" s="47">
        <f t="shared" si="28"/>
        <v>146.36178861788619</v>
      </c>
      <c r="N309" s="48"/>
    </row>
    <row r="310" spans="1:14" ht="15.95" customHeight="1" outlineLevel="1" x14ac:dyDescent="0.15">
      <c r="A310" s="73" t="s">
        <v>279</v>
      </c>
      <c r="B310" s="39" t="s">
        <v>24</v>
      </c>
      <c r="C310" s="39" t="s">
        <v>60</v>
      </c>
      <c r="D310" s="42" t="s">
        <v>650</v>
      </c>
      <c r="E310" s="93" t="s">
        <v>72</v>
      </c>
      <c r="F310" s="43">
        <v>1344</v>
      </c>
      <c r="G310" s="44" t="s">
        <v>81</v>
      </c>
      <c r="H310" s="45">
        <v>87551</v>
      </c>
      <c r="I310" s="7">
        <v>350</v>
      </c>
      <c r="J310" s="40">
        <f t="shared" si="26"/>
        <v>250.14571428571429</v>
      </c>
      <c r="K310" s="45"/>
      <c r="L310" s="46">
        <f t="shared" si="27"/>
        <v>2.0579143802266973E-2</v>
      </c>
      <c r="M310" s="47">
        <f t="shared" si="28"/>
        <v>65.142113095238102</v>
      </c>
      <c r="N310" s="48"/>
    </row>
    <row r="311" spans="1:14" ht="17.25" customHeight="1" outlineLevel="1" x14ac:dyDescent="0.15">
      <c r="A311" s="77"/>
      <c r="B311" s="78"/>
      <c r="C311" s="78"/>
      <c r="D311" s="78" t="s">
        <v>442</v>
      </c>
      <c r="E311" s="79"/>
      <c r="F311" s="6">
        <f>SUM(F307:F310)</f>
        <v>1836</v>
      </c>
      <c r="G311" s="9"/>
      <c r="H311" s="10">
        <f>SUM(H307:H310)</f>
        <v>165006</v>
      </c>
      <c r="I311" s="11">
        <f>SUM(I307:I310)</f>
        <v>1727</v>
      </c>
      <c r="J311" s="12">
        <f t="shared" si="26"/>
        <v>95.54487550665894</v>
      </c>
      <c r="K311" s="9"/>
      <c r="L311" s="13">
        <f t="shared" si="27"/>
        <v>3.8785190371747484E-2</v>
      </c>
      <c r="M311" s="14">
        <f t="shared" si="28"/>
        <v>89.872549019607845</v>
      </c>
      <c r="N311" s="48"/>
    </row>
    <row r="312" spans="1:14" ht="16.5" outlineLevel="1" x14ac:dyDescent="0.15">
      <c r="A312" s="73" t="s">
        <v>279</v>
      </c>
      <c r="B312" s="39" t="s">
        <v>25</v>
      </c>
      <c r="C312" s="39">
        <v>100101</v>
      </c>
      <c r="D312" s="42" t="s">
        <v>651</v>
      </c>
      <c r="E312" s="41" t="s">
        <v>275</v>
      </c>
      <c r="F312" s="43">
        <v>1628</v>
      </c>
      <c r="G312" s="44" t="s">
        <v>80</v>
      </c>
      <c r="H312" s="45">
        <v>30000</v>
      </c>
      <c r="I312" s="7">
        <v>60</v>
      </c>
      <c r="J312" s="40">
        <f t="shared" si="26"/>
        <v>500</v>
      </c>
      <c r="K312" s="45"/>
      <c r="L312" s="46">
        <f t="shared" si="27"/>
        <v>7.051596373176882E-3</v>
      </c>
      <c r="M312" s="47">
        <f t="shared" si="28"/>
        <v>18.427518427518429</v>
      </c>
      <c r="N312" s="48"/>
    </row>
    <row r="313" spans="1:14" ht="16.5" outlineLevel="1" x14ac:dyDescent="0.15">
      <c r="A313" s="73" t="s">
        <v>279</v>
      </c>
      <c r="B313" s="39" t="s">
        <v>25</v>
      </c>
      <c r="C313" s="39" t="s">
        <v>61</v>
      </c>
      <c r="D313" s="42" t="s">
        <v>652</v>
      </c>
      <c r="E313" s="41" t="s">
        <v>276</v>
      </c>
      <c r="F313" s="43">
        <v>3300</v>
      </c>
      <c r="G313" s="44" t="s">
        <v>80</v>
      </c>
      <c r="H313" s="45">
        <v>189890</v>
      </c>
      <c r="I313" s="7">
        <v>3999</v>
      </c>
      <c r="J313" s="40">
        <f t="shared" si="26"/>
        <v>47.484371092773195</v>
      </c>
      <c r="K313" s="45"/>
      <c r="L313" s="46">
        <f t="shared" si="27"/>
        <v>4.4634254510085271E-2</v>
      </c>
      <c r="M313" s="47">
        <f t="shared" si="28"/>
        <v>57.542424242424239</v>
      </c>
      <c r="N313" s="48"/>
    </row>
    <row r="314" spans="1:14" ht="17.25" customHeight="1" outlineLevel="1" x14ac:dyDescent="0.15">
      <c r="A314" s="77"/>
      <c r="B314" s="78"/>
      <c r="C314" s="78"/>
      <c r="D314" s="78" t="s">
        <v>443</v>
      </c>
      <c r="E314" s="79"/>
      <c r="F314" s="6">
        <f>SUM(F312:F313)</f>
        <v>4928</v>
      </c>
      <c r="G314" s="9"/>
      <c r="H314" s="10">
        <f>SUM(H312:H313)</f>
        <v>219890</v>
      </c>
      <c r="I314" s="11">
        <f>SUM(I312:I313)</f>
        <v>4059</v>
      </c>
      <c r="J314" s="12">
        <f t="shared" si="26"/>
        <v>54.173441734417345</v>
      </c>
      <c r="K314" s="9"/>
      <c r="L314" s="13">
        <f t="shared" si="27"/>
        <v>5.1685850883262156E-2</v>
      </c>
      <c r="M314" s="14">
        <f t="shared" si="28"/>
        <v>44.620535714285715</v>
      </c>
      <c r="N314" s="48"/>
    </row>
    <row r="315" spans="1:14" ht="17.25" customHeight="1" outlineLevel="1" x14ac:dyDescent="0.15">
      <c r="A315" s="73" t="s">
        <v>279</v>
      </c>
      <c r="B315" s="84"/>
      <c r="C315" s="84"/>
      <c r="D315" s="84" t="s">
        <v>1002</v>
      </c>
      <c r="E315" s="85"/>
      <c r="F315" s="25"/>
      <c r="G315" s="26"/>
      <c r="H315" s="45">
        <v>39065</v>
      </c>
      <c r="I315" s="7"/>
      <c r="J315" s="27" t="str">
        <f>IFERROR(H315/I315,"")</f>
        <v/>
      </c>
      <c r="K315" s="26"/>
      <c r="L315" s="28">
        <f t="shared" ref="L315:L317" si="30">IFERROR(H315/$H$319,"")</f>
        <v>9.1823537439384966E-3</v>
      </c>
      <c r="M315" s="29" t="str">
        <f t="shared" ref="M315:M317" si="31">IFERROR(H315/F315,"")</f>
        <v/>
      </c>
      <c r="N315" s="48"/>
    </row>
    <row r="316" spans="1:14" ht="17.25" customHeight="1" outlineLevel="1" x14ac:dyDescent="0.15">
      <c r="A316" s="73" t="s">
        <v>278</v>
      </c>
      <c r="B316" s="84"/>
      <c r="C316" s="84"/>
      <c r="D316" s="84" t="s">
        <v>1006</v>
      </c>
      <c r="E316" s="85"/>
      <c r="F316" s="25"/>
      <c r="G316" s="26"/>
      <c r="H316" s="45"/>
      <c r="I316" s="7"/>
      <c r="J316" s="27" t="str">
        <f t="shared" si="26"/>
        <v/>
      </c>
      <c r="K316" s="26"/>
      <c r="L316" s="28">
        <f t="shared" si="30"/>
        <v>0</v>
      </c>
      <c r="M316" s="29" t="str">
        <f t="shared" si="31"/>
        <v/>
      </c>
      <c r="N316" s="48"/>
    </row>
    <row r="317" spans="1:14" ht="17.25" customHeight="1" outlineLevel="1" x14ac:dyDescent="0.15">
      <c r="A317" s="73" t="s">
        <v>278</v>
      </c>
      <c r="B317" s="84"/>
      <c r="C317" s="84"/>
      <c r="D317" s="84" t="s">
        <v>1007</v>
      </c>
      <c r="E317" s="85"/>
      <c r="F317" s="25"/>
      <c r="G317" s="26"/>
      <c r="H317" s="45"/>
      <c r="I317" s="7"/>
      <c r="J317" s="27" t="str">
        <f t="shared" si="26"/>
        <v/>
      </c>
      <c r="K317" s="26"/>
      <c r="L317" s="28">
        <f t="shared" si="30"/>
        <v>0</v>
      </c>
      <c r="M317" s="29" t="str">
        <f t="shared" si="31"/>
        <v/>
      </c>
      <c r="N317" s="48"/>
    </row>
    <row r="318" spans="1:14" ht="17.25" customHeight="1" x14ac:dyDescent="0.15">
      <c r="A318" s="75" t="s">
        <v>1003</v>
      </c>
      <c r="B318" s="84"/>
      <c r="C318" s="84"/>
      <c r="D318" s="84" t="s">
        <v>1008</v>
      </c>
      <c r="E318" s="85"/>
      <c r="F318" s="25"/>
      <c r="G318" s="26"/>
      <c r="H318" s="95"/>
      <c r="I318" s="96"/>
      <c r="J318" s="97" t="str">
        <f>IFERROR(H318/I318,"")</f>
        <v/>
      </c>
      <c r="K318" s="98"/>
      <c r="L318" s="99">
        <f>IFERROR(H318/$H$319,"")</f>
        <v>0</v>
      </c>
      <c r="M318" s="100" t="str">
        <f>IFERROR(H318/F318,"")</f>
        <v/>
      </c>
      <c r="N318" s="48"/>
    </row>
    <row r="319" spans="1:14" ht="18.75" thickBot="1" x14ac:dyDescent="0.2">
      <c r="A319" s="86"/>
      <c r="B319" s="87"/>
      <c r="C319" s="87"/>
      <c r="D319" s="87" t="s">
        <v>7</v>
      </c>
      <c r="E319" s="88"/>
      <c r="F319" s="50">
        <f>SUM(F314,F311,F306,F278,F259,F220,F184,F129,F106,F80,F56)</f>
        <v>52299.999999999993</v>
      </c>
      <c r="G319" s="51"/>
      <c r="H319" s="52">
        <f>SUM(H314,H311,H306,H278,H259,H220,H184,H129,H106,H80,H56)+SUM(H315:H318)</f>
        <v>4254355.8100000005</v>
      </c>
      <c r="I319" s="52">
        <f>SUM(I314,I311,I306,I278,I259,I220,I184,I129,I106,I80,I56)+SUM(I315:I318)</f>
        <v>35959</v>
      </c>
      <c r="J319" s="52">
        <f>IFERROR(H319/I319,"")</f>
        <v>118.31129369559778</v>
      </c>
      <c r="K319" s="53"/>
      <c r="L319" s="54">
        <f>IFERROR(H319/$H$319,"")</f>
        <v>1</v>
      </c>
      <c r="M319" s="55">
        <f t="shared" si="28"/>
        <v>81.345235372848975</v>
      </c>
      <c r="N319" s="72"/>
    </row>
    <row r="320" spans="1:14" customFormat="1" ht="14.25" thickBot="1" x14ac:dyDescent="0.2"/>
    <row r="321" spans="2:12" ht="16.5" customHeight="1" x14ac:dyDescent="0.15">
      <c r="B321" s="111" t="s">
        <v>444</v>
      </c>
      <c r="C321" s="112"/>
      <c r="D321" s="113"/>
      <c r="E321" s="89">
        <f>H319</f>
        <v>4254355.8100000005</v>
      </c>
      <c r="F321" s="90" t="s">
        <v>280</v>
      </c>
      <c r="H321"/>
      <c r="I321"/>
      <c r="J321"/>
      <c r="K321"/>
      <c r="L321"/>
    </row>
    <row r="322" spans="2:12" ht="16.5" customHeight="1" x14ac:dyDescent="0.15">
      <c r="B322" s="114" t="s">
        <v>26</v>
      </c>
      <c r="C322" s="115"/>
      <c r="D322" s="116"/>
      <c r="E322" s="19">
        <f>SUMIF(G4:G313,"正餐",H4:H313)+SUMIF(G4:G313,"非正餐",H4:H313)</f>
        <v>1964945.6300000001</v>
      </c>
      <c r="F322" s="20">
        <f>E322/E321</f>
        <v>0.46186678259992547</v>
      </c>
      <c r="H322"/>
      <c r="I322" s="30"/>
      <c r="J322"/>
      <c r="K322"/>
      <c r="L322"/>
    </row>
    <row r="323" spans="2:12" ht="17.25" customHeight="1" x14ac:dyDescent="0.15">
      <c r="B323" s="114" t="s">
        <v>27</v>
      </c>
      <c r="C323" s="115"/>
      <c r="D323" s="116"/>
      <c r="E323" s="19">
        <f>E321-E322</f>
        <v>2289410.1800000006</v>
      </c>
      <c r="F323" s="20">
        <f>E323/E321</f>
        <v>0.53813321740007458</v>
      </c>
      <c r="I323"/>
      <c r="J323"/>
      <c r="K323"/>
      <c r="L323"/>
    </row>
    <row r="324" spans="2:12" ht="17.25" thickBot="1" x14ac:dyDescent="0.2">
      <c r="B324" s="117" t="s">
        <v>28</v>
      </c>
      <c r="C324" s="118"/>
      <c r="D324" s="119"/>
      <c r="E324" s="21">
        <f>I319/M2</f>
        <v>0.58721993598536804</v>
      </c>
      <c r="F324" s="22"/>
      <c r="H324"/>
      <c r="I324" s="30"/>
      <c r="J324"/>
      <c r="K324"/>
      <c r="L324"/>
    </row>
    <row r="325" spans="2:12" ht="15" customHeight="1" x14ac:dyDescent="0.15">
      <c r="B325" s="110"/>
      <c r="C325" s="110"/>
      <c r="D325" s="110"/>
      <c r="E325" s="8"/>
      <c r="I325" s="30"/>
      <c r="J325" s="30"/>
      <c r="K325" s="30"/>
      <c r="L325" s="30"/>
    </row>
    <row r="326" spans="2:12" ht="16.5" x14ac:dyDescent="0.15">
      <c r="D326" s="92" t="s">
        <v>706</v>
      </c>
      <c r="E326" s="91">
        <f>SUMIFS(H4:H318,A4:A318,"="&amp;"南楼",G4:G318,"="&amp;"正餐")+SUMIFS(H4:H318,A4:A318,"="&amp;"南楼",G4:G318,"="&amp;"非正餐")</f>
        <v>850113.93</v>
      </c>
      <c r="K326" s="4"/>
      <c r="L326" s="4"/>
    </row>
    <row r="327" spans="2:12" ht="16.5" x14ac:dyDescent="0.15">
      <c r="D327" s="92" t="s">
        <v>708</v>
      </c>
      <c r="E327" s="91">
        <f>SUMIFS(H4:H318,A4:A318,"="&amp;"南楼")-E326</f>
        <v>1055452.6799999997</v>
      </c>
    </row>
    <row r="328" spans="2:12" ht="16.5" x14ac:dyDescent="0.15">
      <c r="D328" s="92" t="s">
        <v>707</v>
      </c>
      <c r="E328" s="91">
        <f>SUMIFS(H4:H318,A4:A318,"="&amp;"北楼",G4:G318,"="&amp;"正餐")+SUMIFS(H4:H318,A4:A318,"="&amp;"北楼",G4:G318,"="&amp;"非正餐")</f>
        <v>1114831.7000000002</v>
      </c>
    </row>
    <row r="329" spans="2:12" ht="16.5" x14ac:dyDescent="0.15">
      <c r="D329" s="92" t="s">
        <v>709</v>
      </c>
      <c r="E329" s="91">
        <f>SUMIFS(H4:H318,A4:A318,"="&amp;"北楼")-E328</f>
        <v>1233957.5</v>
      </c>
    </row>
  </sheetData>
  <autoFilter ref="A3:N324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25:D325"/>
    <mergeCell ref="B321:D321"/>
    <mergeCell ref="B322:D322"/>
    <mergeCell ref="B323:D323"/>
    <mergeCell ref="B324:D324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2016-01-02T06:07:53Z</dcterms:modified>
</cp:coreProperties>
</file>