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\Desktop\日销售报表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销售明细!$A$3:$N$340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M2" i="1" l="1"/>
  <c r="J2" i="1"/>
  <c r="J247" i="1" l="1"/>
  <c r="M247" i="1"/>
  <c r="J306" i="1"/>
  <c r="M306" i="1"/>
  <c r="I85" i="1" l="1"/>
  <c r="H85" i="1"/>
  <c r="I60" i="1"/>
  <c r="H60" i="1"/>
  <c r="H58" i="1"/>
  <c r="F60" i="1"/>
  <c r="M59" i="1"/>
  <c r="M60" i="1" s="1"/>
  <c r="J59" i="1"/>
  <c r="J60" i="1" s="1"/>
  <c r="J85" i="1" l="1"/>
  <c r="H188" i="1"/>
  <c r="I188" i="1"/>
  <c r="M320" i="1"/>
  <c r="J320" i="1"/>
  <c r="H111" i="1" l="1"/>
  <c r="M319" i="1" l="1"/>
  <c r="J319" i="1"/>
  <c r="J318" i="1"/>
  <c r="J339" i="1" l="1"/>
  <c r="E349" i="1" l="1"/>
  <c r="M313" i="1" l="1"/>
  <c r="J313" i="1"/>
  <c r="I314" i="1"/>
  <c r="H314" i="1"/>
  <c r="F314" i="1"/>
  <c r="J314" i="1" l="1"/>
  <c r="M314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4" i="1" l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22" i="1"/>
  <c r="M22" i="1"/>
  <c r="M106" i="1"/>
  <c r="J106" i="1"/>
  <c r="J13" i="1"/>
  <c r="M13" i="1"/>
  <c r="I334" i="1" l="1"/>
  <c r="J334" i="1" l="1"/>
  <c r="F334" i="1"/>
  <c r="M334" i="1" l="1"/>
  <c r="J99" i="1"/>
  <c r="M99" i="1"/>
  <c r="M72" i="1" l="1"/>
  <c r="J72" i="1"/>
  <c r="M321" i="1"/>
  <c r="J321" i="1"/>
  <c r="J190" i="1" l="1"/>
  <c r="M190" i="1"/>
  <c r="J250" i="1" l="1"/>
  <c r="M250" i="1"/>
  <c r="M339" i="1" l="1"/>
  <c r="M338" i="1"/>
  <c r="J338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2" i="1" l="1"/>
  <c r="J302" i="1"/>
  <c r="J12" i="1" l="1"/>
  <c r="M12" i="1"/>
  <c r="J196" i="1"/>
  <c r="M196" i="1"/>
  <c r="J192" i="1"/>
  <c r="M192" i="1"/>
  <c r="M336" i="1"/>
  <c r="J336" i="1"/>
  <c r="M335" i="1"/>
  <c r="J335" i="1"/>
  <c r="M318" i="1"/>
  <c r="M317" i="1"/>
  <c r="J317" i="1"/>
  <c r="M316" i="1"/>
  <c r="J316" i="1"/>
  <c r="M315" i="1"/>
  <c r="J315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49" i="1"/>
  <c r="J249" i="1"/>
  <c r="M248" i="1"/>
  <c r="J248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5" i="1"/>
  <c r="H284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5" i="1"/>
  <c r="J265" i="1" s="1"/>
  <c r="I284" i="1"/>
  <c r="J284" i="1" s="1"/>
  <c r="I337" i="1"/>
  <c r="H134" i="1"/>
  <c r="H337" i="1"/>
  <c r="H340" i="1" l="1"/>
  <c r="I340" i="1"/>
  <c r="J337" i="1"/>
  <c r="M188" i="1"/>
  <c r="J188" i="1"/>
  <c r="J134" i="1"/>
  <c r="M134" i="1"/>
  <c r="M111" i="1"/>
  <c r="J111" i="1"/>
  <c r="M225" i="1"/>
  <c r="J225" i="1"/>
  <c r="E347" i="1"/>
  <c r="E348" i="1" s="1"/>
  <c r="L85" i="1" l="1"/>
  <c r="L306" i="1"/>
  <c r="L247" i="1"/>
  <c r="L59" i="1"/>
  <c r="L60" i="1" s="1"/>
  <c r="L58" i="1"/>
  <c r="L319" i="1"/>
  <c r="L320" i="1"/>
  <c r="L313" i="1"/>
  <c r="L314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2" i="1"/>
  <c r="L326" i="1"/>
  <c r="L330" i="1"/>
  <c r="L325" i="1"/>
  <c r="L329" i="1"/>
  <c r="L333" i="1"/>
  <c r="L324" i="1"/>
  <c r="L328" i="1"/>
  <c r="L332" i="1"/>
  <c r="L323" i="1"/>
  <c r="L327" i="1"/>
  <c r="L331" i="1"/>
  <c r="L334" i="1"/>
  <c r="L106" i="1"/>
  <c r="L22" i="1"/>
  <c r="L13" i="1"/>
  <c r="L99" i="1"/>
  <c r="L321" i="1"/>
  <c r="L72" i="1"/>
  <c r="L250" i="1"/>
  <c r="L190" i="1"/>
  <c r="L339" i="1"/>
  <c r="L338" i="1"/>
  <c r="J340" i="1"/>
  <c r="L71" i="1"/>
  <c r="L73" i="1"/>
  <c r="L14" i="1"/>
  <c r="L183" i="1"/>
  <c r="L186" i="1"/>
  <c r="L185" i="1"/>
  <c r="L184" i="1"/>
  <c r="L302" i="1"/>
  <c r="L225" i="1"/>
  <c r="L192" i="1"/>
  <c r="L196" i="1"/>
  <c r="L12" i="1"/>
  <c r="L335" i="1"/>
  <c r="L316" i="1"/>
  <c r="L311" i="1"/>
  <c r="L307" i="1"/>
  <c r="L301" i="1"/>
  <c r="L297" i="1"/>
  <c r="L293" i="1"/>
  <c r="L289" i="1"/>
  <c r="L285" i="1"/>
  <c r="L281" i="1"/>
  <c r="L277" i="1"/>
  <c r="L273" i="1"/>
  <c r="L269" i="1"/>
  <c r="L266" i="1"/>
  <c r="L262" i="1"/>
  <c r="L258" i="1"/>
  <c r="L254" i="1"/>
  <c r="L249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40" i="1"/>
  <c r="L337" i="1"/>
  <c r="L318" i="1"/>
  <c r="L309" i="1"/>
  <c r="L304" i="1"/>
  <c r="L299" i="1"/>
  <c r="L295" i="1"/>
  <c r="L291" i="1"/>
  <c r="L287" i="1"/>
  <c r="L283" i="1"/>
  <c r="L279" i="1"/>
  <c r="L275" i="1"/>
  <c r="L271" i="1"/>
  <c r="L268" i="1"/>
  <c r="L264" i="1"/>
  <c r="L260" i="1"/>
  <c r="L256" i="1"/>
  <c r="L252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5" i="1"/>
  <c r="L310" i="1"/>
  <c r="L305" i="1"/>
  <c r="L300" i="1"/>
  <c r="L317" i="1"/>
  <c r="L298" i="1"/>
  <c r="L290" i="1"/>
  <c r="L282" i="1"/>
  <c r="L274" i="1"/>
  <c r="L267" i="1"/>
  <c r="L259" i="1"/>
  <c r="L251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3" i="1"/>
  <c r="L276" i="1"/>
  <c r="L253" i="1"/>
  <c r="L228" i="1"/>
  <c r="L220" i="1"/>
  <c r="L176" i="1"/>
  <c r="L144" i="1"/>
  <c r="L312" i="1"/>
  <c r="L296" i="1"/>
  <c r="L288" i="1"/>
  <c r="L280" i="1"/>
  <c r="L272" i="1"/>
  <c r="L265" i="1"/>
  <c r="L257" i="1"/>
  <c r="L248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8" i="1"/>
  <c r="L294" i="1"/>
  <c r="L286" i="1"/>
  <c r="L278" i="1"/>
  <c r="L270" i="1"/>
  <c r="L263" i="1"/>
  <c r="L255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6" i="1"/>
  <c r="L292" i="1"/>
  <c r="L284" i="1"/>
  <c r="L261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50" i="1"/>
  <c r="F265" i="1" l="1"/>
  <c r="M265" i="1" s="1"/>
  <c r="F284" i="1"/>
  <c r="M284" i="1" s="1"/>
  <c r="F337" i="1"/>
  <c r="M337" i="1" s="1"/>
  <c r="E343" i="1" l="1"/>
  <c r="E345" i="1" l="1"/>
  <c r="F340" i="1" l="1"/>
  <c r="M340" i="1" s="1"/>
  <c r="E342" i="1"/>
  <c r="F343" i="1" s="1"/>
  <c r="E344" i="1" l="1"/>
  <c r="F344" i="1" l="1"/>
</calcChain>
</file>

<file path=xl/sharedStrings.xml><?xml version="1.0" encoding="utf-8"?>
<sst xmlns="http://schemas.openxmlformats.org/spreadsheetml/2006/main" count="2071" uniqueCount="1083">
  <si>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</si>
  <si>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</si>
  <si>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</si>
  <si>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</si>
  <si>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</si>
  <si>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</si>
  <si>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</si>
  <si>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</si>
  <si>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</si>
  <si>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</si>
  <si>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</si>
  <si>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</si>
  <si>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</si>
  <si>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</si>
  <si>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</si>
  <si>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</si>
  <si>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</si>
  <si>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</si>
  <si>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</si>
  <si>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</si>
  <si>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</si>
  <si>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</si>
  <si>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</si>
  <si>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</si>
  <si>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</si>
  <si>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</si>
  <si>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</si>
  <si>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</si>
  <si>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</si>
  <si>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</si>
  <si>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</si>
  <si>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</si>
  <si>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</si>
  <si>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</si>
  <si>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</si>
  <si>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</si>
  <si>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</si>
  <si>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</si>
  <si>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</si>
  <si>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</si>
  <si>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</si>
  <si>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</si>
  <si>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</si>
  <si>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</si>
  <si>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</si>
  <si>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</si>
  <si>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</si>
  <si>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</si>
  <si>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</si>
  <si>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</si>
  <si>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</si>
  <si>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</si>
  <si>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</si>
  <si>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</si>
  <si>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</si>
  <si>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</si>
  <si>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</si>
  <si>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</si>
  <si>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</si>
  <si>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</si>
  <si>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</si>
  <si>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</si>
  <si>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</si>
  <si>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</si>
  <si>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</si>
  <si>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</si>
  <si>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</si>
  <si>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</si>
  <si>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</si>
  <si>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</si>
  <si>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</si>
  <si>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</si>
  <si>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</si>
  <si>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</si>
  <si>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</si>
  <si>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</si>
  <si>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</si>
  <si>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</si>
  <si>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</si>
  <si>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</si>
  <si>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</si>
  <si>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</si>
  <si>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</si>
  <si>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</si>
  <si>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</si>
  <si>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</si>
  <si>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</si>
  <si>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</si>
  <si>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</si>
  <si>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</si>
  <si>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</si>
  <si>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</si>
  <si>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</si>
  <si>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</si>
  <si>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</si>
  <si>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</si>
  <si>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</si>
  <si>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</si>
  <si>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</si>
  <si>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</si>
  <si>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</si>
  <si>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</si>
  <si>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</si>
  <si>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</si>
  <si>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</si>
  <si>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</si>
  <si>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</si>
  <si>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</si>
  <si>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</si>
  <si>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</si>
  <si>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</si>
  <si>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</si>
  <si>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</si>
  <si>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</si>
  <si>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</si>
  <si>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</si>
  <si>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</si>
  <si>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</si>
  <si>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</si>
  <si>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</si>
  <si>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</si>
  <si>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</si>
  <si>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</si>
  <si>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</si>
  <si>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</si>
  <si>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</si>
  <si>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</si>
  <si>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</si>
  <si>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</si>
  <si>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</si>
  <si>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</si>
  <si>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</si>
  <si>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</si>
  <si>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</si>
  <si>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</si>
  <si>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</si>
  <si>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</si>
  <si>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</si>
  <si>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</si>
  <si>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</si>
  <si>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</si>
  <si>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</si>
  <si>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</si>
  <si>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</si>
  <si>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</si>
  <si>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</si>
  <si>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</si>
  <si>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</si>
  <si>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</si>
  <si>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</si>
  <si>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</si>
  <si>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</si>
  <si>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</si>
  <si>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</si>
  <si>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</si>
  <si>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</si>
  <si>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</si>
  <si>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</si>
  <si>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</si>
  <si>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</si>
  <si>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</si>
  <si>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</si>
  <si>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</si>
  <si>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</si>
  <si>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</si>
  <si>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</si>
  <si>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</si>
  <si>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</si>
  <si>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</si>
  <si>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</si>
  <si>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</si>
  <si>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</si>
  <si>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</si>
  <si>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</si>
  <si>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</si>
  <si>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</si>
  <si>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</si>
  <si>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</si>
  <si>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</si>
  <si>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</si>
  <si>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</si>
  <si>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</si>
  <si>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</si>
  <si>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</si>
  <si>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</si>
  <si>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</si>
  <si>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</si>
  <si>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</si>
  <si>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</si>
  <si>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</si>
  <si>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</si>
  <si>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</si>
  <si>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</si>
  <si>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</si>
  <si>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</si>
  <si>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</si>
  <si>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</si>
  <si>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</si>
  <si>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</si>
  <si>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</si>
  <si>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</si>
  <si>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</si>
  <si>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</si>
  <si>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</si>
  <si>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</si>
  <si>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</si>
  <si>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</si>
  <si>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</si>
  <si>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</si>
  <si>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</si>
  <si>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</si>
  <si>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</si>
  <si>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</si>
  <si>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</si>
  <si>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</si>
  <si>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</si>
  <si>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</si>
  <si>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</si>
  <si>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</si>
  <si>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</si>
  <si>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</si>
  <si>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</si>
  <si>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</si>
  <si>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</si>
  <si>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</si>
  <si>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</si>
  <si>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</si>
  <si>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</si>
  <si>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</si>
  <si>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</si>
  <si>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</si>
  <si>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</si>
  <si>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</si>
  <si>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</si>
  <si>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</si>
  <si>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</si>
  <si>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</si>
  <si>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</si>
  <si>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</si>
  <si>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</si>
  <si>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</si>
  <si>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</si>
  <si>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</si>
  <si>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</si>
  <si>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</si>
  <si>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</si>
  <si>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</si>
  <si>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</si>
  <si>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</si>
  <si>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</si>
  <si>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</si>
  <si>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</si>
  <si>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</si>
  <si>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</si>
  <si>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</si>
  <si>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</si>
  <si>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</si>
  <si>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</si>
  <si>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</si>
  <si>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</si>
  <si>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</si>
  <si>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</si>
  <si>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</si>
  <si>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</si>
  <si>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</si>
  <si>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</si>
  <si>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</si>
  <si>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</si>
  <si>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</si>
  <si>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</si>
  <si>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</si>
  <si>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</si>
  <si>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</si>
  <si>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</si>
  <si>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</si>
  <si>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</si>
  <si>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</si>
  <si>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</si>
  <si>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</si>
  <si>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</si>
  <si>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</si>
  <si>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</si>
  <si>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</si>
  <si>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</si>
  <si>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</si>
  <si>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</si>
  <si>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</si>
  <si>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</si>
  <si>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</si>
  <si>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</si>
  <si>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</si>
  <si>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</si>
  <si>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</si>
  <si>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</si>
  <si>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</si>
  <si>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</si>
  <si>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</si>
  <si>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</si>
  <si>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</si>
  <si>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</si>
  <si>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</si>
  <si>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</si>
  <si>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</si>
  <si>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</si>
  <si>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</si>
  <si>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</si>
  <si>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</si>
  <si>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</si>
  <si>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</si>
  <si>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</si>
  <si>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</si>
  <si>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</si>
  <si>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</si>
  <si>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</si>
  <si>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</si>
  <si>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</si>
  <si>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</si>
  <si>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</si>
  <si>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</si>
  <si>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</si>
  <si>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</si>
  <si>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</si>
  <si>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</si>
  <si>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</si>
  <si>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</si>
  <si>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</si>
  <si>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</si>
  <si>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</si>
  <si>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</si>
  <si>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</si>
  <si>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</si>
  <si>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</si>
  <si>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</si>
  <si>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</si>
  <si>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</si>
  <si>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</si>
  <si>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</si>
  <si>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</si>
  <si>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</si>
  <si>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</si>
  <si>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</si>
  <si>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</si>
  <si>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</si>
  <si>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</si>
  <si>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</si>
  <si>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</si>
  <si>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</si>
  <si>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</si>
  <si>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</si>
  <si>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</si>
  <si>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</si>
  <si>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</si>
  <si>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</si>
  <si>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</si>
  <si>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</si>
  <si>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</si>
  <si>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</si>
  <si>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</si>
  <si>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</si>
  <si>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</si>
  <si>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</si>
  <si>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</si>
  <si>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</si>
  <si>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</si>
  <si>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</si>
  <si>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</si>
  <si>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</si>
  <si>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</si>
  <si>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</si>
  <si>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</si>
  <si>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</si>
  <si>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</si>
  <si>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</si>
  <si>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</si>
  <si>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</si>
  <si>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</si>
  <si>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</si>
  <si>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</si>
  <si>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</si>
  <si>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</si>
  <si>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</si>
  <si>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</si>
  <si>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</si>
  <si>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</si>
  <si>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</si>
  <si>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</si>
  <si>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</si>
  <si>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</si>
  <si>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</si>
  <si>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</si>
  <si>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</si>
  <si>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</si>
  <si>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</si>
  <si>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</si>
  <si>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</si>
  <si>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</si>
  <si>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</si>
  <si>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</si>
  <si>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</si>
  <si>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</si>
  <si>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</si>
  <si>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</si>
  <si>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</si>
  <si>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</si>
  <si>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</si>
  <si>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</si>
  <si>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</si>
  <si>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</si>
  <si>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</si>
  <si>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</si>
  <si>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</si>
  <si>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</si>
  <si>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</si>
  <si>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</si>
  <si>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</si>
  <si>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</si>
  <si>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</si>
  <si>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</si>
  <si>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</si>
  <si>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</si>
  <si>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</si>
  <si>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</si>
  <si>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</si>
  <si>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</si>
  <si>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</si>
  <si>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</si>
  <si>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</si>
  <si>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</si>
  <si>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</si>
  <si>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</si>
  <si>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</si>
  <si>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</si>
  <si>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</si>
  <si>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</si>
  <si>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</si>
  <si>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</si>
  <si>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</si>
  <si>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</si>
  <si>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</si>
  <si>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</si>
  <si>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</si>
  <si>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</si>
  <si>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</si>
  <si>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</si>
  <si>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</si>
  <si>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</si>
  <si>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</si>
  <si>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</si>
  <si>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</si>
  <si>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</si>
  <si>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</si>
  <si>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</si>
  <si>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</si>
  <si>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</si>
  <si>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</si>
  <si>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</si>
  <si>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</si>
  <si>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</si>
  <si>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</si>
  <si>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</si>
  <si>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</si>
  <si>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</si>
  <si>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</si>
  <si>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</si>
  <si>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</si>
  <si>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</si>
  <si>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</si>
  <si>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</si>
  <si>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</si>
  <si>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</si>
  <si>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</si>
  <si>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</si>
  <si>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</si>
  <si>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</si>
  <si>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</si>
  <si>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</si>
  <si>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</si>
  <si>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</si>
  <si>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</si>
  <si>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</si>
  <si>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</si>
  <si>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</si>
  <si>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</si>
  <si>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</si>
  <si>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</si>
  <si>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</si>
  <si>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</si>
  <si>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</si>
  <si>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</si>
  <si>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</si>
  <si>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</si>
  <si>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</si>
  <si>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</si>
  <si>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</si>
  <si>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</si>
  <si>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</si>
  <si>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</si>
  <si>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</si>
  <si>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</si>
  <si>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</si>
  <si>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</si>
  <si>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</si>
  <si>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</si>
  <si>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</si>
  <si>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</si>
  <si>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</si>
  <si>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</si>
  <si>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</si>
  <si>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</si>
  <si>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</si>
  <si>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</si>
  <si>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</si>
  <si>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</si>
  <si>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</si>
  <si>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</si>
  <si>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</si>
  <si>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</si>
  <si>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</si>
  <si>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</si>
  <si>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</si>
  <si>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</si>
  <si>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</si>
  <si>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</si>
  <si>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</si>
  <si>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</si>
  <si>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</si>
  <si>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</si>
  <si>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</si>
  <si>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</si>
  <si>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</si>
  <si>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</si>
  <si>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</si>
  <si>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</si>
  <si>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</si>
  <si>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</si>
  <si>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</si>
  <si>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</si>
  <si>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</si>
  <si>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</si>
  <si>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</si>
  <si>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</si>
  <si>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</si>
  <si>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</si>
  <si>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</si>
  <si>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</si>
  <si>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</si>
  <si>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</si>
  <si>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</si>
  <si>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</si>
  <si>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</si>
  <si>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</si>
  <si>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</si>
  <si>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</si>
  <si>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</si>
  <si>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</si>
  <si>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</si>
  <si>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</si>
  <si>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</si>
  <si>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</si>
  <si>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</si>
  <si>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</si>
  <si>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</si>
  <si>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</si>
  <si>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</si>
  <si>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</si>
  <si>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</si>
  <si>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</si>
  <si>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</si>
  <si>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</si>
  <si>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</si>
  <si>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</si>
  <si>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</si>
  <si>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</si>
  <si>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</si>
  <si>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</si>
  <si>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</si>
  <si>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</si>
  <si>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</si>
  <si>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</si>
  <si>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</si>
  <si>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</si>
  <si>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</si>
  <si>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</si>
  <si>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</si>
  <si>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</si>
  <si>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</si>
  <si>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</si>
  <si>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</si>
  <si>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</si>
  <si>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</si>
  <si>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</si>
  <si>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</si>
  <si>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</si>
  <si>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</si>
  <si>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</si>
  <si>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</si>
  <si>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</si>
  <si>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</si>
  <si>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</si>
  <si>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</si>
  <si>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</si>
  <si>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</si>
  <si>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</si>
  <si>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</si>
  <si>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</si>
  <si>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</si>
  <si>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</si>
  <si>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</si>
  <si>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</si>
  <si>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</si>
  <si>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</si>
  <si>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</si>
  <si>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</si>
  <si>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</si>
  <si>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</si>
  <si>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</si>
  <si>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</si>
  <si>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</si>
  <si>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</si>
  <si>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</si>
  <si>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</si>
  <si>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</si>
  <si>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</si>
  <si>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</si>
  <si>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</si>
  <si>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</si>
  <si>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</si>
  <si>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</si>
  <si>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</si>
  <si>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</si>
  <si>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</si>
  <si>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</si>
  <si>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</si>
  <si>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</si>
  <si>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</si>
  <si>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</si>
  <si>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</si>
  <si>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</si>
  <si>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</si>
  <si>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</si>
  <si>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</si>
  <si>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</si>
  <si>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</si>
  <si>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</si>
  <si>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</si>
  <si>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</si>
  <si>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</si>
  <si>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</si>
  <si>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</si>
  <si>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</si>
  <si>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</si>
  <si>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</si>
  <si>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</si>
  <si>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</si>
  <si>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</si>
  <si>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</si>
  <si>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</si>
  <si>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</si>
  <si>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</si>
  <si>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</si>
  <si>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</si>
  <si>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</si>
  <si>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</si>
  <si>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</si>
  <si>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</si>
  <si>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</si>
  <si>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</si>
  <si>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</si>
  <si>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</si>
  <si>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</si>
  <si>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</si>
  <si>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</si>
  <si>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</si>
  <si>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</si>
  <si>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</si>
  <si>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</si>
  <si>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</si>
  <si>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</si>
  <si>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</si>
  <si>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</si>
  <si>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</si>
  <si>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</si>
  <si>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</si>
  <si>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</si>
  <si>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</si>
  <si>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</si>
  <si>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</si>
  <si>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</si>
  <si>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</si>
  <si>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</si>
  <si>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</si>
  <si>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</si>
  <si>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</si>
  <si>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</si>
  <si>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</si>
  <si>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</si>
  <si>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</si>
  <si>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</si>
  <si>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</si>
  <si>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</si>
  <si>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</si>
  <si>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</si>
  <si>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</si>
  <si>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</si>
  <si>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</si>
  <si>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</si>
  <si>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</si>
  <si>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</si>
  <si>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</si>
  <si>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</si>
  <si>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</si>
  <si>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</si>
  <si>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</si>
  <si>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</si>
  <si>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</si>
  <si>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</si>
  <si>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</si>
  <si>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</si>
  <si>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</si>
  <si>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</si>
  <si>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</si>
  <si>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</si>
  <si>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</si>
  <si>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</si>
  <si>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</si>
  <si>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</si>
  <si>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</si>
  <si>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</si>
  <si>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</si>
  <si>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</si>
  <si>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</si>
  <si>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</si>
  <si>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</si>
  <si>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</si>
  <si>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</si>
  <si>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</si>
  <si>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</si>
  <si>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</si>
  <si>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</si>
  <si>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</si>
  <si>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</si>
  <si>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</si>
  <si>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</si>
  <si>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</si>
  <si>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</si>
  <si>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</si>
  <si>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</si>
  <si>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</si>
  <si>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</si>
  <si>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</si>
  <si>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</si>
  <si>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</si>
  <si>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</si>
  <si>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</si>
  <si>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</si>
  <si>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</si>
  <si>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</si>
  <si>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</si>
  <si>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</si>
  <si>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</si>
  <si>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</si>
  <si>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</si>
  <si>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</si>
  <si>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</si>
  <si>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</si>
  <si>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</si>
  <si>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</si>
  <si>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</si>
  <si>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</si>
  <si>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</si>
  <si>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</si>
  <si>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</si>
  <si>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</si>
  <si>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</si>
  <si>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</si>
  <si>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</si>
  <si>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</si>
  <si>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</si>
  <si>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</si>
  <si>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</si>
  <si>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</si>
  <si>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</si>
  <si>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</si>
  <si>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</si>
  <si>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</si>
  <si>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</si>
  <si>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</si>
  <si>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</si>
  <si>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</si>
  <si>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</si>
  <si>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</si>
  <si>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</si>
  <si>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</si>
  <si>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</si>
  <si>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</si>
  <si>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</si>
  <si>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</si>
  <si>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</si>
  <si>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</si>
  <si>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</si>
  <si>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</si>
  <si>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</si>
  <si>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</si>
  <si>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</si>
  <si>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</si>
  <si>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</si>
  <si>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</si>
  <si>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</si>
  <si>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</si>
  <si>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</si>
  <si>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</si>
  <si>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</si>
  <si>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</si>
  <si>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</si>
  <si>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</si>
  <si>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</si>
  <si>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</si>
  <si>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</si>
  <si>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</si>
  <si>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</si>
  <si>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</si>
  <si>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</si>
  <si>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</si>
  <si>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</si>
  <si>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</si>
  <si>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</si>
  <si>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</si>
  <si>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</si>
  <si>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</si>
  <si>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</si>
  <si>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</si>
  <si>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</si>
  <si>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</si>
  <si>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</si>
  <si>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</si>
  <si>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</si>
  <si>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</si>
  <si>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</si>
  <si>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</si>
  <si>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</si>
  <si>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</si>
  <si>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</si>
  <si>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</si>
  <si>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</si>
  <si>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</si>
  <si>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</si>
  <si>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</si>
  <si>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</si>
  <si>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</si>
  <si>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</si>
  <si>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</si>
  <si>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</si>
  <si>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</si>
  <si>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</si>
  <si>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</si>
  <si>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</si>
  <si>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</si>
  <si>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</si>
  <si>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</si>
  <si>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</si>
  <si>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</si>
  <si>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</si>
  <si>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</si>
  <si>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</si>
  <si>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</si>
  <si>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</si>
  <si>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</si>
  <si>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</si>
  <si>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</si>
  <si>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</si>
  <si>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</si>
  <si>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</si>
  <si>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</si>
  <si>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</si>
  <si>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</si>
  <si>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</si>
  <si>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</si>
  <si>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</si>
  <si>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</si>
  <si>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</si>
  <si>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</si>
  <si>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</si>
  <si>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</si>
  <si>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</si>
  <si>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</si>
  <si>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</si>
  <si>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</si>
  <si>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</si>
  <si>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</si>
  <si>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</si>
  <si>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</si>
  <si>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</si>
  <si>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</si>
  <si>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</si>
  <si>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</si>
  <si>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</si>
  <si>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</si>
  <si>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</si>
  <si>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</si>
  <si>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</si>
  <si>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</si>
  <si>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</si>
  <si>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</si>
  <si>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</si>
  <si>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</si>
  <si>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</si>
  <si>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</si>
  <si>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</si>
  <si>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</si>
  <si>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</si>
  <si>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</si>
  <si>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</si>
  <si>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</si>
  <si>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</si>
  <si>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</si>
  <si>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</si>
  <si>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</si>
  <si>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</si>
  <si>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</si>
  <si>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</si>
  <si>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</si>
  <si>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</si>
  <si>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</si>
  <si>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</si>
  <si>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</si>
  <si>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</si>
  <si>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</si>
  <si>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</si>
  <si>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</si>
  <si>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</si>
  <si>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</si>
  <si>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</si>
  <si>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</si>
  <si>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</si>
  <si>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</si>
  <si>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</si>
  <si>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</si>
  <si>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</si>
  <si>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</si>
  <si>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</si>
  <si>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</si>
  <si>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</si>
  <si>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</si>
  <si>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</si>
  <si>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</si>
  <si>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</si>
  <si>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</si>
  <si>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</si>
  <si>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</si>
  <si>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</si>
  <si>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</si>
  <si>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</si>
  <si>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</si>
  <si>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</si>
  <si>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</si>
  <si>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</si>
  <si>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</si>
  <si>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</si>
  <si>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</si>
  <si>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</si>
  <si>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</si>
  <si>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</si>
  <si>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</si>
  <si>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</si>
  <si>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</si>
  <si>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</si>
  <si>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</si>
  <si>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</si>
  <si>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</si>
  <si>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</si>
  <si>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</si>
  <si>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</si>
  <si>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</si>
  <si>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</si>
  <si>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</si>
  <si>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</si>
  <si>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</si>
  <si>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</si>
  <si>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</si>
  <si>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</si>
  <si>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</si>
  <si>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</si>
  <si>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</si>
  <si>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</si>
  <si>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</si>
  <si>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</si>
  <si>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</si>
  <si>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</si>
  <si>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</si>
  <si>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</si>
  <si>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</si>
  <si>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</si>
  <si>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</si>
  <si>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</si>
  <si>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</si>
  <si>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</si>
  <si>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</si>
  <si>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</si>
  <si>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</si>
  <si>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</si>
  <si>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</si>
  <si>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</si>
  <si>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</si>
  <si>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</si>
  <si>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</si>
  <si>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</si>
  <si>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</si>
  <si>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</si>
  <si>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</si>
  <si>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</si>
  <si>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</si>
  <si>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</si>
  <si>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</si>
  <si>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</si>
  <si>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</si>
  <si>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</si>
  <si>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</si>
  <si>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</si>
  <si>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</si>
  <si>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</si>
  <si>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</si>
  <si>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</si>
  <si>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</si>
  <si>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</si>
  <si>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</si>
  <si>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</si>
  <si>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</si>
  <si>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</si>
  <si>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</si>
  <si>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</si>
  <si>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</si>
  <si>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</si>
  <si>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</si>
  <si>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</si>
  <si>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</si>
  <si>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</si>
  <si>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</si>
  <si>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</si>
  <si>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</si>
  <si>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</si>
  <si>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</si>
  <si>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</si>
  <si>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</si>
  <si>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</si>
  <si>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</si>
  <si>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</si>
  <si>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</si>
  <si>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</si>
  <si>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</si>
  <si>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</si>
  <si>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</si>
  <si>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</si>
  <si>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</si>
  <si>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</si>
  <si>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</si>
  <si>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</si>
  <si>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</si>
  <si>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</si>
  <si>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</si>
  <si>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</si>
  <si>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</si>
  <si>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</si>
  <si>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</si>
  <si>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</si>
  <si>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</si>
  <si>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</si>
  <si>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</si>
  <si>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</si>
  <si>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</si>
  <si>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</si>
  <si>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</si>
  <si>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</si>
  <si>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N8F2601</t>
  </si>
  <si>
    <t>纸语工坊</t>
  </si>
  <si>
    <t>北826</t>
    <phoneticPr fontId="10" type="noConversion"/>
  </si>
  <si>
    <t>北609</t>
  </si>
  <si>
    <t>N6F0901</t>
  </si>
  <si>
    <t>溢逊水生活</t>
  </si>
  <si>
    <t/>
  </si>
  <si>
    <t>CASTER</t>
  </si>
  <si>
    <t>天气：小雨转多云 2至8℃</t>
    <phoneticPr fontId="5" type="noConversion"/>
  </si>
  <si>
    <t>2016年3月11日  上海大悦城商户销售</t>
    <phoneticPr fontId="5" type="noConversion"/>
  </si>
  <si>
    <t>星期五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</si>
</sst>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19" fillId="0" borderId="0" xfId="0" applyFont="1" applyAlignment="1">
      <alignment horizontal="left" vertical="center" wrapText="1" indent="1"/>
    </xf>
    <xf numFmtId="180" fontId="19" fillId="0" borderId="0" xfId="0" applyNumberFormat="1" applyFont="1" applyAlignment="1">
      <alignment horizontal="righ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zoomScale="85" zoomScaleNormal="85" workbookViewId="0">
      <pane ySplit="3" topLeftCell="A4" activePane="bottomLeft" state="frozen"/>
      <selection pane="bottomLeft" sqref="A1:N1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5" t="s">
        <v>1081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</row>
    <row r="2" spans="1:14" ht="28.5" customHeight="1" thickBot="1" x14ac:dyDescent="0.2">
      <c r="A2" s="120" t="s">
        <v>1080</v>
      </c>
      <c r="B2" s="121"/>
      <c r="C2" s="121"/>
      <c r="D2" s="121"/>
      <c r="E2" s="121"/>
      <c r="F2" s="122"/>
      <c r="G2" s="118" t="s">
        <v>1082</v>
      </c>
      <c r="H2" s="119"/>
      <c r="I2" s="15" t="s">
        <v>667</v>
      </c>
      <c r="J2" s="14">
        <f>100+1252</f>
        <v>1352</v>
      </c>
      <c r="K2" s="22" t="s">
        <v>34</v>
      </c>
      <c r="L2" s="14" t="s">
        <v>33</v>
      </c>
      <c r="M2" s="17">
        <f>14531+653+15134</f>
        <v>30318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1062</v>
      </c>
      <c r="F3" s="66" t="s">
        <v>4</v>
      </c>
      <c r="G3" s="66" t="s">
        <v>669</v>
      </c>
      <c r="H3" s="67" t="s">
        <v>666</v>
      </c>
      <c r="I3" s="67" t="s">
        <v>668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260</v>
      </c>
      <c r="B4" s="38" t="s">
        <v>9</v>
      </c>
      <c r="C4" s="38" t="s">
        <v>135</v>
      </c>
      <c r="D4" s="41" t="s">
        <v>426</v>
      </c>
      <c r="E4" s="88" t="s">
        <v>143</v>
      </c>
      <c r="F4" s="42">
        <v>1200</v>
      </c>
      <c r="G4" s="43" t="s">
        <v>10</v>
      </c>
      <c r="H4" s="44">
        <v>26781</v>
      </c>
      <c r="I4" s="7">
        <v>166</v>
      </c>
      <c r="J4" s="39">
        <f t="shared" ref="J4:J9" si="0">IFERROR(H4/I4,"")</f>
        <v>161.33132530120483</v>
      </c>
      <c r="K4" s="44"/>
      <c r="L4" s="45">
        <f t="shared" ref="L4:L35" si="1">IFERROR(H4/$H$340,"")</f>
        <v>1.2211648678040123E-2</v>
      </c>
      <c r="M4" s="46">
        <f t="shared" ref="M4:M9" si="2">IFERROR(H4/F4,"")</f>
        <v>22.317499999999999</v>
      </c>
      <c r="N4" s="47"/>
    </row>
    <row r="5" spans="1:14" ht="15.95" customHeight="1" outlineLevel="1" x14ac:dyDescent="0.15">
      <c r="A5" s="72" t="s">
        <v>260</v>
      </c>
      <c r="B5" s="38" t="s">
        <v>630</v>
      </c>
      <c r="C5" s="38" t="s">
        <v>631</v>
      </c>
      <c r="D5" s="41" t="s">
        <v>627</v>
      </c>
      <c r="E5" s="40" t="s">
        <v>628</v>
      </c>
      <c r="F5" s="42">
        <v>31.7</v>
      </c>
      <c r="G5" s="43" t="s">
        <v>629</v>
      </c>
      <c r="H5" s="44">
        <v>2811</v>
      </c>
      <c r="I5" s="7">
        <v>5</v>
      </c>
      <c r="J5" s="39">
        <f t="shared" si="0"/>
        <v>562.20000000000005</v>
      </c>
      <c r="K5" s="44"/>
      <c r="L5" s="45">
        <f t="shared" si="1"/>
        <v>1.2817648494817513E-3</v>
      </c>
      <c r="M5" s="46">
        <f t="shared" si="2"/>
        <v>88.67507886435331</v>
      </c>
      <c r="N5" s="47"/>
    </row>
    <row r="6" spans="1:14" ht="15.95" customHeight="1" outlineLevel="1" x14ac:dyDescent="0.15">
      <c r="A6" s="72" t="s">
        <v>259</v>
      </c>
      <c r="B6" s="38" t="s">
        <v>60</v>
      </c>
      <c r="C6" s="38" t="s">
        <v>130</v>
      </c>
      <c r="D6" s="41" t="s">
        <v>427</v>
      </c>
      <c r="E6" s="40" t="s">
        <v>131</v>
      </c>
      <c r="F6" s="42">
        <v>74.75</v>
      </c>
      <c r="G6" s="43" t="s">
        <v>73</v>
      </c>
      <c r="H6" s="44">
        <v>4994</v>
      </c>
      <c r="I6" s="7">
        <v>25</v>
      </c>
      <c r="J6" s="39">
        <f t="shared" si="0"/>
        <v>199.76</v>
      </c>
      <c r="K6" s="44"/>
      <c r="L6" s="45">
        <f t="shared" si="1"/>
        <v>2.277173126400522E-3</v>
      </c>
      <c r="M6" s="46">
        <f t="shared" si="2"/>
        <v>66.809364548494983</v>
      </c>
      <c r="N6" s="47"/>
    </row>
    <row r="7" spans="1:14" ht="15.95" customHeight="1" outlineLevel="1" x14ac:dyDescent="0.15">
      <c r="A7" s="72" t="s">
        <v>259</v>
      </c>
      <c r="B7" s="38" t="s">
        <v>99</v>
      </c>
      <c r="C7" s="38" t="s">
        <v>136</v>
      </c>
      <c r="D7" s="41" t="s">
        <v>428</v>
      </c>
      <c r="E7" s="40" t="s">
        <v>100</v>
      </c>
      <c r="F7" s="42">
        <v>29.5</v>
      </c>
      <c r="G7" s="43" t="s">
        <v>70</v>
      </c>
      <c r="H7" s="44">
        <v>1117</v>
      </c>
      <c r="I7" s="7">
        <v>6</v>
      </c>
      <c r="J7" s="39">
        <f t="shared" si="0"/>
        <v>186.16666666666666</v>
      </c>
      <c r="K7" s="44"/>
      <c r="L7" s="45">
        <f t="shared" si="1"/>
        <v>5.0933167444721327E-4</v>
      </c>
      <c r="M7" s="46">
        <f t="shared" si="2"/>
        <v>37.864406779661017</v>
      </c>
      <c r="N7" s="47"/>
    </row>
    <row r="8" spans="1:14" ht="15.95" customHeight="1" outlineLevel="1" x14ac:dyDescent="0.15">
      <c r="A8" s="72" t="s">
        <v>259</v>
      </c>
      <c r="B8" s="38" t="s">
        <v>89</v>
      </c>
      <c r="C8" s="38" t="s">
        <v>137</v>
      </c>
      <c r="D8" s="41" t="s">
        <v>429</v>
      </c>
      <c r="E8" s="40" t="s">
        <v>144</v>
      </c>
      <c r="F8" s="42">
        <v>38</v>
      </c>
      <c r="G8" s="43" t="s">
        <v>71</v>
      </c>
      <c r="H8" s="44">
        <v>1559</v>
      </c>
      <c r="I8" s="7">
        <v>15</v>
      </c>
      <c r="J8" s="39">
        <f t="shared" si="0"/>
        <v>103.93333333333334</v>
      </c>
      <c r="K8" s="44"/>
      <c r="L8" s="45">
        <f t="shared" si="1"/>
        <v>7.108756315695662E-4</v>
      </c>
      <c r="M8" s="46">
        <f t="shared" si="2"/>
        <v>41.026315789473685</v>
      </c>
      <c r="N8" s="47"/>
    </row>
    <row r="9" spans="1:14" ht="15.95" customHeight="1" outlineLevel="1" x14ac:dyDescent="0.15">
      <c r="A9" s="72" t="s">
        <v>259</v>
      </c>
      <c r="B9" s="38" t="s">
        <v>60</v>
      </c>
      <c r="C9" s="38" t="s">
        <v>138</v>
      </c>
      <c r="D9" s="41" t="s">
        <v>430</v>
      </c>
      <c r="E9" s="40" t="s">
        <v>145</v>
      </c>
      <c r="F9" s="42">
        <v>63.4</v>
      </c>
      <c r="G9" s="43" t="s">
        <v>10</v>
      </c>
      <c r="H9" s="44">
        <v>1318</v>
      </c>
      <c r="I9" s="7">
        <v>4</v>
      </c>
      <c r="J9" s="39">
        <f t="shared" si="0"/>
        <v>329.5</v>
      </c>
      <c r="K9" s="44"/>
      <c r="L9" s="45">
        <f t="shared" si="1"/>
        <v>6.0098401693950497E-4</v>
      </c>
      <c r="M9" s="46">
        <f t="shared" si="2"/>
        <v>20.788643533123029</v>
      </c>
      <c r="N9" s="47"/>
    </row>
    <row r="10" spans="1:14" ht="15.95" customHeight="1" outlineLevel="1" x14ac:dyDescent="0.15">
      <c r="A10" s="72" t="s">
        <v>259</v>
      </c>
      <c r="B10" s="38" t="s">
        <v>60</v>
      </c>
      <c r="C10" s="38" t="s">
        <v>139</v>
      </c>
      <c r="D10" s="41" t="s">
        <v>431</v>
      </c>
      <c r="E10" s="40" t="s">
        <v>146</v>
      </c>
      <c r="F10" s="42">
        <v>66.5</v>
      </c>
      <c r="G10" s="43" t="s">
        <v>10</v>
      </c>
      <c r="H10" s="44">
        <v>5912.4</v>
      </c>
      <c r="I10" s="7">
        <v>37</v>
      </c>
      <c r="J10" s="39">
        <f t="shared" ref="J10:J76" si="3">IFERROR(H10/I10,"")</f>
        <v>159.79459459459457</v>
      </c>
      <c r="K10" s="44"/>
      <c r="L10" s="45">
        <f t="shared" si="1"/>
        <v>2.6959468146837092E-3</v>
      </c>
      <c r="M10" s="46">
        <f t="shared" ref="M10:M76" si="4">IFERROR(H10/F10,"")</f>
        <v>88.908270676691728</v>
      </c>
      <c r="N10" s="47"/>
    </row>
    <row r="11" spans="1:14" ht="15.95" customHeight="1" outlineLevel="1" x14ac:dyDescent="0.15">
      <c r="A11" s="72" t="s">
        <v>259</v>
      </c>
      <c r="B11" s="38" t="s">
        <v>60</v>
      </c>
      <c r="C11" s="38" t="s">
        <v>140</v>
      </c>
      <c r="D11" s="41" t="s">
        <v>432</v>
      </c>
      <c r="E11" s="40" t="s">
        <v>147</v>
      </c>
      <c r="F11" s="42">
        <v>264.5</v>
      </c>
      <c r="G11" s="43" t="s">
        <v>73</v>
      </c>
      <c r="H11" s="44">
        <v>21694.25</v>
      </c>
      <c r="I11" s="7">
        <v>457</v>
      </c>
      <c r="J11" s="39">
        <f t="shared" si="3"/>
        <v>47.471006564551423</v>
      </c>
      <c r="K11" s="44"/>
      <c r="L11" s="45">
        <f t="shared" si="1"/>
        <v>9.8921832393701475E-3</v>
      </c>
      <c r="M11" s="46">
        <f t="shared" si="4"/>
        <v>82.019848771266538</v>
      </c>
      <c r="N11" s="47"/>
    </row>
    <row r="12" spans="1:14" ht="15.95" customHeight="1" outlineLevel="1" x14ac:dyDescent="0.15">
      <c r="A12" s="72" t="s">
        <v>259</v>
      </c>
      <c r="B12" s="38" t="s">
        <v>60</v>
      </c>
      <c r="C12" s="38" t="s">
        <v>942</v>
      </c>
      <c r="D12" s="41" t="s">
        <v>940</v>
      </c>
      <c r="E12" s="88" t="s">
        <v>941</v>
      </c>
      <c r="F12" s="42">
        <v>68</v>
      </c>
      <c r="G12" s="43" t="s">
        <v>71</v>
      </c>
      <c r="H12" s="44">
        <v>7731</v>
      </c>
      <c r="I12" s="7">
        <v>1</v>
      </c>
      <c r="J12" s="39">
        <f t="shared" ref="J12:J14" si="5">IFERROR(H12/I12,"")</f>
        <v>7731</v>
      </c>
      <c r="K12" s="44"/>
      <c r="L12" s="45">
        <f t="shared" si="1"/>
        <v>3.5251953224273995E-3</v>
      </c>
      <c r="M12" s="46">
        <f t="shared" ref="M12" si="6">IFERROR(H12/F12,"")</f>
        <v>113.69117647058823</v>
      </c>
      <c r="N12" s="47"/>
    </row>
    <row r="13" spans="1:14" ht="15.95" customHeight="1" outlineLevel="1" x14ac:dyDescent="0.15">
      <c r="A13" s="72" t="s">
        <v>259</v>
      </c>
      <c r="B13" s="38" t="s">
        <v>60</v>
      </c>
      <c r="C13" s="38" t="s">
        <v>1034</v>
      </c>
      <c r="D13" s="41" t="s">
        <v>1035</v>
      </c>
      <c r="E13" s="88" t="s">
        <v>1036</v>
      </c>
      <c r="F13" s="42">
        <v>55.6</v>
      </c>
      <c r="G13" s="43" t="s">
        <v>71</v>
      </c>
      <c r="H13" s="44">
        <v>9372</v>
      </c>
      <c r="I13" s="7">
        <v>14</v>
      </c>
      <c r="J13" s="39">
        <f t="shared" ref="J13" si="7">IFERROR(H13/I13,"")</f>
        <v>669.42857142857144</v>
      </c>
      <c r="K13" s="44"/>
      <c r="L13" s="45">
        <f t="shared" si="1"/>
        <v>4.2734614618793933E-3</v>
      </c>
      <c r="M13" s="46">
        <f t="shared" ref="M13" si="8">IFERROR(H13/F13,"")</f>
        <v>168.56115107913669</v>
      </c>
      <c r="N13" s="47"/>
    </row>
    <row r="14" spans="1:14" ht="15.95" customHeight="1" outlineLevel="1" x14ac:dyDescent="0.15">
      <c r="A14" s="72" t="s">
        <v>259</v>
      </c>
      <c r="B14" s="38" t="s">
        <v>60</v>
      </c>
      <c r="C14" s="38" t="s">
        <v>966</v>
      </c>
      <c r="D14" s="41" t="s">
        <v>967</v>
      </c>
      <c r="E14" s="88" t="s">
        <v>968</v>
      </c>
      <c r="F14" s="42">
        <v>43.8</v>
      </c>
      <c r="G14" s="43" t="s">
        <v>70</v>
      </c>
      <c r="H14" s="44" t="s">
        <v>1078</v>
      </c>
      <c r="I14" s="7" t="s">
        <v>1078</v>
      </c>
      <c r="J14" s="39" t="str">
        <f t="shared" si="5"/>
        <v/>
      </c>
      <c r="K14" s="44"/>
      <c r="L14" s="45" t="str">
        <f t="shared" si="1"/>
        <v/>
      </c>
      <c r="M14" s="46" t="str">
        <f t="shared" ref="M14" si="9">IFERROR(H14/F14,"")</f>
        <v/>
      </c>
      <c r="N14" s="47"/>
    </row>
    <row r="15" spans="1:14" ht="15.95" customHeight="1" outlineLevel="1" x14ac:dyDescent="0.15">
      <c r="A15" s="73" t="s">
        <v>259</v>
      </c>
      <c r="B15" s="38" t="s">
        <v>9</v>
      </c>
      <c r="C15" s="38" t="s">
        <v>141</v>
      </c>
      <c r="D15" s="41" t="s">
        <v>433</v>
      </c>
      <c r="E15" s="40" t="s">
        <v>132</v>
      </c>
      <c r="F15" s="42">
        <v>35.79</v>
      </c>
      <c r="G15" s="43" t="s">
        <v>70</v>
      </c>
      <c r="H15" s="44">
        <v>1897</v>
      </c>
      <c r="I15" s="7">
        <v>3</v>
      </c>
      <c r="J15" s="39">
        <f t="shared" si="3"/>
        <v>632.33333333333337</v>
      </c>
      <c r="K15" s="44"/>
      <c r="L15" s="45">
        <f t="shared" si="1"/>
        <v>8.6499748113371842E-4</v>
      </c>
      <c r="M15" s="46">
        <f t="shared" si="4"/>
        <v>53.003632299525009</v>
      </c>
      <c r="N15" s="47"/>
    </row>
    <row r="16" spans="1:14" ht="15.95" customHeight="1" outlineLevel="1" x14ac:dyDescent="0.15">
      <c r="A16" s="73" t="s">
        <v>259</v>
      </c>
      <c r="B16" s="38" t="s">
        <v>133</v>
      </c>
      <c r="C16" s="38" t="s">
        <v>142</v>
      </c>
      <c r="D16" s="41" t="s">
        <v>434</v>
      </c>
      <c r="E16" s="40" t="s">
        <v>148</v>
      </c>
      <c r="F16" s="42">
        <v>35</v>
      </c>
      <c r="G16" s="43" t="s">
        <v>73</v>
      </c>
      <c r="H16" s="44">
        <v>1085</v>
      </c>
      <c r="I16" s="7">
        <v>4</v>
      </c>
      <c r="J16" s="39">
        <f t="shared" si="3"/>
        <v>271.25</v>
      </c>
      <c r="K16" s="44"/>
      <c r="L16" s="45">
        <f t="shared" si="1"/>
        <v>4.9474025673699757E-4</v>
      </c>
      <c r="M16" s="46">
        <f t="shared" si="4"/>
        <v>31</v>
      </c>
      <c r="N16" s="47"/>
    </row>
    <row r="17" spans="1:14" ht="15.95" customHeight="1" outlineLevel="1" x14ac:dyDescent="0.15">
      <c r="A17" s="73" t="s">
        <v>259</v>
      </c>
      <c r="B17" s="38" t="s">
        <v>9</v>
      </c>
      <c r="C17" s="38" t="s">
        <v>684</v>
      </c>
      <c r="D17" s="41" t="s">
        <v>685</v>
      </c>
      <c r="E17" s="88" t="s">
        <v>686</v>
      </c>
      <c r="F17" s="42">
        <v>43.8</v>
      </c>
      <c r="G17" s="43" t="s">
        <v>70</v>
      </c>
      <c r="H17" s="44">
        <v>1279</v>
      </c>
      <c r="I17" s="7">
        <v>3</v>
      </c>
      <c r="J17" s="39">
        <f t="shared" si="3"/>
        <v>426.33333333333331</v>
      </c>
      <c r="K17" s="44"/>
      <c r="L17" s="45">
        <f t="shared" si="1"/>
        <v>5.8320072660517964E-4</v>
      </c>
      <c r="M17" s="46">
        <f t="shared" si="4"/>
        <v>29.200913242009133</v>
      </c>
      <c r="N17" s="47"/>
    </row>
    <row r="18" spans="1:14" ht="15.95" customHeight="1" outlineLevel="1" x14ac:dyDescent="0.15">
      <c r="A18" s="74" t="s">
        <v>698</v>
      </c>
      <c r="B18" s="38" t="s">
        <v>60</v>
      </c>
      <c r="C18" s="38" t="s">
        <v>660</v>
      </c>
      <c r="D18" s="41" t="s">
        <v>435</v>
      </c>
      <c r="E18" s="89" t="s">
        <v>273</v>
      </c>
      <c r="F18" s="42">
        <v>205</v>
      </c>
      <c r="G18" s="43" t="s">
        <v>74</v>
      </c>
      <c r="H18" s="44">
        <v>25907.200000000001</v>
      </c>
      <c r="I18" s="7">
        <v>681</v>
      </c>
      <c r="J18" s="39">
        <f t="shared" si="3"/>
        <v>38.04287812041116</v>
      </c>
      <c r="K18" s="44"/>
      <c r="L18" s="45">
        <f t="shared" si="1"/>
        <v>1.1813211778190549E-2</v>
      </c>
      <c r="M18" s="46">
        <f t="shared" si="4"/>
        <v>126.37658536585366</v>
      </c>
      <c r="N18" s="47"/>
    </row>
    <row r="19" spans="1:14" ht="15.95" customHeight="1" outlineLevel="1" x14ac:dyDescent="0.15">
      <c r="A19" s="74" t="s">
        <v>698</v>
      </c>
      <c r="B19" s="38" t="s">
        <v>60</v>
      </c>
      <c r="C19" s="38" t="s">
        <v>661</v>
      </c>
      <c r="D19" s="41" t="s">
        <v>436</v>
      </c>
      <c r="E19" s="89" t="s">
        <v>274</v>
      </c>
      <c r="F19" s="42">
        <v>121</v>
      </c>
      <c r="G19" s="43" t="s">
        <v>74</v>
      </c>
      <c r="H19" s="44">
        <v>10433</v>
      </c>
      <c r="I19" s="7">
        <v>183</v>
      </c>
      <c r="J19" s="39">
        <f t="shared" si="3"/>
        <v>57.010928961748633</v>
      </c>
      <c r="K19" s="44"/>
      <c r="L19" s="45">
        <f t="shared" si="1"/>
        <v>4.7572581553337288E-3</v>
      </c>
      <c r="M19" s="46">
        <f t="shared" si="4"/>
        <v>86.223140495867767</v>
      </c>
      <c r="N19" s="47"/>
    </row>
    <row r="20" spans="1:14" ht="15.95" customHeight="1" outlineLevel="1" x14ac:dyDescent="0.15">
      <c r="A20" s="74" t="s">
        <v>698</v>
      </c>
      <c r="B20" s="38" t="s">
        <v>60</v>
      </c>
      <c r="C20" s="38" t="s">
        <v>263</v>
      </c>
      <c r="D20" s="41" t="s">
        <v>437</v>
      </c>
      <c r="E20" s="89" t="s">
        <v>275</v>
      </c>
      <c r="F20" s="42">
        <v>105</v>
      </c>
      <c r="G20" s="43" t="s">
        <v>73</v>
      </c>
      <c r="H20" s="44">
        <v>1251.5</v>
      </c>
      <c r="I20" s="7">
        <v>1</v>
      </c>
      <c r="J20" s="39">
        <f t="shared" si="3"/>
        <v>1251.5</v>
      </c>
      <c r="K20" s="44"/>
      <c r="L20" s="45">
        <f t="shared" si="1"/>
        <v>5.7066122701046314E-4</v>
      </c>
      <c r="M20" s="46">
        <f t="shared" si="4"/>
        <v>11.919047619047619</v>
      </c>
      <c r="N20" s="47"/>
    </row>
    <row r="21" spans="1:14" ht="15.95" customHeight="1" outlineLevel="1" x14ac:dyDescent="0.15">
      <c r="A21" s="74" t="s">
        <v>698</v>
      </c>
      <c r="B21" s="38" t="s">
        <v>60</v>
      </c>
      <c r="C21" s="38" t="s">
        <v>264</v>
      </c>
      <c r="D21" s="41" t="s">
        <v>438</v>
      </c>
      <c r="E21" s="89" t="s">
        <v>943</v>
      </c>
      <c r="F21" s="42">
        <v>17.2</v>
      </c>
      <c r="G21" s="43" t="s">
        <v>74</v>
      </c>
      <c r="H21" s="44">
        <v>1266.8</v>
      </c>
      <c r="I21" s="7">
        <v>45</v>
      </c>
      <c r="J21" s="39">
        <f t="shared" si="3"/>
        <v>28.15111111111111</v>
      </c>
      <c r="K21" s="44"/>
      <c r="L21" s="45">
        <f t="shared" si="1"/>
        <v>5.7763774860315992E-4</v>
      </c>
      <c r="M21" s="46">
        <f t="shared" si="4"/>
        <v>73.651162790697668</v>
      </c>
      <c r="N21" s="47"/>
    </row>
    <row r="22" spans="1:14" ht="15.95" customHeight="1" outlineLevel="1" x14ac:dyDescent="0.15">
      <c r="A22" s="74" t="s">
        <v>698</v>
      </c>
      <c r="B22" s="38" t="s">
        <v>60</v>
      </c>
      <c r="C22" s="38" t="s">
        <v>1040</v>
      </c>
      <c r="D22" s="41" t="s">
        <v>1041</v>
      </c>
      <c r="E22" s="89" t="s">
        <v>1042</v>
      </c>
      <c r="F22" s="42">
        <v>90</v>
      </c>
      <c r="G22" s="43" t="s">
        <v>74</v>
      </c>
      <c r="H22" s="44">
        <v>3886</v>
      </c>
      <c r="I22" s="7">
        <v>82</v>
      </c>
      <c r="J22" s="39">
        <f t="shared" ref="J22" si="10">IFERROR(H22/I22,"")</f>
        <v>47.390243902439025</v>
      </c>
      <c r="K22" s="44"/>
      <c r="L22" s="45">
        <f t="shared" si="1"/>
        <v>1.7719452881843067E-3</v>
      </c>
      <c r="M22" s="46">
        <f t="shared" ref="M22" si="11">IFERROR(H22/F22,"")</f>
        <v>43.177777777777777</v>
      </c>
      <c r="N22" s="47"/>
    </row>
    <row r="23" spans="1:14" ht="15.95" customHeight="1" outlineLevel="1" x14ac:dyDescent="0.15">
      <c r="A23" s="74" t="s">
        <v>698</v>
      </c>
      <c r="B23" s="38" t="s">
        <v>60</v>
      </c>
      <c r="C23" s="38" t="s">
        <v>663</v>
      </c>
      <c r="D23" s="41" t="s">
        <v>439</v>
      </c>
      <c r="E23" s="89" t="s">
        <v>276</v>
      </c>
      <c r="F23" s="42">
        <v>148</v>
      </c>
      <c r="G23" s="43" t="s">
        <v>74</v>
      </c>
      <c r="H23" s="44">
        <v>22069</v>
      </c>
      <c r="I23" s="7">
        <v>143</v>
      </c>
      <c r="J23" s="39">
        <f t="shared" si="3"/>
        <v>154.32867132867133</v>
      </c>
      <c r="K23" s="44"/>
      <c r="L23" s="45">
        <f t="shared" si="1"/>
        <v>1.0063062420210876E-2</v>
      </c>
      <c r="M23" s="46">
        <f t="shared" si="4"/>
        <v>149.11486486486487</v>
      </c>
      <c r="N23" s="47"/>
    </row>
    <row r="24" spans="1:14" ht="15.95" customHeight="1" outlineLevel="1" x14ac:dyDescent="0.15">
      <c r="A24" s="74" t="s">
        <v>698</v>
      </c>
      <c r="B24" s="38" t="s">
        <v>60</v>
      </c>
      <c r="C24" s="38" t="s">
        <v>687</v>
      </c>
      <c r="D24" s="41" t="s">
        <v>699</v>
      </c>
      <c r="E24" s="89" t="s">
        <v>688</v>
      </c>
      <c r="F24" s="42">
        <v>318</v>
      </c>
      <c r="G24" s="43" t="s">
        <v>74</v>
      </c>
      <c r="H24" s="44">
        <v>14207.7</v>
      </c>
      <c r="I24" s="7">
        <v>439</v>
      </c>
      <c r="J24" s="39">
        <f t="shared" si="3"/>
        <v>32.363781321184511</v>
      </c>
      <c r="K24" s="44"/>
      <c r="L24" s="45">
        <f t="shared" si="1"/>
        <v>6.4784526687946924E-3</v>
      </c>
      <c r="M24" s="46">
        <f t="shared" si="4"/>
        <v>44.678301886792454</v>
      </c>
      <c r="N24" s="47"/>
    </row>
    <row r="25" spans="1:14" ht="15.95" customHeight="1" outlineLevel="1" x14ac:dyDescent="0.15">
      <c r="A25" s="74" t="s">
        <v>698</v>
      </c>
      <c r="B25" s="38" t="s">
        <v>60</v>
      </c>
      <c r="C25" s="38" t="s">
        <v>265</v>
      </c>
      <c r="D25" s="41" t="s">
        <v>440</v>
      </c>
      <c r="E25" s="89" t="s">
        <v>277</v>
      </c>
      <c r="F25" s="42">
        <v>110.2</v>
      </c>
      <c r="G25" s="43" t="s">
        <v>72</v>
      </c>
      <c r="H25" s="44">
        <v>540</v>
      </c>
      <c r="I25" s="7">
        <v>3</v>
      </c>
      <c r="J25" s="39">
        <f t="shared" si="3"/>
        <v>180</v>
      </c>
      <c r="K25" s="44"/>
      <c r="L25" s="45">
        <f t="shared" si="1"/>
        <v>2.4623017385988824E-4</v>
      </c>
      <c r="M25" s="46">
        <f t="shared" si="4"/>
        <v>4.900181488203267</v>
      </c>
      <c r="N25" s="47"/>
    </row>
    <row r="26" spans="1:14" ht="15.95" customHeight="1" outlineLevel="1" x14ac:dyDescent="0.15">
      <c r="A26" s="74" t="s">
        <v>698</v>
      </c>
      <c r="B26" s="38" t="s">
        <v>60</v>
      </c>
      <c r="C26" s="38" t="s">
        <v>646</v>
      </c>
      <c r="D26" s="41" t="s">
        <v>441</v>
      </c>
      <c r="E26" s="89" t="s">
        <v>278</v>
      </c>
      <c r="F26" s="42">
        <v>36.200000000000003</v>
      </c>
      <c r="G26" s="43" t="s">
        <v>73</v>
      </c>
      <c r="H26" s="44">
        <v>651</v>
      </c>
      <c r="I26" s="7">
        <v>3</v>
      </c>
      <c r="J26" s="39">
        <f t="shared" si="3"/>
        <v>217</v>
      </c>
      <c r="K26" s="44"/>
      <c r="L26" s="45">
        <f t="shared" si="1"/>
        <v>2.9684415404219859E-4</v>
      </c>
      <c r="M26" s="46">
        <f t="shared" si="4"/>
        <v>17.983425414364639</v>
      </c>
      <c r="N26" s="47"/>
    </row>
    <row r="27" spans="1:14" ht="15.95" customHeight="1" outlineLevel="1" x14ac:dyDescent="0.15">
      <c r="A27" s="74" t="s">
        <v>698</v>
      </c>
      <c r="B27" s="38" t="s">
        <v>60</v>
      </c>
      <c r="C27" s="38" t="s">
        <v>700</v>
      </c>
      <c r="D27" s="41" t="s">
        <v>701</v>
      </c>
      <c r="E27" s="89" t="s">
        <v>944</v>
      </c>
      <c r="F27" s="42">
        <v>79.5</v>
      </c>
      <c r="G27" s="43" t="s">
        <v>702</v>
      </c>
      <c r="H27" s="44" t="s">
        <v>1078</v>
      </c>
      <c r="I27" s="7" t="s">
        <v>1078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698</v>
      </c>
      <c r="B28" s="38" t="s">
        <v>60</v>
      </c>
      <c r="C28" s="38" t="s">
        <v>662</v>
      </c>
      <c r="D28" s="41" t="s">
        <v>442</v>
      </c>
      <c r="E28" s="89" t="s">
        <v>279</v>
      </c>
      <c r="F28" s="42">
        <v>39</v>
      </c>
      <c r="G28" s="43" t="s">
        <v>74</v>
      </c>
      <c r="H28" s="44">
        <v>4671.7</v>
      </c>
      <c r="I28" s="7">
        <v>34</v>
      </c>
      <c r="J28" s="39">
        <f t="shared" si="3"/>
        <v>137.40294117647059</v>
      </c>
      <c r="K28" s="44"/>
      <c r="L28" s="45">
        <f t="shared" si="1"/>
        <v>2.130210191150444E-3</v>
      </c>
      <c r="M28" s="46">
        <f t="shared" si="4"/>
        <v>119.78717948717949</v>
      </c>
      <c r="N28" s="47"/>
    </row>
    <row r="29" spans="1:14" ht="15.95" customHeight="1" outlineLevel="1" x14ac:dyDescent="0.15">
      <c r="A29" s="74" t="s">
        <v>698</v>
      </c>
      <c r="B29" s="38" t="s">
        <v>60</v>
      </c>
      <c r="C29" s="38" t="s">
        <v>266</v>
      </c>
      <c r="D29" s="41" t="s">
        <v>443</v>
      </c>
      <c r="E29" s="89" t="s">
        <v>280</v>
      </c>
      <c r="F29" s="42">
        <v>38</v>
      </c>
      <c r="G29" s="43" t="s">
        <v>74</v>
      </c>
      <c r="H29" s="44">
        <v>3575.25</v>
      </c>
      <c r="I29" s="7">
        <v>135</v>
      </c>
      <c r="J29" s="39">
        <f t="shared" si="3"/>
        <v>26.483333333333334</v>
      </c>
      <c r="K29" s="44"/>
      <c r="L29" s="45">
        <f t="shared" si="1"/>
        <v>1.6302489427640098E-3</v>
      </c>
      <c r="M29" s="46">
        <f t="shared" si="4"/>
        <v>94.08552631578948</v>
      </c>
      <c r="N29" s="47"/>
    </row>
    <row r="30" spans="1:14" ht="15.95" customHeight="1" outlineLevel="1" x14ac:dyDescent="0.15">
      <c r="A30" s="74" t="s">
        <v>698</v>
      </c>
      <c r="B30" s="38" t="s">
        <v>60</v>
      </c>
      <c r="C30" s="38" t="s">
        <v>664</v>
      </c>
      <c r="D30" s="41" t="s">
        <v>444</v>
      </c>
      <c r="E30" s="89" t="s">
        <v>281</v>
      </c>
      <c r="F30" s="42">
        <v>34</v>
      </c>
      <c r="G30" s="43" t="s">
        <v>74</v>
      </c>
      <c r="H30" s="44">
        <v>2474.1</v>
      </c>
      <c r="I30" s="7">
        <v>101</v>
      </c>
      <c r="J30" s="39">
        <f t="shared" si="3"/>
        <v>24.496039603960394</v>
      </c>
      <c r="K30" s="44"/>
      <c r="L30" s="45">
        <f t="shared" si="1"/>
        <v>1.1281445799013877E-3</v>
      </c>
      <c r="M30" s="46">
        <f t="shared" si="4"/>
        <v>72.767647058823528</v>
      </c>
      <c r="N30" s="47"/>
    </row>
    <row r="31" spans="1:14" ht="15.95" customHeight="1" outlineLevel="1" x14ac:dyDescent="0.15">
      <c r="A31" s="74" t="s">
        <v>698</v>
      </c>
      <c r="B31" s="38" t="s">
        <v>60</v>
      </c>
      <c r="C31" s="38" t="s">
        <v>703</v>
      </c>
      <c r="D31" s="41" t="s">
        <v>704</v>
      </c>
      <c r="E31" s="89" t="s">
        <v>945</v>
      </c>
      <c r="F31" s="42">
        <v>680</v>
      </c>
      <c r="G31" s="43" t="s">
        <v>702</v>
      </c>
      <c r="H31" s="44" t="s">
        <v>1078</v>
      </c>
      <c r="I31" s="7" t="s">
        <v>1078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698</v>
      </c>
      <c r="B32" s="38" t="s">
        <v>60</v>
      </c>
      <c r="C32" s="38" t="s">
        <v>689</v>
      </c>
      <c r="D32" s="41" t="s">
        <v>445</v>
      </c>
      <c r="E32" s="89" t="s">
        <v>282</v>
      </c>
      <c r="F32" s="42">
        <v>87</v>
      </c>
      <c r="G32" s="43" t="s">
        <v>74</v>
      </c>
      <c r="H32" s="44">
        <v>5181.7</v>
      </c>
      <c r="I32" s="7">
        <v>57</v>
      </c>
      <c r="J32" s="39">
        <f t="shared" si="3"/>
        <v>90.907017543859652</v>
      </c>
      <c r="K32" s="44"/>
      <c r="L32" s="45">
        <f t="shared" si="1"/>
        <v>2.362760910907005E-3</v>
      </c>
      <c r="M32" s="46">
        <f t="shared" si="4"/>
        <v>59.559770114942523</v>
      </c>
      <c r="N32" s="47"/>
    </row>
    <row r="33" spans="1:14" ht="15.95" customHeight="1" outlineLevel="1" x14ac:dyDescent="0.15">
      <c r="A33" s="74" t="s">
        <v>698</v>
      </c>
      <c r="B33" s="38" t="s">
        <v>60</v>
      </c>
      <c r="C33" s="38" t="s">
        <v>705</v>
      </c>
      <c r="D33" s="41" t="s">
        <v>706</v>
      </c>
      <c r="E33" s="89" t="s">
        <v>707</v>
      </c>
      <c r="F33" s="42">
        <v>90</v>
      </c>
      <c r="G33" s="43" t="s">
        <v>74</v>
      </c>
      <c r="H33" s="44">
        <v>10212</v>
      </c>
      <c r="I33" s="7">
        <v>91</v>
      </c>
      <c r="J33" s="39">
        <f t="shared" si="3"/>
        <v>112.21978021978022</v>
      </c>
      <c r="K33" s="44"/>
      <c r="L33" s="45">
        <f t="shared" si="1"/>
        <v>4.6564861767725528E-3</v>
      </c>
      <c r="M33" s="46">
        <f t="shared" si="4"/>
        <v>113.46666666666667</v>
      </c>
      <c r="N33" s="47"/>
    </row>
    <row r="34" spans="1:14" ht="15.95" customHeight="1" outlineLevel="1" x14ac:dyDescent="0.15">
      <c r="A34" s="74" t="s">
        <v>698</v>
      </c>
      <c r="B34" s="38" t="s">
        <v>60</v>
      </c>
      <c r="C34" s="38" t="s">
        <v>647</v>
      </c>
      <c r="D34" s="41" t="s">
        <v>446</v>
      </c>
      <c r="E34" s="89" t="s">
        <v>283</v>
      </c>
      <c r="F34" s="42">
        <v>135</v>
      </c>
      <c r="G34" s="43" t="s">
        <v>74</v>
      </c>
      <c r="H34" s="44">
        <v>14062</v>
      </c>
      <c r="I34" s="7">
        <v>140</v>
      </c>
      <c r="J34" s="39">
        <f t="shared" si="3"/>
        <v>100.44285714285714</v>
      </c>
      <c r="K34" s="44"/>
      <c r="L34" s="45">
        <f t="shared" si="1"/>
        <v>6.4120161200328669E-3</v>
      </c>
      <c r="M34" s="46">
        <f t="shared" si="4"/>
        <v>104.16296296296296</v>
      </c>
      <c r="N34" s="47"/>
    </row>
    <row r="35" spans="1:14" ht="15.95" customHeight="1" outlineLevel="1" x14ac:dyDescent="0.15">
      <c r="A35" s="74" t="s">
        <v>698</v>
      </c>
      <c r="B35" s="38" t="s">
        <v>60</v>
      </c>
      <c r="C35" s="38" t="s">
        <v>708</v>
      </c>
      <c r="D35" s="41" t="s">
        <v>447</v>
      </c>
      <c r="E35" s="89" t="s">
        <v>284</v>
      </c>
      <c r="F35" s="42">
        <v>236</v>
      </c>
      <c r="G35" s="43" t="s">
        <v>74</v>
      </c>
      <c r="H35" s="44">
        <v>34054</v>
      </c>
      <c r="I35" s="7">
        <v>263</v>
      </c>
      <c r="J35" s="39">
        <f t="shared" si="3"/>
        <v>129.4828897338403</v>
      </c>
      <c r="K35" s="44"/>
      <c r="L35" s="45">
        <f t="shared" si="1"/>
        <v>1.5528004334490062E-2</v>
      </c>
      <c r="M35" s="46">
        <f t="shared" si="4"/>
        <v>144.29661016949152</v>
      </c>
      <c r="N35" s="47"/>
    </row>
    <row r="36" spans="1:14" ht="15.95" customHeight="1" outlineLevel="1" x14ac:dyDescent="0.15">
      <c r="A36" s="74" t="s">
        <v>698</v>
      </c>
      <c r="B36" s="38" t="s">
        <v>60</v>
      </c>
      <c r="C36" s="38" t="s">
        <v>709</v>
      </c>
      <c r="D36" s="41" t="s">
        <v>448</v>
      </c>
      <c r="E36" s="89" t="s">
        <v>946</v>
      </c>
      <c r="F36" s="42">
        <v>105</v>
      </c>
      <c r="G36" s="43" t="s">
        <v>74</v>
      </c>
      <c r="H36" s="44">
        <v>9750</v>
      </c>
      <c r="I36" s="7">
        <v>182</v>
      </c>
      <c r="J36" s="39">
        <f t="shared" si="3"/>
        <v>53.571428571428569</v>
      </c>
      <c r="K36" s="44"/>
      <c r="L36" s="45">
        <f t="shared" ref="L36:L69" si="12">IFERROR(H36/$H$340,"")</f>
        <v>4.4458225835813147E-3</v>
      </c>
      <c r="M36" s="46">
        <f t="shared" si="4"/>
        <v>92.857142857142861</v>
      </c>
      <c r="N36" s="47"/>
    </row>
    <row r="37" spans="1:14" ht="15.95" customHeight="1" outlineLevel="1" x14ac:dyDescent="0.15">
      <c r="A37" s="74" t="s">
        <v>698</v>
      </c>
      <c r="B37" s="38" t="s">
        <v>60</v>
      </c>
      <c r="C37" s="38" t="s">
        <v>710</v>
      </c>
      <c r="D37" s="41" t="s">
        <v>711</v>
      </c>
      <c r="E37" s="89" t="s">
        <v>944</v>
      </c>
      <c r="F37" s="42">
        <v>64</v>
      </c>
      <c r="G37" s="43" t="s">
        <v>702</v>
      </c>
      <c r="H37" s="44" t="s">
        <v>1078</v>
      </c>
      <c r="I37" s="7" t="s">
        <v>1078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698</v>
      </c>
      <c r="B38" s="38" t="s">
        <v>60</v>
      </c>
      <c r="C38" s="38" t="s">
        <v>267</v>
      </c>
      <c r="D38" s="41" t="s">
        <v>449</v>
      </c>
      <c r="E38" s="89" t="s">
        <v>285</v>
      </c>
      <c r="F38" s="42">
        <v>18</v>
      </c>
      <c r="G38" s="43" t="s">
        <v>74</v>
      </c>
      <c r="H38" s="44">
        <v>3042.5</v>
      </c>
      <c r="I38" s="7">
        <v>109</v>
      </c>
      <c r="J38" s="39">
        <f t="shared" si="3"/>
        <v>27.912844036697248</v>
      </c>
      <c r="K38" s="44"/>
      <c r="L38" s="45">
        <f t="shared" si="12"/>
        <v>1.3873246369790924E-3</v>
      </c>
      <c r="M38" s="46">
        <f t="shared" si="4"/>
        <v>169.02777777777777</v>
      </c>
      <c r="N38" s="47"/>
    </row>
    <row r="39" spans="1:14" ht="15.95" customHeight="1" outlineLevel="1" x14ac:dyDescent="0.15">
      <c r="A39" s="74" t="s">
        <v>698</v>
      </c>
      <c r="B39" s="38" t="s">
        <v>60</v>
      </c>
      <c r="C39" s="38" t="s">
        <v>268</v>
      </c>
      <c r="D39" s="41" t="s">
        <v>450</v>
      </c>
      <c r="E39" s="89" t="s">
        <v>286</v>
      </c>
      <c r="F39" s="42">
        <v>47</v>
      </c>
      <c r="G39" s="43" t="s">
        <v>74</v>
      </c>
      <c r="H39" s="44">
        <v>16002.8</v>
      </c>
      <c r="I39" s="7">
        <v>26</v>
      </c>
      <c r="J39" s="39">
        <f t="shared" si="3"/>
        <v>615.49230769230769</v>
      </c>
      <c r="K39" s="44"/>
      <c r="L39" s="45">
        <f t="shared" si="12"/>
        <v>7.2969856041574426E-3</v>
      </c>
      <c r="M39" s="46">
        <f t="shared" si="4"/>
        <v>340.4851063829787</v>
      </c>
      <c r="N39" s="47"/>
    </row>
    <row r="40" spans="1:14" ht="15.95" customHeight="1" outlineLevel="1" x14ac:dyDescent="0.15">
      <c r="A40" s="74" t="s">
        <v>698</v>
      </c>
      <c r="B40" s="38" t="s">
        <v>60</v>
      </c>
      <c r="C40" s="38" t="s">
        <v>269</v>
      </c>
      <c r="D40" s="41" t="s">
        <v>451</v>
      </c>
      <c r="E40" s="89" t="s">
        <v>712</v>
      </c>
      <c r="F40" s="42">
        <v>17.8</v>
      </c>
      <c r="G40" s="43" t="s">
        <v>74</v>
      </c>
      <c r="H40" s="44">
        <v>1388.2</v>
      </c>
      <c r="I40" s="7">
        <v>11</v>
      </c>
      <c r="J40" s="39">
        <f t="shared" si="3"/>
        <v>126.2</v>
      </c>
      <c r="K40" s="44"/>
      <c r="L40" s="45">
        <f t="shared" si="12"/>
        <v>6.3299393954129046E-4</v>
      </c>
      <c r="M40" s="46">
        <f t="shared" si="4"/>
        <v>77.988764044943821</v>
      </c>
      <c r="N40" s="47"/>
    </row>
    <row r="41" spans="1:14" ht="15.95" customHeight="1" outlineLevel="1" x14ac:dyDescent="0.15">
      <c r="A41" s="74" t="s">
        <v>698</v>
      </c>
      <c r="B41" s="38" t="s">
        <v>60</v>
      </c>
      <c r="C41" s="38" t="s">
        <v>270</v>
      </c>
      <c r="D41" s="41" t="s">
        <v>452</v>
      </c>
      <c r="E41" s="89" t="s">
        <v>713</v>
      </c>
      <c r="F41" s="42">
        <v>22.1</v>
      </c>
      <c r="G41" s="43" t="s">
        <v>74</v>
      </c>
      <c r="H41" s="44">
        <v>1450</v>
      </c>
      <c r="I41" s="7">
        <v>17</v>
      </c>
      <c r="J41" s="39">
        <f t="shared" si="3"/>
        <v>85.294117647058826</v>
      </c>
      <c r="K41" s="44"/>
      <c r="L41" s="45">
        <f t="shared" si="12"/>
        <v>6.6117361499414429E-4</v>
      </c>
      <c r="M41" s="46">
        <f t="shared" si="4"/>
        <v>65.610859728506782</v>
      </c>
      <c r="N41" s="47"/>
    </row>
    <row r="42" spans="1:14" ht="15.95" customHeight="1" outlineLevel="1" x14ac:dyDescent="0.15">
      <c r="A42" s="74" t="s">
        <v>698</v>
      </c>
      <c r="B42" s="38" t="s">
        <v>60</v>
      </c>
      <c r="C42" s="38" t="s">
        <v>271</v>
      </c>
      <c r="D42" s="41" t="s">
        <v>453</v>
      </c>
      <c r="E42" s="89" t="s">
        <v>287</v>
      </c>
      <c r="F42" s="42">
        <v>28</v>
      </c>
      <c r="G42" s="43" t="s">
        <v>74</v>
      </c>
      <c r="H42" s="44">
        <v>1982</v>
      </c>
      <c r="I42" s="7">
        <v>75</v>
      </c>
      <c r="J42" s="39">
        <f t="shared" si="3"/>
        <v>26.426666666666666</v>
      </c>
      <c r="K42" s="44"/>
      <c r="L42" s="45">
        <f t="shared" si="12"/>
        <v>9.0375593442647859E-4</v>
      </c>
      <c r="M42" s="46">
        <f t="shared" si="4"/>
        <v>70.785714285714292</v>
      </c>
      <c r="N42" s="47"/>
    </row>
    <row r="43" spans="1:14" ht="15.95" customHeight="1" outlineLevel="1" x14ac:dyDescent="0.15">
      <c r="A43" s="74" t="s">
        <v>698</v>
      </c>
      <c r="B43" s="38" t="s">
        <v>60</v>
      </c>
      <c r="C43" s="38" t="s">
        <v>714</v>
      </c>
      <c r="D43" s="41" t="s">
        <v>715</v>
      </c>
      <c r="E43" s="89" t="s">
        <v>716</v>
      </c>
      <c r="F43" s="42">
        <v>30</v>
      </c>
      <c r="G43" s="43" t="s">
        <v>74</v>
      </c>
      <c r="H43" s="44">
        <v>4554.8</v>
      </c>
      <c r="I43" s="7">
        <v>2</v>
      </c>
      <c r="J43" s="39">
        <f t="shared" si="3"/>
        <v>2277.4</v>
      </c>
      <c r="K43" s="44"/>
      <c r="L43" s="45">
        <f t="shared" si="12"/>
        <v>2.0769059183278126E-3</v>
      </c>
      <c r="M43" s="46">
        <f t="shared" si="4"/>
        <v>151.82666666666668</v>
      </c>
      <c r="N43" s="47"/>
    </row>
    <row r="44" spans="1:14" ht="15.95" customHeight="1" outlineLevel="1" x14ac:dyDescent="0.15">
      <c r="A44" s="74" t="s">
        <v>698</v>
      </c>
      <c r="B44" s="38" t="s">
        <v>60</v>
      </c>
      <c r="C44" s="38" t="s">
        <v>690</v>
      </c>
      <c r="D44" s="41" t="s">
        <v>454</v>
      </c>
      <c r="E44" s="89" t="s">
        <v>717</v>
      </c>
      <c r="F44" s="42">
        <v>26</v>
      </c>
      <c r="G44" s="43" t="s">
        <v>74</v>
      </c>
      <c r="H44" s="44">
        <v>3971.25</v>
      </c>
      <c r="I44" s="7">
        <v>197</v>
      </c>
      <c r="J44" s="39">
        <f t="shared" si="3"/>
        <v>20.158629441624367</v>
      </c>
      <c r="K44" s="44"/>
      <c r="L44" s="45">
        <f t="shared" si="12"/>
        <v>1.8108177369279279E-3</v>
      </c>
      <c r="M44" s="46">
        <f t="shared" si="4"/>
        <v>152.74038461538461</v>
      </c>
      <c r="N44" s="47"/>
    </row>
    <row r="45" spans="1:14" ht="15.95" customHeight="1" outlineLevel="1" x14ac:dyDescent="0.15">
      <c r="A45" s="74" t="s">
        <v>698</v>
      </c>
      <c r="B45" s="38" t="s">
        <v>60</v>
      </c>
      <c r="C45" s="38" t="s">
        <v>272</v>
      </c>
      <c r="D45" s="41" t="s">
        <v>455</v>
      </c>
      <c r="E45" s="89" t="s">
        <v>947</v>
      </c>
      <c r="F45" s="42">
        <v>19</v>
      </c>
      <c r="G45" s="43" t="s">
        <v>74</v>
      </c>
      <c r="H45" s="44">
        <v>4186</v>
      </c>
      <c r="I45" s="7">
        <v>185</v>
      </c>
      <c r="J45" s="39">
        <f t="shared" si="3"/>
        <v>22.627027027027026</v>
      </c>
      <c r="K45" s="44"/>
      <c r="L45" s="45">
        <f t="shared" si="12"/>
        <v>1.9087398292175779E-3</v>
      </c>
      <c r="M45" s="46">
        <f t="shared" si="4"/>
        <v>220.31578947368422</v>
      </c>
      <c r="N45" s="47"/>
    </row>
    <row r="46" spans="1:14" ht="15.95" customHeight="1" outlineLevel="1" x14ac:dyDescent="0.15">
      <c r="A46" s="74" t="s">
        <v>698</v>
      </c>
      <c r="B46" s="38" t="s">
        <v>60</v>
      </c>
      <c r="C46" s="38" t="s">
        <v>691</v>
      </c>
      <c r="D46" s="41" t="s">
        <v>456</v>
      </c>
      <c r="E46" s="89" t="s">
        <v>718</v>
      </c>
      <c r="F46" s="42">
        <v>21</v>
      </c>
      <c r="G46" s="43" t="s">
        <v>74</v>
      </c>
      <c r="H46" s="44">
        <v>5642</v>
      </c>
      <c r="I46" s="7">
        <v>184</v>
      </c>
      <c r="J46" s="39">
        <f t="shared" si="3"/>
        <v>30.663043478260871</v>
      </c>
      <c r="K46" s="44"/>
      <c r="L46" s="45">
        <f t="shared" si="12"/>
        <v>2.5726493350323875E-3</v>
      </c>
      <c r="M46" s="46">
        <f t="shared" si="4"/>
        <v>268.66666666666669</v>
      </c>
      <c r="N46" s="47"/>
    </row>
    <row r="47" spans="1:14" ht="15.95" customHeight="1" outlineLevel="1" x14ac:dyDescent="0.15">
      <c r="A47" s="74" t="s">
        <v>698</v>
      </c>
      <c r="B47" s="38" t="s">
        <v>60</v>
      </c>
      <c r="C47" s="38" t="s">
        <v>648</v>
      </c>
      <c r="D47" s="41" t="s">
        <v>457</v>
      </c>
      <c r="E47" s="89" t="s">
        <v>288</v>
      </c>
      <c r="F47" s="42">
        <v>20.8</v>
      </c>
      <c r="G47" s="43" t="s">
        <v>74</v>
      </c>
      <c r="H47" s="44">
        <v>8501.4</v>
      </c>
      <c r="I47" s="7">
        <v>502</v>
      </c>
      <c r="J47" s="39">
        <f t="shared" si="3"/>
        <v>16.935059760956175</v>
      </c>
      <c r="K47" s="44"/>
      <c r="L47" s="45">
        <f t="shared" si="12"/>
        <v>3.8764837038008401E-3</v>
      </c>
      <c r="M47" s="46">
        <f t="shared" si="4"/>
        <v>408.72115384615381</v>
      </c>
      <c r="N47" s="47"/>
    </row>
    <row r="48" spans="1:14" ht="15.95" customHeight="1" outlineLevel="1" x14ac:dyDescent="0.15">
      <c r="A48" s="74" t="s">
        <v>698</v>
      </c>
      <c r="B48" s="38" t="s">
        <v>60</v>
      </c>
      <c r="C48" s="38" t="s">
        <v>649</v>
      </c>
      <c r="D48" s="41" t="s">
        <v>458</v>
      </c>
      <c r="E48" s="89" t="s">
        <v>289</v>
      </c>
      <c r="F48" s="42">
        <v>21.4</v>
      </c>
      <c r="G48" s="43" t="s">
        <v>74</v>
      </c>
      <c r="H48" s="44">
        <v>3606</v>
      </c>
      <c r="I48" s="7">
        <v>145</v>
      </c>
      <c r="J48" s="39">
        <f t="shared" si="3"/>
        <v>24.868965517241378</v>
      </c>
      <c r="K48" s="44"/>
      <c r="L48" s="45">
        <f t="shared" si="12"/>
        <v>1.6442703832199202E-3</v>
      </c>
      <c r="M48" s="46">
        <f t="shared" si="4"/>
        <v>168.50467289719629</v>
      </c>
      <c r="N48" s="47"/>
    </row>
    <row r="49" spans="1:14" ht="15.95" customHeight="1" outlineLevel="1" x14ac:dyDescent="0.15">
      <c r="A49" s="74" t="s">
        <v>698</v>
      </c>
      <c r="B49" s="38" t="s">
        <v>60</v>
      </c>
      <c r="C49" s="38" t="s">
        <v>650</v>
      </c>
      <c r="D49" s="41" t="s">
        <v>459</v>
      </c>
      <c r="E49" s="89" t="s">
        <v>948</v>
      </c>
      <c r="F49" s="42">
        <v>22.1</v>
      </c>
      <c r="G49" s="43" t="s">
        <v>74</v>
      </c>
      <c r="H49" s="44">
        <v>4641</v>
      </c>
      <c r="I49" s="7">
        <v>138</v>
      </c>
      <c r="J49" s="39">
        <f t="shared" si="3"/>
        <v>33.630434782608695</v>
      </c>
      <c r="K49" s="44"/>
      <c r="L49" s="45">
        <f t="shared" si="12"/>
        <v>2.1162115497847058E-3</v>
      </c>
      <c r="M49" s="46">
        <f t="shared" si="4"/>
        <v>210</v>
      </c>
      <c r="N49" s="47"/>
    </row>
    <row r="50" spans="1:14" ht="15.95" customHeight="1" outlineLevel="1" x14ac:dyDescent="0.15">
      <c r="A50" s="74" t="s">
        <v>698</v>
      </c>
      <c r="B50" s="38" t="s">
        <v>60</v>
      </c>
      <c r="C50" s="38" t="s">
        <v>651</v>
      </c>
      <c r="D50" s="41" t="s">
        <v>460</v>
      </c>
      <c r="E50" s="89" t="s">
        <v>949</v>
      </c>
      <c r="F50" s="42">
        <v>21</v>
      </c>
      <c r="G50" s="43" t="s">
        <v>74</v>
      </c>
      <c r="H50" s="44">
        <v>8700</v>
      </c>
      <c r="I50" s="7">
        <v>217</v>
      </c>
      <c r="J50" s="39">
        <f t="shared" si="3"/>
        <v>40.092165898617509</v>
      </c>
      <c r="K50" s="44"/>
      <c r="L50" s="45">
        <f t="shared" si="12"/>
        <v>3.9670416899648658E-3</v>
      </c>
      <c r="M50" s="46">
        <f t="shared" si="4"/>
        <v>414.28571428571428</v>
      </c>
      <c r="N50" s="47"/>
    </row>
    <row r="51" spans="1:14" ht="15.95" customHeight="1" outlineLevel="1" x14ac:dyDescent="0.15">
      <c r="A51" s="74" t="s">
        <v>698</v>
      </c>
      <c r="B51" s="38" t="s">
        <v>60</v>
      </c>
      <c r="C51" s="38" t="s">
        <v>652</v>
      </c>
      <c r="D51" s="41" t="s">
        <v>461</v>
      </c>
      <c r="E51" s="89" t="s">
        <v>290</v>
      </c>
      <c r="F51" s="42">
        <v>20.8</v>
      </c>
      <c r="G51" s="43" t="s">
        <v>74</v>
      </c>
      <c r="H51" s="44">
        <v>6002</v>
      </c>
      <c r="I51" s="7">
        <v>315</v>
      </c>
      <c r="J51" s="39">
        <f t="shared" si="3"/>
        <v>19.053968253968254</v>
      </c>
      <c r="K51" s="44"/>
      <c r="L51" s="45">
        <f t="shared" si="12"/>
        <v>2.7368027842723133E-3</v>
      </c>
      <c r="M51" s="46">
        <f t="shared" si="4"/>
        <v>288.55769230769232</v>
      </c>
      <c r="N51" s="47"/>
    </row>
    <row r="52" spans="1:14" ht="15.95" customHeight="1" outlineLevel="1" x14ac:dyDescent="0.15">
      <c r="A52" s="74" t="s">
        <v>698</v>
      </c>
      <c r="B52" s="38" t="s">
        <v>60</v>
      </c>
      <c r="C52" s="38" t="s">
        <v>653</v>
      </c>
      <c r="D52" s="41" t="s">
        <v>462</v>
      </c>
      <c r="E52" s="89" t="s">
        <v>291</v>
      </c>
      <c r="F52" s="42">
        <v>22.7</v>
      </c>
      <c r="G52" s="43" t="s">
        <v>74</v>
      </c>
      <c r="H52" s="44">
        <v>5326</v>
      </c>
      <c r="I52" s="7">
        <v>364</v>
      </c>
      <c r="J52" s="39">
        <f t="shared" si="3"/>
        <v>14.631868131868131</v>
      </c>
      <c r="K52" s="44"/>
      <c r="L52" s="45">
        <f t="shared" si="12"/>
        <v>2.4285590851440084E-3</v>
      </c>
      <c r="M52" s="46">
        <f t="shared" si="4"/>
        <v>234.62555066079295</v>
      </c>
      <c r="N52" s="47"/>
    </row>
    <row r="53" spans="1:14" ht="15.95" customHeight="1" outlineLevel="1" x14ac:dyDescent="0.15">
      <c r="A53" s="74" t="s">
        <v>698</v>
      </c>
      <c r="B53" s="38" t="s">
        <v>60</v>
      </c>
      <c r="C53" s="38" t="s">
        <v>654</v>
      </c>
      <c r="D53" s="41" t="s">
        <v>463</v>
      </c>
      <c r="E53" s="89" t="s">
        <v>292</v>
      </c>
      <c r="F53" s="42">
        <v>26</v>
      </c>
      <c r="G53" s="43" t="s">
        <v>74</v>
      </c>
      <c r="H53" s="44">
        <v>8002</v>
      </c>
      <c r="I53" s="7">
        <v>391</v>
      </c>
      <c r="J53" s="39">
        <f t="shared" si="3"/>
        <v>20.465473145780052</v>
      </c>
      <c r="K53" s="44"/>
      <c r="L53" s="45">
        <f t="shared" si="12"/>
        <v>3.6487663911607881E-3</v>
      </c>
      <c r="M53" s="46">
        <f t="shared" si="4"/>
        <v>307.76923076923077</v>
      </c>
      <c r="N53" s="47"/>
    </row>
    <row r="54" spans="1:14" ht="15.95" customHeight="1" outlineLevel="1" x14ac:dyDescent="0.15">
      <c r="A54" s="74" t="s">
        <v>698</v>
      </c>
      <c r="B54" s="38" t="s">
        <v>60</v>
      </c>
      <c r="C54" s="38" t="s">
        <v>655</v>
      </c>
      <c r="D54" s="41" t="s">
        <v>464</v>
      </c>
      <c r="E54" s="89" t="s">
        <v>293</v>
      </c>
      <c r="F54" s="42">
        <v>38</v>
      </c>
      <c r="G54" s="43" t="s">
        <v>74</v>
      </c>
      <c r="H54" s="44">
        <v>500</v>
      </c>
      <c r="I54" s="7">
        <v>13</v>
      </c>
      <c r="J54" s="39">
        <f t="shared" si="3"/>
        <v>38.46153846153846</v>
      </c>
      <c r="K54" s="44"/>
      <c r="L54" s="45">
        <f t="shared" si="12"/>
        <v>2.2799090172211873E-4</v>
      </c>
      <c r="M54" s="46">
        <f t="shared" si="4"/>
        <v>13.157894736842104</v>
      </c>
      <c r="N54" s="47"/>
    </row>
    <row r="55" spans="1:14" ht="15.95" customHeight="1" outlineLevel="1" x14ac:dyDescent="0.15">
      <c r="A55" s="74" t="s">
        <v>698</v>
      </c>
      <c r="B55" s="38" t="s">
        <v>60</v>
      </c>
      <c r="C55" s="38" t="s">
        <v>656</v>
      </c>
      <c r="D55" s="41" t="s">
        <v>465</v>
      </c>
      <c r="E55" s="89" t="s">
        <v>294</v>
      </c>
      <c r="F55" s="42">
        <v>22.7</v>
      </c>
      <c r="G55" s="43" t="s">
        <v>74</v>
      </c>
      <c r="H55" s="44">
        <v>1729</v>
      </c>
      <c r="I55" s="7">
        <v>21</v>
      </c>
      <c r="J55" s="39">
        <f t="shared" si="3"/>
        <v>82.333333333333329</v>
      </c>
      <c r="K55" s="44"/>
      <c r="L55" s="45">
        <f t="shared" si="12"/>
        <v>7.8839253815508653E-4</v>
      </c>
      <c r="M55" s="46">
        <f t="shared" si="4"/>
        <v>76.167400881057276</v>
      </c>
      <c r="N55" s="47"/>
    </row>
    <row r="56" spans="1:14" ht="15.95" customHeight="1" outlineLevel="1" x14ac:dyDescent="0.15">
      <c r="A56" s="74" t="s">
        <v>698</v>
      </c>
      <c r="B56" s="38" t="s">
        <v>60</v>
      </c>
      <c r="C56" s="38" t="s">
        <v>657</v>
      </c>
      <c r="D56" s="41" t="s">
        <v>466</v>
      </c>
      <c r="E56" s="89" t="s">
        <v>295</v>
      </c>
      <c r="F56" s="42">
        <v>21</v>
      </c>
      <c r="G56" s="43" t="s">
        <v>74</v>
      </c>
      <c r="H56" s="44">
        <v>2240.5</v>
      </c>
      <c r="I56" s="7">
        <v>4</v>
      </c>
      <c r="J56" s="39">
        <f t="shared" si="3"/>
        <v>560.125</v>
      </c>
      <c r="K56" s="44"/>
      <c r="L56" s="45">
        <f t="shared" si="12"/>
        <v>1.0216272306168141E-3</v>
      </c>
      <c r="M56" s="46">
        <f t="shared" si="4"/>
        <v>106.69047619047619</v>
      </c>
      <c r="N56" s="47"/>
    </row>
    <row r="57" spans="1:14" ht="15.95" customHeight="1" outlineLevel="1" x14ac:dyDescent="0.15">
      <c r="A57" s="74" t="s">
        <v>698</v>
      </c>
      <c r="B57" s="38" t="s">
        <v>60</v>
      </c>
      <c r="C57" s="38" t="s">
        <v>719</v>
      </c>
      <c r="D57" s="41" t="s">
        <v>467</v>
      </c>
      <c r="E57" s="89" t="s">
        <v>950</v>
      </c>
      <c r="F57" s="42">
        <v>32</v>
      </c>
      <c r="G57" s="43" t="s">
        <v>74</v>
      </c>
      <c r="H57" s="44" t="s">
        <v>1078</v>
      </c>
      <c r="I57" s="7" t="s">
        <v>1078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415</v>
      </c>
      <c r="E58" s="78"/>
      <c r="F58" s="6">
        <f>SUM(F4:F57)</f>
        <v>5285.84</v>
      </c>
      <c r="G58" s="8"/>
      <c r="H58" s="9">
        <f>SUM(H4:H57)</f>
        <v>343211.05000000005</v>
      </c>
      <c r="I58" s="10">
        <f>SUM(I4:I57)</f>
        <v>6239</v>
      </c>
      <c r="J58" s="11">
        <f t="shared" si="3"/>
        <v>55.010586632473164</v>
      </c>
      <c r="K58" s="8"/>
      <c r="L58" s="12">
        <f>IFERROR(H58/$H$340,"")</f>
        <v>0.15649799354099037</v>
      </c>
      <c r="M58" s="13">
        <f t="shared" si="4"/>
        <v>64.93027598262529</v>
      </c>
      <c r="N58" s="47"/>
    </row>
    <row r="59" spans="1:14" ht="15.95" customHeight="1" outlineLevel="1" x14ac:dyDescent="0.15">
      <c r="A59" s="72" t="s">
        <v>261</v>
      </c>
      <c r="B59" s="38" t="s">
        <v>1066</v>
      </c>
      <c r="C59" s="38" t="s">
        <v>1067</v>
      </c>
      <c r="D59" s="41" t="s">
        <v>1068</v>
      </c>
      <c r="E59" s="40" t="s">
        <v>1069</v>
      </c>
      <c r="F59" s="42">
        <v>70</v>
      </c>
      <c r="G59" s="43" t="s">
        <v>1070</v>
      </c>
      <c r="H59" s="44" t="s">
        <v>1078</v>
      </c>
      <c r="I59" s="7" t="s">
        <v>1078</v>
      </c>
      <c r="J59" s="39" t="str">
        <f t="shared" ref="J59" si="13">IFERROR(H59/I59,"")</f>
        <v/>
      </c>
      <c r="K59" s="44"/>
      <c r="L59" s="45" t="str">
        <f t="shared" ref="L59" si="14">IFERROR(H59/$H$340,"")</f>
        <v/>
      </c>
      <c r="M59" s="46" t="str">
        <f t="shared" ref="M59" si="15">IFERROR(H59/F59,"")</f>
        <v/>
      </c>
      <c r="N59" s="47"/>
    </row>
    <row r="60" spans="1:14" ht="15.95" customHeight="1" x14ac:dyDescent="0.15">
      <c r="A60" s="76"/>
      <c r="B60" s="77"/>
      <c r="C60" s="77"/>
      <c r="D60" s="79" t="s">
        <v>1071</v>
      </c>
      <c r="E60" s="78"/>
      <c r="F60" s="6">
        <f>F59</f>
        <v>70</v>
      </c>
      <c r="G60" s="8"/>
      <c r="H60" s="9" t="str">
        <f>H59</f>
        <v/>
      </c>
      <c r="I60" s="10" t="str">
        <f>I59</f>
        <v/>
      </c>
      <c r="J60" s="11" t="str">
        <f>J59</f>
        <v/>
      </c>
      <c r="K60" s="8"/>
      <c r="L60" s="12" t="str">
        <f>L59</f>
        <v/>
      </c>
      <c r="M60" s="13" t="str">
        <f>M59</f>
        <v/>
      </c>
      <c r="N60" s="47"/>
    </row>
    <row r="61" spans="1:14" ht="15.95" customHeight="1" outlineLevel="1" x14ac:dyDescent="0.15">
      <c r="A61" s="72" t="s">
        <v>261</v>
      </c>
      <c r="B61" s="38" t="s">
        <v>634</v>
      </c>
      <c r="C61" s="38" t="s">
        <v>61</v>
      </c>
      <c r="D61" s="41" t="s">
        <v>468</v>
      </c>
      <c r="E61" s="40" t="s">
        <v>62</v>
      </c>
      <c r="F61" s="42">
        <v>74.3</v>
      </c>
      <c r="G61" s="43" t="s">
        <v>75</v>
      </c>
      <c r="H61" s="44">
        <v>0</v>
      </c>
      <c r="I61" s="7">
        <v>0</v>
      </c>
      <c r="J61" s="39" t="str">
        <f t="shared" si="3"/>
        <v/>
      </c>
      <c r="K61" s="44"/>
      <c r="L61" s="45">
        <f t="shared" si="12"/>
        <v>0</v>
      </c>
      <c r="M61" s="46">
        <f t="shared" si="4"/>
        <v>0</v>
      </c>
      <c r="N61" s="47"/>
    </row>
    <row r="62" spans="1:14" ht="15.95" customHeight="1" outlineLevel="1" x14ac:dyDescent="0.15">
      <c r="A62" s="72" t="s">
        <v>261</v>
      </c>
      <c r="B62" s="38" t="s">
        <v>634</v>
      </c>
      <c r="C62" s="38" t="s">
        <v>149</v>
      </c>
      <c r="D62" s="41" t="s">
        <v>469</v>
      </c>
      <c r="E62" s="40" t="s">
        <v>155</v>
      </c>
      <c r="F62" s="42">
        <v>107</v>
      </c>
      <c r="G62" s="43" t="s">
        <v>74</v>
      </c>
      <c r="H62" s="44">
        <v>16291</v>
      </c>
      <c r="I62" s="7">
        <v>191</v>
      </c>
      <c r="J62" s="39">
        <f t="shared" si="3"/>
        <v>85.293193717277489</v>
      </c>
      <c r="K62" s="44"/>
      <c r="L62" s="45">
        <f t="shared" si="12"/>
        <v>7.4283995599100719E-3</v>
      </c>
      <c r="M62" s="46">
        <f t="shared" si="4"/>
        <v>152.25233644859813</v>
      </c>
      <c r="N62" s="47"/>
    </row>
    <row r="63" spans="1:14" ht="15.95" customHeight="1" outlineLevel="1" x14ac:dyDescent="0.15">
      <c r="A63" s="72" t="s">
        <v>261</v>
      </c>
      <c r="B63" s="38" t="s">
        <v>634</v>
      </c>
      <c r="C63" s="38" t="s">
        <v>150</v>
      </c>
      <c r="D63" s="41" t="s">
        <v>470</v>
      </c>
      <c r="E63" s="40" t="s">
        <v>156</v>
      </c>
      <c r="F63" s="42">
        <v>145</v>
      </c>
      <c r="G63" s="43" t="s">
        <v>70</v>
      </c>
      <c r="H63" s="44">
        <v>17613.8</v>
      </c>
      <c r="I63" s="7">
        <v>66</v>
      </c>
      <c r="J63" s="39">
        <f t="shared" si="3"/>
        <v>266.87575757575758</v>
      </c>
      <c r="K63" s="44"/>
      <c r="L63" s="45">
        <f t="shared" si="12"/>
        <v>8.031572289506109E-3</v>
      </c>
      <c r="M63" s="46">
        <f t="shared" si="4"/>
        <v>121.47448275862068</v>
      </c>
      <c r="N63" s="47"/>
    </row>
    <row r="64" spans="1:14" ht="15.95" customHeight="1" outlineLevel="1" x14ac:dyDescent="0.15">
      <c r="A64" s="72" t="s">
        <v>261</v>
      </c>
      <c r="B64" s="38" t="s">
        <v>634</v>
      </c>
      <c r="C64" s="38" t="s">
        <v>151</v>
      </c>
      <c r="D64" s="41" t="s">
        <v>471</v>
      </c>
      <c r="E64" s="40" t="s">
        <v>157</v>
      </c>
      <c r="F64" s="42">
        <v>1579.4</v>
      </c>
      <c r="G64" s="43" t="s">
        <v>10</v>
      </c>
      <c r="H64" s="44">
        <v>45000</v>
      </c>
      <c r="I64" s="7">
        <v>163</v>
      </c>
      <c r="J64" s="39">
        <f t="shared" si="3"/>
        <v>276.07361963190186</v>
      </c>
      <c r="K64" s="44"/>
      <c r="L64" s="45">
        <f t="shared" si="12"/>
        <v>2.0519181154990684E-2</v>
      </c>
      <c r="M64" s="46">
        <f t="shared" si="4"/>
        <v>28.491832341395465</v>
      </c>
      <c r="N64" s="47"/>
    </row>
    <row r="65" spans="1:14" ht="15.95" customHeight="1" outlineLevel="1" x14ac:dyDescent="0.15">
      <c r="A65" s="72" t="s">
        <v>260</v>
      </c>
      <c r="B65" s="38" t="s">
        <v>634</v>
      </c>
      <c r="C65" s="38" t="s">
        <v>1043</v>
      </c>
      <c r="D65" s="41" t="s">
        <v>1044</v>
      </c>
      <c r="E65" s="40" t="s">
        <v>1045</v>
      </c>
      <c r="F65" s="42">
        <v>72.900000000000006</v>
      </c>
      <c r="G65" s="43" t="s">
        <v>10</v>
      </c>
      <c r="H65" s="44" t="s">
        <v>1078</v>
      </c>
      <c r="I65" s="7" t="s">
        <v>1078</v>
      </c>
      <c r="J65" s="39" t="str">
        <f t="shared" ref="J65" si="16">IFERROR(H65/I65,"")</f>
        <v/>
      </c>
      <c r="K65" s="44"/>
      <c r="L65" s="45" t="str">
        <f t="shared" si="12"/>
        <v/>
      </c>
      <c r="M65" s="46" t="str">
        <f t="shared" ref="M65" si="17">IFERROR(H65/F65,"")</f>
        <v/>
      </c>
      <c r="N65" s="47"/>
    </row>
    <row r="66" spans="1:14" ht="15.95" customHeight="1" outlineLevel="1" x14ac:dyDescent="0.15">
      <c r="A66" s="72" t="s">
        <v>261</v>
      </c>
      <c r="B66" s="38" t="s">
        <v>634</v>
      </c>
      <c r="C66" s="38" t="s">
        <v>152</v>
      </c>
      <c r="D66" s="41" t="s">
        <v>472</v>
      </c>
      <c r="E66" s="40" t="s">
        <v>158</v>
      </c>
      <c r="F66" s="42">
        <v>297</v>
      </c>
      <c r="G66" s="43" t="s">
        <v>74</v>
      </c>
      <c r="H66" s="44">
        <v>6271</v>
      </c>
      <c r="I66" s="7">
        <v>112</v>
      </c>
      <c r="J66" s="39">
        <f t="shared" si="3"/>
        <v>55.991071428571431</v>
      </c>
      <c r="K66" s="44"/>
      <c r="L66" s="45">
        <f t="shared" si="12"/>
        <v>2.8594618893988131E-3</v>
      </c>
      <c r="M66" s="46">
        <f t="shared" si="4"/>
        <v>21.114478114478114</v>
      </c>
      <c r="N66" s="47"/>
    </row>
    <row r="67" spans="1:14" ht="15.95" customHeight="1" outlineLevel="1" x14ac:dyDescent="0.15">
      <c r="A67" s="72" t="s">
        <v>261</v>
      </c>
      <c r="B67" s="38" t="s">
        <v>634</v>
      </c>
      <c r="C67" s="38" t="s">
        <v>632</v>
      </c>
      <c r="D67" s="41" t="s">
        <v>637</v>
      </c>
      <c r="E67" s="40" t="s">
        <v>635</v>
      </c>
      <c r="F67" s="42">
        <v>87.56</v>
      </c>
      <c r="G67" s="43" t="s">
        <v>10</v>
      </c>
      <c r="H67" s="44">
        <v>1662</v>
      </c>
      <c r="I67" s="7">
        <v>1</v>
      </c>
      <c r="J67" s="39">
        <f t="shared" si="3"/>
        <v>1662</v>
      </c>
      <c r="K67" s="44"/>
      <c r="L67" s="45">
        <f t="shared" si="12"/>
        <v>7.5784175732432259E-4</v>
      </c>
      <c r="M67" s="46">
        <f t="shared" si="4"/>
        <v>18.981269986295111</v>
      </c>
      <c r="N67" s="47"/>
    </row>
    <row r="68" spans="1:14" ht="15.95" customHeight="1" outlineLevel="1" x14ac:dyDescent="0.15">
      <c r="A68" s="72" t="s">
        <v>261</v>
      </c>
      <c r="B68" s="38" t="s">
        <v>634</v>
      </c>
      <c r="C68" s="38" t="s">
        <v>153</v>
      </c>
      <c r="D68" s="41" t="s">
        <v>473</v>
      </c>
      <c r="E68" s="40" t="s">
        <v>159</v>
      </c>
      <c r="F68" s="42">
        <v>86.5</v>
      </c>
      <c r="G68" s="43" t="s">
        <v>10</v>
      </c>
      <c r="H68" s="44">
        <v>545</v>
      </c>
      <c r="I68" s="7">
        <v>1</v>
      </c>
      <c r="J68" s="39">
        <f t="shared" si="3"/>
        <v>545</v>
      </c>
      <c r="K68" s="44"/>
      <c r="L68" s="45">
        <f t="shared" si="12"/>
        <v>2.4851008287710938E-4</v>
      </c>
      <c r="M68" s="46">
        <f t="shared" si="4"/>
        <v>6.300578034682081</v>
      </c>
      <c r="N68" s="47"/>
    </row>
    <row r="69" spans="1:14" ht="15.95" customHeight="1" outlineLevel="1" x14ac:dyDescent="0.15">
      <c r="A69" s="72" t="s">
        <v>261</v>
      </c>
      <c r="B69" s="38" t="s">
        <v>634</v>
      </c>
      <c r="C69" s="38" t="s">
        <v>633</v>
      </c>
      <c r="D69" s="41" t="s">
        <v>638</v>
      </c>
      <c r="E69" s="31" t="s">
        <v>636</v>
      </c>
      <c r="F69" s="42">
        <v>88.23</v>
      </c>
      <c r="G69" s="43" t="s">
        <v>10</v>
      </c>
      <c r="H69" s="44">
        <v>590</v>
      </c>
      <c r="I69" s="7">
        <v>1</v>
      </c>
      <c r="J69" s="39">
        <f t="shared" si="3"/>
        <v>590</v>
      </c>
      <c r="K69" s="44"/>
      <c r="L69" s="45">
        <f t="shared" si="12"/>
        <v>2.6902926403210011E-4</v>
      </c>
      <c r="M69" s="46">
        <f t="shared" si="4"/>
        <v>6.6870678907401109</v>
      </c>
      <c r="N69" s="47"/>
    </row>
    <row r="70" spans="1:14" ht="15.95" customHeight="1" outlineLevel="1" x14ac:dyDescent="0.15">
      <c r="A70" s="72" t="s">
        <v>261</v>
      </c>
      <c r="B70" s="38" t="s">
        <v>634</v>
      </c>
      <c r="C70" s="38" t="s">
        <v>154</v>
      </c>
      <c r="D70" s="41" t="s">
        <v>474</v>
      </c>
      <c r="E70" s="31" t="s">
        <v>93</v>
      </c>
      <c r="F70" s="42">
        <v>53.6</v>
      </c>
      <c r="G70" s="43" t="s">
        <v>71</v>
      </c>
      <c r="H70" s="44">
        <v>3020</v>
      </c>
      <c r="I70" s="7">
        <v>3</v>
      </c>
      <c r="J70" s="39">
        <f t="shared" si="3"/>
        <v>1006.6666666666666</v>
      </c>
      <c r="K70" s="44"/>
      <c r="L70" s="45">
        <f t="shared" ref="L70:L101" si="18">IFERROR(H70/$H$340,"")</f>
        <v>1.377065046401597E-3</v>
      </c>
      <c r="M70" s="46">
        <f t="shared" si="4"/>
        <v>56.343283582089548</v>
      </c>
      <c r="N70" s="47"/>
    </row>
    <row r="71" spans="1:14" ht="15.95" customHeight="1" outlineLevel="1" x14ac:dyDescent="0.15">
      <c r="A71" s="74" t="s">
        <v>698</v>
      </c>
      <c r="B71" s="38" t="s">
        <v>634</v>
      </c>
      <c r="C71" s="38" t="s">
        <v>720</v>
      </c>
      <c r="D71" s="41" t="s">
        <v>721</v>
      </c>
      <c r="E71" s="89" t="s">
        <v>951</v>
      </c>
      <c r="F71" s="42">
        <v>123.7</v>
      </c>
      <c r="G71" s="43" t="s">
        <v>702</v>
      </c>
      <c r="H71" s="44" t="s">
        <v>1078</v>
      </c>
      <c r="I71" s="7" t="s">
        <v>1078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698</v>
      </c>
      <c r="B72" s="38" t="s">
        <v>634</v>
      </c>
      <c r="C72" s="38" t="s">
        <v>991</v>
      </c>
      <c r="D72" s="41" t="s">
        <v>992</v>
      </c>
      <c r="E72" s="89" t="s">
        <v>993</v>
      </c>
      <c r="F72" s="42">
        <v>108.4</v>
      </c>
      <c r="G72" s="43" t="s">
        <v>74</v>
      </c>
      <c r="H72" s="44">
        <v>1962.17</v>
      </c>
      <c r="I72" s="7">
        <v>18</v>
      </c>
      <c r="J72" s="39">
        <f t="shared" ref="J72" si="20">IFERROR(H72/I72,"")</f>
        <v>109.00944444444445</v>
      </c>
      <c r="K72" s="44"/>
      <c r="L72" s="45">
        <f t="shared" si="18"/>
        <v>8.947138152641794E-4</v>
      </c>
      <c r="M72" s="46">
        <f>IFERROR(H72/F72,"")</f>
        <v>18.101199261992619</v>
      </c>
      <c r="N72" s="47"/>
    </row>
    <row r="73" spans="1:14" ht="15.95" customHeight="1" outlineLevel="1" x14ac:dyDescent="0.15">
      <c r="A73" s="74" t="s">
        <v>698</v>
      </c>
      <c r="B73" s="38" t="s">
        <v>634</v>
      </c>
      <c r="C73" s="38" t="s">
        <v>661</v>
      </c>
      <c r="D73" s="41" t="s">
        <v>975</v>
      </c>
      <c r="E73" s="89" t="s">
        <v>976</v>
      </c>
      <c r="F73" s="42">
        <v>171.7</v>
      </c>
      <c r="G73" s="43" t="s">
        <v>702</v>
      </c>
      <c r="H73" s="44" t="s">
        <v>1078</v>
      </c>
      <c r="I73" s="7" t="s">
        <v>1078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698</v>
      </c>
      <c r="B74" s="38" t="s">
        <v>634</v>
      </c>
      <c r="C74" s="38" t="s">
        <v>692</v>
      </c>
      <c r="D74" s="41" t="s">
        <v>693</v>
      </c>
      <c r="E74" s="89" t="s">
        <v>694</v>
      </c>
      <c r="F74" s="42">
        <v>146.30000000000001</v>
      </c>
      <c r="G74" s="43" t="s">
        <v>10</v>
      </c>
      <c r="H74" s="44">
        <v>4350</v>
      </c>
      <c r="I74" s="7">
        <v>3</v>
      </c>
      <c r="J74" s="39">
        <f t="shared" si="3"/>
        <v>1450</v>
      </c>
      <c r="K74" s="44"/>
      <c r="L74" s="45">
        <f t="shared" si="18"/>
        <v>1.9835208449824329E-3</v>
      </c>
      <c r="M74" s="46">
        <f t="shared" si="4"/>
        <v>29.733424470266574</v>
      </c>
      <c r="N74" s="47"/>
    </row>
    <row r="75" spans="1:14" ht="15.95" customHeight="1" outlineLevel="1" x14ac:dyDescent="0.15">
      <c r="A75" s="74" t="s">
        <v>698</v>
      </c>
      <c r="B75" s="38" t="s">
        <v>634</v>
      </c>
      <c r="C75" s="38" t="s">
        <v>722</v>
      </c>
      <c r="D75" s="41" t="s">
        <v>723</v>
      </c>
      <c r="E75" s="89" t="s">
        <v>724</v>
      </c>
      <c r="F75" s="42">
        <v>767.5</v>
      </c>
      <c r="G75" s="43" t="s">
        <v>70</v>
      </c>
      <c r="H75" s="44">
        <v>9610</v>
      </c>
      <c r="I75" s="7">
        <v>30</v>
      </c>
      <c r="J75" s="39">
        <f t="shared" si="3"/>
        <v>320.33333333333331</v>
      </c>
      <c r="K75" s="44"/>
      <c r="L75" s="45">
        <f t="shared" si="18"/>
        <v>4.3819851310991217E-3</v>
      </c>
      <c r="M75" s="46">
        <f t="shared" si="4"/>
        <v>12.521172638436482</v>
      </c>
      <c r="N75" s="47"/>
    </row>
    <row r="76" spans="1:14" ht="15.95" customHeight="1" outlineLevel="1" x14ac:dyDescent="0.15">
      <c r="A76" s="74" t="s">
        <v>698</v>
      </c>
      <c r="B76" s="38" t="s">
        <v>634</v>
      </c>
      <c r="C76" s="38" t="s">
        <v>725</v>
      </c>
      <c r="D76" s="41" t="s">
        <v>726</v>
      </c>
      <c r="E76" s="89" t="s">
        <v>952</v>
      </c>
      <c r="F76" s="42">
        <v>170.8</v>
      </c>
      <c r="G76" s="43" t="s">
        <v>702</v>
      </c>
      <c r="H76" s="44" t="s">
        <v>1078</v>
      </c>
      <c r="I76" s="7" t="s">
        <v>1078</v>
      </c>
      <c r="J76" s="39" t="str">
        <f t="shared" si="3"/>
        <v/>
      </c>
      <c r="K76" s="44"/>
      <c r="L76" s="45" t="str">
        <f t="shared" si="18"/>
        <v/>
      </c>
      <c r="M76" s="46" t="str">
        <f t="shared" si="4"/>
        <v/>
      </c>
      <c r="N76" s="47"/>
    </row>
    <row r="77" spans="1:14" ht="15.95" customHeight="1" outlineLevel="1" x14ac:dyDescent="0.15">
      <c r="A77" s="74" t="s">
        <v>698</v>
      </c>
      <c r="B77" s="38" t="s">
        <v>634</v>
      </c>
      <c r="C77" s="38" t="s">
        <v>727</v>
      </c>
      <c r="D77" s="41" t="s">
        <v>728</v>
      </c>
      <c r="E77" s="89" t="s">
        <v>729</v>
      </c>
      <c r="F77" s="42">
        <v>51</v>
      </c>
      <c r="G77" s="43" t="s">
        <v>71</v>
      </c>
      <c r="H77" s="44">
        <v>6096</v>
      </c>
      <c r="I77" s="7">
        <v>6</v>
      </c>
      <c r="J77" s="39">
        <f t="shared" ref="J77:J136" si="21">IFERROR(H77/I77,"")</f>
        <v>1016</v>
      </c>
      <c r="K77" s="44"/>
      <c r="L77" s="45">
        <f t="shared" si="18"/>
        <v>2.7796650737960714E-3</v>
      </c>
      <c r="M77" s="46">
        <f t="shared" ref="M77:M136" si="22">IFERROR(H77/F77,"")</f>
        <v>119.52941176470588</v>
      </c>
      <c r="N77" s="47"/>
    </row>
    <row r="78" spans="1:14" ht="15.95" customHeight="1" outlineLevel="1" x14ac:dyDescent="0.15">
      <c r="A78" s="74" t="s">
        <v>698</v>
      </c>
      <c r="B78" s="38" t="s">
        <v>634</v>
      </c>
      <c r="C78" s="38" t="s">
        <v>730</v>
      </c>
      <c r="D78" s="41" t="s">
        <v>731</v>
      </c>
      <c r="E78" s="89" t="s">
        <v>732</v>
      </c>
      <c r="F78" s="42">
        <v>52.8</v>
      </c>
      <c r="G78" s="43" t="s">
        <v>70</v>
      </c>
      <c r="H78" s="44">
        <v>4820</v>
      </c>
      <c r="I78" s="7">
        <v>5</v>
      </c>
      <c r="J78" s="39">
        <f t="shared" si="21"/>
        <v>964</v>
      </c>
      <c r="K78" s="44"/>
      <c r="L78" s="45">
        <f t="shared" si="18"/>
        <v>2.1978322926012243E-3</v>
      </c>
      <c r="M78" s="46">
        <f t="shared" si="22"/>
        <v>91.287878787878796</v>
      </c>
      <c r="N78" s="47"/>
    </row>
    <row r="79" spans="1:14" ht="15.95" customHeight="1" outlineLevel="1" x14ac:dyDescent="0.15">
      <c r="A79" s="74" t="s">
        <v>698</v>
      </c>
      <c r="B79" s="38" t="s">
        <v>634</v>
      </c>
      <c r="C79" s="38" t="s">
        <v>733</v>
      </c>
      <c r="D79" s="41" t="s">
        <v>734</v>
      </c>
      <c r="E79" s="89" t="s">
        <v>735</v>
      </c>
      <c r="F79" s="42">
        <v>49.3</v>
      </c>
      <c r="G79" s="43" t="s">
        <v>75</v>
      </c>
      <c r="H79" s="44">
        <v>1200</v>
      </c>
      <c r="I79" s="7">
        <v>1</v>
      </c>
      <c r="J79" s="39">
        <f t="shared" si="21"/>
        <v>1200</v>
      </c>
      <c r="K79" s="44"/>
      <c r="L79" s="45">
        <f t="shared" si="18"/>
        <v>5.4717816413308489E-4</v>
      </c>
      <c r="M79" s="46">
        <f t="shared" si="22"/>
        <v>24.340770791075052</v>
      </c>
      <c r="N79" s="47"/>
    </row>
    <row r="80" spans="1:14" ht="15.95" customHeight="1" outlineLevel="1" x14ac:dyDescent="0.15">
      <c r="A80" s="74" t="s">
        <v>698</v>
      </c>
      <c r="B80" s="38" t="s">
        <v>634</v>
      </c>
      <c r="C80" s="38" t="s">
        <v>736</v>
      </c>
      <c r="D80" s="41" t="s">
        <v>737</v>
      </c>
      <c r="E80" s="89" t="s">
        <v>738</v>
      </c>
      <c r="F80" s="42">
        <v>116.6</v>
      </c>
      <c r="G80" s="43" t="s">
        <v>10</v>
      </c>
      <c r="H80" s="44" t="s">
        <v>1078</v>
      </c>
      <c r="I80" s="7" t="s">
        <v>1078</v>
      </c>
      <c r="J80" s="39" t="str">
        <f t="shared" si="21"/>
        <v/>
      </c>
      <c r="K80" s="44"/>
      <c r="L80" s="45" t="str">
        <f t="shared" si="18"/>
        <v/>
      </c>
      <c r="M80" s="46" t="str">
        <f t="shared" si="22"/>
        <v/>
      </c>
      <c r="N80" s="47"/>
    </row>
    <row r="81" spans="1:14" ht="15.95" customHeight="1" outlineLevel="1" x14ac:dyDescent="0.15">
      <c r="A81" s="74" t="s">
        <v>698</v>
      </c>
      <c r="B81" s="38" t="s">
        <v>634</v>
      </c>
      <c r="C81" s="38" t="s">
        <v>739</v>
      </c>
      <c r="D81" s="41" t="s">
        <v>740</v>
      </c>
      <c r="E81" s="89" t="s">
        <v>741</v>
      </c>
      <c r="F81" s="42">
        <v>120.1</v>
      </c>
      <c r="G81" s="43" t="s">
        <v>10</v>
      </c>
      <c r="H81" s="44">
        <v>1795.5</v>
      </c>
      <c r="I81" s="7">
        <v>1</v>
      </c>
      <c r="J81" s="39">
        <f t="shared" si="21"/>
        <v>1795.5</v>
      </c>
      <c r="K81" s="44"/>
      <c r="L81" s="45">
        <f t="shared" si="18"/>
        <v>8.1871532808412836E-4</v>
      </c>
      <c r="M81" s="46">
        <f t="shared" si="22"/>
        <v>14.950041631973356</v>
      </c>
      <c r="N81" s="47"/>
    </row>
    <row r="82" spans="1:14" ht="15.95" customHeight="1" outlineLevel="1" x14ac:dyDescent="0.15">
      <c r="A82" s="74" t="s">
        <v>698</v>
      </c>
      <c r="B82" s="38" t="s">
        <v>634</v>
      </c>
      <c r="C82" s="38" t="s">
        <v>742</v>
      </c>
      <c r="D82" s="41" t="s">
        <v>743</v>
      </c>
      <c r="E82" s="89" t="s">
        <v>744</v>
      </c>
      <c r="F82" s="42">
        <v>166.4</v>
      </c>
      <c r="G82" s="43" t="s">
        <v>10</v>
      </c>
      <c r="H82" s="44" t="s">
        <v>1078</v>
      </c>
      <c r="I82" s="7" t="s">
        <v>1078</v>
      </c>
      <c r="J82" s="39" t="str">
        <f t="shared" si="21"/>
        <v/>
      </c>
      <c r="K82" s="44"/>
      <c r="L82" s="45" t="str">
        <f t="shared" si="18"/>
        <v/>
      </c>
      <c r="M82" s="46" t="str">
        <f t="shared" si="22"/>
        <v/>
      </c>
      <c r="N82" s="48"/>
    </row>
    <row r="83" spans="1:14" ht="15.95" customHeight="1" outlineLevel="1" x14ac:dyDescent="0.15">
      <c r="A83" s="74" t="s">
        <v>698</v>
      </c>
      <c r="B83" s="38" t="s">
        <v>634</v>
      </c>
      <c r="C83" s="38" t="s">
        <v>745</v>
      </c>
      <c r="D83" s="41" t="s">
        <v>746</v>
      </c>
      <c r="E83" s="89" t="s">
        <v>747</v>
      </c>
      <c r="F83" s="42">
        <v>118.4</v>
      </c>
      <c r="G83" s="43" t="s">
        <v>748</v>
      </c>
      <c r="H83" s="44">
        <v>1240</v>
      </c>
      <c r="I83" s="7">
        <v>1</v>
      </c>
      <c r="J83" s="39">
        <f t="shared" si="21"/>
        <v>1240</v>
      </c>
      <c r="K83" s="44"/>
      <c r="L83" s="45">
        <f t="shared" si="18"/>
        <v>5.6541743627085443E-4</v>
      </c>
      <c r="M83" s="46">
        <f t="shared" si="22"/>
        <v>10.472972972972972</v>
      </c>
      <c r="N83" s="48"/>
    </row>
    <row r="84" spans="1:14" ht="15.95" customHeight="1" outlineLevel="1" x14ac:dyDescent="0.15">
      <c r="A84" s="74" t="s">
        <v>698</v>
      </c>
      <c r="B84" s="38" t="s">
        <v>634</v>
      </c>
      <c r="C84" s="38" t="s">
        <v>749</v>
      </c>
      <c r="D84" s="41" t="s">
        <v>750</v>
      </c>
      <c r="E84" s="89" t="s">
        <v>944</v>
      </c>
      <c r="F84" s="42">
        <v>116</v>
      </c>
      <c r="G84" s="43" t="s">
        <v>702</v>
      </c>
      <c r="H84" s="44" t="s">
        <v>1078</v>
      </c>
      <c r="I84" s="7" t="s">
        <v>1078</v>
      </c>
      <c r="J84" s="39" t="str">
        <f t="shared" si="21"/>
        <v/>
      </c>
      <c r="K84" s="44"/>
      <c r="L84" s="45" t="str">
        <f t="shared" si="18"/>
        <v/>
      </c>
      <c r="M84" s="46" t="str">
        <f t="shared" si="22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416</v>
      </c>
      <c r="E85" s="82"/>
      <c r="F85" s="55">
        <f>SUM(F61:F84)</f>
        <v>4870.4900000000007</v>
      </c>
      <c r="G85" s="56"/>
      <c r="H85" s="57">
        <f>SUM(H61:H84)</f>
        <v>122066.47</v>
      </c>
      <c r="I85" s="58">
        <f>SUM(I61:I84)</f>
        <v>603</v>
      </c>
      <c r="J85" s="59">
        <f>IFERROR(H85/I85,"")</f>
        <v>202.43195688225538</v>
      </c>
      <c r="K85" s="56"/>
      <c r="L85" s="60">
        <f>IFERROR(H85/$H$340,"")</f>
        <v>5.5660089130671907E-2</v>
      </c>
      <c r="M85" s="61">
        <f t="shared" si="22"/>
        <v>25.062461887818266</v>
      </c>
      <c r="N85" s="48"/>
    </row>
    <row r="86" spans="1:14" ht="15.95" customHeight="1" outlineLevel="1" x14ac:dyDescent="0.15">
      <c r="A86" s="72" t="s">
        <v>261</v>
      </c>
      <c r="B86" s="38" t="s">
        <v>90</v>
      </c>
      <c r="C86" s="38" t="s">
        <v>160</v>
      </c>
      <c r="D86" s="41" t="s">
        <v>475</v>
      </c>
      <c r="E86" s="40" t="s">
        <v>91</v>
      </c>
      <c r="F86" s="42">
        <v>167.9</v>
      </c>
      <c r="G86" s="43" t="s">
        <v>10</v>
      </c>
      <c r="H86" s="44">
        <v>1406</v>
      </c>
      <c r="I86" s="7">
        <v>2</v>
      </c>
      <c r="J86" s="39">
        <f t="shared" si="21"/>
        <v>703</v>
      </c>
      <c r="K86" s="44"/>
      <c r="L86" s="45">
        <f t="shared" si="18"/>
        <v>6.4111041564259789E-4</v>
      </c>
      <c r="M86" s="46">
        <f t="shared" si="22"/>
        <v>8.3740321620011908</v>
      </c>
      <c r="N86" s="47"/>
    </row>
    <row r="87" spans="1:14" ht="15.95" customHeight="1" outlineLevel="1" x14ac:dyDescent="0.15">
      <c r="A87" s="72" t="s">
        <v>261</v>
      </c>
      <c r="B87" s="38" t="s">
        <v>11</v>
      </c>
      <c r="C87" s="38" t="s">
        <v>36</v>
      </c>
      <c r="D87" s="41" t="s">
        <v>476</v>
      </c>
      <c r="E87" s="40" t="s">
        <v>170</v>
      </c>
      <c r="F87" s="42">
        <v>34.9</v>
      </c>
      <c r="G87" s="43" t="s">
        <v>75</v>
      </c>
      <c r="H87" s="44">
        <v>2758</v>
      </c>
      <c r="I87" s="7">
        <v>6</v>
      </c>
      <c r="J87" s="39">
        <f t="shared" si="21"/>
        <v>459.66666666666669</v>
      </c>
      <c r="K87" s="44"/>
      <c r="L87" s="45">
        <f t="shared" si="18"/>
        <v>1.2575978138992068E-3</v>
      </c>
      <c r="M87" s="46">
        <f t="shared" si="22"/>
        <v>79.025787965616047</v>
      </c>
      <c r="N87" s="47"/>
    </row>
    <row r="88" spans="1:14" ht="15.95" customHeight="1" outlineLevel="1" x14ac:dyDescent="0.15">
      <c r="A88" s="72" t="s">
        <v>261</v>
      </c>
      <c r="B88" s="38" t="s">
        <v>11</v>
      </c>
      <c r="C88" s="38" t="s">
        <v>37</v>
      </c>
      <c r="D88" s="41" t="s">
        <v>477</v>
      </c>
      <c r="E88" s="40" t="s">
        <v>171</v>
      </c>
      <c r="F88" s="42">
        <v>89</v>
      </c>
      <c r="G88" s="43" t="s">
        <v>75</v>
      </c>
      <c r="H88" s="44">
        <v>1695</v>
      </c>
      <c r="I88" s="7">
        <v>4</v>
      </c>
      <c r="J88" s="39">
        <f t="shared" si="21"/>
        <v>423.75</v>
      </c>
      <c r="K88" s="44"/>
      <c r="L88" s="45">
        <f t="shared" si="18"/>
        <v>7.7288915683798251E-4</v>
      </c>
      <c r="M88" s="46">
        <f t="shared" si="22"/>
        <v>19.04494382022472</v>
      </c>
      <c r="N88" s="47"/>
    </row>
    <row r="89" spans="1:14" ht="15.95" customHeight="1" outlineLevel="1" x14ac:dyDescent="0.15">
      <c r="A89" s="72" t="s">
        <v>261</v>
      </c>
      <c r="B89" s="38" t="s">
        <v>11</v>
      </c>
      <c r="C89" s="38" t="s">
        <v>38</v>
      </c>
      <c r="D89" s="41" t="s">
        <v>478</v>
      </c>
      <c r="E89" s="40" t="s">
        <v>172</v>
      </c>
      <c r="F89" s="42">
        <v>90</v>
      </c>
      <c r="G89" s="43" t="s">
        <v>75</v>
      </c>
      <c r="H89" s="44">
        <v>5528</v>
      </c>
      <c r="I89" s="7">
        <v>7</v>
      </c>
      <c r="J89" s="39">
        <f t="shared" si="21"/>
        <v>789.71428571428567</v>
      </c>
      <c r="K89" s="44"/>
      <c r="L89" s="45">
        <f t="shared" si="18"/>
        <v>2.5206674094397446E-3</v>
      </c>
      <c r="M89" s="46">
        <f t="shared" si="22"/>
        <v>61.422222222222224</v>
      </c>
      <c r="N89" s="47"/>
    </row>
    <row r="90" spans="1:14" ht="15.95" customHeight="1" outlineLevel="1" x14ac:dyDescent="0.15">
      <c r="A90" s="72" t="s">
        <v>261</v>
      </c>
      <c r="B90" s="38" t="s">
        <v>11</v>
      </c>
      <c r="C90" s="38" t="s">
        <v>161</v>
      </c>
      <c r="D90" s="41" t="s">
        <v>479</v>
      </c>
      <c r="E90" s="40" t="s">
        <v>101</v>
      </c>
      <c r="F90" s="42">
        <v>33.299999999999997</v>
      </c>
      <c r="G90" s="43" t="s">
        <v>75</v>
      </c>
      <c r="H90" s="44">
        <v>399</v>
      </c>
      <c r="I90" s="7">
        <v>1</v>
      </c>
      <c r="J90" s="39">
        <f t="shared" si="21"/>
        <v>399</v>
      </c>
      <c r="K90" s="44"/>
      <c r="L90" s="45">
        <f t="shared" si="18"/>
        <v>1.8193673957425075E-4</v>
      </c>
      <c r="M90" s="46">
        <f t="shared" si="22"/>
        <v>11.981981981981983</v>
      </c>
      <c r="N90" s="47"/>
    </row>
    <row r="91" spans="1:14" ht="15.95" customHeight="1" outlineLevel="1" x14ac:dyDescent="0.15">
      <c r="A91" s="72" t="s">
        <v>261</v>
      </c>
      <c r="B91" s="38" t="s">
        <v>115</v>
      </c>
      <c r="C91" s="38" t="s">
        <v>162</v>
      </c>
      <c r="D91" s="41" t="s">
        <v>480</v>
      </c>
      <c r="E91" s="40" t="s">
        <v>173</v>
      </c>
      <c r="F91" s="42">
        <v>105</v>
      </c>
      <c r="G91" s="43" t="s">
        <v>75</v>
      </c>
      <c r="H91" s="44">
        <v>697</v>
      </c>
      <c r="I91" s="7">
        <v>2</v>
      </c>
      <c r="J91" s="39">
        <f t="shared" si="21"/>
        <v>348.5</v>
      </c>
      <c r="K91" s="44"/>
      <c r="L91" s="45">
        <f t="shared" si="18"/>
        <v>3.1781931700063348E-4</v>
      </c>
      <c r="M91" s="46">
        <f t="shared" si="22"/>
        <v>6.6380952380952385</v>
      </c>
      <c r="N91" s="47"/>
    </row>
    <row r="92" spans="1:14" ht="15.95" customHeight="1" outlineLevel="1" x14ac:dyDescent="0.15">
      <c r="A92" s="72" t="s">
        <v>261</v>
      </c>
      <c r="B92" s="38" t="s">
        <v>94</v>
      </c>
      <c r="C92" s="38" t="s">
        <v>163</v>
      </c>
      <c r="D92" s="41" t="s">
        <v>481</v>
      </c>
      <c r="E92" s="40" t="s">
        <v>95</v>
      </c>
      <c r="F92" s="42">
        <v>68</v>
      </c>
      <c r="G92" s="43" t="s">
        <v>75</v>
      </c>
      <c r="H92" s="44">
        <v>936</v>
      </c>
      <c r="I92" s="7">
        <v>4</v>
      </c>
      <c r="J92" s="39">
        <f t="shared" si="21"/>
        <v>234</v>
      </c>
      <c r="K92" s="44"/>
      <c r="L92" s="45">
        <f t="shared" si="18"/>
        <v>4.2679896802380623E-4</v>
      </c>
      <c r="M92" s="46">
        <f t="shared" si="22"/>
        <v>13.764705882352942</v>
      </c>
      <c r="N92" s="47"/>
    </row>
    <row r="93" spans="1:14" ht="15.95" customHeight="1" outlineLevel="1" x14ac:dyDescent="0.15">
      <c r="A93" s="72" t="s">
        <v>261</v>
      </c>
      <c r="B93" s="38" t="s">
        <v>90</v>
      </c>
      <c r="C93" s="38" t="s">
        <v>164</v>
      </c>
      <c r="D93" s="41" t="s">
        <v>482</v>
      </c>
      <c r="E93" s="40" t="s">
        <v>92</v>
      </c>
      <c r="F93" s="42">
        <v>46.5</v>
      </c>
      <c r="G93" s="43" t="s">
        <v>75</v>
      </c>
      <c r="H93" s="44">
        <v>5012</v>
      </c>
      <c r="I93" s="7">
        <v>11</v>
      </c>
      <c r="J93" s="39">
        <f t="shared" si="21"/>
        <v>455.63636363636363</v>
      </c>
      <c r="K93" s="44"/>
      <c r="L93" s="45">
        <f t="shared" si="18"/>
        <v>2.2853807988625179E-3</v>
      </c>
      <c r="M93" s="46">
        <f t="shared" si="22"/>
        <v>107.78494623655914</v>
      </c>
      <c r="N93" s="47"/>
    </row>
    <row r="94" spans="1:14" ht="15.95" customHeight="1" outlineLevel="1" x14ac:dyDescent="0.15">
      <c r="A94" s="72" t="s">
        <v>261</v>
      </c>
      <c r="B94" s="38" t="s">
        <v>90</v>
      </c>
      <c r="C94" s="38" t="s">
        <v>165</v>
      </c>
      <c r="D94" s="41" t="s">
        <v>483</v>
      </c>
      <c r="E94" s="88" t="s">
        <v>174</v>
      </c>
      <c r="F94" s="42">
        <v>40</v>
      </c>
      <c r="G94" s="43" t="s">
        <v>75</v>
      </c>
      <c r="H94" s="44">
        <v>1800</v>
      </c>
      <c r="I94" s="7">
        <v>1</v>
      </c>
      <c r="J94" s="39">
        <f t="shared" si="21"/>
        <v>1800</v>
      </c>
      <c r="K94" s="44"/>
      <c r="L94" s="45">
        <f t="shared" si="18"/>
        <v>8.2076724619962744E-4</v>
      </c>
      <c r="M94" s="46">
        <f t="shared" si="22"/>
        <v>45</v>
      </c>
      <c r="N94" s="47"/>
    </row>
    <row r="95" spans="1:14" ht="15.95" customHeight="1" outlineLevel="1" x14ac:dyDescent="0.15">
      <c r="A95" s="72" t="s">
        <v>261</v>
      </c>
      <c r="B95" s="38" t="s">
        <v>114</v>
      </c>
      <c r="C95" s="38" t="s">
        <v>166</v>
      </c>
      <c r="D95" s="41" t="s">
        <v>484</v>
      </c>
      <c r="E95" s="88" t="s">
        <v>175</v>
      </c>
      <c r="F95" s="42">
        <v>20</v>
      </c>
      <c r="G95" s="43" t="s">
        <v>75</v>
      </c>
      <c r="H95" s="44">
        <v>2593</v>
      </c>
      <c r="I95" s="7">
        <v>7</v>
      </c>
      <c r="J95" s="39">
        <f t="shared" si="21"/>
        <v>370.42857142857144</v>
      </c>
      <c r="K95" s="44"/>
      <c r="L95" s="45">
        <f t="shared" si="18"/>
        <v>1.1823608163309077E-3</v>
      </c>
      <c r="M95" s="46">
        <f t="shared" si="22"/>
        <v>129.65</v>
      </c>
      <c r="N95" s="47"/>
    </row>
    <row r="96" spans="1:14" ht="15.95" customHeight="1" outlineLevel="1" x14ac:dyDescent="0.15">
      <c r="A96" s="72" t="s">
        <v>261</v>
      </c>
      <c r="B96" s="38" t="s">
        <v>11</v>
      </c>
      <c r="C96" s="38" t="s">
        <v>167</v>
      </c>
      <c r="D96" s="41" t="s">
        <v>485</v>
      </c>
      <c r="E96" s="40" t="s">
        <v>176</v>
      </c>
      <c r="F96" s="42">
        <v>72</v>
      </c>
      <c r="G96" s="43" t="s">
        <v>75</v>
      </c>
      <c r="H96" s="44">
        <v>1319</v>
      </c>
      <c r="I96" s="7">
        <v>1</v>
      </c>
      <c r="J96" s="39">
        <f t="shared" si="21"/>
        <v>1319</v>
      </c>
      <c r="K96" s="44"/>
      <c r="L96" s="45">
        <f t="shared" si="18"/>
        <v>6.0143999874294918E-4</v>
      </c>
      <c r="M96" s="46">
        <f t="shared" si="22"/>
        <v>18.319444444444443</v>
      </c>
      <c r="N96" s="47"/>
    </row>
    <row r="97" spans="1:14" ht="15.95" customHeight="1" outlineLevel="1" x14ac:dyDescent="0.15">
      <c r="A97" s="72" t="s">
        <v>261</v>
      </c>
      <c r="B97" s="38" t="s">
        <v>11</v>
      </c>
      <c r="C97" s="38" t="s">
        <v>168</v>
      </c>
      <c r="D97" s="41" t="s">
        <v>486</v>
      </c>
      <c r="E97" s="40" t="s">
        <v>177</v>
      </c>
      <c r="F97" s="42">
        <v>97</v>
      </c>
      <c r="G97" s="43" t="s">
        <v>75</v>
      </c>
      <c r="H97" s="44">
        <v>1916</v>
      </c>
      <c r="I97" s="7">
        <v>2</v>
      </c>
      <c r="J97" s="39">
        <f t="shared" si="21"/>
        <v>958</v>
      </c>
      <c r="K97" s="44"/>
      <c r="L97" s="45">
        <f t="shared" si="18"/>
        <v>8.7366113539915898E-4</v>
      </c>
      <c r="M97" s="46">
        <f t="shared" si="22"/>
        <v>19.75257731958763</v>
      </c>
      <c r="N97" s="47"/>
    </row>
    <row r="98" spans="1:14" ht="15.95" customHeight="1" outlineLevel="1" x14ac:dyDescent="0.15">
      <c r="A98" s="72" t="s">
        <v>261</v>
      </c>
      <c r="B98" s="38" t="s">
        <v>11</v>
      </c>
      <c r="C98" s="38" t="s">
        <v>169</v>
      </c>
      <c r="D98" s="41" t="s">
        <v>487</v>
      </c>
      <c r="E98" s="40" t="s">
        <v>178</v>
      </c>
      <c r="F98" s="42">
        <v>8</v>
      </c>
      <c r="G98" s="43" t="s">
        <v>75</v>
      </c>
      <c r="H98" s="44">
        <v>2713</v>
      </c>
      <c r="I98" s="7">
        <v>7</v>
      </c>
      <c r="J98" s="39">
        <f t="shared" si="21"/>
        <v>387.57142857142856</v>
      </c>
      <c r="K98" s="44"/>
      <c r="L98" s="45">
        <f t="shared" si="18"/>
        <v>1.2370786327442161E-3</v>
      </c>
      <c r="M98" s="46">
        <f t="shared" si="22"/>
        <v>339.125</v>
      </c>
      <c r="N98" s="47"/>
    </row>
    <row r="99" spans="1:14" ht="15.95" customHeight="1" outlineLevel="1" x14ac:dyDescent="0.15">
      <c r="A99" s="74" t="s">
        <v>698</v>
      </c>
      <c r="B99" s="38" t="s">
        <v>11</v>
      </c>
      <c r="C99" s="38" t="s">
        <v>1033</v>
      </c>
      <c r="D99" s="41" t="s">
        <v>994</v>
      </c>
      <c r="E99" s="40" t="s">
        <v>995</v>
      </c>
      <c r="F99" s="42">
        <v>510</v>
      </c>
      <c r="G99" s="43" t="s">
        <v>969</v>
      </c>
      <c r="H99" s="44">
        <v>1898</v>
      </c>
      <c r="I99" s="7">
        <v>2</v>
      </c>
      <c r="J99" s="39">
        <f t="shared" ref="J99" si="23">IFERROR(H99/I99,"")</f>
        <v>949</v>
      </c>
      <c r="K99" s="44"/>
      <c r="L99" s="45">
        <f t="shared" si="18"/>
        <v>8.6545346293716264E-4</v>
      </c>
      <c r="M99" s="46">
        <f t="shared" ref="M99" si="24">IFERROR(H99/F99,"")</f>
        <v>3.7215686274509805</v>
      </c>
      <c r="N99" s="47"/>
    </row>
    <row r="100" spans="1:14" s="64" customFormat="1" ht="16.5" x14ac:dyDescent="0.15">
      <c r="A100" s="74" t="s">
        <v>698</v>
      </c>
      <c r="B100" s="38" t="s">
        <v>11</v>
      </c>
      <c r="C100" s="38" t="s">
        <v>296</v>
      </c>
      <c r="D100" s="41" t="s">
        <v>488</v>
      </c>
      <c r="E100" s="89" t="s">
        <v>751</v>
      </c>
      <c r="F100" s="42">
        <v>214</v>
      </c>
      <c r="G100" s="43" t="s">
        <v>10</v>
      </c>
      <c r="H100" s="44">
        <v>3900</v>
      </c>
      <c r="I100" s="7">
        <v>5</v>
      </c>
      <c r="J100" s="39">
        <f t="shared" si="21"/>
        <v>780</v>
      </c>
      <c r="K100" s="44"/>
      <c r="L100" s="45">
        <f t="shared" si="18"/>
        <v>1.778329033432526E-3</v>
      </c>
      <c r="M100" s="46">
        <f t="shared" si="22"/>
        <v>18.22429906542056</v>
      </c>
      <c r="N100" s="47"/>
    </row>
    <row r="101" spans="1:14" s="64" customFormat="1" ht="16.5" x14ac:dyDescent="0.15">
      <c r="A101" s="75" t="s">
        <v>698</v>
      </c>
      <c r="B101" s="33" t="s">
        <v>11</v>
      </c>
      <c r="C101" s="33" t="s">
        <v>297</v>
      </c>
      <c r="D101" s="41" t="s">
        <v>489</v>
      </c>
      <c r="E101" s="89" t="s">
        <v>752</v>
      </c>
      <c r="F101" s="62">
        <v>932.4</v>
      </c>
      <c r="G101" s="63" t="s">
        <v>748</v>
      </c>
      <c r="H101" s="44">
        <v>27378</v>
      </c>
      <c r="I101" s="7">
        <v>4</v>
      </c>
      <c r="J101" s="34">
        <f t="shared" si="21"/>
        <v>6844.5</v>
      </c>
      <c r="K101" s="35"/>
      <c r="L101" s="36">
        <f t="shared" si="18"/>
        <v>1.2483869814696333E-2</v>
      </c>
      <c r="M101" s="37">
        <f t="shared" si="22"/>
        <v>29.362934362934364</v>
      </c>
      <c r="N101" s="47"/>
    </row>
    <row r="102" spans="1:14" s="64" customFormat="1" ht="16.5" x14ac:dyDescent="0.15">
      <c r="A102" s="75" t="s">
        <v>698</v>
      </c>
      <c r="B102" s="33" t="s">
        <v>11</v>
      </c>
      <c r="C102" s="33" t="s">
        <v>753</v>
      </c>
      <c r="D102" s="41" t="s">
        <v>754</v>
      </c>
      <c r="E102" s="89" t="s">
        <v>755</v>
      </c>
      <c r="F102" s="62">
        <v>465</v>
      </c>
      <c r="G102" s="63" t="s">
        <v>78</v>
      </c>
      <c r="H102" s="44">
        <v>38732</v>
      </c>
      <c r="I102" s="7">
        <v>86</v>
      </c>
      <c r="J102" s="34">
        <f t="shared" si="21"/>
        <v>450.37209302325579</v>
      </c>
      <c r="K102" s="35"/>
      <c r="L102" s="36">
        <f t="shared" ref="L102:L131" si="25">IFERROR(H102/$H$340,"")</f>
        <v>1.7661087211002204E-2</v>
      </c>
      <c r="M102" s="37">
        <f t="shared" si="22"/>
        <v>83.294623655913981</v>
      </c>
      <c r="N102" s="47"/>
    </row>
    <row r="103" spans="1:14" s="64" customFormat="1" ht="16.5" x14ac:dyDescent="0.15">
      <c r="A103" s="75" t="s">
        <v>698</v>
      </c>
      <c r="B103" s="33" t="s">
        <v>11</v>
      </c>
      <c r="C103" s="33" t="s">
        <v>298</v>
      </c>
      <c r="D103" s="41" t="s">
        <v>490</v>
      </c>
      <c r="E103" s="89" t="s">
        <v>174</v>
      </c>
      <c r="F103" s="62">
        <v>34.799999999999997</v>
      </c>
      <c r="G103" s="63" t="s">
        <v>75</v>
      </c>
      <c r="H103" s="44">
        <v>4574</v>
      </c>
      <c r="I103" s="7">
        <v>2</v>
      </c>
      <c r="J103" s="34">
        <f t="shared" si="21"/>
        <v>2287</v>
      </c>
      <c r="K103" s="35"/>
      <c r="L103" s="36">
        <f t="shared" si="25"/>
        <v>2.0856607689539422E-3</v>
      </c>
      <c r="M103" s="37">
        <f t="shared" si="22"/>
        <v>131.43678160919541</v>
      </c>
      <c r="N103" s="47"/>
    </row>
    <row r="104" spans="1:14" s="64" customFormat="1" ht="16.5" x14ac:dyDescent="0.15">
      <c r="A104" s="75" t="s">
        <v>698</v>
      </c>
      <c r="B104" s="33" t="s">
        <v>11</v>
      </c>
      <c r="C104" s="33" t="s">
        <v>756</v>
      </c>
      <c r="D104" s="41" t="s">
        <v>491</v>
      </c>
      <c r="E104" s="89" t="s">
        <v>299</v>
      </c>
      <c r="F104" s="62">
        <v>36.1</v>
      </c>
      <c r="G104" s="63" t="s">
        <v>75</v>
      </c>
      <c r="H104" s="44">
        <v>1921</v>
      </c>
      <c r="I104" s="7">
        <v>4</v>
      </c>
      <c r="J104" s="34">
        <f t="shared" si="21"/>
        <v>480.25</v>
      </c>
      <c r="K104" s="35"/>
      <c r="L104" s="36">
        <f t="shared" si="25"/>
        <v>8.7594104441638017E-4</v>
      </c>
      <c r="M104" s="37">
        <f t="shared" si="22"/>
        <v>53.213296398891963</v>
      </c>
      <c r="N104" s="47"/>
    </row>
    <row r="105" spans="1:14" ht="15.95" customHeight="1" outlineLevel="1" x14ac:dyDescent="0.15">
      <c r="A105" s="75" t="s">
        <v>698</v>
      </c>
      <c r="B105" s="33" t="s">
        <v>11</v>
      </c>
      <c r="C105" s="33" t="s">
        <v>757</v>
      </c>
      <c r="D105" s="41" t="s">
        <v>492</v>
      </c>
      <c r="E105" s="89" t="s">
        <v>300</v>
      </c>
      <c r="F105" s="62">
        <v>830</v>
      </c>
      <c r="G105" s="63" t="s">
        <v>10</v>
      </c>
      <c r="H105" s="44">
        <v>14185.5</v>
      </c>
      <c r="I105" s="7">
        <v>63</v>
      </c>
      <c r="J105" s="34">
        <f t="shared" si="21"/>
        <v>225.16666666666666</v>
      </c>
      <c r="K105" s="35"/>
      <c r="L105" s="36">
        <f t="shared" si="25"/>
        <v>6.4683298727582304E-3</v>
      </c>
      <c r="M105" s="37">
        <f t="shared" si="22"/>
        <v>17.090963855421688</v>
      </c>
      <c r="N105" s="47"/>
    </row>
    <row r="106" spans="1:14" ht="15.95" customHeight="1" outlineLevel="1" x14ac:dyDescent="0.15">
      <c r="A106" s="75" t="s">
        <v>698</v>
      </c>
      <c r="B106" s="33" t="s">
        <v>11</v>
      </c>
      <c r="C106" s="33" t="s">
        <v>1037</v>
      </c>
      <c r="D106" s="41" t="s">
        <v>1038</v>
      </c>
      <c r="E106" s="89" t="s">
        <v>1039</v>
      </c>
      <c r="F106" s="62">
        <v>94.1</v>
      </c>
      <c r="G106" s="63" t="s">
        <v>10</v>
      </c>
      <c r="H106" s="44">
        <v>6121</v>
      </c>
      <c r="I106" s="7">
        <v>8</v>
      </c>
      <c r="J106" s="34">
        <f>IFERROR(H106/I106,"")</f>
        <v>765.125</v>
      </c>
      <c r="K106" s="35"/>
      <c r="L106" s="36">
        <f t="shared" si="25"/>
        <v>2.7910646188821775E-3</v>
      </c>
      <c r="M106" s="37">
        <f>IFERROR(H106/F106,"")</f>
        <v>65.047821466524979</v>
      </c>
      <c r="N106" s="47"/>
    </row>
    <row r="107" spans="1:14" ht="15.95" customHeight="1" outlineLevel="1" x14ac:dyDescent="0.15">
      <c r="A107" s="74" t="s">
        <v>698</v>
      </c>
      <c r="B107" s="38" t="s">
        <v>11</v>
      </c>
      <c r="C107" s="38" t="s">
        <v>758</v>
      </c>
      <c r="D107" s="41" t="s">
        <v>759</v>
      </c>
      <c r="E107" s="89" t="s">
        <v>760</v>
      </c>
      <c r="F107" s="42">
        <v>115</v>
      </c>
      <c r="G107" s="43" t="s">
        <v>10</v>
      </c>
      <c r="H107" s="44">
        <v>5468.6</v>
      </c>
      <c r="I107" s="7">
        <v>4</v>
      </c>
      <c r="J107" s="39">
        <f t="shared" si="21"/>
        <v>1367.15</v>
      </c>
      <c r="K107" s="44"/>
      <c r="L107" s="45">
        <f t="shared" si="25"/>
        <v>2.4935820903151571E-3</v>
      </c>
      <c r="M107" s="46">
        <f t="shared" si="22"/>
        <v>47.553043478260875</v>
      </c>
      <c r="N107" s="47"/>
    </row>
    <row r="108" spans="1:14" ht="15.95" customHeight="1" outlineLevel="1" x14ac:dyDescent="0.15">
      <c r="A108" s="74" t="s">
        <v>698</v>
      </c>
      <c r="B108" s="38" t="s">
        <v>11</v>
      </c>
      <c r="C108" s="38" t="s">
        <v>761</v>
      </c>
      <c r="D108" s="41" t="s">
        <v>762</v>
      </c>
      <c r="E108" s="89" t="s">
        <v>763</v>
      </c>
      <c r="F108" s="42">
        <v>170.77</v>
      </c>
      <c r="G108" s="43" t="s">
        <v>10</v>
      </c>
      <c r="H108" s="44">
        <v>5811</v>
      </c>
      <c r="I108" s="7">
        <v>9</v>
      </c>
      <c r="J108" s="39">
        <f t="shared" si="21"/>
        <v>645.66666666666663</v>
      </c>
      <c r="K108" s="44"/>
      <c r="L108" s="45">
        <f t="shared" si="25"/>
        <v>2.6497102598144638E-3</v>
      </c>
      <c r="M108" s="46">
        <f t="shared" si="22"/>
        <v>34.028225098085144</v>
      </c>
      <c r="N108" s="47"/>
    </row>
    <row r="109" spans="1:14" ht="15.95" customHeight="1" outlineLevel="1" x14ac:dyDescent="0.15">
      <c r="A109" s="74" t="s">
        <v>698</v>
      </c>
      <c r="B109" s="38" t="s">
        <v>11</v>
      </c>
      <c r="C109" s="38" t="s">
        <v>301</v>
      </c>
      <c r="D109" s="41" t="s">
        <v>493</v>
      </c>
      <c r="E109" s="89" t="s">
        <v>764</v>
      </c>
      <c r="F109" s="42">
        <v>216.6</v>
      </c>
      <c r="G109" s="43" t="s">
        <v>75</v>
      </c>
      <c r="H109" s="44">
        <v>2901</v>
      </c>
      <c r="I109" s="7">
        <v>4</v>
      </c>
      <c r="J109" s="39">
        <f t="shared" si="21"/>
        <v>725.25</v>
      </c>
      <c r="K109" s="44"/>
      <c r="L109" s="45">
        <f t="shared" si="25"/>
        <v>1.3228032117917328E-3</v>
      </c>
      <c r="M109" s="46">
        <f t="shared" si="22"/>
        <v>13.393351800554017</v>
      </c>
      <c r="N109" s="47"/>
    </row>
    <row r="110" spans="1:14" ht="15.95" customHeight="1" outlineLevel="1" x14ac:dyDescent="0.15">
      <c r="A110" s="74" t="s">
        <v>698</v>
      </c>
      <c r="B110" s="38" t="s">
        <v>11</v>
      </c>
      <c r="C110" s="38" t="s">
        <v>765</v>
      </c>
      <c r="D110" s="41" t="s">
        <v>766</v>
      </c>
      <c r="E110" s="89" t="s">
        <v>953</v>
      </c>
      <c r="F110" s="42">
        <v>18.600000000000001</v>
      </c>
      <c r="G110" s="43" t="s">
        <v>71</v>
      </c>
      <c r="H110" s="44">
        <v>891</v>
      </c>
      <c r="I110" s="7">
        <v>1</v>
      </c>
      <c r="J110" s="39">
        <f t="shared" si="21"/>
        <v>891</v>
      </c>
      <c r="K110" s="44"/>
      <c r="L110" s="45">
        <f t="shared" si="25"/>
        <v>4.0627978686881555E-4</v>
      </c>
      <c r="M110" s="46">
        <f t="shared" si="22"/>
        <v>47.903225806451609</v>
      </c>
      <c r="N110" s="47"/>
    </row>
    <row r="111" spans="1:14" ht="15.95" customHeight="1" outlineLevel="1" x14ac:dyDescent="0.15">
      <c r="A111" s="76"/>
      <c r="B111" s="77"/>
      <c r="C111" s="77"/>
      <c r="D111" s="77" t="s">
        <v>417</v>
      </c>
      <c r="E111" s="78"/>
      <c r="F111" s="6">
        <f>SUM(F86:F110)</f>
        <v>4508.9700000000012</v>
      </c>
      <c r="G111" s="8"/>
      <c r="H111" s="9">
        <f>SUM(H86:H110)</f>
        <v>142553.1</v>
      </c>
      <c r="I111" s="10">
        <f>SUM(I86:I110)</f>
        <v>247</v>
      </c>
      <c r="J111" s="11">
        <f t="shared" si="21"/>
        <v>577.13805668016198</v>
      </c>
      <c r="K111" s="8"/>
      <c r="L111" s="12">
        <f t="shared" si="25"/>
        <v>6.5001619624566728E-2</v>
      </c>
      <c r="M111" s="13">
        <f t="shared" si="22"/>
        <v>31.615446543223833</v>
      </c>
      <c r="N111" s="47"/>
    </row>
    <row r="112" spans="1:14" ht="15.95" customHeight="1" outlineLevel="1" x14ac:dyDescent="0.15">
      <c r="A112" s="72" t="s">
        <v>261</v>
      </c>
      <c r="B112" s="38" t="s">
        <v>13</v>
      </c>
      <c r="C112" s="38" t="s">
        <v>179</v>
      </c>
      <c r="D112" s="41" t="s">
        <v>494</v>
      </c>
      <c r="E112" s="40" t="s">
        <v>184</v>
      </c>
      <c r="F112" s="42">
        <v>90</v>
      </c>
      <c r="G112" s="43" t="s">
        <v>71</v>
      </c>
      <c r="H112" s="44">
        <v>1112</v>
      </c>
      <c r="I112" s="7">
        <v>2</v>
      </c>
      <c r="J112" s="39">
        <f t="shared" si="21"/>
        <v>556</v>
      </c>
      <c r="K112" s="44"/>
      <c r="L112" s="45">
        <f t="shared" si="25"/>
        <v>5.0705176542999207E-4</v>
      </c>
      <c r="M112" s="46">
        <f t="shared" si="22"/>
        <v>12.355555555555556</v>
      </c>
      <c r="N112" s="47"/>
    </row>
    <row r="113" spans="1:14" ht="15.95" customHeight="1" outlineLevel="1" x14ac:dyDescent="0.15">
      <c r="A113" s="72" t="s">
        <v>261</v>
      </c>
      <c r="B113" s="38" t="s">
        <v>97</v>
      </c>
      <c r="C113" s="38" t="s">
        <v>180</v>
      </c>
      <c r="D113" s="41" t="s">
        <v>495</v>
      </c>
      <c r="E113" s="40" t="s">
        <v>185</v>
      </c>
      <c r="F113" s="42">
        <v>77.2</v>
      </c>
      <c r="G113" s="43" t="s">
        <v>10</v>
      </c>
      <c r="H113" s="44">
        <v>3040</v>
      </c>
      <c r="I113" s="7">
        <v>6</v>
      </c>
      <c r="J113" s="39">
        <f t="shared" si="21"/>
        <v>506.66666666666669</v>
      </c>
      <c r="K113" s="44"/>
      <c r="L113" s="45">
        <f t="shared" si="25"/>
        <v>1.3861846824704818E-3</v>
      </c>
      <c r="M113" s="46">
        <f t="shared" si="22"/>
        <v>39.37823834196891</v>
      </c>
      <c r="N113" s="47"/>
    </row>
    <row r="114" spans="1:14" ht="15.95" customHeight="1" outlineLevel="1" x14ac:dyDescent="0.15">
      <c r="A114" s="72" t="s">
        <v>261</v>
      </c>
      <c r="B114" s="38" t="s">
        <v>12</v>
      </c>
      <c r="C114" s="38" t="s">
        <v>63</v>
      </c>
      <c r="D114" s="41" t="s">
        <v>496</v>
      </c>
      <c r="E114" s="88" t="s">
        <v>64</v>
      </c>
      <c r="F114" s="42">
        <v>170.3</v>
      </c>
      <c r="G114" s="43" t="s">
        <v>10</v>
      </c>
      <c r="H114" s="44">
        <v>4833.5</v>
      </c>
      <c r="I114" s="7">
        <v>5</v>
      </c>
      <c r="J114" s="39">
        <f t="shared" si="21"/>
        <v>966.7</v>
      </c>
      <c r="K114" s="44"/>
      <c r="L114" s="45">
        <f t="shared" si="25"/>
        <v>2.2039880469477218E-3</v>
      </c>
      <c r="M114" s="46">
        <f t="shared" si="22"/>
        <v>28.382266588373458</v>
      </c>
      <c r="N114" s="47"/>
    </row>
    <row r="115" spans="1:14" ht="15.95" customHeight="1" outlineLevel="1" x14ac:dyDescent="0.15">
      <c r="A115" s="72" t="s">
        <v>261</v>
      </c>
      <c r="B115" s="38" t="s">
        <v>88</v>
      </c>
      <c r="C115" s="38" t="s">
        <v>181</v>
      </c>
      <c r="D115" s="41" t="s">
        <v>497</v>
      </c>
      <c r="E115" s="40" t="s">
        <v>186</v>
      </c>
      <c r="F115" s="42">
        <v>56.4</v>
      </c>
      <c r="G115" s="43" t="s">
        <v>188</v>
      </c>
      <c r="H115" s="44">
        <v>4710</v>
      </c>
      <c r="I115" s="7">
        <v>2</v>
      </c>
      <c r="J115" s="39">
        <f t="shared" si="21"/>
        <v>2355</v>
      </c>
      <c r="K115" s="44"/>
      <c r="L115" s="45">
        <f t="shared" si="25"/>
        <v>2.1476742942223583E-3</v>
      </c>
      <c r="M115" s="46">
        <f t="shared" si="22"/>
        <v>83.510638297872347</v>
      </c>
      <c r="N115" s="47"/>
    </row>
    <row r="116" spans="1:14" ht="15.95" customHeight="1" outlineLevel="1" x14ac:dyDescent="0.15">
      <c r="A116" s="72" t="s">
        <v>261</v>
      </c>
      <c r="B116" s="38" t="s">
        <v>13</v>
      </c>
      <c r="C116" s="38" t="s">
        <v>182</v>
      </c>
      <c r="D116" s="41" t="s">
        <v>498</v>
      </c>
      <c r="E116" s="88" t="s">
        <v>187</v>
      </c>
      <c r="F116" s="42">
        <v>126</v>
      </c>
      <c r="G116" s="43" t="s">
        <v>74</v>
      </c>
      <c r="H116" s="44">
        <v>16569</v>
      </c>
      <c r="I116" s="7">
        <v>386</v>
      </c>
      <c r="J116" s="39">
        <f t="shared" si="21"/>
        <v>42.924870466321245</v>
      </c>
      <c r="K116" s="44"/>
      <c r="L116" s="45">
        <f t="shared" si="25"/>
        <v>7.5551625012675698E-3</v>
      </c>
      <c r="M116" s="46">
        <f t="shared" si="22"/>
        <v>131.5</v>
      </c>
      <c r="N116" s="47"/>
    </row>
    <row r="117" spans="1:14" ht="15.95" customHeight="1" outlineLevel="1" x14ac:dyDescent="0.15">
      <c r="A117" s="72" t="s">
        <v>261</v>
      </c>
      <c r="B117" s="38" t="s">
        <v>79</v>
      </c>
      <c r="C117" s="38" t="s">
        <v>183</v>
      </c>
      <c r="D117" s="41" t="s">
        <v>499</v>
      </c>
      <c r="E117" s="40" t="s">
        <v>80</v>
      </c>
      <c r="F117" s="42">
        <v>12</v>
      </c>
      <c r="G117" s="43" t="s">
        <v>71</v>
      </c>
      <c r="H117" s="44">
        <v>2718</v>
      </c>
      <c r="I117" s="7">
        <v>5</v>
      </c>
      <c r="J117" s="39">
        <f t="shared" si="21"/>
        <v>543.6</v>
      </c>
      <c r="K117" s="44"/>
      <c r="L117" s="45">
        <f t="shared" si="25"/>
        <v>1.2393585417614374E-3</v>
      </c>
      <c r="M117" s="46">
        <f t="shared" si="22"/>
        <v>226.5</v>
      </c>
      <c r="N117" s="47"/>
    </row>
    <row r="118" spans="1:14" ht="15.95" customHeight="1" outlineLevel="1" x14ac:dyDescent="0.15">
      <c r="A118" s="74" t="s">
        <v>698</v>
      </c>
      <c r="B118" s="38" t="s">
        <v>12</v>
      </c>
      <c r="C118" s="38" t="s">
        <v>767</v>
      </c>
      <c r="D118" s="41" t="s">
        <v>768</v>
      </c>
      <c r="E118" s="89" t="s">
        <v>996</v>
      </c>
      <c r="F118" s="42">
        <v>500.3</v>
      </c>
      <c r="G118" s="43" t="s">
        <v>702</v>
      </c>
      <c r="H118" s="44" t="s">
        <v>1078</v>
      </c>
      <c r="I118" s="7" t="s">
        <v>1078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698</v>
      </c>
      <c r="B119" s="38" t="s">
        <v>12</v>
      </c>
      <c r="C119" s="38" t="s">
        <v>302</v>
      </c>
      <c r="D119" s="41" t="s">
        <v>500</v>
      </c>
      <c r="E119" s="89" t="s">
        <v>769</v>
      </c>
      <c r="F119" s="42">
        <v>122</v>
      </c>
      <c r="G119" s="43" t="s">
        <v>10</v>
      </c>
      <c r="H119" s="44">
        <v>2817</v>
      </c>
      <c r="I119" s="7">
        <v>1</v>
      </c>
      <c r="J119" s="39">
        <f t="shared" si="21"/>
        <v>2817</v>
      </c>
      <c r="K119" s="44"/>
      <c r="L119" s="45">
        <f t="shared" si="25"/>
        <v>1.2845007403024169E-3</v>
      </c>
      <c r="M119" s="46">
        <f t="shared" si="22"/>
        <v>23.090163934426229</v>
      </c>
      <c r="N119" s="47"/>
    </row>
    <row r="120" spans="1:14" ht="15.95" customHeight="1" outlineLevel="1" x14ac:dyDescent="0.15">
      <c r="A120" s="74" t="s">
        <v>698</v>
      </c>
      <c r="B120" s="38" t="s">
        <v>12</v>
      </c>
      <c r="C120" s="38" t="s">
        <v>770</v>
      </c>
      <c r="D120" s="41" t="s">
        <v>771</v>
      </c>
      <c r="E120" s="89" t="s">
        <v>954</v>
      </c>
      <c r="F120" s="42">
        <v>492.5</v>
      </c>
      <c r="G120" s="43" t="s">
        <v>702</v>
      </c>
      <c r="H120" s="44">
        <v>5493.6</v>
      </c>
      <c r="I120" s="7">
        <v>27</v>
      </c>
      <c r="J120" s="39">
        <f t="shared" si="21"/>
        <v>203.46666666666667</v>
      </c>
      <c r="K120" s="44"/>
      <c r="L120" s="45">
        <f t="shared" si="25"/>
        <v>2.5049816354012632E-3</v>
      </c>
      <c r="M120" s="46">
        <f t="shared" si="22"/>
        <v>11.154517766497463</v>
      </c>
      <c r="N120" s="47"/>
    </row>
    <row r="121" spans="1:14" ht="15.95" customHeight="1" outlineLevel="1" x14ac:dyDescent="0.15">
      <c r="A121" s="74" t="s">
        <v>698</v>
      </c>
      <c r="B121" s="38" t="s">
        <v>12</v>
      </c>
      <c r="C121" s="38" t="s">
        <v>772</v>
      </c>
      <c r="D121" s="41" t="s">
        <v>773</v>
      </c>
      <c r="E121" s="89" t="s">
        <v>774</v>
      </c>
      <c r="F121" s="42">
        <v>138.80000000000001</v>
      </c>
      <c r="G121" s="43" t="s">
        <v>10</v>
      </c>
      <c r="H121" s="44">
        <v>1283</v>
      </c>
      <c r="I121" s="7">
        <v>1</v>
      </c>
      <c r="J121" s="39">
        <f t="shared" si="21"/>
        <v>1283</v>
      </c>
      <c r="K121" s="44"/>
      <c r="L121" s="45">
        <f t="shared" si="25"/>
        <v>5.8502465381895662E-4</v>
      </c>
      <c r="M121" s="46">
        <f t="shared" si="22"/>
        <v>9.2435158501440906</v>
      </c>
      <c r="N121" s="47"/>
    </row>
    <row r="122" spans="1:14" ht="15.95" customHeight="1" outlineLevel="1" x14ac:dyDescent="0.15">
      <c r="A122" s="74" t="s">
        <v>698</v>
      </c>
      <c r="B122" s="38" t="s">
        <v>12</v>
      </c>
      <c r="C122" s="38" t="s">
        <v>775</v>
      </c>
      <c r="D122" s="41" t="s">
        <v>776</v>
      </c>
      <c r="E122" s="89" t="s">
        <v>777</v>
      </c>
      <c r="F122" s="42">
        <v>136.5</v>
      </c>
      <c r="G122" s="43" t="s">
        <v>10</v>
      </c>
      <c r="H122" s="44">
        <v>10010</v>
      </c>
      <c r="I122" s="7">
        <v>7</v>
      </c>
      <c r="J122" s="39">
        <f t="shared" si="21"/>
        <v>1430</v>
      </c>
      <c r="K122" s="44"/>
      <c r="L122" s="45">
        <f t="shared" si="25"/>
        <v>4.5643778524768171E-3</v>
      </c>
      <c r="M122" s="46">
        <f t="shared" si="22"/>
        <v>73.333333333333329</v>
      </c>
      <c r="N122" s="47"/>
    </row>
    <row r="123" spans="1:14" ht="15.95" customHeight="1" outlineLevel="1" x14ac:dyDescent="0.15">
      <c r="A123" s="74" t="s">
        <v>698</v>
      </c>
      <c r="B123" s="38" t="s">
        <v>12</v>
      </c>
      <c r="C123" s="38" t="s">
        <v>977</v>
      </c>
      <c r="D123" s="41" t="s">
        <v>978</v>
      </c>
      <c r="E123" s="89" t="s">
        <v>979</v>
      </c>
      <c r="F123" s="42">
        <v>91</v>
      </c>
      <c r="G123" s="43" t="s">
        <v>980</v>
      </c>
      <c r="H123" s="44">
        <v>4056</v>
      </c>
      <c r="I123" s="7">
        <v>2</v>
      </c>
      <c r="J123" s="39">
        <f t="shared" ref="J123:J129" si="26">IFERROR(H123/I123,"")</f>
        <v>2028</v>
      </c>
      <c r="K123" s="44"/>
      <c r="L123" s="45">
        <f t="shared" si="25"/>
        <v>1.8494621947698271E-3</v>
      </c>
      <c r="M123" s="46">
        <f t="shared" ref="M123:M129" si="27">IFERROR(H123/F123,"")</f>
        <v>44.571428571428569</v>
      </c>
      <c r="N123" s="47"/>
    </row>
    <row r="124" spans="1:14" ht="15.95" customHeight="1" outlineLevel="1" x14ac:dyDescent="0.15">
      <c r="A124" s="74" t="s">
        <v>698</v>
      </c>
      <c r="B124" s="38" t="s">
        <v>12</v>
      </c>
      <c r="C124" s="38" t="s">
        <v>778</v>
      </c>
      <c r="D124" s="41" t="s">
        <v>779</v>
      </c>
      <c r="E124" s="89" t="s">
        <v>780</v>
      </c>
      <c r="F124" s="42">
        <v>189.7</v>
      </c>
      <c r="G124" s="43" t="s">
        <v>10</v>
      </c>
      <c r="H124" s="44" t="s">
        <v>1078</v>
      </c>
      <c r="I124" s="7" t="s">
        <v>1078</v>
      </c>
      <c r="J124" s="39" t="str">
        <f t="shared" si="26"/>
        <v/>
      </c>
      <c r="K124" s="44"/>
      <c r="L124" s="45" t="str">
        <f t="shared" si="25"/>
        <v/>
      </c>
      <c r="M124" s="46" t="str">
        <f t="shared" si="27"/>
        <v/>
      </c>
      <c r="N124" s="47"/>
    </row>
    <row r="125" spans="1:14" ht="15.95" customHeight="1" outlineLevel="1" x14ac:dyDescent="0.15">
      <c r="A125" s="74" t="s">
        <v>698</v>
      </c>
      <c r="B125" s="38" t="s">
        <v>12</v>
      </c>
      <c r="C125" s="38" t="s">
        <v>781</v>
      </c>
      <c r="D125" s="41" t="s">
        <v>782</v>
      </c>
      <c r="E125" s="89" t="s">
        <v>783</v>
      </c>
      <c r="F125" s="42">
        <v>125.2</v>
      </c>
      <c r="G125" s="43" t="s">
        <v>10</v>
      </c>
      <c r="H125" s="44">
        <v>520</v>
      </c>
      <c r="I125" s="7">
        <v>1</v>
      </c>
      <c r="J125" s="39">
        <f t="shared" si="26"/>
        <v>520</v>
      </c>
      <c r="K125" s="44"/>
      <c r="L125" s="45">
        <f t="shared" si="25"/>
        <v>2.3711053779100347E-4</v>
      </c>
      <c r="M125" s="46">
        <f t="shared" si="27"/>
        <v>4.1533546325878596</v>
      </c>
      <c r="N125" s="47"/>
    </row>
    <row r="126" spans="1:14" ht="15.95" customHeight="1" outlineLevel="1" x14ac:dyDescent="0.3">
      <c r="A126" s="102" t="s">
        <v>1046</v>
      </c>
      <c r="B126" s="38" t="s">
        <v>12</v>
      </c>
      <c r="C126" s="38" t="s">
        <v>1047</v>
      </c>
      <c r="D126" s="41" t="s">
        <v>1048</v>
      </c>
      <c r="E126" s="89" t="s">
        <v>1049</v>
      </c>
      <c r="F126" s="42">
        <v>65.7</v>
      </c>
      <c r="G126" s="43" t="s">
        <v>71</v>
      </c>
      <c r="H126" s="44">
        <v>1368</v>
      </c>
      <c r="I126" s="7">
        <v>1</v>
      </c>
      <c r="J126" s="39">
        <f>IFERROR(H126/I126,"")</f>
        <v>1368</v>
      </c>
      <c r="K126" s="44"/>
      <c r="L126" s="45">
        <f t="shared" si="25"/>
        <v>6.2378310711171678E-4</v>
      </c>
      <c r="M126" s="46">
        <f t="shared" ref="M126" si="28">IFERROR(H126/F126,"")</f>
        <v>20.821917808219176</v>
      </c>
      <c r="N126" s="47"/>
    </row>
    <row r="127" spans="1:14" ht="15.95" customHeight="1" outlineLevel="1" x14ac:dyDescent="0.15">
      <c r="A127" s="74" t="s">
        <v>698</v>
      </c>
      <c r="B127" s="38" t="s">
        <v>12</v>
      </c>
      <c r="C127" s="38" t="s">
        <v>303</v>
      </c>
      <c r="D127" s="41" t="s">
        <v>501</v>
      </c>
      <c r="E127" s="89" t="s">
        <v>304</v>
      </c>
      <c r="F127" s="42">
        <v>147.80000000000001</v>
      </c>
      <c r="G127" s="43" t="s">
        <v>10</v>
      </c>
      <c r="H127" s="44">
        <v>2373</v>
      </c>
      <c r="I127" s="7">
        <v>6</v>
      </c>
      <c r="J127" s="39">
        <f t="shared" si="26"/>
        <v>395.5</v>
      </c>
      <c r="K127" s="44"/>
      <c r="L127" s="45">
        <f t="shared" si="25"/>
        <v>1.0820448195731755E-3</v>
      </c>
      <c r="M127" s="46">
        <f t="shared" si="27"/>
        <v>16.05548037889039</v>
      </c>
      <c r="N127" s="47"/>
    </row>
    <row r="128" spans="1:14" ht="15.95" customHeight="1" outlineLevel="1" x14ac:dyDescent="0.15">
      <c r="A128" s="74" t="s">
        <v>698</v>
      </c>
      <c r="B128" s="38" t="s">
        <v>12</v>
      </c>
      <c r="C128" s="38" t="s">
        <v>784</v>
      </c>
      <c r="D128" s="41" t="s">
        <v>785</v>
      </c>
      <c r="E128" s="89" t="s">
        <v>786</v>
      </c>
      <c r="F128" s="42">
        <v>1301.4000000000001</v>
      </c>
      <c r="G128" s="43" t="s">
        <v>73</v>
      </c>
      <c r="H128" s="44">
        <v>73992</v>
      </c>
      <c r="I128" s="7">
        <v>531</v>
      </c>
      <c r="J128" s="39">
        <f t="shared" si="26"/>
        <v>139.34463276836158</v>
      </c>
      <c r="K128" s="44"/>
      <c r="L128" s="45">
        <f t="shared" si="25"/>
        <v>3.3739005600446015E-2</v>
      </c>
      <c r="M128" s="46">
        <f t="shared" si="27"/>
        <v>56.855693868141998</v>
      </c>
      <c r="N128" s="47"/>
    </row>
    <row r="129" spans="1:14" ht="15.95" customHeight="1" outlineLevel="1" x14ac:dyDescent="0.15">
      <c r="A129" s="74" t="s">
        <v>698</v>
      </c>
      <c r="B129" s="38" t="s">
        <v>12</v>
      </c>
      <c r="C129" s="38" t="s">
        <v>787</v>
      </c>
      <c r="D129" s="41" t="s">
        <v>788</v>
      </c>
      <c r="E129" s="89" t="s">
        <v>789</v>
      </c>
      <c r="F129" s="42">
        <v>201.5</v>
      </c>
      <c r="G129" s="43" t="s">
        <v>10</v>
      </c>
      <c r="H129" s="44">
        <v>448</v>
      </c>
      <c r="I129" s="7">
        <v>1</v>
      </c>
      <c r="J129" s="39">
        <f t="shared" si="26"/>
        <v>448</v>
      </c>
      <c r="K129" s="44"/>
      <c r="L129" s="45">
        <f t="shared" si="25"/>
        <v>2.0427984794301837E-4</v>
      </c>
      <c r="M129" s="46">
        <f t="shared" si="27"/>
        <v>2.2233250620347396</v>
      </c>
      <c r="N129" s="47"/>
    </row>
    <row r="130" spans="1:14" ht="15.95" customHeight="1" outlineLevel="1" x14ac:dyDescent="0.15">
      <c r="A130" s="74" t="s">
        <v>698</v>
      </c>
      <c r="B130" s="38" t="s">
        <v>12</v>
      </c>
      <c r="C130" s="38" t="s">
        <v>305</v>
      </c>
      <c r="D130" s="41" t="s">
        <v>502</v>
      </c>
      <c r="E130" s="89" t="s">
        <v>790</v>
      </c>
      <c r="F130" s="42">
        <v>837</v>
      </c>
      <c r="G130" s="43" t="s">
        <v>748</v>
      </c>
      <c r="H130" s="44">
        <v>23810</v>
      </c>
      <c r="I130" s="7">
        <v>36</v>
      </c>
      <c r="J130" s="39">
        <f t="shared" si="21"/>
        <v>661.38888888888891</v>
      </c>
      <c r="K130" s="44"/>
      <c r="L130" s="45">
        <f t="shared" si="25"/>
        <v>1.0856926740007293E-2</v>
      </c>
      <c r="M130" s="46">
        <f t="shared" si="22"/>
        <v>28.446833930704898</v>
      </c>
      <c r="N130" s="47"/>
    </row>
    <row r="131" spans="1:14" ht="15.95" customHeight="1" outlineLevel="1" x14ac:dyDescent="0.15">
      <c r="A131" s="74" t="s">
        <v>698</v>
      </c>
      <c r="B131" s="38" t="s">
        <v>12</v>
      </c>
      <c r="C131" s="38" t="s">
        <v>791</v>
      </c>
      <c r="D131" s="41" t="s">
        <v>792</v>
      </c>
      <c r="E131" s="89" t="s">
        <v>793</v>
      </c>
      <c r="F131" s="42">
        <v>32.200000000000003</v>
      </c>
      <c r="G131" s="43" t="s">
        <v>748</v>
      </c>
      <c r="H131" s="44" t="s">
        <v>1078</v>
      </c>
      <c r="I131" s="7" t="s">
        <v>1078</v>
      </c>
      <c r="J131" s="39" t="str">
        <f t="shared" si="21"/>
        <v/>
      </c>
      <c r="K131" s="44"/>
      <c r="L131" s="45" t="str">
        <f t="shared" si="25"/>
        <v/>
      </c>
      <c r="M131" s="46" t="str">
        <f t="shared" si="22"/>
        <v/>
      </c>
      <c r="N131" s="47"/>
    </row>
    <row r="132" spans="1:14" ht="15.95" customHeight="1" outlineLevel="1" x14ac:dyDescent="0.15">
      <c r="A132" s="74" t="s">
        <v>698</v>
      </c>
      <c r="B132" s="38" t="s">
        <v>12</v>
      </c>
      <c r="C132" s="38" t="s">
        <v>306</v>
      </c>
      <c r="D132" s="41" t="s">
        <v>503</v>
      </c>
      <c r="E132" s="89" t="s">
        <v>307</v>
      </c>
      <c r="F132" s="42">
        <v>19</v>
      </c>
      <c r="G132" s="43" t="s">
        <v>71</v>
      </c>
      <c r="H132" s="44">
        <v>4520</v>
      </c>
      <c r="I132" s="7">
        <v>14</v>
      </c>
      <c r="J132" s="39">
        <f t="shared" si="21"/>
        <v>322.85714285714283</v>
      </c>
      <c r="K132" s="44"/>
      <c r="L132" s="45">
        <f t="shared" ref="L132:L163" si="29">IFERROR(H132/$H$340,"")</f>
        <v>2.0610377515679532E-3</v>
      </c>
      <c r="M132" s="46">
        <f t="shared" si="22"/>
        <v>237.89473684210526</v>
      </c>
      <c r="N132" s="47"/>
    </row>
    <row r="133" spans="1:14" ht="15.95" customHeight="1" outlineLevel="1" x14ac:dyDescent="0.15">
      <c r="A133" s="74" t="s">
        <v>698</v>
      </c>
      <c r="B133" s="38" t="s">
        <v>12</v>
      </c>
      <c r="C133" s="38" t="s">
        <v>794</v>
      </c>
      <c r="D133" s="41" t="s">
        <v>795</v>
      </c>
      <c r="E133" s="89" t="s">
        <v>796</v>
      </c>
      <c r="F133" s="42">
        <v>34.5</v>
      </c>
      <c r="G133" s="43" t="s">
        <v>70</v>
      </c>
      <c r="H133" s="44">
        <v>996</v>
      </c>
      <c r="I133" s="7">
        <v>4</v>
      </c>
      <c r="J133" s="39">
        <f t="shared" si="21"/>
        <v>249</v>
      </c>
      <c r="K133" s="44"/>
      <c r="L133" s="45">
        <f t="shared" si="29"/>
        <v>4.5415787623046049E-4</v>
      </c>
      <c r="M133" s="46">
        <f t="shared" si="22"/>
        <v>28.869565217391305</v>
      </c>
      <c r="N133" s="47"/>
    </row>
    <row r="134" spans="1:14" ht="15.95" customHeight="1" outlineLevel="1" x14ac:dyDescent="0.15">
      <c r="A134" s="76"/>
      <c r="B134" s="77"/>
      <c r="C134" s="77"/>
      <c r="D134" s="77" t="s">
        <v>418</v>
      </c>
      <c r="E134" s="78"/>
      <c r="F134" s="6">
        <f>SUM(F112:F133)</f>
        <v>4966.9999999999991</v>
      </c>
      <c r="G134" s="8"/>
      <c r="H134" s="9">
        <f>SUM(H112:H133)</f>
        <v>164669.1</v>
      </c>
      <c r="I134" s="10">
        <f>SUM(I112:I133)</f>
        <v>1038</v>
      </c>
      <c r="J134" s="11">
        <f t="shared" si="21"/>
        <v>158.64075144508672</v>
      </c>
      <c r="K134" s="8"/>
      <c r="L134" s="12">
        <f t="shared" si="29"/>
        <v>7.5086113189539477E-2</v>
      </c>
      <c r="M134" s="13">
        <f t="shared" si="22"/>
        <v>33.152627340446955</v>
      </c>
      <c r="N134" s="47"/>
    </row>
    <row r="135" spans="1:14" ht="15.95" customHeight="1" outlineLevel="1" x14ac:dyDescent="0.15">
      <c r="A135" s="72" t="s">
        <v>261</v>
      </c>
      <c r="B135" s="38" t="s">
        <v>31</v>
      </c>
      <c r="C135" s="38" t="s">
        <v>189</v>
      </c>
      <c r="D135" s="41" t="s">
        <v>504</v>
      </c>
      <c r="E135" s="30" t="s">
        <v>116</v>
      </c>
      <c r="F135" s="42">
        <v>221.6</v>
      </c>
      <c r="G135" s="43" t="s">
        <v>76</v>
      </c>
      <c r="H135" s="44">
        <v>5306</v>
      </c>
      <c r="I135" s="7">
        <v>3</v>
      </c>
      <c r="J135" s="39">
        <f t="shared" si="21"/>
        <v>1768.6666666666667</v>
      </c>
      <c r="K135" s="44"/>
      <c r="L135" s="45">
        <f t="shared" si="29"/>
        <v>2.4194394490751237E-3</v>
      </c>
      <c r="M135" s="46">
        <f t="shared" si="22"/>
        <v>23.944043321299638</v>
      </c>
      <c r="N135" s="47"/>
    </row>
    <row r="136" spans="1:14" ht="15.95" customHeight="1" outlineLevel="1" x14ac:dyDescent="0.15">
      <c r="A136" s="72" t="s">
        <v>261</v>
      </c>
      <c r="B136" s="38" t="s">
        <v>665</v>
      </c>
      <c r="C136" s="38" t="s">
        <v>190</v>
      </c>
      <c r="D136" s="41" t="s">
        <v>505</v>
      </c>
      <c r="E136" s="96" t="s">
        <v>202</v>
      </c>
      <c r="F136" s="42">
        <v>300</v>
      </c>
      <c r="G136" s="43" t="s">
        <v>10</v>
      </c>
      <c r="H136" s="44">
        <v>5489</v>
      </c>
      <c r="I136" s="7">
        <v>60</v>
      </c>
      <c r="J136" s="39">
        <f t="shared" si="21"/>
        <v>91.483333333333334</v>
      </c>
      <c r="K136" s="44"/>
      <c r="L136" s="45">
        <f t="shared" si="29"/>
        <v>2.5028841191054195E-3</v>
      </c>
      <c r="M136" s="46">
        <f t="shared" si="22"/>
        <v>18.296666666666667</v>
      </c>
      <c r="N136" s="47"/>
    </row>
    <row r="137" spans="1:14" ht="15.95" customHeight="1" outlineLevel="1" x14ac:dyDescent="0.15">
      <c r="A137" s="72" t="s">
        <v>261</v>
      </c>
      <c r="B137" s="38" t="s">
        <v>31</v>
      </c>
      <c r="C137" s="38" t="s">
        <v>191</v>
      </c>
      <c r="D137" s="41" t="s">
        <v>506</v>
      </c>
      <c r="E137" s="30" t="s">
        <v>203</v>
      </c>
      <c r="F137" s="42">
        <v>133.1</v>
      </c>
      <c r="G137" s="43" t="s">
        <v>10</v>
      </c>
      <c r="H137" s="44">
        <v>3353</v>
      </c>
      <c r="I137" s="7">
        <v>4</v>
      </c>
      <c r="J137" s="39">
        <f t="shared" ref="J137:J204" si="30">IFERROR(H137/I137,"")</f>
        <v>838.25</v>
      </c>
      <c r="K137" s="44"/>
      <c r="L137" s="45">
        <f t="shared" si="29"/>
        <v>1.5289069869485281E-3</v>
      </c>
      <c r="M137" s="46">
        <f t="shared" ref="M137:M204" si="31">IFERROR(H137/F137,"")</f>
        <v>25.191585274229904</v>
      </c>
      <c r="N137" s="47"/>
    </row>
    <row r="138" spans="1:14" ht="15.95" customHeight="1" outlineLevel="1" x14ac:dyDescent="0.15">
      <c r="A138" s="72" t="s">
        <v>261</v>
      </c>
      <c r="B138" s="38" t="s">
        <v>14</v>
      </c>
      <c r="C138" s="38" t="s">
        <v>192</v>
      </c>
      <c r="D138" s="41" t="s">
        <v>507</v>
      </c>
      <c r="E138" s="30" t="s">
        <v>204</v>
      </c>
      <c r="F138" s="42">
        <v>54.3</v>
      </c>
      <c r="G138" s="43" t="s">
        <v>10</v>
      </c>
      <c r="H138" s="44">
        <v>0</v>
      </c>
      <c r="I138" s="7" t="s">
        <v>1078</v>
      </c>
      <c r="J138" s="39" t="str">
        <f t="shared" si="30"/>
        <v/>
      </c>
      <c r="K138" s="44"/>
      <c r="L138" s="45">
        <f t="shared" si="29"/>
        <v>0</v>
      </c>
      <c r="M138" s="46">
        <f t="shared" si="31"/>
        <v>0</v>
      </c>
      <c r="N138" s="47"/>
    </row>
    <row r="139" spans="1:14" ht="15.95" customHeight="1" outlineLevel="1" x14ac:dyDescent="0.15">
      <c r="A139" s="72" t="s">
        <v>261</v>
      </c>
      <c r="B139" s="38" t="s">
        <v>125</v>
      </c>
      <c r="C139" s="38" t="s">
        <v>193</v>
      </c>
      <c r="D139" s="41" t="s">
        <v>508</v>
      </c>
      <c r="E139" s="30" t="s">
        <v>205</v>
      </c>
      <c r="F139" s="42">
        <v>132.4</v>
      </c>
      <c r="G139" s="43" t="s">
        <v>10</v>
      </c>
      <c r="H139" s="44">
        <v>3391</v>
      </c>
      <c r="I139" s="7">
        <v>4</v>
      </c>
      <c r="J139" s="39">
        <f t="shared" si="30"/>
        <v>847.75</v>
      </c>
      <c r="K139" s="44"/>
      <c r="L139" s="45">
        <f t="shared" si="29"/>
        <v>1.5462342954794092E-3</v>
      </c>
      <c r="M139" s="46">
        <f t="shared" si="31"/>
        <v>25.611782477341389</v>
      </c>
      <c r="N139" s="47"/>
    </row>
    <row r="140" spans="1:14" ht="15.95" customHeight="1" outlineLevel="1" x14ac:dyDescent="0.15">
      <c r="A140" s="72" t="s">
        <v>261</v>
      </c>
      <c r="B140" s="38" t="s">
        <v>31</v>
      </c>
      <c r="C140" s="38" t="s">
        <v>194</v>
      </c>
      <c r="D140" s="41" t="s">
        <v>509</v>
      </c>
      <c r="E140" s="30" t="s">
        <v>206</v>
      </c>
      <c r="F140" s="42">
        <v>124.1</v>
      </c>
      <c r="G140" s="43" t="s">
        <v>10</v>
      </c>
      <c r="H140" s="44">
        <v>4392</v>
      </c>
      <c r="I140" s="7">
        <v>11</v>
      </c>
      <c r="J140" s="39">
        <f t="shared" si="30"/>
        <v>399.27272727272725</v>
      </c>
      <c r="K140" s="44"/>
      <c r="L140" s="45">
        <f t="shared" si="29"/>
        <v>2.0026720807270909E-3</v>
      </c>
      <c r="M140" s="46">
        <f t="shared" si="31"/>
        <v>35.390813859790491</v>
      </c>
      <c r="N140" s="47"/>
    </row>
    <row r="141" spans="1:14" ht="15.95" customHeight="1" outlineLevel="1" x14ac:dyDescent="0.15">
      <c r="A141" s="72" t="s">
        <v>260</v>
      </c>
      <c r="B141" s="38" t="s">
        <v>676</v>
      </c>
      <c r="C141" s="38" t="s">
        <v>677</v>
      </c>
      <c r="D141" s="41" t="s">
        <v>678</v>
      </c>
      <c r="E141" s="30" t="s">
        <v>679</v>
      </c>
      <c r="F141" s="42">
        <v>45.6</v>
      </c>
      <c r="G141" s="43" t="s">
        <v>10</v>
      </c>
      <c r="H141" s="44">
        <v>0</v>
      </c>
      <c r="I141" s="7" t="s">
        <v>1078</v>
      </c>
      <c r="J141" s="39" t="str">
        <f t="shared" si="30"/>
        <v/>
      </c>
      <c r="K141" s="44"/>
      <c r="L141" s="45">
        <f t="shared" si="29"/>
        <v>0</v>
      </c>
      <c r="M141" s="46">
        <f t="shared" si="31"/>
        <v>0</v>
      </c>
      <c r="N141" s="47"/>
    </row>
    <row r="142" spans="1:14" ht="15.95" customHeight="1" outlineLevel="1" x14ac:dyDescent="0.15">
      <c r="A142" s="72" t="s">
        <v>261</v>
      </c>
      <c r="B142" s="38" t="s">
        <v>129</v>
      </c>
      <c r="C142" s="38" t="s">
        <v>195</v>
      </c>
      <c r="D142" s="41" t="s">
        <v>510</v>
      </c>
      <c r="E142" s="30" t="s">
        <v>207</v>
      </c>
      <c r="F142" s="42">
        <v>105.8</v>
      </c>
      <c r="G142" s="43" t="s">
        <v>10</v>
      </c>
      <c r="H142" s="44">
        <v>1874</v>
      </c>
      <c r="I142" s="7">
        <v>4</v>
      </c>
      <c r="J142" s="39">
        <f t="shared" si="30"/>
        <v>468.5</v>
      </c>
      <c r="K142" s="44"/>
      <c r="L142" s="45">
        <f t="shared" si="29"/>
        <v>8.54509899654501E-4</v>
      </c>
      <c r="M142" s="46">
        <f t="shared" si="31"/>
        <v>17.71266540642722</v>
      </c>
      <c r="N142" s="47"/>
    </row>
    <row r="143" spans="1:14" ht="15.95" customHeight="1" outlineLevel="1" x14ac:dyDescent="0.15">
      <c r="A143" s="72" t="s">
        <v>261</v>
      </c>
      <c r="B143" s="38" t="s">
        <v>127</v>
      </c>
      <c r="C143" s="38" t="s">
        <v>196</v>
      </c>
      <c r="D143" s="41" t="s">
        <v>511</v>
      </c>
      <c r="E143" s="30" t="s">
        <v>208</v>
      </c>
      <c r="F143" s="42">
        <v>105.4</v>
      </c>
      <c r="G143" s="43" t="s">
        <v>10</v>
      </c>
      <c r="H143" s="44">
        <v>499</v>
      </c>
      <c r="I143" s="7">
        <v>1</v>
      </c>
      <c r="J143" s="39">
        <f t="shared" si="30"/>
        <v>499</v>
      </c>
      <c r="K143" s="44"/>
      <c r="L143" s="45">
        <f t="shared" si="29"/>
        <v>2.2753491991867449E-4</v>
      </c>
      <c r="M143" s="46">
        <f t="shared" si="31"/>
        <v>4.7343453510436433</v>
      </c>
      <c r="N143" s="47"/>
    </row>
    <row r="144" spans="1:14" ht="15.95" customHeight="1" outlineLevel="1" x14ac:dyDescent="0.15">
      <c r="A144" s="72" t="s">
        <v>261</v>
      </c>
      <c r="B144" s="38" t="s">
        <v>14</v>
      </c>
      <c r="C144" s="38" t="s">
        <v>197</v>
      </c>
      <c r="D144" s="41" t="s">
        <v>512</v>
      </c>
      <c r="E144" s="30" t="s">
        <v>209</v>
      </c>
      <c r="F144" s="42">
        <v>126.9</v>
      </c>
      <c r="G144" s="43" t="s">
        <v>10</v>
      </c>
      <c r="H144" s="44">
        <v>0</v>
      </c>
      <c r="I144" s="7">
        <v>2</v>
      </c>
      <c r="J144" s="39">
        <f t="shared" si="30"/>
        <v>0</v>
      </c>
      <c r="K144" s="44"/>
      <c r="L144" s="45">
        <f t="shared" si="29"/>
        <v>0</v>
      </c>
      <c r="M144" s="46">
        <f t="shared" si="31"/>
        <v>0</v>
      </c>
      <c r="N144" s="47"/>
    </row>
    <row r="145" spans="1:14" ht="15.95" customHeight="1" outlineLevel="1" x14ac:dyDescent="0.15">
      <c r="A145" s="72" t="s">
        <v>261</v>
      </c>
      <c r="B145" s="38" t="s">
        <v>128</v>
      </c>
      <c r="C145" s="38" t="s">
        <v>198</v>
      </c>
      <c r="D145" s="41" t="s">
        <v>513</v>
      </c>
      <c r="E145" s="30" t="s">
        <v>210</v>
      </c>
      <c r="F145" s="42">
        <v>100.3</v>
      </c>
      <c r="G145" s="43" t="s">
        <v>10</v>
      </c>
      <c r="H145" s="44">
        <v>4769</v>
      </c>
      <c r="I145" s="7">
        <v>6</v>
      </c>
      <c r="J145" s="39">
        <f t="shared" si="30"/>
        <v>794.83333333333337</v>
      </c>
      <c r="K145" s="44"/>
      <c r="L145" s="45">
        <f t="shared" si="29"/>
        <v>2.1745772206255682E-3</v>
      </c>
      <c r="M145" s="46">
        <f t="shared" si="31"/>
        <v>47.547357926221338</v>
      </c>
      <c r="N145" s="47"/>
    </row>
    <row r="146" spans="1:14" s="5" customFormat="1" ht="15.95" customHeight="1" outlineLevel="1" x14ac:dyDescent="0.15">
      <c r="A146" s="72" t="s">
        <v>261</v>
      </c>
      <c r="B146" s="38" t="s">
        <v>14</v>
      </c>
      <c r="C146" s="38" t="s">
        <v>106</v>
      </c>
      <c r="D146" s="41" t="s">
        <v>514</v>
      </c>
      <c r="E146" s="30" t="s">
        <v>107</v>
      </c>
      <c r="F146" s="42">
        <v>133.9</v>
      </c>
      <c r="G146" s="43" t="s">
        <v>74</v>
      </c>
      <c r="H146" s="44">
        <v>1738</v>
      </c>
      <c r="I146" s="7">
        <v>18</v>
      </c>
      <c r="J146" s="39">
        <f t="shared" si="30"/>
        <v>96.555555555555557</v>
      </c>
      <c r="K146" s="44"/>
      <c r="L146" s="45">
        <f t="shared" si="29"/>
        <v>7.924963743860847E-4</v>
      </c>
      <c r="M146" s="46">
        <f t="shared" si="31"/>
        <v>12.979835698282299</v>
      </c>
      <c r="N146" s="47"/>
    </row>
    <row r="147" spans="1:14" ht="15.95" customHeight="1" outlineLevel="1" x14ac:dyDescent="0.15">
      <c r="A147" s="72" t="s">
        <v>261</v>
      </c>
      <c r="B147" s="38" t="s">
        <v>128</v>
      </c>
      <c r="C147" s="38" t="s">
        <v>199</v>
      </c>
      <c r="D147" s="41" t="s">
        <v>515</v>
      </c>
      <c r="E147" s="30" t="s">
        <v>211</v>
      </c>
      <c r="F147" s="42">
        <v>38</v>
      </c>
      <c r="G147" s="43" t="s">
        <v>75</v>
      </c>
      <c r="H147" s="44">
        <v>825</v>
      </c>
      <c r="I147" s="7">
        <v>5</v>
      </c>
      <c r="J147" s="39">
        <f t="shared" si="30"/>
        <v>165</v>
      </c>
      <c r="K147" s="44"/>
      <c r="L147" s="45">
        <f t="shared" si="29"/>
        <v>3.7618498784149589E-4</v>
      </c>
      <c r="M147" s="46">
        <f t="shared" si="31"/>
        <v>21.710526315789473</v>
      </c>
      <c r="N147" s="47"/>
    </row>
    <row r="148" spans="1:14" ht="15.95" customHeight="1" outlineLevel="1" x14ac:dyDescent="0.15">
      <c r="A148" s="72" t="s">
        <v>261</v>
      </c>
      <c r="B148" s="38" t="s">
        <v>134</v>
      </c>
      <c r="C148" s="38" t="s">
        <v>200</v>
      </c>
      <c r="D148" s="41" t="s">
        <v>516</v>
      </c>
      <c r="E148" s="96" t="s">
        <v>212</v>
      </c>
      <c r="F148" s="42">
        <v>132</v>
      </c>
      <c r="G148" s="43" t="s">
        <v>74</v>
      </c>
      <c r="H148" s="44">
        <v>13389.7</v>
      </c>
      <c r="I148" s="7">
        <v>244</v>
      </c>
      <c r="J148" s="39">
        <f t="shared" si="30"/>
        <v>54.875819672131151</v>
      </c>
      <c r="K148" s="44"/>
      <c r="L148" s="45">
        <f t="shared" si="29"/>
        <v>6.1054595535773061E-3</v>
      </c>
      <c r="M148" s="46">
        <f t="shared" si="31"/>
        <v>101.43712121212121</v>
      </c>
      <c r="N148" s="47"/>
    </row>
    <row r="149" spans="1:14" s="5" customFormat="1" ht="15.95" customHeight="1" outlineLevel="1" x14ac:dyDescent="0.15">
      <c r="A149" s="72" t="s">
        <v>261</v>
      </c>
      <c r="B149" s="38" t="s">
        <v>118</v>
      </c>
      <c r="C149" s="38" t="s">
        <v>201</v>
      </c>
      <c r="D149" s="41" t="s">
        <v>517</v>
      </c>
      <c r="E149" s="30" t="s">
        <v>117</v>
      </c>
      <c r="F149" s="42">
        <v>16</v>
      </c>
      <c r="G149" s="43" t="s">
        <v>71</v>
      </c>
      <c r="H149" s="44">
        <v>240</v>
      </c>
      <c r="I149" s="7">
        <v>1</v>
      </c>
      <c r="J149" s="39">
        <f t="shared" si="30"/>
        <v>240</v>
      </c>
      <c r="K149" s="44"/>
      <c r="L149" s="45">
        <f t="shared" si="29"/>
        <v>1.0943563282661698E-4</v>
      </c>
      <c r="M149" s="46">
        <f t="shared" si="31"/>
        <v>15</v>
      </c>
      <c r="N149" s="47"/>
    </row>
    <row r="150" spans="1:14" s="5" customFormat="1" ht="15.95" customHeight="1" outlineLevel="1" x14ac:dyDescent="0.15">
      <c r="A150" s="72" t="s">
        <v>261</v>
      </c>
      <c r="B150" s="38" t="s">
        <v>14</v>
      </c>
      <c r="C150" s="38" t="s">
        <v>39</v>
      </c>
      <c r="D150" s="41" t="s">
        <v>518</v>
      </c>
      <c r="E150" s="30" t="s">
        <v>213</v>
      </c>
      <c r="F150" s="42">
        <v>10</v>
      </c>
      <c r="G150" s="43" t="s">
        <v>73</v>
      </c>
      <c r="H150" s="44">
        <v>580</v>
      </c>
      <c r="I150" s="7">
        <v>3</v>
      </c>
      <c r="J150" s="39">
        <f t="shared" si="30"/>
        <v>193.33333333333334</v>
      </c>
      <c r="K150" s="44"/>
      <c r="L150" s="45">
        <f t="shared" si="29"/>
        <v>2.6446944599765773E-4</v>
      </c>
      <c r="M150" s="46">
        <f t="shared" si="31"/>
        <v>58</v>
      </c>
      <c r="N150" s="47"/>
    </row>
    <row r="151" spans="1:14" ht="15.95" customHeight="1" outlineLevel="1" x14ac:dyDescent="0.15">
      <c r="A151" s="74" t="s">
        <v>698</v>
      </c>
      <c r="B151" s="38" t="s">
        <v>14</v>
      </c>
      <c r="C151" s="38" t="s">
        <v>337</v>
      </c>
      <c r="D151" s="41" t="s">
        <v>519</v>
      </c>
      <c r="E151" s="40" t="s">
        <v>338</v>
      </c>
      <c r="F151" s="42">
        <v>202.1</v>
      </c>
      <c r="G151" s="43" t="s">
        <v>10</v>
      </c>
      <c r="H151" s="44">
        <v>799</v>
      </c>
      <c r="I151" s="7">
        <v>1</v>
      </c>
      <c r="J151" s="39">
        <f t="shared" si="30"/>
        <v>799</v>
      </c>
      <c r="K151" s="44"/>
      <c r="L151" s="45">
        <f t="shared" si="29"/>
        <v>3.6432946095194571E-4</v>
      </c>
      <c r="M151" s="46">
        <f t="shared" si="31"/>
        <v>3.9534883720930232</v>
      </c>
      <c r="N151" s="47"/>
    </row>
    <row r="152" spans="1:14" ht="15.95" customHeight="1" outlineLevel="1" x14ac:dyDescent="0.15">
      <c r="A152" s="74" t="s">
        <v>698</v>
      </c>
      <c r="B152" s="38" t="s">
        <v>14</v>
      </c>
      <c r="C152" s="38" t="s">
        <v>797</v>
      </c>
      <c r="D152" s="41" t="s">
        <v>798</v>
      </c>
      <c r="E152" s="88" t="s">
        <v>799</v>
      </c>
      <c r="F152" s="42">
        <v>116</v>
      </c>
      <c r="G152" s="43" t="s">
        <v>10</v>
      </c>
      <c r="H152" s="44" t="s">
        <v>1078</v>
      </c>
      <c r="I152" s="7" t="s">
        <v>1078</v>
      </c>
      <c r="J152" s="39" t="str">
        <f t="shared" si="30"/>
        <v/>
      </c>
      <c r="K152" s="44"/>
      <c r="L152" s="45" t="str">
        <f t="shared" si="29"/>
        <v/>
      </c>
      <c r="M152" s="46" t="str">
        <f t="shared" si="31"/>
        <v/>
      </c>
      <c r="N152" s="47"/>
    </row>
    <row r="153" spans="1:14" ht="15.95" customHeight="1" outlineLevel="1" x14ac:dyDescent="0.15">
      <c r="A153" s="74" t="s">
        <v>698</v>
      </c>
      <c r="B153" s="38" t="s">
        <v>14</v>
      </c>
      <c r="C153" s="38" t="s">
        <v>800</v>
      </c>
      <c r="D153" s="41" t="s">
        <v>520</v>
      </c>
      <c r="E153" s="40" t="s">
        <v>339</v>
      </c>
      <c r="F153" s="42">
        <v>211</v>
      </c>
      <c r="G153" s="43" t="s">
        <v>10</v>
      </c>
      <c r="H153" s="44">
        <v>1997</v>
      </c>
      <c r="I153" s="7">
        <v>1</v>
      </c>
      <c r="J153" s="39">
        <f t="shared" si="30"/>
        <v>1997</v>
      </c>
      <c r="K153" s="44"/>
      <c r="L153" s="45">
        <f t="shared" si="29"/>
        <v>9.1059566147814216E-4</v>
      </c>
      <c r="M153" s="46">
        <f t="shared" si="31"/>
        <v>9.4644549763033172</v>
      </c>
      <c r="N153" s="47"/>
    </row>
    <row r="154" spans="1:14" ht="15.95" customHeight="1" outlineLevel="1" x14ac:dyDescent="0.15">
      <c r="A154" s="74" t="s">
        <v>698</v>
      </c>
      <c r="B154" s="38" t="s">
        <v>14</v>
      </c>
      <c r="C154" s="38" t="s">
        <v>340</v>
      </c>
      <c r="D154" s="41" t="s">
        <v>521</v>
      </c>
      <c r="E154" s="40" t="s">
        <v>341</v>
      </c>
      <c r="F154" s="42">
        <v>214.9</v>
      </c>
      <c r="G154" s="43" t="s">
        <v>10</v>
      </c>
      <c r="H154" s="44">
        <v>349</v>
      </c>
      <c r="I154" s="7">
        <v>1</v>
      </c>
      <c r="J154" s="39">
        <f t="shared" si="30"/>
        <v>349</v>
      </c>
      <c r="K154" s="44"/>
      <c r="L154" s="45">
        <f t="shared" si="29"/>
        <v>1.5913764940203888E-4</v>
      </c>
      <c r="M154" s="46">
        <f t="shared" si="31"/>
        <v>1.6240111679851092</v>
      </c>
      <c r="N154" s="47"/>
    </row>
    <row r="155" spans="1:14" ht="15.95" customHeight="1" outlineLevel="1" x14ac:dyDescent="0.15">
      <c r="A155" s="74" t="s">
        <v>698</v>
      </c>
      <c r="B155" s="38" t="s">
        <v>14</v>
      </c>
      <c r="C155" s="38" t="s">
        <v>342</v>
      </c>
      <c r="D155" s="41" t="s">
        <v>522</v>
      </c>
      <c r="E155" s="40" t="s">
        <v>801</v>
      </c>
      <c r="F155" s="42">
        <v>198.2</v>
      </c>
      <c r="G155" s="43" t="s">
        <v>10</v>
      </c>
      <c r="H155" s="44">
        <v>1495</v>
      </c>
      <c r="I155" s="7">
        <v>5</v>
      </c>
      <c r="J155" s="39">
        <f t="shared" si="30"/>
        <v>299</v>
      </c>
      <c r="K155" s="44"/>
      <c r="L155" s="45">
        <f t="shared" si="29"/>
        <v>6.8169279614913492E-4</v>
      </c>
      <c r="M155" s="46">
        <f t="shared" si="31"/>
        <v>7.5428859737638749</v>
      </c>
      <c r="N155" s="47"/>
    </row>
    <row r="156" spans="1:14" ht="15.95" customHeight="1" outlineLevel="1" x14ac:dyDescent="0.15">
      <c r="A156" s="74" t="s">
        <v>698</v>
      </c>
      <c r="B156" s="38" t="s">
        <v>14</v>
      </c>
      <c r="C156" s="38" t="s">
        <v>343</v>
      </c>
      <c r="D156" s="41" t="s">
        <v>523</v>
      </c>
      <c r="E156" s="40" t="s">
        <v>802</v>
      </c>
      <c r="F156" s="42">
        <v>292.39999999999998</v>
      </c>
      <c r="G156" s="43" t="s">
        <v>748</v>
      </c>
      <c r="H156" s="44">
        <v>5006</v>
      </c>
      <c r="I156" s="7">
        <v>8</v>
      </c>
      <c r="J156" s="39">
        <f t="shared" si="30"/>
        <v>625.75</v>
      </c>
      <c r="K156" s="44"/>
      <c r="L156" s="45">
        <f t="shared" si="29"/>
        <v>2.2826449080418526E-3</v>
      </c>
      <c r="M156" s="46">
        <f t="shared" si="31"/>
        <v>17.120383036935706</v>
      </c>
      <c r="N156" s="47"/>
    </row>
    <row r="157" spans="1:14" ht="15.95" customHeight="1" outlineLevel="1" x14ac:dyDescent="0.15">
      <c r="A157" s="74" t="s">
        <v>698</v>
      </c>
      <c r="B157" s="38" t="s">
        <v>14</v>
      </c>
      <c r="C157" s="38" t="s">
        <v>344</v>
      </c>
      <c r="D157" s="41" t="s">
        <v>524</v>
      </c>
      <c r="E157" s="40" t="s">
        <v>345</v>
      </c>
      <c r="F157" s="42">
        <v>110</v>
      </c>
      <c r="G157" s="43" t="s">
        <v>10</v>
      </c>
      <c r="H157" s="44">
        <v>3098</v>
      </c>
      <c r="I157" s="7">
        <v>2</v>
      </c>
      <c r="J157" s="39">
        <f t="shared" si="30"/>
        <v>1549</v>
      </c>
      <c r="K157" s="44"/>
      <c r="L157" s="45">
        <f t="shared" si="29"/>
        <v>1.4126316270702476E-3</v>
      </c>
      <c r="M157" s="46">
        <f t="shared" si="31"/>
        <v>28.163636363636364</v>
      </c>
      <c r="N157" s="47"/>
    </row>
    <row r="158" spans="1:14" ht="15.95" customHeight="1" outlineLevel="1" x14ac:dyDescent="0.15">
      <c r="A158" s="74" t="s">
        <v>698</v>
      </c>
      <c r="B158" s="38" t="s">
        <v>14</v>
      </c>
      <c r="C158" s="38" t="s">
        <v>346</v>
      </c>
      <c r="D158" s="41" t="s">
        <v>525</v>
      </c>
      <c r="E158" s="40" t="s">
        <v>803</v>
      </c>
      <c r="F158" s="42">
        <v>106.1</v>
      </c>
      <c r="G158" s="43" t="s">
        <v>10</v>
      </c>
      <c r="H158" s="44">
        <v>1264</v>
      </c>
      <c r="I158" s="7">
        <v>3</v>
      </c>
      <c r="J158" s="39">
        <f t="shared" si="30"/>
        <v>421.33333333333331</v>
      </c>
      <c r="K158" s="44"/>
      <c r="L158" s="45">
        <f t="shared" si="29"/>
        <v>5.7636099955351617E-4</v>
      </c>
      <c r="M158" s="46">
        <f t="shared" si="31"/>
        <v>11.913289349670123</v>
      </c>
      <c r="N158" s="47"/>
    </row>
    <row r="159" spans="1:14" ht="15.95" customHeight="1" outlineLevel="1" x14ac:dyDescent="0.15">
      <c r="A159" s="74" t="s">
        <v>698</v>
      </c>
      <c r="B159" s="38" t="s">
        <v>14</v>
      </c>
      <c r="C159" s="38" t="s">
        <v>347</v>
      </c>
      <c r="D159" s="41" t="s">
        <v>526</v>
      </c>
      <c r="E159" s="40" t="s">
        <v>804</v>
      </c>
      <c r="F159" s="42">
        <v>72.5</v>
      </c>
      <c r="G159" s="43" t="s">
        <v>10</v>
      </c>
      <c r="H159" s="44">
        <v>1160</v>
      </c>
      <c r="I159" s="7">
        <v>1</v>
      </c>
      <c r="J159" s="39">
        <f t="shared" si="30"/>
        <v>1160</v>
      </c>
      <c r="K159" s="44"/>
      <c r="L159" s="45">
        <f t="shared" si="29"/>
        <v>5.2893889199531546E-4</v>
      </c>
      <c r="M159" s="46">
        <f t="shared" si="31"/>
        <v>16</v>
      </c>
      <c r="N159" s="47"/>
    </row>
    <row r="160" spans="1:14" ht="15.95" customHeight="1" outlineLevel="1" x14ac:dyDescent="0.15">
      <c r="A160" s="74" t="s">
        <v>698</v>
      </c>
      <c r="B160" s="38" t="s">
        <v>14</v>
      </c>
      <c r="C160" s="38" t="s">
        <v>348</v>
      </c>
      <c r="D160" s="41" t="s">
        <v>527</v>
      </c>
      <c r="E160" s="40" t="s">
        <v>349</v>
      </c>
      <c r="F160" s="42">
        <v>47.1</v>
      </c>
      <c r="G160" s="43" t="s">
        <v>310</v>
      </c>
      <c r="H160" s="44">
        <v>1468</v>
      </c>
      <c r="I160" s="7">
        <v>3</v>
      </c>
      <c r="J160" s="39">
        <f t="shared" si="30"/>
        <v>489.33333333333331</v>
      </c>
      <c r="K160" s="44"/>
      <c r="L160" s="45">
        <f t="shared" si="29"/>
        <v>6.6938128745614052E-4</v>
      </c>
      <c r="M160" s="46">
        <f t="shared" si="31"/>
        <v>31.16772823779193</v>
      </c>
      <c r="N160" s="47"/>
    </row>
    <row r="161" spans="1:14" ht="15.95" customHeight="1" outlineLevel="1" x14ac:dyDescent="0.15">
      <c r="A161" s="74" t="s">
        <v>698</v>
      </c>
      <c r="B161" s="38" t="s">
        <v>14</v>
      </c>
      <c r="C161" s="38" t="s">
        <v>350</v>
      </c>
      <c r="D161" s="41" t="s">
        <v>528</v>
      </c>
      <c r="E161" s="40" t="s">
        <v>351</v>
      </c>
      <c r="F161" s="42">
        <v>52.2</v>
      </c>
      <c r="G161" s="43" t="s">
        <v>310</v>
      </c>
      <c r="H161" s="44">
        <v>628</v>
      </c>
      <c r="I161" s="7">
        <v>2</v>
      </c>
      <c r="J161" s="39">
        <f t="shared" si="30"/>
        <v>314</v>
      </c>
      <c r="K161" s="44"/>
      <c r="L161" s="45">
        <f t="shared" si="29"/>
        <v>2.8635657256298111E-4</v>
      </c>
      <c r="M161" s="46">
        <f t="shared" si="31"/>
        <v>12.030651340996167</v>
      </c>
      <c r="N161" s="47"/>
    </row>
    <row r="162" spans="1:14" ht="15.95" customHeight="1" outlineLevel="1" x14ac:dyDescent="0.15">
      <c r="A162" s="74" t="s">
        <v>698</v>
      </c>
      <c r="B162" s="38" t="s">
        <v>14</v>
      </c>
      <c r="C162" s="38" t="s">
        <v>352</v>
      </c>
      <c r="D162" s="41" t="s">
        <v>529</v>
      </c>
      <c r="E162" s="40" t="s">
        <v>353</v>
      </c>
      <c r="F162" s="42">
        <v>61.5</v>
      </c>
      <c r="G162" s="43" t="s">
        <v>72</v>
      </c>
      <c r="H162" s="44" t="s">
        <v>1078</v>
      </c>
      <c r="I162" s="7" t="s">
        <v>1078</v>
      </c>
      <c r="J162" s="39" t="str">
        <f t="shared" si="30"/>
        <v/>
      </c>
      <c r="K162" s="44"/>
      <c r="L162" s="45" t="str">
        <f t="shared" si="29"/>
        <v/>
      </c>
      <c r="M162" s="46" t="str">
        <f t="shared" si="31"/>
        <v/>
      </c>
      <c r="N162" s="47"/>
    </row>
    <row r="163" spans="1:14" ht="15.95" customHeight="1" outlineLevel="1" x14ac:dyDescent="0.15">
      <c r="A163" s="74" t="s">
        <v>698</v>
      </c>
      <c r="B163" s="38" t="s">
        <v>14</v>
      </c>
      <c r="C163" s="38" t="s">
        <v>805</v>
      </c>
      <c r="D163" s="41" t="s">
        <v>806</v>
      </c>
      <c r="E163" s="88" t="s">
        <v>807</v>
      </c>
      <c r="F163" s="42">
        <v>46.8</v>
      </c>
      <c r="G163" s="43" t="s">
        <v>10</v>
      </c>
      <c r="H163" s="44" t="s">
        <v>1078</v>
      </c>
      <c r="I163" s="7" t="s">
        <v>1078</v>
      </c>
      <c r="J163" s="39" t="str">
        <f t="shared" si="30"/>
        <v/>
      </c>
      <c r="K163" s="44"/>
      <c r="L163" s="45" t="str">
        <f t="shared" si="29"/>
        <v/>
      </c>
      <c r="M163" s="46" t="str">
        <f t="shared" si="31"/>
        <v/>
      </c>
      <c r="N163" s="47"/>
    </row>
    <row r="164" spans="1:14" ht="15.95" customHeight="1" outlineLevel="1" x14ac:dyDescent="0.15">
      <c r="A164" s="74" t="s">
        <v>698</v>
      </c>
      <c r="B164" s="38" t="s">
        <v>14</v>
      </c>
      <c r="C164" s="38" t="s">
        <v>354</v>
      </c>
      <c r="D164" s="41" t="s">
        <v>530</v>
      </c>
      <c r="E164" s="40" t="s">
        <v>355</v>
      </c>
      <c r="F164" s="42">
        <v>57.5</v>
      </c>
      <c r="G164" s="43" t="s">
        <v>310</v>
      </c>
      <c r="H164" s="44">
        <v>1970</v>
      </c>
      <c r="I164" s="7">
        <v>6</v>
      </c>
      <c r="J164" s="39">
        <f t="shared" si="30"/>
        <v>328.33333333333331</v>
      </c>
      <c r="K164" s="44"/>
      <c r="L164" s="45">
        <f t="shared" ref="L164:L194" si="32">IFERROR(H164/$H$340,"")</f>
        <v>8.9828415278514777E-4</v>
      </c>
      <c r="M164" s="46">
        <f t="shared" si="31"/>
        <v>34.260869565217391</v>
      </c>
      <c r="N164" s="47"/>
    </row>
    <row r="165" spans="1:14" ht="15.95" customHeight="1" outlineLevel="1" x14ac:dyDescent="0.15">
      <c r="A165" s="74" t="s">
        <v>698</v>
      </c>
      <c r="B165" s="38" t="s">
        <v>14</v>
      </c>
      <c r="C165" s="38" t="s">
        <v>808</v>
      </c>
      <c r="D165" s="41" t="s">
        <v>809</v>
      </c>
      <c r="E165" s="40" t="s">
        <v>810</v>
      </c>
      <c r="F165" s="42">
        <v>50</v>
      </c>
      <c r="G165" s="43" t="s">
        <v>10</v>
      </c>
      <c r="H165" s="44">
        <v>1798</v>
      </c>
      <c r="I165" s="7">
        <v>3</v>
      </c>
      <c r="J165" s="39">
        <f t="shared" si="30"/>
        <v>599.33333333333337</v>
      </c>
      <c r="K165" s="44"/>
      <c r="L165" s="45">
        <f t="shared" si="32"/>
        <v>8.198552825927389E-4</v>
      </c>
      <c r="M165" s="46">
        <f t="shared" si="31"/>
        <v>35.96</v>
      </c>
      <c r="N165" s="47"/>
    </row>
    <row r="166" spans="1:14" ht="15.95" customHeight="1" outlineLevel="1" x14ac:dyDescent="0.15">
      <c r="A166" s="74" t="s">
        <v>698</v>
      </c>
      <c r="B166" s="38" t="s">
        <v>14</v>
      </c>
      <c r="C166" s="38" t="s">
        <v>356</v>
      </c>
      <c r="D166" s="41" t="s">
        <v>531</v>
      </c>
      <c r="E166" s="40" t="s">
        <v>357</v>
      </c>
      <c r="F166" s="42">
        <v>41.5</v>
      </c>
      <c r="G166" s="43" t="s">
        <v>310</v>
      </c>
      <c r="H166" s="44">
        <v>1324</v>
      </c>
      <c r="I166" s="7">
        <v>3</v>
      </c>
      <c r="J166" s="39">
        <f t="shared" si="30"/>
        <v>441.33333333333331</v>
      </c>
      <c r="K166" s="44"/>
      <c r="L166" s="45">
        <f t="shared" si="32"/>
        <v>6.0371990776017037E-4</v>
      </c>
      <c r="M166" s="46">
        <f t="shared" si="31"/>
        <v>31.903614457831324</v>
      </c>
      <c r="N166" s="47"/>
    </row>
    <row r="167" spans="1:14" ht="15.95" customHeight="1" x14ac:dyDescent="0.15">
      <c r="A167" s="74" t="s">
        <v>698</v>
      </c>
      <c r="B167" s="38" t="s">
        <v>14</v>
      </c>
      <c r="C167" s="38" t="s">
        <v>358</v>
      </c>
      <c r="D167" s="41" t="s">
        <v>532</v>
      </c>
      <c r="E167" s="40" t="s">
        <v>359</v>
      </c>
      <c r="F167" s="42">
        <v>56.7</v>
      </c>
      <c r="G167" s="43" t="s">
        <v>310</v>
      </c>
      <c r="H167" s="44">
        <v>1518</v>
      </c>
      <c r="I167" s="7">
        <v>1</v>
      </c>
      <c r="J167" s="39">
        <f t="shared" si="30"/>
        <v>1518</v>
      </c>
      <c r="K167" s="44"/>
      <c r="L167" s="45">
        <f t="shared" si="32"/>
        <v>6.9218037762835245E-4</v>
      </c>
      <c r="M167" s="46">
        <f t="shared" si="31"/>
        <v>26.772486772486772</v>
      </c>
      <c r="N167" s="47"/>
    </row>
    <row r="168" spans="1:14" ht="15.95" customHeight="1" outlineLevel="1" x14ac:dyDescent="0.15">
      <c r="A168" s="74" t="s">
        <v>698</v>
      </c>
      <c r="B168" s="38" t="s">
        <v>14</v>
      </c>
      <c r="C168" s="38" t="s">
        <v>360</v>
      </c>
      <c r="D168" s="41" t="s">
        <v>533</v>
      </c>
      <c r="E168" s="40" t="s">
        <v>361</v>
      </c>
      <c r="F168" s="42">
        <v>46.2</v>
      </c>
      <c r="G168" s="43" t="s">
        <v>310</v>
      </c>
      <c r="H168" s="44">
        <v>4500</v>
      </c>
      <c r="I168" s="7">
        <v>1</v>
      </c>
      <c r="J168" s="39">
        <f t="shared" si="30"/>
        <v>4500</v>
      </c>
      <c r="K168" s="44"/>
      <c r="L168" s="45">
        <f t="shared" si="32"/>
        <v>2.0519181154990684E-3</v>
      </c>
      <c r="M168" s="46">
        <f t="shared" si="31"/>
        <v>97.402597402597394</v>
      </c>
      <c r="N168" s="47"/>
    </row>
    <row r="169" spans="1:14" ht="15.95" customHeight="1" outlineLevel="1" x14ac:dyDescent="0.15">
      <c r="A169" s="74" t="s">
        <v>698</v>
      </c>
      <c r="B169" s="38" t="s">
        <v>14</v>
      </c>
      <c r="C169" s="38" t="s">
        <v>362</v>
      </c>
      <c r="D169" s="41" t="s">
        <v>534</v>
      </c>
      <c r="E169" s="40" t="s">
        <v>120</v>
      </c>
      <c r="F169" s="42">
        <v>48.6</v>
      </c>
      <c r="G169" s="43" t="s">
        <v>310</v>
      </c>
      <c r="H169" s="44">
        <v>1497</v>
      </c>
      <c r="I169" s="7">
        <v>3</v>
      </c>
      <c r="J169" s="39">
        <f t="shared" si="30"/>
        <v>499</v>
      </c>
      <c r="K169" s="44"/>
      <c r="L169" s="45">
        <f t="shared" si="32"/>
        <v>6.8260475975602346E-4</v>
      </c>
      <c r="M169" s="46">
        <f t="shared" si="31"/>
        <v>30.802469135802468</v>
      </c>
      <c r="N169" s="47"/>
    </row>
    <row r="170" spans="1:14" ht="15.95" customHeight="1" outlineLevel="1" x14ac:dyDescent="0.15">
      <c r="A170" s="74" t="s">
        <v>698</v>
      </c>
      <c r="B170" s="38" t="s">
        <v>14</v>
      </c>
      <c r="C170" s="38" t="s">
        <v>308</v>
      </c>
      <c r="D170" s="41" t="s">
        <v>535</v>
      </c>
      <c r="E170" s="40" t="s">
        <v>309</v>
      </c>
      <c r="F170" s="42">
        <v>35.700000000000003</v>
      </c>
      <c r="G170" s="43" t="s">
        <v>310</v>
      </c>
      <c r="H170" s="44">
        <v>2660</v>
      </c>
      <c r="I170" s="7">
        <v>2</v>
      </c>
      <c r="J170" s="39">
        <f t="shared" si="30"/>
        <v>1330</v>
      </c>
      <c r="K170" s="44"/>
      <c r="L170" s="45">
        <f t="shared" si="32"/>
        <v>1.2129115971616716E-3</v>
      </c>
      <c r="M170" s="46">
        <f t="shared" si="31"/>
        <v>74.509803921568619</v>
      </c>
      <c r="N170" s="47"/>
    </row>
    <row r="171" spans="1:14" ht="15.95" customHeight="1" outlineLevel="1" x14ac:dyDescent="0.15">
      <c r="A171" s="74" t="s">
        <v>698</v>
      </c>
      <c r="B171" s="38" t="s">
        <v>14</v>
      </c>
      <c r="C171" s="38" t="s">
        <v>311</v>
      </c>
      <c r="D171" s="41" t="s">
        <v>536</v>
      </c>
      <c r="E171" s="40" t="s">
        <v>312</v>
      </c>
      <c r="F171" s="42">
        <v>42.1</v>
      </c>
      <c r="G171" s="43" t="s">
        <v>310</v>
      </c>
      <c r="H171" s="44">
        <v>2044</v>
      </c>
      <c r="I171" s="7">
        <v>5</v>
      </c>
      <c r="J171" s="39">
        <f t="shared" si="30"/>
        <v>408.8</v>
      </c>
      <c r="K171" s="44"/>
      <c r="L171" s="45">
        <f t="shared" si="32"/>
        <v>9.3202680624002133E-4</v>
      </c>
      <c r="M171" s="46">
        <f t="shared" si="31"/>
        <v>48.551068883610448</v>
      </c>
      <c r="N171" s="47"/>
    </row>
    <row r="172" spans="1:14" ht="15.95" customHeight="1" outlineLevel="1" x14ac:dyDescent="0.15">
      <c r="A172" s="74" t="s">
        <v>698</v>
      </c>
      <c r="B172" s="38" t="s">
        <v>14</v>
      </c>
      <c r="C172" s="38" t="s">
        <v>313</v>
      </c>
      <c r="D172" s="41" t="s">
        <v>537</v>
      </c>
      <c r="E172" s="40" t="s">
        <v>314</v>
      </c>
      <c r="F172" s="42">
        <v>42.1</v>
      </c>
      <c r="G172" s="43" t="s">
        <v>310</v>
      </c>
      <c r="H172" s="44">
        <v>231</v>
      </c>
      <c r="I172" s="7">
        <v>2</v>
      </c>
      <c r="J172" s="39">
        <f t="shared" si="30"/>
        <v>115.5</v>
      </c>
      <c r="K172" s="44"/>
      <c r="L172" s="45">
        <f t="shared" si="32"/>
        <v>1.0533179659561885E-4</v>
      </c>
      <c r="M172" s="46">
        <f t="shared" si="31"/>
        <v>5.486935866983373</v>
      </c>
      <c r="N172" s="47"/>
    </row>
    <row r="173" spans="1:14" ht="15.95" customHeight="1" outlineLevel="1" x14ac:dyDescent="0.15">
      <c r="A173" s="74" t="s">
        <v>698</v>
      </c>
      <c r="B173" s="38" t="s">
        <v>14</v>
      </c>
      <c r="C173" s="38" t="s">
        <v>315</v>
      </c>
      <c r="D173" s="41" t="s">
        <v>538</v>
      </c>
      <c r="E173" s="40" t="s">
        <v>316</v>
      </c>
      <c r="F173" s="42">
        <v>96.8</v>
      </c>
      <c r="G173" s="43" t="s">
        <v>10</v>
      </c>
      <c r="H173" s="44">
        <v>1648</v>
      </c>
      <c r="I173" s="7">
        <v>1</v>
      </c>
      <c r="J173" s="39">
        <f t="shared" si="30"/>
        <v>1648</v>
      </c>
      <c r="K173" s="44"/>
      <c r="L173" s="45">
        <f t="shared" si="32"/>
        <v>7.5145801207610334E-4</v>
      </c>
      <c r="M173" s="46">
        <f t="shared" si="31"/>
        <v>17.024793388429753</v>
      </c>
      <c r="N173" s="47"/>
    </row>
    <row r="174" spans="1:14" ht="15.95" customHeight="1" outlineLevel="1" x14ac:dyDescent="0.15">
      <c r="A174" s="74" t="s">
        <v>698</v>
      </c>
      <c r="B174" s="38" t="s">
        <v>14</v>
      </c>
      <c r="C174" s="38" t="s">
        <v>317</v>
      </c>
      <c r="D174" s="41" t="s">
        <v>539</v>
      </c>
      <c r="E174" s="40" t="s">
        <v>318</v>
      </c>
      <c r="F174" s="42">
        <v>117.8</v>
      </c>
      <c r="G174" s="43" t="s">
        <v>10</v>
      </c>
      <c r="H174" s="44">
        <v>5528</v>
      </c>
      <c r="I174" s="7">
        <v>6</v>
      </c>
      <c r="J174" s="39">
        <f t="shared" si="30"/>
        <v>921.33333333333337</v>
      </c>
      <c r="K174" s="44"/>
      <c r="L174" s="45">
        <f t="shared" si="32"/>
        <v>2.5206674094397446E-3</v>
      </c>
      <c r="M174" s="46">
        <f t="shared" si="31"/>
        <v>46.926994906621395</v>
      </c>
      <c r="N174" s="47"/>
    </row>
    <row r="175" spans="1:14" ht="15.95" customHeight="1" outlineLevel="1" x14ac:dyDescent="0.15">
      <c r="A175" s="74" t="s">
        <v>698</v>
      </c>
      <c r="B175" s="38" t="s">
        <v>14</v>
      </c>
      <c r="C175" s="38" t="s">
        <v>319</v>
      </c>
      <c r="D175" s="41" t="s">
        <v>540</v>
      </c>
      <c r="E175" s="40" t="s">
        <v>320</v>
      </c>
      <c r="F175" s="42">
        <v>448</v>
      </c>
      <c r="G175" s="43" t="s">
        <v>10</v>
      </c>
      <c r="H175" s="44">
        <v>4273</v>
      </c>
      <c r="I175" s="7">
        <v>4</v>
      </c>
      <c r="J175" s="39">
        <f t="shared" si="30"/>
        <v>1068.25</v>
      </c>
      <c r="K175" s="44"/>
      <c r="L175" s="45">
        <f t="shared" si="32"/>
        <v>1.9484102461172267E-3</v>
      </c>
      <c r="M175" s="46">
        <f t="shared" si="31"/>
        <v>9.5379464285714288</v>
      </c>
      <c r="N175" s="47"/>
    </row>
    <row r="176" spans="1:14" ht="15.95" customHeight="1" outlineLevel="1" x14ac:dyDescent="0.15">
      <c r="A176" s="74" t="s">
        <v>698</v>
      </c>
      <c r="B176" s="38" t="s">
        <v>14</v>
      </c>
      <c r="C176" s="38" t="s">
        <v>321</v>
      </c>
      <c r="D176" s="41" t="s">
        <v>541</v>
      </c>
      <c r="E176" s="40" t="s">
        <v>322</v>
      </c>
      <c r="F176" s="42">
        <v>157.80000000000001</v>
      </c>
      <c r="G176" s="43" t="s">
        <v>10</v>
      </c>
      <c r="H176" s="44">
        <v>453</v>
      </c>
      <c r="I176" s="7">
        <v>1</v>
      </c>
      <c r="J176" s="39">
        <f t="shared" si="30"/>
        <v>453</v>
      </c>
      <c r="K176" s="44"/>
      <c r="L176" s="45">
        <f t="shared" si="32"/>
        <v>2.0655975696023956E-4</v>
      </c>
      <c r="M176" s="46">
        <f t="shared" si="31"/>
        <v>2.8707224334600761</v>
      </c>
      <c r="N176" s="47"/>
    </row>
    <row r="177" spans="1:14" ht="15.95" customHeight="1" outlineLevel="1" x14ac:dyDescent="0.15">
      <c r="A177" s="74" t="s">
        <v>698</v>
      </c>
      <c r="B177" s="38" t="s">
        <v>14</v>
      </c>
      <c r="C177" s="38" t="s">
        <v>323</v>
      </c>
      <c r="D177" s="41" t="s">
        <v>542</v>
      </c>
      <c r="E177" s="40" t="s">
        <v>324</v>
      </c>
      <c r="F177" s="42">
        <v>225.9</v>
      </c>
      <c r="G177" s="43" t="s">
        <v>10</v>
      </c>
      <c r="H177" s="44">
        <v>1290</v>
      </c>
      <c r="I177" s="7">
        <v>1</v>
      </c>
      <c r="J177" s="39">
        <f t="shared" si="30"/>
        <v>1290</v>
      </c>
      <c r="K177" s="44"/>
      <c r="L177" s="45">
        <f t="shared" si="32"/>
        <v>5.8821652644306624E-4</v>
      </c>
      <c r="M177" s="46">
        <f t="shared" si="31"/>
        <v>5.710491367861886</v>
      </c>
      <c r="N177" s="47"/>
    </row>
    <row r="178" spans="1:14" ht="15.95" customHeight="1" outlineLevel="1" x14ac:dyDescent="0.15">
      <c r="A178" s="74" t="s">
        <v>698</v>
      </c>
      <c r="B178" s="38" t="s">
        <v>14</v>
      </c>
      <c r="C178" s="38" t="s">
        <v>811</v>
      </c>
      <c r="D178" s="41" t="s">
        <v>812</v>
      </c>
      <c r="E178" s="40" t="s">
        <v>813</v>
      </c>
      <c r="F178" s="42">
        <v>32</v>
      </c>
      <c r="G178" s="43" t="s">
        <v>73</v>
      </c>
      <c r="H178" s="44">
        <v>2210.4</v>
      </c>
      <c r="I178" s="7">
        <v>9</v>
      </c>
      <c r="J178" s="39">
        <f t="shared" si="30"/>
        <v>245.60000000000002</v>
      </c>
      <c r="K178" s="44"/>
      <c r="L178" s="45">
        <f t="shared" si="32"/>
        <v>1.0079021783331425E-3</v>
      </c>
      <c r="M178" s="46">
        <f t="shared" si="31"/>
        <v>69.075000000000003</v>
      </c>
      <c r="N178" s="47"/>
    </row>
    <row r="179" spans="1:14" ht="15.95" customHeight="1" outlineLevel="1" x14ac:dyDescent="0.15">
      <c r="A179" s="74" t="s">
        <v>698</v>
      </c>
      <c r="B179" s="38" t="s">
        <v>14</v>
      </c>
      <c r="C179" s="38" t="s">
        <v>325</v>
      </c>
      <c r="D179" s="41" t="s">
        <v>543</v>
      </c>
      <c r="E179" s="40" t="s">
        <v>326</v>
      </c>
      <c r="F179" s="42">
        <v>19.3</v>
      </c>
      <c r="G179" s="43" t="s">
        <v>73</v>
      </c>
      <c r="H179" s="44">
        <v>1710</v>
      </c>
      <c r="I179" s="7">
        <v>4</v>
      </c>
      <c r="J179" s="39">
        <f t="shared" si="30"/>
        <v>427.5</v>
      </c>
      <c r="K179" s="44"/>
      <c r="L179" s="45">
        <f t="shared" si="32"/>
        <v>7.7972888388964598E-4</v>
      </c>
      <c r="M179" s="46">
        <f t="shared" si="31"/>
        <v>88.601036269430054</v>
      </c>
      <c r="N179" s="47"/>
    </row>
    <row r="180" spans="1:14" ht="15.95" customHeight="1" outlineLevel="1" x14ac:dyDescent="0.15">
      <c r="A180" s="74" t="s">
        <v>698</v>
      </c>
      <c r="B180" s="38" t="s">
        <v>14</v>
      </c>
      <c r="C180" s="38" t="s">
        <v>327</v>
      </c>
      <c r="D180" s="41" t="s">
        <v>544</v>
      </c>
      <c r="E180" s="40" t="s">
        <v>328</v>
      </c>
      <c r="F180" s="42">
        <v>52</v>
      </c>
      <c r="G180" s="43" t="s">
        <v>10</v>
      </c>
      <c r="H180" s="44">
        <v>5057</v>
      </c>
      <c r="I180" s="7">
        <v>12</v>
      </c>
      <c r="J180" s="39">
        <f t="shared" si="30"/>
        <v>421.41666666666669</v>
      </c>
      <c r="K180" s="44"/>
      <c r="L180" s="45">
        <f t="shared" si="32"/>
        <v>2.3058999800175087E-3</v>
      </c>
      <c r="M180" s="46">
        <f t="shared" si="31"/>
        <v>97.25</v>
      </c>
      <c r="N180" s="47"/>
    </row>
    <row r="181" spans="1:14" s="5" customFormat="1" ht="15.95" customHeight="1" outlineLevel="1" x14ac:dyDescent="0.15">
      <c r="A181" s="74" t="s">
        <v>698</v>
      </c>
      <c r="B181" s="38" t="s">
        <v>14</v>
      </c>
      <c r="C181" s="38" t="s">
        <v>329</v>
      </c>
      <c r="D181" s="41" t="s">
        <v>545</v>
      </c>
      <c r="E181" s="40" t="s">
        <v>330</v>
      </c>
      <c r="F181" s="42">
        <v>78.7</v>
      </c>
      <c r="G181" s="43" t="s">
        <v>71</v>
      </c>
      <c r="H181" s="44">
        <v>2578</v>
      </c>
      <c r="I181" s="7">
        <v>16</v>
      </c>
      <c r="J181" s="39">
        <f t="shared" si="30"/>
        <v>161.125</v>
      </c>
      <c r="K181" s="44"/>
      <c r="L181" s="45">
        <f t="shared" si="32"/>
        <v>1.1755210892792441E-3</v>
      </c>
      <c r="M181" s="46">
        <f t="shared" si="31"/>
        <v>32.757306226175345</v>
      </c>
      <c r="N181" s="47"/>
    </row>
    <row r="182" spans="1:14" ht="15.95" customHeight="1" outlineLevel="1" x14ac:dyDescent="0.15">
      <c r="A182" s="74" t="s">
        <v>698</v>
      </c>
      <c r="B182" s="38" t="s">
        <v>14</v>
      </c>
      <c r="C182" s="38" t="s">
        <v>331</v>
      </c>
      <c r="D182" s="41" t="s">
        <v>546</v>
      </c>
      <c r="E182" s="40" t="s">
        <v>332</v>
      </c>
      <c r="F182" s="42">
        <v>98.5</v>
      </c>
      <c r="G182" s="43" t="s">
        <v>71</v>
      </c>
      <c r="H182" s="44">
        <v>4293</v>
      </c>
      <c r="I182" s="7">
        <v>7</v>
      </c>
      <c r="J182" s="39">
        <f t="shared" si="30"/>
        <v>613.28571428571433</v>
      </c>
      <c r="K182" s="44"/>
      <c r="L182" s="45">
        <f t="shared" si="32"/>
        <v>1.9575298821861114E-3</v>
      </c>
      <c r="M182" s="46">
        <f t="shared" si="31"/>
        <v>43.583756345177662</v>
      </c>
      <c r="N182" s="47"/>
    </row>
    <row r="183" spans="1:14" ht="15.95" customHeight="1" outlineLevel="1" x14ac:dyDescent="0.15">
      <c r="A183" s="74" t="s">
        <v>698</v>
      </c>
      <c r="B183" s="38" t="s">
        <v>14</v>
      </c>
      <c r="C183" s="38" t="s">
        <v>970</v>
      </c>
      <c r="D183" s="41" t="s">
        <v>972</v>
      </c>
      <c r="E183" s="40" t="s">
        <v>974</v>
      </c>
      <c r="F183" s="42">
        <v>109.5</v>
      </c>
      <c r="G183" s="43" t="s">
        <v>969</v>
      </c>
      <c r="H183" s="44">
        <v>390</v>
      </c>
      <c r="I183" s="7">
        <v>2</v>
      </c>
      <c r="J183" s="39">
        <f t="shared" si="30"/>
        <v>195</v>
      </c>
      <c r="K183" s="44"/>
      <c r="L183" s="45">
        <f t="shared" si="32"/>
        <v>1.7783290334325261E-4</v>
      </c>
      <c r="M183" s="46">
        <f t="shared" ref="M183:M186" si="33">IFERROR(H183/F183,"")</f>
        <v>3.5616438356164384</v>
      </c>
      <c r="N183" s="47"/>
    </row>
    <row r="184" spans="1:14" ht="15.95" customHeight="1" outlineLevel="1" x14ac:dyDescent="0.15">
      <c r="A184" s="74" t="s">
        <v>698</v>
      </c>
      <c r="B184" s="38" t="s">
        <v>14</v>
      </c>
      <c r="C184" s="38" t="s">
        <v>814</v>
      </c>
      <c r="D184" s="41" t="s">
        <v>815</v>
      </c>
      <c r="E184" s="40" t="s">
        <v>816</v>
      </c>
      <c r="F184" s="42">
        <v>78.900000000000006</v>
      </c>
      <c r="G184" s="43" t="s">
        <v>10</v>
      </c>
      <c r="H184" s="44">
        <v>808</v>
      </c>
      <c r="I184" s="7">
        <v>2</v>
      </c>
      <c r="J184" s="39">
        <f t="shared" si="30"/>
        <v>404</v>
      </c>
      <c r="K184" s="44"/>
      <c r="L184" s="45">
        <f t="shared" si="32"/>
        <v>3.6843329718294382E-4</v>
      </c>
      <c r="M184" s="46">
        <f t="shared" si="33"/>
        <v>10.240811153358681</v>
      </c>
      <c r="N184" s="47"/>
    </row>
    <row r="185" spans="1:14" ht="15.95" customHeight="1" outlineLevel="1" x14ac:dyDescent="0.15">
      <c r="A185" s="74" t="s">
        <v>698</v>
      </c>
      <c r="B185" s="38" t="s">
        <v>14</v>
      </c>
      <c r="C185" s="38" t="s">
        <v>971</v>
      </c>
      <c r="D185" s="41" t="s">
        <v>973</v>
      </c>
      <c r="E185" s="40" t="s">
        <v>974</v>
      </c>
      <c r="F185" s="42">
        <v>75</v>
      </c>
      <c r="G185" s="43" t="s">
        <v>969</v>
      </c>
      <c r="H185" s="44" t="s">
        <v>1078</v>
      </c>
      <c r="I185" s="7" t="s">
        <v>1078</v>
      </c>
      <c r="J185" s="39" t="str">
        <f t="shared" si="30"/>
        <v/>
      </c>
      <c r="K185" s="44"/>
      <c r="L185" s="45" t="str">
        <f t="shared" si="32"/>
        <v/>
      </c>
      <c r="M185" s="46" t="str">
        <f t="shared" si="33"/>
        <v/>
      </c>
      <c r="N185" s="47"/>
    </row>
    <row r="186" spans="1:14" s="5" customFormat="1" ht="15.95" customHeight="1" outlineLevel="1" x14ac:dyDescent="0.15">
      <c r="A186" s="74" t="s">
        <v>698</v>
      </c>
      <c r="B186" s="38" t="s">
        <v>14</v>
      </c>
      <c r="C186" s="38" t="s">
        <v>333</v>
      </c>
      <c r="D186" s="41" t="s">
        <v>547</v>
      </c>
      <c r="E186" s="40" t="s">
        <v>334</v>
      </c>
      <c r="F186" s="42">
        <v>74.8</v>
      </c>
      <c r="G186" s="43" t="s">
        <v>10</v>
      </c>
      <c r="H186" s="44">
        <v>2086</v>
      </c>
      <c r="I186" s="7">
        <v>1</v>
      </c>
      <c r="J186" s="39">
        <f t="shared" si="30"/>
        <v>2086</v>
      </c>
      <c r="K186" s="44"/>
      <c r="L186" s="45">
        <f t="shared" si="32"/>
        <v>9.511780419846793E-4</v>
      </c>
      <c r="M186" s="46">
        <f t="shared" si="33"/>
        <v>27.887700534759361</v>
      </c>
      <c r="N186" s="47"/>
    </row>
    <row r="187" spans="1:14" s="5" customFormat="1" ht="15.95" customHeight="1" outlineLevel="1" x14ac:dyDescent="0.15">
      <c r="A187" s="74" t="s">
        <v>698</v>
      </c>
      <c r="B187" s="38" t="s">
        <v>14</v>
      </c>
      <c r="C187" s="38" t="s">
        <v>335</v>
      </c>
      <c r="D187" s="41" t="s">
        <v>548</v>
      </c>
      <c r="E187" s="40" t="s">
        <v>336</v>
      </c>
      <c r="F187" s="42">
        <v>36</v>
      </c>
      <c r="G187" s="43" t="s">
        <v>71</v>
      </c>
      <c r="H187" s="44" t="s">
        <v>1078</v>
      </c>
      <c r="I187" s="7" t="s">
        <v>1078</v>
      </c>
      <c r="J187" s="39" t="str">
        <f t="shared" si="30"/>
        <v/>
      </c>
      <c r="K187" s="44"/>
      <c r="L187" s="45" t="str">
        <f t="shared" si="32"/>
        <v/>
      </c>
      <c r="M187" s="46" t="str">
        <f t="shared" si="31"/>
        <v/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419</v>
      </c>
      <c r="E188" s="78"/>
      <c r="F188" s="6">
        <f>SUM(F135:F187)</f>
        <v>5631.5999999999985</v>
      </c>
      <c r="G188" s="8"/>
      <c r="H188" s="9">
        <f>SUM(H135:H187)</f>
        <v>112976.09999999999</v>
      </c>
      <c r="I188" s="10">
        <f>SUM(I135:I187)</f>
        <v>485</v>
      </c>
      <c r="J188" s="11">
        <f t="shared" si="30"/>
        <v>232.94041237113402</v>
      </c>
      <c r="K188" s="8"/>
      <c r="L188" s="12">
        <f t="shared" si="32"/>
        <v>5.1515045824096509E-2</v>
      </c>
      <c r="M188" s="13">
        <f t="shared" si="31"/>
        <v>20.061101640741533</v>
      </c>
      <c r="N188" s="47"/>
    </row>
    <row r="189" spans="1:14" s="5" customFormat="1" ht="15.95" customHeight="1" outlineLevel="1" x14ac:dyDescent="0.15">
      <c r="A189" s="72" t="s">
        <v>261</v>
      </c>
      <c r="B189" s="38" t="s">
        <v>16</v>
      </c>
      <c r="C189" s="38" t="s">
        <v>40</v>
      </c>
      <c r="D189" s="41" t="s">
        <v>549</v>
      </c>
      <c r="E189" s="40" t="s">
        <v>1079</v>
      </c>
      <c r="F189" s="42">
        <v>211.6</v>
      </c>
      <c r="G189" s="43" t="s">
        <v>76</v>
      </c>
      <c r="H189" s="44">
        <v>7000</v>
      </c>
      <c r="I189" s="7">
        <v>6</v>
      </c>
      <c r="J189" s="39">
        <f t="shared" si="30"/>
        <v>1166.6666666666667</v>
      </c>
      <c r="K189" s="44"/>
      <c r="L189" s="45">
        <f t="shared" si="32"/>
        <v>3.1918726241096621E-3</v>
      </c>
      <c r="M189" s="46">
        <f t="shared" si="31"/>
        <v>33.081285444234403</v>
      </c>
      <c r="N189" s="47"/>
    </row>
    <row r="190" spans="1:14" s="5" customFormat="1" ht="15.95" customHeight="1" outlineLevel="1" x14ac:dyDescent="0.15">
      <c r="A190" s="72" t="s">
        <v>260</v>
      </c>
      <c r="B190" s="38" t="s">
        <v>16</v>
      </c>
      <c r="C190" s="38" t="s">
        <v>986</v>
      </c>
      <c r="D190" s="41" t="s">
        <v>1050</v>
      </c>
      <c r="E190" s="40" t="s">
        <v>987</v>
      </c>
      <c r="F190" s="42">
        <v>132</v>
      </c>
      <c r="G190" s="43" t="s">
        <v>10</v>
      </c>
      <c r="H190" s="44">
        <v>299</v>
      </c>
      <c r="I190" s="7">
        <v>1</v>
      </c>
      <c r="J190" s="39">
        <f t="shared" ref="J190" si="34">IFERROR(H190/I190,"")</f>
        <v>299</v>
      </c>
      <c r="K190" s="44"/>
      <c r="L190" s="45">
        <f t="shared" si="32"/>
        <v>1.3633855922982701E-4</v>
      </c>
      <c r="M190" s="46">
        <f t="shared" ref="M190" si="35">IFERROR(H190/F190,"")</f>
        <v>2.2651515151515151</v>
      </c>
      <c r="N190" s="47"/>
    </row>
    <row r="191" spans="1:14" s="5" customFormat="1" ht="15.95" customHeight="1" outlineLevel="1" x14ac:dyDescent="0.15">
      <c r="A191" s="72" t="s">
        <v>261</v>
      </c>
      <c r="B191" s="38" t="s">
        <v>15</v>
      </c>
      <c r="C191" s="38" t="s">
        <v>642</v>
      </c>
      <c r="D191" s="41" t="s">
        <v>640</v>
      </c>
      <c r="E191" s="40" t="s">
        <v>221</v>
      </c>
      <c r="F191" s="42">
        <v>127.2</v>
      </c>
      <c r="G191" s="43" t="s">
        <v>10</v>
      </c>
      <c r="H191" s="44">
        <v>1997</v>
      </c>
      <c r="I191" s="7">
        <v>3</v>
      </c>
      <c r="J191" s="39">
        <f t="shared" si="30"/>
        <v>665.66666666666663</v>
      </c>
      <c r="K191" s="44"/>
      <c r="L191" s="45">
        <f t="shared" si="32"/>
        <v>9.1059566147814216E-4</v>
      </c>
      <c r="M191" s="46">
        <f t="shared" si="31"/>
        <v>15.699685534591195</v>
      </c>
      <c r="N191" s="47"/>
    </row>
    <row r="192" spans="1:14" s="5" customFormat="1" ht="15.95" customHeight="1" outlineLevel="1" x14ac:dyDescent="0.15">
      <c r="A192" s="72" t="s">
        <v>261</v>
      </c>
      <c r="B192" s="38" t="s">
        <v>15</v>
      </c>
      <c r="C192" s="38" t="s">
        <v>937</v>
      </c>
      <c r="D192" s="41" t="s">
        <v>938</v>
      </c>
      <c r="E192" s="40" t="s">
        <v>939</v>
      </c>
      <c r="F192" s="42">
        <v>113.4</v>
      </c>
      <c r="G192" s="43" t="s">
        <v>10</v>
      </c>
      <c r="H192" s="44">
        <v>0</v>
      </c>
      <c r="I192" s="7" t="s">
        <v>1078</v>
      </c>
      <c r="J192" s="39" t="str">
        <f t="shared" ref="J192" si="36">IFERROR(H192/I192,"")</f>
        <v/>
      </c>
      <c r="K192" s="44"/>
      <c r="L192" s="45">
        <f t="shared" si="32"/>
        <v>0</v>
      </c>
      <c r="M192" s="46">
        <f t="shared" ref="M192" si="37">IFERROR(H192/F192,"")</f>
        <v>0</v>
      </c>
      <c r="N192" s="47"/>
    </row>
    <row r="193" spans="1:14" s="5" customFormat="1" ht="15.95" customHeight="1" outlineLevel="1" x14ac:dyDescent="0.15">
      <c r="A193" s="72" t="s">
        <v>261</v>
      </c>
      <c r="B193" s="38" t="s">
        <v>15</v>
      </c>
      <c r="C193" s="38" t="s">
        <v>643</v>
      </c>
      <c r="D193" s="41" t="s">
        <v>641</v>
      </c>
      <c r="E193" s="40" t="s">
        <v>639</v>
      </c>
      <c r="F193" s="42">
        <v>44.1</v>
      </c>
      <c r="G193" s="43" t="s">
        <v>71</v>
      </c>
      <c r="H193" s="44">
        <v>4272</v>
      </c>
      <c r="I193" s="7">
        <v>6</v>
      </c>
      <c r="J193" s="39">
        <f t="shared" si="30"/>
        <v>712</v>
      </c>
      <c r="K193" s="44"/>
      <c r="L193" s="45">
        <f t="shared" si="32"/>
        <v>1.9479542643137822E-3</v>
      </c>
      <c r="M193" s="46">
        <f t="shared" si="31"/>
        <v>96.870748299319729</v>
      </c>
      <c r="N193" s="47"/>
    </row>
    <row r="194" spans="1:14" s="5" customFormat="1" ht="15.95" customHeight="1" outlineLevel="1" x14ac:dyDescent="0.15">
      <c r="A194" s="72" t="s">
        <v>261</v>
      </c>
      <c r="B194" s="38" t="s">
        <v>15</v>
      </c>
      <c r="C194" s="38" t="s">
        <v>41</v>
      </c>
      <c r="D194" s="41" t="s">
        <v>550</v>
      </c>
      <c r="E194" s="40" t="s">
        <v>217</v>
      </c>
      <c r="F194" s="42">
        <v>105.4</v>
      </c>
      <c r="G194" s="43" t="s">
        <v>10</v>
      </c>
      <c r="H194" s="44">
        <v>5990</v>
      </c>
      <c r="I194" s="7">
        <v>5</v>
      </c>
      <c r="J194" s="39">
        <f t="shared" si="30"/>
        <v>1198</v>
      </c>
      <c r="K194" s="44"/>
      <c r="L194" s="45">
        <f t="shared" si="32"/>
        <v>2.7313310026309823E-3</v>
      </c>
      <c r="M194" s="46">
        <f t="shared" si="31"/>
        <v>56.831119544592028</v>
      </c>
      <c r="N194" s="47"/>
    </row>
    <row r="195" spans="1:14" s="5" customFormat="1" ht="15.95" customHeight="1" outlineLevel="1" x14ac:dyDescent="0.15">
      <c r="A195" s="72" t="s">
        <v>261</v>
      </c>
      <c r="B195" s="38" t="s">
        <v>83</v>
      </c>
      <c r="C195" s="38" t="s">
        <v>42</v>
      </c>
      <c r="D195" s="41" t="s">
        <v>551</v>
      </c>
      <c r="E195" s="40" t="s">
        <v>218</v>
      </c>
      <c r="F195" s="42">
        <v>92.6</v>
      </c>
      <c r="G195" s="43" t="s">
        <v>10</v>
      </c>
      <c r="H195" s="44">
        <v>0</v>
      </c>
      <c r="I195" s="7" t="s">
        <v>1078</v>
      </c>
      <c r="J195" s="39" t="str">
        <f t="shared" si="30"/>
        <v/>
      </c>
      <c r="K195" s="44"/>
      <c r="L195" s="45">
        <f t="shared" ref="L195:L249" si="38">IFERROR(H195/$H$340,"")</f>
        <v>0</v>
      </c>
      <c r="M195" s="46">
        <f t="shared" si="31"/>
        <v>0</v>
      </c>
      <c r="N195" s="47"/>
    </row>
    <row r="196" spans="1:14" s="5" customFormat="1" ht="15.95" customHeight="1" outlineLevel="1" x14ac:dyDescent="0.15">
      <c r="A196" s="72" t="s">
        <v>261</v>
      </c>
      <c r="B196" s="38" t="s">
        <v>15</v>
      </c>
      <c r="C196" s="38" t="s">
        <v>935</v>
      </c>
      <c r="D196" s="41" t="s">
        <v>936</v>
      </c>
      <c r="E196" s="40" t="s">
        <v>934</v>
      </c>
      <c r="F196" s="42">
        <v>66</v>
      </c>
      <c r="G196" s="43" t="s">
        <v>10</v>
      </c>
      <c r="H196" s="44">
        <v>2557</v>
      </c>
      <c r="I196" s="7">
        <v>2</v>
      </c>
      <c r="J196" s="39">
        <f t="shared" ref="J196" si="39">IFERROR(H196/I196,"")</f>
        <v>1278.5</v>
      </c>
      <c r="K196" s="44"/>
      <c r="L196" s="45">
        <f t="shared" si="38"/>
        <v>1.1659454714069151E-3</v>
      </c>
      <c r="M196" s="46">
        <f t="shared" ref="M196" si="40">IFERROR(H196/F196,"")</f>
        <v>38.742424242424242</v>
      </c>
      <c r="N196" s="47"/>
    </row>
    <row r="197" spans="1:14" s="5" customFormat="1" ht="15.95" customHeight="1" outlineLevel="1" x14ac:dyDescent="0.15">
      <c r="A197" s="72" t="s">
        <v>261</v>
      </c>
      <c r="B197" s="38" t="s">
        <v>15</v>
      </c>
      <c r="C197" s="38" t="s">
        <v>214</v>
      </c>
      <c r="D197" s="41" t="s">
        <v>552</v>
      </c>
      <c r="E197" s="40" t="s">
        <v>220</v>
      </c>
      <c r="F197" s="42">
        <v>138</v>
      </c>
      <c r="G197" s="43" t="s">
        <v>72</v>
      </c>
      <c r="H197" s="44">
        <v>0</v>
      </c>
      <c r="I197" s="7" t="s">
        <v>1078</v>
      </c>
      <c r="J197" s="39" t="str">
        <f t="shared" si="30"/>
        <v/>
      </c>
      <c r="K197" s="44"/>
      <c r="L197" s="45">
        <f t="shared" si="38"/>
        <v>0</v>
      </c>
      <c r="M197" s="46">
        <f t="shared" si="31"/>
        <v>0</v>
      </c>
      <c r="N197" s="47"/>
    </row>
    <row r="198" spans="1:14" s="5" customFormat="1" ht="15.95" customHeight="1" outlineLevel="1" x14ac:dyDescent="0.15">
      <c r="A198" s="72" t="s">
        <v>261</v>
      </c>
      <c r="B198" s="38" t="s">
        <v>126</v>
      </c>
      <c r="C198" s="38" t="s">
        <v>215</v>
      </c>
      <c r="D198" s="41" t="s">
        <v>553</v>
      </c>
      <c r="E198" s="40" t="s">
        <v>222</v>
      </c>
      <c r="F198" s="42">
        <v>130</v>
      </c>
      <c r="G198" s="43" t="s">
        <v>74</v>
      </c>
      <c r="H198" s="44">
        <v>2863.7</v>
      </c>
      <c r="I198" s="7">
        <v>59</v>
      </c>
      <c r="J198" s="39">
        <f t="shared" si="30"/>
        <v>48.537288135593215</v>
      </c>
      <c r="K198" s="44"/>
      <c r="L198" s="45">
        <f t="shared" si="38"/>
        <v>1.3057950905232627E-3</v>
      </c>
      <c r="M198" s="46">
        <f t="shared" si="31"/>
        <v>22.028461538461539</v>
      </c>
      <c r="N198" s="47"/>
    </row>
    <row r="199" spans="1:14" s="5" customFormat="1" ht="15.95" customHeight="1" outlineLevel="1" x14ac:dyDescent="0.15">
      <c r="A199" s="72" t="s">
        <v>261</v>
      </c>
      <c r="B199" s="38" t="s">
        <v>119</v>
      </c>
      <c r="C199" s="38" t="s">
        <v>43</v>
      </c>
      <c r="D199" s="41" t="s">
        <v>554</v>
      </c>
      <c r="E199" s="40" t="s">
        <v>223</v>
      </c>
      <c r="F199" s="42">
        <v>190</v>
      </c>
      <c r="G199" s="43" t="s">
        <v>74</v>
      </c>
      <c r="H199" s="44">
        <v>3217</v>
      </c>
      <c r="I199" s="7">
        <v>44</v>
      </c>
      <c r="J199" s="39">
        <f t="shared" si="30"/>
        <v>73.11363636363636</v>
      </c>
      <c r="K199" s="44"/>
      <c r="L199" s="45">
        <f t="shared" si="38"/>
        <v>1.4668934616801118E-3</v>
      </c>
      <c r="M199" s="46">
        <f t="shared" si="31"/>
        <v>16.931578947368422</v>
      </c>
      <c r="N199" s="47"/>
    </row>
    <row r="200" spans="1:14" s="5" customFormat="1" ht="15.95" customHeight="1" outlineLevel="1" x14ac:dyDescent="0.15">
      <c r="A200" s="72" t="s">
        <v>261</v>
      </c>
      <c r="B200" s="38" t="s">
        <v>30</v>
      </c>
      <c r="C200" s="38" t="s">
        <v>216</v>
      </c>
      <c r="D200" s="41" t="s">
        <v>555</v>
      </c>
      <c r="E200" s="40" t="s">
        <v>224</v>
      </c>
      <c r="F200" s="42">
        <v>15</v>
      </c>
      <c r="G200" s="43" t="s">
        <v>71</v>
      </c>
      <c r="H200" s="44">
        <v>4990</v>
      </c>
      <c r="I200" s="7">
        <v>4</v>
      </c>
      <c r="J200" s="39">
        <f t="shared" si="30"/>
        <v>1247.5</v>
      </c>
      <c r="K200" s="44"/>
      <c r="L200" s="45">
        <f t="shared" si="38"/>
        <v>2.2753491991867447E-3</v>
      </c>
      <c r="M200" s="46">
        <f t="shared" si="31"/>
        <v>332.66666666666669</v>
      </c>
      <c r="N200" s="47"/>
    </row>
    <row r="201" spans="1:14" s="5" customFormat="1" ht="15.95" customHeight="1" outlineLevel="1" x14ac:dyDescent="0.15">
      <c r="A201" s="74" t="s">
        <v>698</v>
      </c>
      <c r="B201" s="38" t="s">
        <v>15</v>
      </c>
      <c r="C201" s="38" t="s">
        <v>817</v>
      </c>
      <c r="D201" s="41" t="s">
        <v>818</v>
      </c>
      <c r="E201" s="89" t="s">
        <v>819</v>
      </c>
      <c r="F201" s="42">
        <v>95.8</v>
      </c>
      <c r="G201" s="43" t="s">
        <v>748</v>
      </c>
      <c r="H201" s="44">
        <v>5752</v>
      </c>
      <c r="I201" s="7">
        <v>3</v>
      </c>
      <c r="J201" s="39">
        <f t="shared" si="30"/>
        <v>1917.3333333333333</v>
      </c>
      <c r="K201" s="44"/>
      <c r="L201" s="45">
        <f t="shared" si="38"/>
        <v>2.6228073334112539E-3</v>
      </c>
      <c r="M201" s="46">
        <f t="shared" si="31"/>
        <v>60.04175365344468</v>
      </c>
      <c r="N201" s="47"/>
    </row>
    <row r="202" spans="1:14" s="5" customFormat="1" ht="15.95" customHeight="1" outlineLevel="1" x14ac:dyDescent="0.15">
      <c r="A202" s="74" t="s">
        <v>698</v>
      </c>
      <c r="B202" s="38" t="s">
        <v>15</v>
      </c>
      <c r="C202" s="38" t="s">
        <v>820</v>
      </c>
      <c r="D202" s="41" t="s">
        <v>821</v>
      </c>
      <c r="E202" s="89" t="s">
        <v>822</v>
      </c>
      <c r="F202" s="42">
        <v>91.2</v>
      </c>
      <c r="G202" s="43" t="s">
        <v>10</v>
      </c>
      <c r="H202" s="44">
        <v>999</v>
      </c>
      <c r="I202" s="7">
        <v>7</v>
      </c>
      <c r="J202" s="39">
        <f t="shared" si="30"/>
        <v>142.71428571428572</v>
      </c>
      <c r="K202" s="44"/>
      <c r="L202" s="45">
        <f t="shared" si="38"/>
        <v>4.5552582164079319E-4</v>
      </c>
      <c r="M202" s="46">
        <f t="shared" si="31"/>
        <v>10.953947368421053</v>
      </c>
      <c r="N202" s="47"/>
    </row>
    <row r="203" spans="1:14" s="5" customFormat="1" ht="15.95" customHeight="1" outlineLevel="1" x14ac:dyDescent="0.15">
      <c r="A203" s="74" t="s">
        <v>698</v>
      </c>
      <c r="B203" s="38" t="s">
        <v>15</v>
      </c>
      <c r="C203" s="38" t="s">
        <v>823</v>
      </c>
      <c r="D203" s="41" t="s">
        <v>824</v>
      </c>
      <c r="E203" s="89" t="s">
        <v>825</v>
      </c>
      <c r="F203" s="42">
        <v>88.2</v>
      </c>
      <c r="G203" s="43" t="s">
        <v>10</v>
      </c>
      <c r="H203" s="44">
        <v>1196</v>
      </c>
      <c r="I203" s="7">
        <v>1</v>
      </c>
      <c r="J203" s="39">
        <f t="shared" si="30"/>
        <v>1196</v>
      </c>
      <c r="K203" s="44"/>
      <c r="L203" s="45">
        <f t="shared" si="38"/>
        <v>5.4535423691930802E-4</v>
      </c>
      <c r="M203" s="46">
        <f t="shared" si="31"/>
        <v>13.560090702947845</v>
      </c>
      <c r="N203" s="47"/>
    </row>
    <row r="204" spans="1:14" s="5" customFormat="1" ht="15.95" customHeight="1" outlineLevel="1" x14ac:dyDescent="0.15">
      <c r="A204" s="74" t="s">
        <v>698</v>
      </c>
      <c r="B204" s="38" t="s">
        <v>15</v>
      </c>
      <c r="C204" s="38" t="s">
        <v>826</v>
      </c>
      <c r="D204" s="41" t="s">
        <v>827</v>
      </c>
      <c r="E204" s="89" t="s">
        <v>828</v>
      </c>
      <c r="F204" s="42">
        <v>211</v>
      </c>
      <c r="G204" s="43" t="s">
        <v>72</v>
      </c>
      <c r="H204" s="44" t="s">
        <v>1078</v>
      </c>
      <c r="I204" s="7" t="s">
        <v>1078</v>
      </c>
      <c r="J204" s="39" t="str">
        <f t="shared" si="30"/>
        <v/>
      </c>
      <c r="K204" s="44"/>
      <c r="L204" s="45" t="str">
        <f t="shared" si="38"/>
        <v/>
      </c>
      <c r="M204" s="46" t="str">
        <f t="shared" si="31"/>
        <v/>
      </c>
      <c r="N204" s="47"/>
    </row>
    <row r="205" spans="1:14" s="5" customFormat="1" ht="15.95" customHeight="1" outlineLevel="1" x14ac:dyDescent="0.15">
      <c r="A205" s="74" t="s">
        <v>698</v>
      </c>
      <c r="B205" s="38" t="s">
        <v>15</v>
      </c>
      <c r="C205" s="38" t="s">
        <v>829</v>
      </c>
      <c r="D205" s="41" t="s">
        <v>830</v>
      </c>
      <c r="E205" s="89" t="s">
        <v>831</v>
      </c>
      <c r="F205" s="42">
        <v>203.5</v>
      </c>
      <c r="G205" s="43" t="s">
        <v>10</v>
      </c>
      <c r="H205" s="44">
        <v>1743</v>
      </c>
      <c r="I205" s="7">
        <v>2</v>
      </c>
      <c r="J205" s="39">
        <f t="shared" ref="J205:J268" si="41">IFERROR(H205/I205,"")</f>
        <v>871.5</v>
      </c>
      <c r="K205" s="44"/>
      <c r="L205" s="45">
        <f t="shared" si="38"/>
        <v>7.9477628340330589E-4</v>
      </c>
      <c r="M205" s="46">
        <f t="shared" ref="M205:M268" si="42">IFERROR(H205/F205,"")</f>
        <v>8.5651105651105652</v>
      </c>
      <c r="N205" s="47"/>
    </row>
    <row r="206" spans="1:14" s="5" customFormat="1" ht="15.95" customHeight="1" outlineLevel="1" x14ac:dyDescent="0.15">
      <c r="A206" s="74" t="s">
        <v>698</v>
      </c>
      <c r="B206" s="38" t="s">
        <v>15</v>
      </c>
      <c r="C206" s="38" t="s">
        <v>363</v>
      </c>
      <c r="D206" s="41" t="s">
        <v>556</v>
      </c>
      <c r="E206" s="89" t="s">
        <v>364</v>
      </c>
      <c r="F206" s="42">
        <v>111.1</v>
      </c>
      <c r="G206" s="43" t="s">
        <v>10</v>
      </c>
      <c r="H206" s="44">
        <v>898</v>
      </c>
      <c r="I206" s="7">
        <v>2</v>
      </c>
      <c r="J206" s="39">
        <f t="shared" si="41"/>
        <v>449</v>
      </c>
      <c r="K206" s="44"/>
      <c r="L206" s="45">
        <f t="shared" si="38"/>
        <v>4.0947165949292523E-4</v>
      </c>
      <c r="M206" s="46">
        <f t="shared" si="42"/>
        <v>8.0828082808280826</v>
      </c>
      <c r="N206" s="47"/>
    </row>
    <row r="207" spans="1:14" s="5" customFormat="1" ht="15.95" customHeight="1" outlineLevel="1" x14ac:dyDescent="0.15">
      <c r="A207" s="74" t="s">
        <v>698</v>
      </c>
      <c r="B207" s="38" t="s">
        <v>15</v>
      </c>
      <c r="C207" s="38" t="s">
        <v>365</v>
      </c>
      <c r="D207" s="41" t="s">
        <v>557</v>
      </c>
      <c r="E207" s="89" t="s">
        <v>366</v>
      </c>
      <c r="F207" s="42">
        <v>65.3</v>
      </c>
      <c r="G207" s="43" t="s">
        <v>310</v>
      </c>
      <c r="H207" s="44">
        <v>1380</v>
      </c>
      <c r="I207" s="7">
        <v>9</v>
      </c>
      <c r="J207" s="39">
        <f t="shared" si="41"/>
        <v>153.33333333333334</v>
      </c>
      <c r="K207" s="44"/>
      <c r="L207" s="45">
        <f t="shared" si="38"/>
        <v>6.2925488875304771E-4</v>
      </c>
      <c r="M207" s="46">
        <f t="shared" si="42"/>
        <v>21.133231240428792</v>
      </c>
      <c r="N207" s="47"/>
    </row>
    <row r="208" spans="1:14" s="5" customFormat="1" ht="15.95" customHeight="1" outlineLevel="1" x14ac:dyDescent="0.15">
      <c r="A208" s="74" t="s">
        <v>698</v>
      </c>
      <c r="B208" s="38" t="s">
        <v>15</v>
      </c>
      <c r="C208" s="38" t="s">
        <v>367</v>
      </c>
      <c r="D208" s="41" t="s">
        <v>558</v>
      </c>
      <c r="E208" s="89" t="s">
        <v>368</v>
      </c>
      <c r="F208" s="42">
        <v>68.099999999999994</v>
      </c>
      <c r="G208" s="43" t="s">
        <v>10</v>
      </c>
      <c r="H208" s="44">
        <v>7878</v>
      </c>
      <c r="I208" s="7">
        <v>8</v>
      </c>
      <c r="J208" s="39">
        <f t="shared" si="41"/>
        <v>984.75</v>
      </c>
      <c r="K208" s="44"/>
      <c r="L208" s="45">
        <f t="shared" si="38"/>
        <v>3.5922246475337026E-3</v>
      </c>
      <c r="M208" s="46">
        <f t="shared" si="42"/>
        <v>115.68281938325993</v>
      </c>
      <c r="N208" s="47"/>
    </row>
    <row r="209" spans="1:14" s="5" customFormat="1" ht="15.95" customHeight="1" outlineLevel="1" x14ac:dyDescent="0.15">
      <c r="A209" s="74" t="s">
        <v>698</v>
      </c>
      <c r="B209" s="38" t="s">
        <v>15</v>
      </c>
      <c r="C209" s="38" t="s">
        <v>832</v>
      </c>
      <c r="D209" s="41" t="s">
        <v>833</v>
      </c>
      <c r="E209" s="89" t="s">
        <v>944</v>
      </c>
      <c r="F209" s="42">
        <v>180</v>
      </c>
      <c r="G209" s="43" t="s">
        <v>702</v>
      </c>
      <c r="H209" s="44" t="s">
        <v>1078</v>
      </c>
      <c r="I209" s="7" t="s">
        <v>1078</v>
      </c>
      <c r="J209" s="39" t="str">
        <f t="shared" si="41"/>
        <v/>
      </c>
      <c r="K209" s="44"/>
      <c r="L209" s="45" t="str">
        <f t="shared" si="38"/>
        <v/>
      </c>
      <c r="M209" s="46" t="str">
        <f t="shared" si="42"/>
        <v/>
      </c>
      <c r="N209" s="47"/>
    </row>
    <row r="210" spans="1:14" s="5" customFormat="1" ht="15.95" customHeight="1" outlineLevel="1" x14ac:dyDescent="0.15">
      <c r="A210" s="74" t="s">
        <v>698</v>
      </c>
      <c r="B210" s="38" t="s">
        <v>15</v>
      </c>
      <c r="C210" s="38" t="s">
        <v>834</v>
      </c>
      <c r="D210" s="41" t="s">
        <v>835</v>
      </c>
      <c r="E210" s="89" t="s">
        <v>944</v>
      </c>
      <c r="F210" s="42">
        <v>340.9</v>
      </c>
      <c r="G210" s="43" t="s">
        <v>702</v>
      </c>
      <c r="H210" s="44" t="s">
        <v>1078</v>
      </c>
      <c r="I210" s="7" t="s">
        <v>1078</v>
      </c>
      <c r="J210" s="39" t="str">
        <f t="shared" si="41"/>
        <v/>
      </c>
      <c r="K210" s="44"/>
      <c r="L210" s="45" t="str">
        <f t="shared" si="38"/>
        <v/>
      </c>
      <c r="M210" s="46" t="str">
        <f t="shared" si="42"/>
        <v/>
      </c>
      <c r="N210" s="47"/>
    </row>
    <row r="211" spans="1:14" s="5" customFormat="1" ht="15.95" customHeight="1" outlineLevel="1" x14ac:dyDescent="0.15">
      <c r="A211" s="74" t="s">
        <v>698</v>
      </c>
      <c r="B211" s="38" t="s">
        <v>15</v>
      </c>
      <c r="C211" s="38" t="s">
        <v>369</v>
      </c>
      <c r="D211" s="41" t="s">
        <v>559</v>
      </c>
      <c r="E211" s="89" t="s">
        <v>836</v>
      </c>
      <c r="F211" s="42">
        <v>93.7</v>
      </c>
      <c r="G211" s="43" t="s">
        <v>748</v>
      </c>
      <c r="H211" s="44">
        <v>5735</v>
      </c>
      <c r="I211" s="7">
        <v>1</v>
      </c>
      <c r="J211" s="39">
        <f t="shared" si="41"/>
        <v>5735</v>
      </c>
      <c r="K211" s="44"/>
      <c r="L211" s="45">
        <f t="shared" si="38"/>
        <v>2.6150556427527016E-3</v>
      </c>
      <c r="M211" s="46">
        <f t="shared" si="42"/>
        <v>61.205976520811099</v>
      </c>
      <c r="N211" s="47"/>
    </row>
    <row r="212" spans="1:14" s="5" customFormat="1" ht="15.95" customHeight="1" outlineLevel="1" x14ac:dyDescent="0.15">
      <c r="A212" s="74" t="s">
        <v>698</v>
      </c>
      <c r="B212" s="38" t="s">
        <v>15</v>
      </c>
      <c r="C212" s="38" t="s">
        <v>370</v>
      </c>
      <c r="D212" s="41" t="s">
        <v>560</v>
      </c>
      <c r="E212" s="89" t="s">
        <v>837</v>
      </c>
      <c r="F212" s="42">
        <v>146.30000000000001</v>
      </c>
      <c r="G212" s="43" t="s">
        <v>75</v>
      </c>
      <c r="H212" s="44">
        <v>10024</v>
      </c>
      <c r="I212" s="7">
        <v>16</v>
      </c>
      <c r="J212" s="39">
        <f t="shared" si="41"/>
        <v>626.5</v>
      </c>
      <c r="K212" s="44"/>
      <c r="L212" s="45">
        <f t="shared" si="38"/>
        <v>4.5707615977250357E-3</v>
      </c>
      <c r="M212" s="46">
        <f t="shared" si="42"/>
        <v>68.516746411483254</v>
      </c>
      <c r="N212" s="47"/>
    </row>
    <row r="213" spans="1:14" s="5" customFormat="1" ht="15.95" customHeight="1" outlineLevel="1" x14ac:dyDescent="0.15">
      <c r="A213" s="74" t="s">
        <v>698</v>
      </c>
      <c r="B213" s="38" t="s">
        <v>15</v>
      </c>
      <c r="C213" s="38" t="s">
        <v>371</v>
      </c>
      <c r="D213" s="41" t="s">
        <v>561</v>
      </c>
      <c r="E213" s="89" t="s">
        <v>372</v>
      </c>
      <c r="F213" s="42">
        <v>251.6</v>
      </c>
      <c r="G213" s="43" t="s">
        <v>75</v>
      </c>
      <c r="H213" s="44">
        <v>4842</v>
      </c>
      <c r="I213" s="7">
        <v>1</v>
      </c>
      <c r="J213" s="39">
        <f t="shared" si="41"/>
        <v>4842</v>
      </c>
      <c r="K213" s="44"/>
      <c r="L213" s="45">
        <f t="shared" si="38"/>
        <v>2.2078638922769975E-3</v>
      </c>
      <c r="M213" s="46">
        <f t="shared" si="42"/>
        <v>19.244833068362482</v>
      </c>
      <c r="N213" s="47"/>
    </row>
    <row r="214" spans="1:14" s="5" customFormat="1" ht="15.95" customHeight="1" outlineLevel="1" x14ac:dyDescent="0.15">
      <c r="A214" s="74" t="s">
        <v>698</v>
      </c>
      <c r="B214" s="38" t="s">
        <v>15</v>
      </c>
      <c r="C214" s="38" t="s">
        <v>373</v>
      </c>
      <c r="D214" s="41" t="s">
        <v>562</v>
      </c>
      <c r="E214" s="89" t="s">
        <v>374</v>
      </c>
      <c r="F214" s="42">
        <v>176.2</v>
      </c>
      <c r="G214" s="43" t="s">
        <v>75</v>
      </c>
      <c r="H214" s="44">
        <v>5070</v>
      </c>
      <c r="I214" s="7">
        <v>6</v>
      </c>
      <c r="J214" s="39">
        <f t="shared" si="41"/>
        <v>845</v>
      </c>
      <c r="K214" s="44"/>
      <c r="L214" s="45">
        <f t="shared" si="38"/>
        <v>2.3118277434622837E-3</v>
      </c>
      <c r="M214" s="46">
        <f t="shared" si="42"/>
        <v>28.77412031782066</v>
      </c>
      <c r="N214" s="47"/>
    </row>
    <row r="215" spans="1:14" s="5" customFormat="1" ht="15.95" customHeight="1" outlineLevel="1" x14ac:dyDescent="0.15">
      <c r="A215" s="74" t="s">
        <v>698</v>
      </c>
      <c r="B215" s="38" t="s">
        <v>15</v>
      </c>
      <c r="C215" s="38" t="s">
        <v>375</v>
      </c>
      <c r="D215" s="41" t="s">
        <v>563</v>
      </c>
      <c r="E215" s="89" t="s">
        <v>376</v>
      </c>
      <c r="F215" s="42">
        <v>106.9</v>
      </c>
      <c r="G215" s="43" t="s">
        <v>10</v>
      </c>
      <c r="H215" s="44">
        <v>7136</v>
      </c>
      <c r="I215" s="7">
        <v>5</v>
      </c>
      <c r="J215" s="39">
        <f t="shared" si="41"/>
        <v>1427.2</v>
      </c>
      <c r="K215" s="44"/>
      <c r="L215" s="45">
        <f t="shared" si="38"/>
        <v>3.2538861493780782E-3</v>
      </c>
      <c r="M215" s="46">
        <f t="shared" si="42"/>
        <v>66.753975678203929</v>
      </c>
      <c r="N215" s="47"/>
    </row>
    <row r="216" spans="1:14" s="5" customFormat="1" ht="15.95" customHeight="1" outlineLevel="1" x14ac:dyDescent="0.15">
      <c r="A216" s="74" t="s">
        <v>698</v>
      </c>
      <c r="B216" s="38" t="s">
        <v>15</v>
      </c>
      <c r="C216" s="38" t="s">
        <v>644</v>
      </c>
      <c r="D216" s="41" t="s">
        <v>645</v>
      </c>
      <c r="E216" s="89" t="s">
        <v>838</v>
      </c>
      <c r="F216" s="42">
        <v>29.3</v>
      </c>
      <c r="G216" s="43" t="s">
        <v>71</v>
      </c>
      <c r="H216" s="44" t="s">
        <v>1078</v>
      </c>
      <c r="I216" s="7" t="s">
        <v>1078</v>
      </c>
      <c r="J216" s="39" t="str">
        <f t="shared" si="41"/>
        <v/>
      </c>
      <c r="K216" s="44"/>
      <c r="L216" s="45" t="str">
        <f t="shared" si="38"/>
        <v/>
      </c>
      <c r="M216" s="46" t="str">
        <f t="shared" si="42"/>
        <v/>
      </c>
      <c r="N216" s="47"/>
    </row>
    <row r="217" spans="1:14" s="5" customFormat="1" ht="15.95" customHeight="1" outlineLevel="1" x14ac:dyDescent="0.15">
      <c r="A217" s="74" t="s">
        <v>698</v>
      </c>
      <c r="B217" s="38" t="s">
        <v>15</v>
      </c>
      <c r="C217" s="38" t="s">
        <v>377</v>
      </c>
      <c r="D217" s="41" t="s">
        <v>564</v>
      </c>
      <c r="E217" s="89" t="s">
        <v>839</v>
      </c>
      <c r="F217" s="42">
        <v>70</v>
      </c>
      <c r="G217" s="43" t="s">
        <v>748</v>
      </c>
      <c r="H217" s="44">
        <v>622</v>
      </c>
      <c r="I217" s="7">
        <v>1</v>
      </c>
      <c r="J217" s="39">
        <f t="shared" si="41"/>
        <v>622</v>
      </c>
      <c r="K217" s="44"/>
      <c r="L217" s="45">
        <f t="shared" si="38"/>
        <v>2.836206817423157E-4</v>
      </c>
      <c r="M217" s="46">
        <f t="shared" si="42"/>
        <v>8.8857142857142861</v>
      </c>
      <c r="N217" s="47"/>
    </row>
    <row r="218" spans="1:14" s="5" customFormat="1" ht="15.95" customHeight="1" outlineLevel="1" x14ac:dyDescent="0.15">
      <c r="A218" s="74" t="s">
        <v>698</v>
      </c>
      <c r="B218" s="38" t="s">
        <v>15</v>
      </c>
      <c r="C218" s="38" t="s">
        <v>840</v>
      </c>
      <c r="D218" s="41" t="s">
        <v>841</v>
      </c>
      <c r="E218" s="89" t="s">
        <v>842</v>
      </c>
      <c r="F218" s="42">
        <v>76.400000000000006</v>
      </c>
      <c r="G218" s="43" t="s">
        <v>75</v>
      </c>
      <c r="H218" s="44">
        <v>3213</v>
      </c>
      <c r="I218" s="7">
        <v>4</v>
      </c>
      <c r="J218" s="39">
        <f t="shared" si="41"/>
        <v>803.25</v>
      </c>
      <c r="K218" s="44"/>
      <c r="L218" s="45">
        <f t="shared" si="38"/>
        <v>1.465069534466335E-3</v>
      </c>
      <c r="M218" s="46">
        <f t="shared" si="42"/>
        <v>42.054973821989527</v>
      </c>
      <c r="N218" s="47"/>
    </row>
    <row r="219" spans="1:14" s="5" customFormat="1" ht="15.95" customHeight="1" outlineLevel="1" x14ac:dyDescent="0.15">
      <c r="A219" s="74" t="s">
        <v>698</v>
      </c>
      <c r="B219" s="38" t="s">
        <v>15</v>
      </c>
      <c r="C219" s="38" t="s">
        <v>378</v>
      </c>
      <c r="D219" s="41" t="s">
        <v>565</v>
      </c>
      <c r="E219" s="89" t="s">
        <v>843</v>
      </c>
      <c r="F219" s="42">
        <v>95.6</v>
      </c>
      <c r="G219" s="43" t="s">
        <v>748</v>
      </c>
      <c r="H219" s="44">
        <v>5150</v>
      </c>
      <c r="I219" s="7">
        <v>7</v>
      </c>
      <c r="J219" s="39">
        <f t="shared" si="41"/>
        <v>735.71428571428567</v>
      </c>
      <c r="K219" s="44"/>
      <c r="L219" s="45">
        <f t="shared" si="38"/>
        <v>2.3483062877378228E-3</v>
      </c>
      <c r="M219" s="46">
        <f t="shared" si="42"/>
        <v>53.870292887029294</v>
      </c>
      <c r="N219" s="47"/>
    </row>
    <row r="220" spans="1:14" s="5" customFormat="1" ht="15.95" customHeight="1" outlineLevel="1" x14ac:dyDescent="0.15">
      <c r="A220" s="74" t="s">
        <v>698</v>
      </c>
      <c r="B220" s="38" t="s">
        <v>15</v>
      </c>
      <c r="C220" s="38" t="s">
        <v>379</v>
      </c>
      <c r="D220" s="41" t="s">
        <v>566</v>
      </c>
      <c r="E220" s="89" t="s">
        <v>380</v>
      </c>
      <c r="F220" s="42">
        <v>117.6</v>
      </c>
      <c r="G220" s="43" t="s">
        <v>75</v>
      </c>
      <c r="H220" s="44">
        <v>5085.8999999999996</v>
      </c>
      <c r="I220" s="7">
        <v>5</v>
      </c>
      <c r="J220" s="39">
        <f t="shared" si="41"/>
        <v>1017.18</v>
      </c>
      <c r="K220" s="44"/>
      <c r="L220" s="45">
        <f t="shared" si="38"/>
        <v>2.3190778541370472E-3</v>
      </c>
      <c r="M220" s="46">
        <f t="shared" si="42"/>
        <v>43.247448979591837</v>
      </c>
      <c r="N220" s="47"/>
    </row>
    <row r="221" spans="1:14" s="5" customFormat="1" ht="15.95" customHeight="1" outlineLevel="1" x14ac:dyDescent="0.15">
      <c r="A221" s="74" t="s">
        <v>698</v>
      </c>
      <c r="B221" s="38" t="s">
        <v>15</v>
      </c>
      <c r="C221" s="38" t="s">
        <v>659</v>
      </c>
      <c r="D221" s="41" t="s">
        <v>567</v>
      </c>
      <c r="E221" s="89" t="s">
        <v>381</v>
      </c>
      <c r="F221" s="42">
        <v>86.6</v>
      </c>
      <c r="G221" s="43" t="s">
        <v>10</v>
      </c>
      <c r="H221" s="44">
        <v>8660</v>
      </c>
      <c r="I221" s="7">
        <v>7</v>
      </c>
      <c r="J221" s="39">
        <f t="shared" si="41"/>
        <v>1237.1428571428571</v>
      </c>
      <c r="K221" s="44"/>
      <c r="L221" s="45">
        <f t="shared" si="38"/>
        <v>3.9488024178270962E-3</v>
      </c>
      <c r="M221" s="46">
        <f t="shared" si="42"/>
        <v>100</v>
      </c>
      <c r="N221" s="47"/>
    </row>
    <row r="222" spans="1:14" s="5" customFormat="1" ht="15.95" customHeight="1" outlineLevel="1" x14ac:dyDescent="0.15">
      <c r="A222" s="74" t="s">
        <v>698</v>
      </c>
      <c r="B222" s="38" t="s">
        <v>15</v>
      </c>
      <c r="C222" s="38" t="s">
        <v>382</v>
      </c>
      <c r="D222" s="41" t="s">
        <v>568</v>
      </c>
      <c r="E222" s="89" t="s">
        <v>219</v>
      </c>
      <c r="F222" s="42">
        <v>78</v>
      </c>
      <c r="G222" s="43" t="s">
        <v>10</v>
      </c>
      <c r="H222" s="44">
        <v>4377</v>
      </c>
      <c r="I222" s="7">
        <v>8</v>
      </c>
      <c r="J222" s="39">
        <f t="shared" si="41"/>
        <v>547.125</v>
      </c>
      <c r="K222" s="44"/>
      <c r="L222" s="45">
        <f t="shared" si="38"/>
        <v>1.9958323536754274E-3</v>
      </c>
      <c r="M222" s="46">
        <f t="shared" si="42"/>
        <v>56.115384615384613</v>
      </c>
      <c r="N222" s="47"/>
    </row>
    <row r="223" spans="1:14" s="5" customFormat="1" ht="15.95" customHeight="1" outlineLevel="1" x14ac:dyDescent="0.15">
      <c r="A223" s="74" t="s">
        <v>698</v>
      </c>
      <c r="B223" s="38" t="s">
        <v>15</v>
      </c>
      <c r="C223" s="38" t="s">
        <v>383</v>
      </c>
      <c r="D223" s="41" t="s">
        <v>569</v>
      </c>
      <c r="E223" s="89" t="s">
        <v>384</v>
      </c>
      <c r="F223" s="42">
        <v>72.599999999999994</v>
      </c>
      <c r="G223" s="43" t="s">
        <v>75</v>
      </c>
      <c r="H223" s="44">
        <v>1776</v>
      </c>
      <c r="I223" s="7">
        <v>1</v>
      </c>
      <c r="J223" s="39">
        <f t="shared" si="41"/>
        <v>1776</v>
      </c>
      <c r="K223" s="44"/>
      <c r="L223" s="45">
        <f t="shared" si="38"/>
        <v>8.098236829169657E-4</v>
      </c>
      <c r="M223" s="46">
        <f t="shared" si="42"/>
        <v>24.462809917355372</v>
      </c>
      <c r="N223" s="47"/>
    </row>
    <row r="224" spans="1:14" s="5" customFormat="1" ht="15.95" customHeight="1" outlineLevel="1" x14ac:dyDescent="0.15">
      <c r="A224" s="74" t="s">
        <v>698</v>
      </c>
      <c r="B224" s="38" t="s">
        <v>15</v>
      </c>
      <c r="C224" s="38" t="s">
        <v>385</v>
      </c>
      <c r="D224" s="41" t="s">
        <v>570</v>
      </c>
      <c r="E224" s="89" t="s">
        <v>844</v>
      </c>
      <c r="F224" s="42">
        <v>38</v>
      </c>
      <c r="G224" s="43" t="s">
        <v>10</v>
      </c>
      <c r="H224" s="44">
        <v>435</v>
      </c>
      <c r="I224" s="7">
        <v>2</v>
      </c>
      <c r="J224" s="39">
        <f t="shared" si="41"/>
        <v>217.5</v>
      </c>
      <c r="K224" s="44"/>
      <c r="L224" s="45">
        <f t="shared" si="38"/>
        <v>1.9835208449824328E-4</v>
      </c>
      <c r="M224" s="46">
        <f t="shared" si="42"/>
        <v>11.447368421052632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420</v>
      </c>
      <c r="E225" s="78"/>
      <c r="F225" s="6">
        <f>SUM(F189:F224)</f>
        <v>4259.2000000000007</v>
      </c>
      <c r="G225" s="8"/>
      <c r="H225" s="9">
        <f>SUM(H189:H224)</f>
        <v>115157.59999999999</v>
      </c>
      <c r="I225" s="10">
        <f>SUM(I189:I224)</f>
        <v>226</v>
      </c>
      <c r="J225" s="11">
        <f t="shared" si="41"/>
        <v>509.54690265486721</v>
      </c>
      <c r="K225" s="8"/>
      <c r="L225" s="12">
        <f t="shared" si="38"/>
        <v>5.250977012831011E-2</v>
      </c>
      <c r="M225" s="13">
        <f t="shared" si="42"/>
        <v>27.037377911344848</v>
      </c>
      <c r="N225" s="47"/>
    </row>
    <row r="226" spans="1:14" s="5" customFormat="1" ht="15.95" customHeight="1" outlineLevel="1" x14ac:dyDescent="0.15">
      <c r="A226" s="72" t="s">
        <v>261</v>
      </c>
      <c r="B226" s="38" t="s">
        <v>18</v>
      </c>
      <c r="C226" s="38" t="s">
        <v>44</v>
      </c>
      <c r="D226" s="41" t="s">
        <v>571</v>
      </c>
      <c r="E226" s="40" t="s">
        <v>234</v>
      </c>
      <c r="F226" s="42">
        <v>1010</v>
      </c>
      <c r="G226" s="43" t="s">
        <v>77</v>
      </c>
      <c r="H226" s="44">
        <v>8719</v>
      </c>
      <c r="I226" s="7">
        <v>361</v>
      </c>
      <c r="J226" s="39">
        <f t="shared" si="41"/>
        <v>24.152354570637119</v>
      </c>
      <c r="K226" s="44"/>
      <c r="L226" s="45">
        <f t="shared" si="38"/>
        <v>3.9757053442303061E-3</v>
      </c>
      <c r="M226" s="46">
        <f t="shared" si="42"/>
        <v>8.6326732673267319</v>
      </c>
      <c r="N226" s="47"/>
    </row>
    <row r="227" spans="1:14" s="5" customFormat="1" ht="15.95" customHeight="1" outlineLevel="1" x14ac:dyDescent="0.15">
      <c r="A227" s="72" t="s">
        <v>261</v>
      </c>
      <c r="B227" s="38" t="s">
        <v>103</v>
      </c>
      <c r="C227" s="38" t="s">
        <v>225</v>
      </c>
      <c r="D227" s="41" t="s">
        <v>572</v>
      </c>
      <c r="E227" s="40" t="s">
        <v>235</v>
      </c>
      <c r="F227" s="42">
        <v>41.8</v>
      </c>
      <c r="G227" s="43" t="s">
        <v>73</v>
      </c>
      <c r="H227" s="44">
        <v>1919.6</v>
      </c>
      <c r="I227" s="7">
        <v>28</v>
      </c>
      <c r="J227" s="39">
        <f t="shared" si="41"/>
        <v>68.55714285714285</v>
      </c>
      <c r="K227" s="44"/>
      <c r="L227" s="45">
        <f t="shared" si="38"/>
        <v>8.7530266989155813E-4</v>
      </c>
      <c r="M227" s="46">
        <f t="shared" si="42"/>
        <v>45.923444976076553</v>
      </c>
      <c r="N227" s="47"/>
    </row>
    <row r="228" spans="1:14" s="5" customFormat="1" ht="15.95" customHeight="1" outlineLevel="1" x14ac:dyDescent="0.15">
      <c r="A228" s="72" t="s">
        <v>261</v>
      </c>
      <c r="B228" s="38" t="s">
        <v>17</v>
      </c>
      <c r="C228" s="38" t="s">
        <v>111</v>
      </c>
      <c r="D228" s="41" t="s">
        <v>573</v>
      </c>
      <c r="E228" s="40" t="s">
        <v>112</v>
      </c>
      <c r="F228" s="42">
        <v>132.69999999999999</v>
      </c>
      <c r="G228" s="43" t="s">
        <v>76</v>
      </c>
      <c r="H228" s="44">
        <v>0</v>
      </c>
      <c r="I228" s="7" t="s">
        <v>1078</v>
      </c>
      <c r="J228" s="39" t="str">
        <f t="shared" si="41"/>
        <v/>
      </c>
      <c r="K228" s="44"/>
      <c r="L228" s="45">
        <f t="shared" si="38"/>
        <v>0</v>
      </c>
      <c r="M228" s="46">
        <f t="shared" si="42"/>
        <v>0</v>
      </c>
      <c r="N228" s="47"/>
    </row>
    <row r="229" spans="1:14" s="5" customFormat="1" ht="15.95" customHeight="1" outlineLevel="1" x14ac:dyDescent="0.15">
      <c r="A229" s="72" t="s">
        <v>261</v>
      </c>
      <c r="B229" s="38" t="s">
        <v>17</v>
      </c>
      <c r="C229" s="38" t="s">
        <v>113</v>
      </c>
      <c r="D229" s="41" t="s">
        <v>574</v>
      </c>
      <c r="E229" s="40" t="s">
        <v>236</v>
      </c>
      <c r="F229" s="42">
        <v>123.1</v>
      </c>
      <c r="G229" s="43" t="s">
        <v>73</v>
      </c>
      <c r="H229" s="44">
        <v>2518</v>
      </c>
      <c r="I229" s="7">
        <v>15</v>
      </c>
      <c r="J229" s="39">
        <f t="shared" si="41"/>
        <v>167.86666666666667</v>
      </c>
      <c r="K229" s="44"/>
      <c r="L229" s="45">
        <f t="shared" si="38"/>
        <v>1.14816218107259E-3</v>
      </c>
      <c r="M229" s="46">
        <f t="shared" si="42"/>
        <v>20.454914703493095</v>
      </c>
      <c r="N229" s="47"/>
    </row>
    <row r="230" spans="1:14" s="5" customFormat="1" ht="15.95" customHeight="1" outlineLevel="1" x14ac:dyDescent="0.15">
      <c r="A230" s="72" t="s">
        <v>261</v>
      </c>
      <c r="B230" s="38" t="s">
        <v>17</v>
      </c>
      <c r="C230" s="38" t="s">
        <v>45</v>
      </c>
      <c r="D230" s="41" t="s">
        <v>575</v>
      </c>
      <c r="E230" s="40" t="s">
        <v>237</v>
      </c>
      <c r="F230" s="42">
        <v>117</v>
      </c>
      <c r="G230" s="43" t="s">
        <v>73</v>
      </c>
      <c r="H230" s="44">
        <v>6896</v>
      </c>
      <c r="I230" s="7">
        <v>10</v>
      </c>
      <c r="J230" s="39">
        <f t="shared" si="41"/>
        <v>689.6</v>
      </c>
      <c r="K230" s="44"/>
      <c r="L230" s="45">
        <f t="shared" si="38"/>
        <v>3.1444505165514613E-3</v>
      </c>
      <c r="M230" s="46">
        <f t="shared" si="42"/>
        <v>58.940170940170937</v>
      </c>
      <c r="N230" s="47"/>
    </row>
    <row r="231" spans="1:14" s="5" customFormat="1" ht="15.95" customHeight="1" outlineLevel="1" x14ac:dyDescent="0.15">
      <c r="A231" s="72" t="s">
        <v>261</v>
      </c>
      <c r="B231" s="38" t="s">
        <v>82</v>
      </c>
      <c r="C231" s="38" t="s">
        <v>226</v>
      </c>
      <c r="D231" s="41" t="s">
        <v>576</v>
      </c>
      <c r="E231" s="40" t="s">
        <v>238</v>
      </c>
      <c r="F231" s="42">
        <v>94.4</v>
      </c>
      <c r="G231" s="43" t="s">
        <v>76</v>
      </c>
      <c r="H231" s="44">
        <v>2164</v>
      </c>
      <c r="I231" s="7">
        <v>21</v>
      </c>
      <c r="J231" s="39">
        <f t="shared" si="41"/>
        <v>103.04761904761905</v>
      </c>
      <c r="K231" s="44"/>
      <c r="L231" s="45">
        <f t="shared" si="38"/>
        <v>9.8674462265332984E-4</v>
      </c>
      <c r="M231" s="46">
        <f t="shared" si="42"/>
        <v>22.923728813559322</v>
      </c>
      <c r="N231" s="47"/>
    </row>
    <row r="232" spans="1:14" s="5" customFormat="1" ht="15.95" customHeight="1" outlineLevel="1" x14ac:dyDescent="0.15">
      <c r="A232" s="72" t="s">
        <v>261</v>
      </c>
      <c r="B232" s="38" t="s">
        <v>17</v>
      </c>
      <c r="C232" s="38" t="s">
        <v>46</v>
      </c>
      <c r="D232" s="41" t="s">
        <v>577</v>
      </c>
      <c r="E232" s="88" t="s">
        <v>239</v>
      </c>
      <c r="F232" s="42">
        <v>40.799999999999997</v>
      </c>
      <c r="G232" s="43" t="s">
        <v>73</v>
      </c>
      <c r="H232" s="44">
        <v>991</v>
      </c>
      <c r="I232" s="7">
        <v>3</v>
      </c>
      <c r="J232" s="39">
        <f t="shared" si="41"/>
        <v>330.33333333333331</v>
      </c>
      <c r="K232" s="44"/>
      <c r="L232" s="45">
        <f t="shared" si="38"/>
        <v>4.5187796721323929E-4</v>
      </c>
      <c r="M232" s="46">
        <f t="shared" si="42"/>
        <v>24.289215686274513</v>
      </c>
      <c r="N232" s="47"/>
    </row>
    <row r="233" spans="1:14" s="5" customFormat="1" ht="15.95" customHeight="1" outlineLevel="1" x14ac:dyDescent="0.15">
      <c r="A233" s="72" t="s">
        <v>261</v>
      </c>
      <c r="B233" s="38" t="s">
        <v>124</v>
      </c>
      <c r="C233" s="38" t="s">
        <v>227</v>
      </c>
      <c r="D233" s="41" t="s">
        <v>578</v>
      </c>
      <c r="E233" s="40" t="s">
        <v>240</v>
      </c>
      <c r="F233" s="42">
        <v>109.3</v>
      </c>
      <c r="G233" s="43" t="s">
        <v>73</v>
      </c>
      <c r="H233" s="44">
        <v>3596</v>
      </c>
      <c r="I233" s="7">
        <v>4</v>
      </c>
      <c r="J233" s="39">
        <f t="shared" si="41"/>
        <v>899</v>
      </c>
      <c r="K233" s="44"/>
      <c r="L233" s="45">
        <f t="shared" si="38"/>
        <v>1.6397105651854778E-3</v>
      </c>
      <c r="M233" s="46">
        <f t="shared" si="42"/>
        <v>32.900274473924981</v>
      </c>
      <c r="N233" s="47"/>
    </row>
    <row r="234" spans="1:14" s="5" customFormat="1" ht="15.95" customHeight="1" outlineLevel="1" x14ac:dyDescent="0.15">
      <c r="A234" s="72" t="s">
        <v>261</v>
      </c>
      <c r="B234" s="38" t="s">
        <v>123</v>
      </c>
      <c r="C234" s="38" t="s">
        <v>122</v>
      </c>
      <c r="D234" s="41" t="s">
        <v>579</v>
      </c>
      <c r="E234" s="88" t="s">
        <v>121</v>
      </c>
      <c r="F234" s="42">
        <v>105</v>
      </c>
      <c r="G234" s="43" t="s">
        <v>73</v>
      </c>
      <c r="H234" s="44">
        <v>1154.7</v>
      </c>
      <c r="I234" s="7">
        <v>29</v>
      </c>
      <c r="J234" s="39">
        <f t="shared" si="41"/>
        <v>39.817241379310346</v>
      </c>
      <c r="K234" s="44"/>
      <c r="L234" s="45">
        <f t="shared" si="38"/>
        <v>5.2652218843706096E-4</v>
      </c>
      <c r="M234" s="46">
        <f t="shared" si="42"/>
        <v>10.997142857142858</v>
      </c>
      <c r="N234" s="47"/>
    </row>
    <row r="235" spans="1:14" s="5" customFormat="1" ht="15.95" customHeight="1" outlineLevel="1" x14ac:dyDescent="0.15">
      <c r="A235" s="72" t="s">
        <v>261</v>
      </c>
      <c r="B235" s="38" t="s">
        <v>17</v>
      </c>
      <c r="C235" s="38" t="s">
        <v>228</v>
      </c>
      <c r="D235" s="41" t="s">
        <v>580</v>
      </c>
      <c r="E235" s="88" t="s">
        <v>85</v>
      </c>
      <c r="F235" s="42">
        <v>85</v>
      </c>
      <c r="G235" s="43" t="s">
        <v>73</v>
      </c>
      <c r="H235" s="44">
        <v>1820</v>
      </c>
      <c r="I235" s="7">
        <v>50</v>
      </c>
      <c r="J235" s="39">
        <f t="shared" si="41"/>
        <v>36.4</v>
      </c>
      <c r="K235" s="44"/>
      <c r="L235" s="45">
        <f t="shared" si="38"/>
        <v>8.298868822685121E-4</v>
      </c>
      <c r="M235" s="46">
        <f t="shared" si="42"/>
        <v>21.411764705882351</v>
      </c>
      <c r="N235" s="47"/>
    </row>
    <row r="236" spans="1:14" s="5" customFormat="1" ht="15.95" customHeight="1" outlineLevel="1" x14ac:dyDescent="0.15">
      <c r="A236" s="72" t="s">
        <v>261</v>
      </c>
      <c r="B236" s="38" t="s">
        <v>87</v>
      </c>
      <c r="C236" s="38" t="s">
        <v>229</v>
      </c>
      <c r="D236" s="41" t="s">
        <v>581</v>
      </c>
      <c r="E236" s="30" t="s">
        <v>241</v>
      </c>
      <c r="F236" s="42">
        <v>74.3</v>
      </c>
      <c r="G236" s="43" t="s">
        <v>72</v>
      </c>
      <c r="H236" s="44">
        <v>11306</v>
      </c>
      <c r="I236" s="7">
        <v>9</v>
      </c>
      <c r="J236" s="39">
        <f t="shared" si="41"/>
        <v>1256.2222222222222</v>
      </c>
      <c r="K236" s="44"/>
      <c r="L236" s="45">
        <f t="shared" si="38"/>
        <v>5.1553302697405481E-3</v>
      </c>
      <c r="M236" s="46">
        <f t="shared" si="42"/>
        <v>152.16689098250336</v>
      </c>
      <c r="N236" s="47"/>
    </row>
    <row r="237" spans="1:14" s="5" customFormat="1" ht="15.95" customHeight="1" outlineLevel="1" x14ac:dyDescent="0.15">
      <c r="A237" s="72" t="s">
        <v>261</v>
      </c>
      <c r="B237" s="38" t="s">
        <v>17</v>
      </c>
      <c r="C237" s="38" t="s">
        <v>230</v>
      </c>
      <c r="D237" s="41" t="s">
        <v>582</v>
      </c>
      <c r="E237" s="40" t="s">
        <v>86</v>
      </c>
      <c r="F237" s="42">
        <v>137.80000000000001</v>
      </c>
      <c r="G237" s="43" t="s">
        <v>72</v>
      </c>
      <c r="H237" s="44">
        <v>1822</v>
      </c>
      <c r="I237" s="7">
        <v>8</v>
      </c>
      <c r="J237" s="39">
        <f t="shared" si="41"/>
        <v>227.75</v>
      </c>
      <c r="K237" s="44"/>
      <c r="L237" s="45">
        <f t="shared" si="38"/>
        <v>8.3079884587540064E-4</v>
      </c>
      <c r="M237" s="46">
        <f t="shared" si="42"/>
        <v>13.222060957910013</v>
      </c>
      <c r="N237" s="47"/>
    </row>
    <row r="238" spans="1:14" s="5" customFormat="1" ht="15.95" customHeight="1" outlineLevel="1" x14ac:dyDescent="0.15">
      <c r="A238" s="72" t="s">
        <v>261</v>
      </c>
      <c r="B238" s="38" t="s">
        <v>98</v>
      </c>
      <c r="C238" s="38" t="s">
        <v>231</v>
      </c>
      <c r="D238" s="41" t="s">
        <v>583</v>
      </c>
      <c r="E238" s="40" t="s">
        <v>242</v>
      </c>
      <c r="F238" s="42">
        <v>43.1</v>
      </c>
      <c r="G238" s="43" t="s">
        <v>72</v>
      </c>
      <c r="H238" s="44">
        <v>2316</v>
      </c>
      <c r="I238" s="7">
        <v>2</v>
      </c>
      <c r="J238" s="39">
        <f t="shared" si="41"/>
        <v>1158</v>
      </c>
      <c r="K238" s="44"/>
      <c r="L238" s="45">
        <f t="shared" si="38"/>
        <v>1.0560538567768538E-3</v>
      </c>
      <c r="M238" s="46">
        <f t="shared" si="42"/>
        <v>53.735498839907194</v>
      </c>
      <c r="N238" s="47"/>
    </row>
    <row r="239" spans="1:14" s="5" customFormat="1" ht="15.95" customHeight="1" outlineLevel="1" x14ac:dyDescent="0.15">
      <c r="A239" s="72" t="s">
        <v>261</v>
      </c>
      <c r="B239" s="38" t="s">
        <v>17</v>
      </c>
      <c r="C239" s="38" t="s">
        <v>47</v>
      </c>
      <c r="D239" s="41" t="s">
        <v>584</v>
      </c>
      <c r="E239" s="40" t="s">
        <v>243</v>
      </c>
      <c r="F239" s="42">
        <v>18</v>
      </c>
      <c r="G239" s="43" t="s">
        <v>73</v>
      </c>
      <c r="H239" s="44">
        <v>490</v>
      </c>
      <c r="I239" s="7">
        <v>6</v>
      </c>
      <c r="J239" s="39">
        <f t="shared" si="41"/>
        <v>81.666666666666671</v>
      </c>
      <c r="K239" s="44"/>
      <c r="L239" s="45">
        <f t="shared" si="38"/>
        <v>2.2343108368767635E-4</v>
      </c>
      <c r="M239" s="46">
        <f t="shared" si="42"/>
        <v>27.222222222222221</v>
      </c>
      <c r="N239" s="47"/>
    </row>
    <row r="240" spans="1:14" s="5" customFormat="1" ht="15.95" customHeight="1" outlineLevel="1" x14ac:dyDescent="0.15">
      <c r="A240" s="72" t="s">
        <v>261</v>
      </c>
      <c r="B240" s="38" t="s">
        <v>104</v>
      </c>
      <c r="C240" s="38" t="s">
        <v>232</v>
      </c>
      <c r="D240" s="41" t="s">
        <v>585</v>
      </c>
      <c r="E240" s="40" t="s">
        <v>105</v>
      </c>
      <c r="F240" s="42">
        <v>18</v>
      </c>
      <c r="G240" s="43" t="s">
        <v>73</v>
      </c>
      <c r="H240" s="44">
        <v>387</v>
      </c>
      <c r="I240" s="7">
        <v>3</v>
      </c>
      <c r="J240" s="39">
        <f t="shared" si="41"/>
        <v>129</v>
      </c>
      <c r="K240" s="44"/>
      <c r="L240" s="45">
        <f t="shared" si="38"/>
        <v>1.764649579329199E-4</v>
      </c>
      <c r="M240" s="46">
        <f t="shared" si="42"/>
        <v>21.5</v>
      </c>
      <c r="N240" s="47"/>
    </row>
    <row r="241" spans="1:14" s="5" customFormat="1" ht="15.95" customHeight="1" outlineLevel="1" x14ac:dyDescent="0.15">
      <c r="A241" s="72" t="s">
        <v>261</v>
      </c>
      <c r="B241" s="38" t="s">
        <v>96</v>
      </c>
      <c r="C241" s="38" t="s">
        <v>233</v>
      </c>
      <c r="D241" s="41" t="s">
        <v>586</v>
      </c>
      <c r="E241" s="88" t="s">
        <v>65</v>
      </c>
      <c r="F241" s="42">
        <v>80</v>
      </c>
      <c r="G241" s="43" t="s">
        <v>74</v>
      </c>
      <c r="H241" s="44">
        <v>3400</v>
      </c>
      <c r="I241" s="7">
        <v>120</v>
      </c>
      <c r="J241" s="39">
        <f t="shared" si="41"/>
        <v>28.333333333333332</v>
      </c>
      <c r="K241" s="44"/>
      <c r="L241" s="45">
        <f t="shared" si="38"/>
        <v>1.5503381317104072E-3</v>
      </c>
      <c r="M241" s="46">
        <f t="shared" si="42"/>
        <v>42.5</v>
      </c>
      <c r="N241" s="47"/>
    </row>
    <row r="242" spans="1:14" s="5" customFormat="1" ht="15.95" customHeight="1" outlineLevel="1" x14ac:dyDescent="0.15">
      <c r="A242" s="74" t="s">
        <v>698</v>
      </c>
      <c r="B242" s="38" t="s">
        <v>17</v>
      </c>
      <c r="C242" s="38" t="s">
        <v>845</v>
      </c>
      <c r="D242" s="41" t="s">
        <v>846</v>
      </c>
      <c r="E242" s="89" t="s">
        <v>944</v>
      </c>
      <c r="F242" s="42">
        <v>224.8</v>
      </c>
      <c r="G242" s="43" t="s">
        <v>702</v>
      </c>
      <c r="H242" s="44" t="s">
        <v>1078</v>
      </c>
      <c r="I242" s="7" t="s">
        <v>1078</v>
      </c>
      <c r="J242" s="39" t="str">
        <f t="shared" si="41"/>
        <v/>
      </c>
      <c r="K242" s="44"/>
      <c r="L242" s="45" t="str">
        <f t="shared" si="38"/>
        <v/>
      </c>
      <c r="M242" s="46" t="str">
        <f t="shared" si="42"/>
        <v/>
      </c>
      <c r="N242" s="47"/>
    </row>
    <row r="243" spans="1:14" s="5" customFormat="1" ht="15.95" customHeight="1" outlineLevel="1" x14ac:dyDescent="0.15">
      <c r="A243" s="74" t="s">
        <v>698</v>
      </c>
      <c r="B243" s="38" t="s">
        <v>17</v>
      </c>
      <c r="C243" s="38" t="s">
        <v>386</v>
      </c>
      <c r="D243" s="41" t="s">
        <v>587</v>
      </c>
      <c r="E243" s="89" t="s">
        <v>387</v>
      </c>
      <c r="F243" s="42">
        <v>318.8</v>
      </c>
      <c r="G243" s="43" t="s">
        <v>73</v>
      </c>
      <c r="H243" s="44">
        <v>2998</v>
      </c>
      <c r="I243" s="7">
        <v>2</v>
      </c>
      <c r="J243" s="39">
        <f t="shared" si="41"/>
        <v>1499</v>
      </c>
      <c r="K243" s="44"/>
      <c r="L243" s="45">
        <f t="shared" si="38"/>
        <v>1.3670334467258238E-3</v>
      </c>
      <c r="M243" s="46">
        <f t="shared" si="42"/>
        <v>9.4040150564617306</v>
      </c>
      <c r="N243" s="47"/>
    </row>
    <row r="244" spans="1:14" s="5" customFormat="1" ht="15.95" customHeight="1" outlineLevel="1" x14ac:dyDescent="0.15">
      <c r="A244" s="74" t="s">
        <v>698</v>
      </c>
      <c r="B244" s="38" t="s">
        <v>17</v>
      </c>
      <c r="C244" s="38" t="s">
        <v>388</v>
      </c>
      <c r="D244" s="41" t="s">
        <v>588</v>
      </c>
      <c r="E244" s="89" t="s">
        <v>955</v>
      </c>
      <c r="F244" s="42">
        <v>25.1</v>
      </c>
      <c r="G244" s="43" t="s">
        <v>73</v>
      </c>
      <c r="H244" s="44">
        <v>685</v>
      </c>
      <c r="I244" s="7">
        <v>5</v>
      </c>
      <c r="J244" s="39">
        <f t="shared" si="41"/>
        <v>137</v>
      </c>
      <c r="K244" s="44"/>
      <c r="L244" s="45">
        <f t="shared" si="38"/>
        <v>3.1234753535930266E-4</v>
      </c>
      <c r="M244" s="46">
        <f t="shared" si="42"/>
        <v>27.290836653386453</v>
      </c>
      <c r="N244" s="47"/>
    </row>
    <row r="245" spans="1:14" s="5" customFormat="1" ht="15.95" customHeight="1" outlineLevel="1" x14ac:dyDescent="0.15">
      <c r="A245" s="74" t="s">
        <v>698</v>
      </c>
      <c r="B245" s="38" t="s">
        <v>17</v>
      </c>
      <c r="C245" s="38" t="s">
        <v>695</v>
      </c>
      <c r="D245" s="41" t="s">
        <v>696</v>
      </c>
      <c r="E245" s="89" t="s">
        <v>697</v>
      </c>
      <c r="F245" s="42">
        <v>396.5</v>
      </c>
      <c r="G245" s="43" t="s">
        <v>73</v>
      </c>
      <c r="H245" s="44">
        <v>2555.1</v>
      </c>
      <c r="I245" s="7">
        <v>16</v>
      </c>
      <c r="J245" s="39">
        <f t="shared" si="41"/>
        <v>159.69374999999999</v>
      </c>
      <c r="K245" s="44"/>
      <c r="L245" s="45">
        <f t="shared" si="38"/>
        <v>1.165079105980371E-3</v>
      </c>
      <c r="M245" s="46">
        <f t="shared" si="42"/>
        <v>6.4441361916771749</v>
      </c>
      <c r="N245" s="47"/>
    </row>
    <row r="246" spans="1:14" s="5" customFormat="1" ht="15.95" customHeight="1" outlineLevel="1" x14ac:dyDescent="0.15">
      <c r="A246" s="74" t="s">
        <v>698</v>
      </c>
      <c r="B246" s="38" t="s">
        <v>17</v>
      </c>
      <c r="C246" s="38" t="s">
        <v>389</v>
      </c>
      <c r="D246" s="41" t="s">
        <v>589</v>
      </c>
      <c r="E246" s="89" t="s">
        <v>847</v>
      </c>
      <c r="F246" s="42">
        <v>193.8</v>
      </c>
      <c r="G246" s="43" t="s">
        <v>73</v>
      </c>
      <c r="H246" s="44">
        <v>6766.2</v>
      </c>
      <c r="I246" s="7">
        <v>12</v>
      </c>
      <c r="J246" s="39">
        <f t="shared" si="41"/>
        <v>563.85</v>
      </c>
      <c r="K246" s="44"/>
      <c r="L246" s="45">
        <f t="shared" si="38"/>
        <v>3.0852640784643994E-3</v>
      </c>
      <c r="M246" s="46">
        <f t="shared" si="42"/>
        <v>34.913312693498447</v>
      </c>
      <c r="N246" s="47"/>
    </row>
    <row r="247" spans="1:14" s="5" customFormat="1" ht="15.95" customHeight="1" outlineLevel="1" x14ac:dyDescent="0.15">
      <c r="A247" s="74" t="s">
        <v>698</v>
      </c>
      <c r="B247" s="38" t="s">
        <v>17</v>
      </c>
      <c r="C247" s="38" t="s">
        <v>1076</v>
      </c>
      <c r="D247" s="41" t="s">
        <v>1075</v>
      </c>
      <c r="E247" s="89" t="s">
        <v>1077</v>
      </c>
      <c r="F247" s="42">
        <v>32</v>
      </c>
      <c r="G247" s="43" t="s">
        <v>73</v>
      </c>
      <c r="H247" s="44" t="s">
        <v>1078</v>
      </c>
      <c r="I247" s="7" t="s">
        <v>1078</v>
      </c>
      <c r="J247" s="39" t="str">
        <f t="shared" ref="J247" si="43">IFERROR(H247/I247,"")</f>
        <v/>
      </c>
      <c r="K247" s="44"/>
      <c r="L247" s="45" t="str">
        <f t="shared" ref="L247" si="44">IFERROR(H247/$H$340,"")</f>
        <v/>
      </c>
      <c r="M247" s="46" t="str">
        <f t="shared" ref="M247" si="45">IFERROR(H247/F247,"")</f>
        <v/>
      </c>
      <c r="N247" s="47"/>
    </row>
    <row r="248" spans="1:14" s="5" customFormat="1" ht="15.95" customHeight="1" outlineLevel="1" x14ac:dyDescent="0.15">
      <c r="A248" s="74" t="s">
        <v>698</v>
      </c>
      <c r="B248" s="38" t="s">
        <v>17</v>
      </c>
      <c r="C248" s="38" t="s">
        <v>390</v>
      </c>
      <c r="D248" s="41" t="s">
        <v>590</v>
      </c>
      <c r="E248" s="89" t="s">
        <v>848</v>
      </c>
      <c r="F248" s="42">
        <v>234.7</v>
      </c>
      <c r="G248" s="43" t="s">
        <v>73</v>
      </c>
      <c r="H248" s="44">
        <v>819</v>
      </c>
      <c r="I248" s="7">
        <v>2</v>
      </c>
      <c r="J248" s="39">
        <f t="shared" si="41"/>
        <v>409.5</v>
      </c>
      <c r="K248" s="44"/>
      <c r="L248" s="45">
        <f t="shared" si="38"/>
        <v>3.7344909702083048E-4</v>
      </c>
      <c r="M248" s="46">
        <f t="shared" si="42"/>
        <v>3.4895611418832555</v>
      </c>
      <c r="N248" s="47"/>
    </row>
    <row r="249" spans="1:14" s="5" customFormat="1" ht="15.95" customHeight="1" outlineLevel="1" x14ac:dyDescent="0.15">
      <c r="A249" s="74" t="s">
        <v>698</v>
      </c>
      <c r="B249" s="38" t="s">
        <v>17</v>
      </c>
      <c r="C249" s="38" t="s">
        <v>849</v>
      </c>
      <c r="D249" s="41" t="s">
        <v>983</v>
      </c>
      <c r="E249" s="89" t="s">
        <v>850</v>
      </c>
      <c r="F249" s="42">
        <v>405.3</v>
      </c>
      <c r="G249" s="43" t="s">
        <v>76</v>
      </c>
      <c r="H249" s="44">
        <v>10482.27</v>
      </c>
      <c r="I249" s="7">
        <v>160</v>
      </c>
      <c r="J249" s="39">
        <f t="shared" si="41"/>
        <v>65.514187500000006</v>
      </c>
      <c r="K249" s="44"/>
      <c r="L249" s="45">
        <f t="shared" si="38"/>
        <v>4.7797243787894269E-3</v>
      </c>
      <c r="M249" s="46">
        <f t="shared" si="42"/>
        <v>25.86299037749815</v>
      </c>
      <c r="N249" s="47"/>
    </row>
    <row r="250" spans="1:14" s="5" customFormat="1" ht="15.95" customHeight="1" outlineLevel="1" x14ac:dyDescent="0.15">
      <c r="A250" s="74" t="s">
        <v>698</v>
      </c>
      <c r="B250" s="38" t="s">
        <v>17</v>
      </c>
      <c r="C250" s="38" t="s">
        <v>982</v>
      </c>
      <c r="D250" s="41" t="s">
        <v>984</v>
      </c>
      <c r="E250" s="89" t="s">
        <v>985</v>
      </c>
      <c r="F250" s="42">
        <v>173.7</v>
      </c>
      <c r="G250" s="43" t="s">
        <v>74</v>
      </c>
      <c r="H250" s="44">
        <v>7923.6</v>
      </c>
      <c r="I250" s="7">
        <v>95</v>
      </c>
      <c r="J250" s="39">
        <f t="shared" ref="J250" si="46">IFERROR(H250/I250,"")</f>
        <v>83.406315789473695</v>
      </c>
      <c r="K250" s="44"/>
      <c r="L250" s="45">
        <f t="shared" ref="L250" si="47">IFERROR(H250/$H$340,"")</f>
        <v>3.6130174177707599E-3</v>
      </c>
      <c r="M250" s="46">
        <f t="shared" ref="M250" si="48">IFERROR(H250/F250,"")</f>
        <v>45.616580310880835</v>
      </c>
      <c r="N250" s="47"/>
    </row>
    <row r="251" spans="1:14" s="5" customFormat="1" ht="15.95" customHeight="1" outlineLevel="1" x14ac:dyDescent="0.15">
      <c r="A251" s="74" t="s">
        <v>698</v>
      </c>
      <c r="B251" s="38" t="s">
        <v>17</v>
      </c>
      <c r="C251" s="38" t="s">
        <v>851</v>
      </c>
      <c r="D251" s="41" t="s">
        <v>852</v>
      </c>
      <c r="E251" s="89" t="s">
        <v>853</v>
      </c>
      <c r="F251" s="42">
        <v>87.3</v>
      </c>
      <c r="G251" s="43" t="s">
        <v>73</v>
      </c>
      <c r="H251" s="44">
        <v>5469</v>
      </c>
      <c r="I251" s="7">
        <v>49</v>
      </c>
      <c r="J251" s="39">
        <f t="shared" si="41"/>
        <v>111.61224489795919</v>
      </c>
      <c r="K251" s="44"/>
      <c r="L251" s="45">
        <f t="shared" ref="L251:L282" si="49">IFERROR(H251/$H$340,"")</f>
        <v>2.4937644830365347E-3</v>
      </c>
      <c r="M251" s="46">
        <f t="shared" si="42"/>
        <v>62.646048109965641</v>
      </c>
      <c r="N251" s="47"/>
    </row>
    <row r="252" spans="1:14" s="5" customFormat="1" ht="15.95" customHeight="1" outlineLevel="1" x14ac:dyDescent="0.15">
      <c r="A252" s="74" t="s">
        <v>698</v>
      </c>
      <c r="B252" s="38" t="s">
        <v>17</v>
      </c>
      <c r="C252" s="38" t="s">
        <v>391</v>
      </c>
      <c r="D252" s="41" t="s">
        <v>591</v>
      </c>
      <c r="E252" s="89" t="s">
        <v>854</v>
      </c>
      <c r="F252" s="42">
        <v>145</v>
      </c>
      <c r="G252" s="43" t="s">
        <v>73</v>
      </c>
      <c r="H252" s="44">
        <v>4959</v>
      </c>
      <c r="I252" s="7">
        <v>43</v>
      </c>
      <c r="J252" s="39">
        <f t="shared" si="41"/>
        <v>115.32558139534883</v>
      </c>
      <c r="K252" s="44"/>
      <c r="L252" s="45">
        <f t="shared" si="49"/>
        <v>2.2612137632799733E-3</v>
      </c>
      <c r="M252" s="46">
        <f t="shared" si="42"/>
        <v>34.200000000000003</v>
      </c>
      <c r="N252" s="47"/>
    </row>
    <row r="253" spans="1:14" s="5" customFormat="1" ht="15.95" customHeight="1" outlineLevel="1" x14ac:dyDescent="0.15">
      <c r="A253" s="74" t="s">
        <v>698</v>
      </c>
      <c r="B253" s="38" t="s">
        <v>17</v>
      </c>
      <c r="C253" s="38" t="s">
        <v>392</v>
      </c>
      <c r="D253" s="41" t="s">
        <v>592</v>
      </c>
      <c r="E253" s="89" t="s">
        <v>393</v>
      </c>
      <c r="F253" s="42">
        <v>177</v>
      </c>
      <c r="G253" s="43" t="s">
        <v>73</v>
      </c>
      <c r="H253" s="44">
        <v>1709</v>
      </c>
      <c r="I253" s="7">
        <v>20</v>
      </c>
      <c r="J253" s="39">
        <f t="shared" si="41"/>
        <v>85.45</v>
      </c>
      <c r="K253" s="44"/>
      <c r="L253" s="45">
        <f t="shared" si="49"/>
        <v>7.7927290208620176E-4</v>
      </c>
      <c r="M253" s="46">
        <f t="shared" si="42"/>
        <v>9.6553672316384187</v>
      </c>
      <c r="N253" s="47"/>
    </row>
    <row r="254" spans="1:14" s="5" customFormat="1" ht="15.95" customHeight="1" outlineLevel="1" x14ac:dyDescent="0.15">
      <c r="A254" s="74" t="s">
        <v>698</v>
      </c>
      <c r="B254" s="38" t="s">
        <v>17</v>
      </c>
      <c r="C254" s="38" t="s">
        <v>394</v>
      </c>
      <c r="D254" s="41" t="s">
        <v>593</v>
      </c>
      <c r="E254" s="89" t="s">
        <v>395</v>
      </c>
      <c r="F254" s="42">
        <v>282.89999999999998</v>
      </c>
      <c r="G254" s="43" t="s">
        <v>74</v>
      </c>
      <c r="H254" s="44">
        <v>18121</v>
      </c>
      <c r="I254" s="7">
        <v>167</v>
      </c>
      <c r="J254" s="39">
        <f t="shared" si="41"/>
        <v>108.50898203592814</v>
      </c>
      <c r="K254" s="44"/>
      <c r="L254" s="45">
        <f t="shared" si="49"/>
        <v>8.2628462602130272E-3</v>
      </c>
      <c r="M254" s="46">
        <f t="shared" si="42"/>
        <v>64.054436196535889</v>
      </c>
      <c r="N254" s="47"/>
    </row>
    <row r="255" spans="1:14" s="5" customFormat="1" ht="15.95" customHeight="1" outlineLevel="1" x14ac:dyDescent="0.15">
      <c r="A255" s="74" t="s">
        <v>698</v>
      </c>
      <c r="B255" s="38" t="s">
        <v>17</v>
      </c>
      <c r="C255" s="38" t="s">
        <v>396</v>
      </c>
      <c r="D255" s="41" t="s">
        <v>594</v>
      </c>
      <c r="E255" s="89" t="s">
        <v>855</v>
      </c>
      <c r="F255" s="42">
        <v>111</v>
      </c>
      <c r="G255" s="43" t="s">
        <v>73</v>
      </c>
      <c r="H255" s="44">
        <v>2679</v>
      </c>
      <c r="I255" s="7">
        <v>11</v>
      </c>
      <c r="J255" s="39">
        <f t="shared" si="41"/>
        <v>243.54545454545453</v>
      </c>
      <c r="K255" s="44"/>
      <c r="L255" s="45">
        <f t="shared" si="49"/>
        <v>1.2215752514271121E-3</v>
      </c>
      <c r="M255" s="46">
        <f t="shared" si="42"/>
        <v>24.135135135135137</v>
      </c>
      <c r="N255" s="47"/>
    </row>
    <row r="256" spans="1:14" s="5" customFormat="1" ht="15.95" customHeight="1" outlineLevel="1" x14ac:dyDescent="0.15">
      <c r="A256" s="74" t="s">
        <v>698</v>
      </c>
      <c r="B256" s="38" t="s">
        <v>17</v>
      </c>
      <c r="C256" s="38" t="s">
        <v>397</v>
      </c>
      <c r="D256" s="41" t="s">
        <v>595</v>
      </c>
      <c r="E256" s="89" t="s">
        <v>856</v>
      </c>
      <c r="F256" s="42">
        <v>51.4</v>
      </c>
      <c r="G256" s="43" t="s">
        <v>74</v>
      </c>
      <c r="H256" s="44">
        <v>872</v>
      </c>
      <c r="I256" s="7">
        <v>20</v>
      </c>
      <c r="J256" s="39">
        <f t="shared" si="41"/>
        <v>43.6</v>
      </c>
      <c r="K256" s="44"/>
      <c r="L256" s="45">
        <f t="shared" si="49"/>
        <v>3.9761613260337505E-4</v>
      </c>
      <c r="M256" s="46">
        <f t="shared" si="42"/>
        <v>16.964980544747082</v>
      </c>
      <c r="N256" s="47"/>
    </row>
    <row r="257" spans="1:14" s="5" customFormat="1" ht="15.95" customHeight="1" outlineLevel="1" x14ac:dyDescent="0.15">
      <c r="A257" s="74" t="s">
        <v>698</v>
      </c>
      <c r="B257" s="38" t="s">
        <v>17</v>
      </c>
      <c r="C257" s="38" t="s">
        <v>398</v>
      </c>
      <c r="D257" s="41" t="s">
        <v>596</v>
      </c>
      <c r="E257" s="89" t="s">
        <v>399</v>
      </c>
      <c r="F257" s="42">
        <v>72.3</v>
      </c>
      <c r="G257" s="43" t="s">
        <v>76</v>
      </c>
      <c r="H257" s="44">
        <v>6771</v>
      </c>
      <c r="I257" s="7">
        <v>8</v>
      </c>
      <c r="J257" s="39">
        <f t="shared" si="41"/>
        <v>846.375</v>
      </c>
      <c r="K257" s="44"/>
      <c r="L257" s="45">
        <f t="shared" si="49"/>
        <v>3.0874527911209319E-3</v>
      </c>
      <c r="M257" s="46">
        <f t="shared" si="42"/>
        <v>93.651452282157678</v>
      </c>
      <c r="N257" s="47"/>
    </row>
    <row r="258" spans="1:14" s="5" customFormat="1" ht="15.95" customHeight="1" outlineLevel="1" x14ac:dyDescent="0.15">
      <c r="A258" s="74" t="s">
        <v>698</v>
      </c>
      <c r="B258" s="38" t="s">
        <v>17</v>
      </c>
      <c r="C258" s="38" t="s">
        <v>400</v>
      </c>
      <c r="D258" s="41" t="s">
        <v>597</v>
      </c>
      <c r="E258" s="89" t="s">
        <v>956</v>
      </c>
      <c r="F258" s="42">
        <v>31.1</v>
      </c>
      <c r="G258" s="43" t="s">
        <v>72</v>
      </c>
      <c r="H258" s="44">
        <v>1700.1</v>
      </c>
      <c r="I258" s="7">
        <v>3</v>
      </c>
      <c r="J258" s="39">
        <f t="shared" si="41"/>
        <v>566.69999999999993</v>
      </c>
      <c r="K258" s="44"/>
      <c r="L258" s="45">
        <f t="shared" si="49"/>
        <v>7.7521466403554799E-4</v>
      </c>
      <c r="M258" s="46">
        <f t="shared" si="42"/>
        <v>54.665594855305464</v>
      </c>
      <c r="N258" s="47"/>
    </row>
    <row r="259" spans="1:14" s="5" customFormat="1" ht="15.95" customHeight="1" outlineLevel="1" x14ac:dyDescent="0.15">
      <c r="A259" s="74" t="s">
        <v>698</v>
      </c>
      <c r="B259" s="38" t="s">
        <v>17</v>
      </c>
      <c r="C259" s="38" t="s">
        <v>401</v>
      </c>
      <c r="D259" s="41" t="s">
        <v>598</v>
      </c>
      <c r="E259" s="89" t="s">
        <v>402</v>
      </c>
      <c r="F259" s="42">
        <v>45.3</v>
      </c>
      <c r="G259" s="43" t="s">
        <v>72</v>
      </c>
      <c r="H259" s="44" t="s">
        <v>1078</v>
      </c>
      <c r="I259" s="7" t="s">
        <v>1078</v>
      </c>
      <c r="J259" s="39" t="str">
        <f t="shared" si="41"/>
        <v/>
      </c>
      <c r="K259" s="44"/>
      <c r="L259" s="45" t="str">
        <f t="shared" si="49"/>
        <v/>
      </c>
      <c r="M259" s="46" t="str">
        <f t="shared" si="42"/>
        <v/>
      </c>
      <c r="N259" s="47"/>
    </row>
    <row r="260" spans="1:14" s="5" customFormat="1" ht="15.95" customHeight="1" outlineLevel="1" x14ac:dyDescent="0.15">
      <c r="A260" s="74" t="s">
        <v>698</v>
      </c>
      <c r="B260" s="38" t="s">
        <v>17</v>
      </c>
      <c r="C260" s="38" t="s">
        <v>403</v>
      </c>
      <c r="D260" s="41" t="s">
        <v>599</v>
      </c>
      <c r="E260" s="89" t="s">
        <v>857</v>
      </c>
      <c r="F260" s="42">
        <v>95.6</v>
      </c>
      <c r="G260" s="43" t="s">
        <v>77</v>
      </c>
      <c r="H260" s="44">
        <v>1122</v>
      </c>
      <c r="I260" s="7">
        <v>32</v>
      </c>
      <c r="J260" s="39">
        <f t="shared" si="41"/>
        <v>35.0625</v>
      </c>
      <c r="K260" s="44"/>
      <c r="L260" s="45">
        <f t="shared" si="49"/>
        <v>5.1161158346443435E-4</v>
      </c>
      <c r="M260" s="46">
        <f t="shared" si="42"/>
        <v>11.736401673640168</v>
      </c>
      <c r="N260" s="47"/>
    </row>
    <row r="261" spans="1:14" s="5" customFormat="1" ht="15.95" customHeight="1" outlineLevel="1" x14ac:dyDescent="0.15">
      <c r="A261" s="74" t="s">
        <v>698</v>
      </c>
      <c r="B261" s="38" t="s">
        <v>17</v>
      </c>
      <c r="C261" s="38" t="s">
        <v>404</v>
      </c>
      <c r="D261" s="41" t="s">
        <v>600</v>
      </c>
      <c r="E261" s="89" t="s">
        <v>405</v>
      </c>
      <c r="F261" s="42">
        <v>117</v>
      </c>
      <c r="G261" s="43" t="s">
        <v>188</v>
      </c>
      <c r="H261" s="44">
        <v>2500</v>
      </c>
      <c r="I261" s="7">
        <v>1</v>
      </c>
      <c r="J261" s="39">
        <f t="shared" si="41"/>
        <v>2500</v>
      </c>
      <c r="K261" s="44"/>
      <c r="L261" s="45">
        <f t="shared" si="49"/>
        <v>1.1399545086105936E-3</v>
      </c>
      <c r="M261" s="46">
        <f t="shared" si="42"/>
        <v>21.367521367521366</v>
      </c>
      <c r="N261" s="47"/>
    </row>
    <row r="262" spans="1:14" s="5" customFormat="1" ht="15.95" customHeight="1" outlineLevel="1" x14ac:dyDescent="0.15">
      <c r="A262" s="74" t="s">
        <v>698</v>
      </c>
      <c r="B262" s="38" t="s">
        <v>17</v>
      </c>
      <c r="C262" s="38" t="s">
        <v>858</v>
      </c>
      <c r="D262" s="41" t="s">
        <v>859</v>
      </c>
      <c r="E262" s="89" t="s">
        <v>957</v>
      </c>
      <c r="F262" s="42">
        <v>84.5</v>
      </c>
      <c r="G262" s="43" t="s">
        <v>71</v>
      </c>
      <c r="H262" s="44">
        <v>538</v>
      </c>
      <c r="I262" s="7">
        <v>2</v>
      </c>
      <c r="J262" s="39">
        <f t="shared" si="41"/>
        <v>269</v>
      </c>
      <c r="K262" s="44"/>
      <c r="L262" s="45">
        <f t="shared" si="49"/>
        <v>2.4531821025299976E-4</v>
      </c>
      <c r="M262" s="46">
        <f t="shared" si="42"/>
        <v>6.3668639053254434</v>
      </c>
      <c r="N262" s="47"/>
    </row>
    <row r="263" spans="1:14" s="5" customFormat="1" ht="15.95" customHeight="1" outlineLevel="1" x14ac:dyDescent="0.15">
      <c r="A263" s="74" t="s">
        <v>698</v>
      </c>
      <c r="B263" s="38" t="s">
        <v>17</v>
      </c>
      <c r="C263" s="38" t="s">
        <v>406</v>
      </c>
      <c r="D263" s="41" t="s">
        <v>860</v>
      </c>
      <c r="E263" s="89" t="s">
        <v>861</v>
      </c>
      <c r="F263" s="42">
        <v>110</v>
      </c>
      <c r="G263" s="43" t="s">
        <v>73</v>
      </c>
      <c r="H263" s="44">
        <v>645</v>
      </c>
      <c r="I263" s="7">
        <v>8</v>
      </c>
      <c r="J263" s="39">
        <f t="shared" si="41"/>
        <v>80.625</v>
      </c>
      <c r="K263" s="44"/>
      <c r="L263" s="45">
        <f t="shared" si="49"/>
        <v>2.9410826322153312E-4</v>
      </c>
      <c r="M263" s="46">
        <f t="shared" si="42"/>
        <v>5.8636363636363633</v>
      </c>
      <c r="N263" s="47"/>
    </row>
    <row r="264" spans="1:14" s="5" customFormat="1" ht="15.95" customHeight="1" outlineLevel="1" x14ac:dyDescent="0.15">
      <c r="A264" s="74" t="s">
        <v>698</v>
      </c>
      <c r="B264" s="38" t="s">
        <v>17</v>
      </c>
      <c r="C264" s="38" t="s">
        <v>862</v>
      </c>
      <c r="D264" s="41" t="s">
        <v>863</v>
      </c>
      <c r="E264" s="89" t="s">
        <v>944</v>
      </c>
      <c r="F264" s="42">
        <v>67.8</v>
      </c>
      <c r="G264" s="43" t="s">
        <v>702</v>
      </c>
      <c r="H264" s="44">
        <v>200</v>
      </c>
      <c r="I264" s="7">
        <v>1</v>
      </c>
      <c r="J264" s="39">
        <f t="shared" si="41"/>
        <v>200</v>
      </c>
      <c r="K264" s="44"/>
      <c r="L264" s="45">
        <f t="shared" si="49"/>
        <v>9.1196360688847481E-5</v>
      </c>
      <c r="M264" s="46">
        <f t="shared" si="42"/>
        <v>2.9498525073746316</v>
      </c>
      <c r="N264" s="47"/>
    </row>
    <row r="265" spans="1:14" s="5" customFormat="1" ht="15.95" customHeight="1" x14ac:dyDescent="0.15">
      <c r="A265" s="76"/>
      <c r="B265" s="77"/>
      <c r="C265" s="77"/>
      <c r="D265" s="77" t="s">
        <v>421</v>
      </c>
      <c r="E265" s="78"/>
      <c r="F265" s="6">
        <f>SUM(F226:F264)</f>
        <v>5713.2000000000007</v>
      </c>
      <c r="G265" s="8"/>
      <c r="H265" s="9">
        <f>SUM(H226:H264)</f>
        <v>129013.57</v>
      </c>
      <c r="I265" s="10">
        <f>SUM(I226:I264)</f>
        <v>1326</v>
      </c>
      <c r="J265" s="11">
        <f t="shared" si="41"/>
        <v>97.295301659125201</v>
      </c>
      <c r="K265" s="8"/>
      <c r="L265" s="12">
        <f t="shared" si="49"/>
        <v>5.8827840317379372E-2</v>
      </c>
      <c r="M265" s="13">
        <f t="shared" si="42"/>
        <v>22.581665266400613</v>
      </c>
      <c r="N265" s="47"/>
    </row>
    <row r="266" spans="1:14" s="5" customFormat="1" ht="15.95" customHeight="1" outlineLevel="1" x14ac:dyDescent="0.15">
      <c r="A266" s="72" t="s">
        <v>261</v>
      </c>
      <c r="B266" s="38" t="s">
        <v>20</v>
      </c>
      <c r="C266" s="38" t="s">
        <v>48</v>
      </c>
      <c r="D266" s="41" t="s">
        <v>601</v>
      </c>
      <c r="E266" s="88" t="s">
        <v>244</v>
      </c>
      <c r="F266" s="42">
        <v>299</v>
      </c>
      <c r="G266" s="43" t="s">
        <v>78</v>
      </c>
      <c r="H266" s="44">
        <v>6864</v>
      </c>
      <c r="I266" s="7">
        <v>38</v>
      </c>
      <c r="J266" s="39">
        <f t="shared" si="41"/>
        <v>180.63157894736841</v>
      </c>
      <c r="K266" s="44"/>
      <c r="L266" s="45">
        <f t="shared" si="49"/>
        <v>3.129859098841246E-3</v>
      </c>
      <c r="M266" s="46">
        <f t="shared" si="42"/>
        <v>22.956521739130434</v>
      </c>
      <c r="N266" s="47"/>
    </row>
    <row r="267" spans="1:14" s="5" customFormat="1" ht="15.95" customHeight="1" outlineLevel="1" x14ac:dyDescent="0.15">
      <c r="A267" s="72" t="s">
        <v>261</v>
      </c>
      <c r="B267" s="38" t="s">
        <v>20</v>
      </c>
      <c r="C267" s="38" t="s">
        <v>52</v>
      </c>
      <c r="D267" s="41" t="s">
        <v>602</v>
      </c>
      <c r="E267" s="40" t="s">
        <v>245</v>
      </c>
      <c r="F267" s="42">
        <v>668</v>
      </c>
      <c r="G267" s="43" t="s">
        <v>78</v>
      </c>
      <c r="H267" s="44">
        <v>21785</v>
      </c>
      <c r="I267" s="7">
        <v>122</v>
      </c>
      <c r="J267" s="39">
        <f t="shared" si="41"/>
        <v>178.5655737704918</v>
      </c>
      <c r="K267" s="44"/>
      <c r="L267" s="45">
        <f t="shared" si="49"/>
        <v>9.9335635880327122E-3</v>
      </c>
      <c r="M267" s="46">
        <f t="shared" si="42"/>
        <v>32.612275449101794</v>
      </c>
      <c r="N267" s="47"/>
    </row>
    <row r="268" spans="1:14" s="5" customFormat="1" ht="15.95" customHeight="1" outlineLevel="1" x14ac:dyDescent="0.15">
      <c r="A268" s="72" t="s">
        <v>261</v>
      </c>
      <c r="B268" s="38" t="s">
        <v>19</v>
      </c>
      <c r="C268" s="38" t="s">
        <v>49</v>
      </c>
      <c r="D268" s="41" t="s">
        <v>603</v>
      </c>
      <c r="E268" s="88" t="s">
        <v>246</v>
      </c>
      <c r="F268" s="42">
        <v>207</v>
      </c>
      <c r="G268" s="43" t="s">
        <v>74</v>
      </c>
      <c r="H268" s="44">
        <v>10184.700000000001</v>
      </c>
      <c r="I268" s="7">
        <v>46</v>
      </c>
      <c r="J268" s="39">
        <f t="shared" si="41"/>
        <v>221.40652173913045</v>
      </c>
      <c r="K268" s="44"/>
      <c r="L268" s="45">
        <f t="shared" si="49"/>
        <v>4.6440378735385255E-3</v>
      </c>
      <c r="M268" s="46">
        <f t="shared" si="42"/>
        <v>49.201449275362322</v>
      </c>
      <c r="N268" s="47"/>
    </row>
    <row r="269" spans="1:14" s="5" customFormat="1" ht="15.95" customHeight="1" outlineLevel="1" x14ac:dyDescent="0.15">
      <c r="A269" s="72" t="s">
        <v>261</v>
      </c>
      <c r="B269" s="38" t="s">
        <v>109</v>
      </c>
      <c r="C269" s="38" t="s">
        <v>108</v>
      </c>
      <c r="D269" s="41" t="s">
        <v>604</v>
      </c>
      <c r="E269" s="40" t="s">
        <v>110</v>
      </c>
      <c r="F269" s="42">
        <v>66</v>
      </c>
      <c r="G269" s="43" t="s">
        <v>78</v>
      </c>
      <c r="H269" s="44">
        <v>10876</v>
      </c>
      <c r="I269" s="7">
        <v>79</v>
      </c>
      <c r="J269" s="39">
        <f t="shared" ref="J269:J337" si="50">IFERROR(H269/I269,"")</f>
        <v>137.67088607594937</v>
      </c>
      <c r="K269" s="44"/>
      <c r="L269" s="45">
        <f t="shared" si="49"/>
        <v>4.9592580942595266E-3</v>
      </c>
      <c r="M269" s="46">
        <f t="shared" ref="M269:M340" si="51">IFERROR(H269/F269,"")</f>
        <v>164.78787878787878</v>
      </c>
      <c r="N269" s="47"/>
    </row>
    <row r="270" spans="1:14" s="5" customFormat="1" ht="15.95" customHeight="1" outlineLevel="1" x14ac:dyDescent="0.15">
      <c r="A270" s="72" t="s">
        <v>261</v>
      </c>
      <c r="B270" s="38" t="s">
        <v>19</v>
      </c>
      <c r="C270" s="38" t="s">
        <v>50</v>
      </c>
      <c r="D270" s="41" t="s">
        <v>605</v>
      </c>
      <c r="E270" s="88" t="s">
        <v>66</v>
      </c>
      <c r="F270" s="42">
        <v>364</v>
      </c>
      <c r="G270" s="43" t="s">
        <v>78</v>
      </c>
      <c r="H270" s="44">
        <v>33000</v>
      </c>
      <c r="I270" s="7">
        <v>178</v>
      </c>
      <c r="J270" s="39">
        <f t="shared" si="50"/>
        <v>185.3932584269663</v>
      </c>
      <c r="K270" s="44"/>
      <c r="L270" s="45">
        <f t="shared" si="49"/>
        <v>1.5047399513659835E-2</v>
      </c>
      <c r="M270" s="46">
        <f t="shared" si="51"/>
        <v>90.659340659340657</v>
      </c>
      <c r="N270" s="47"/>
    </row>
    <row r="271" spans="1:14" s="5" customFormat="1" ht="15.95" customHeight="1" outlineLevel="1" x14ac:dyDescent="0.15">
      <c r="A271" s="72" t="s">
        <v>261</v>
      </c>
      <c r="B271" s="38" t="s">
        <v>19</v>
      </c>
      <c r="C271" s="38" t="s">
        <v>51</v>
      </c>
      <c r="D271" s="41" t="s">
        <v>606</v>
      </c>
      <c r="E271" s="40" t="s">
        <v>67</v>
      </c>
      <c r="F271" s="42">
        <v>292</v>
      </c>
      <c r="G271" s="43" t="s">
        <v>74</v>
      </c>
      <c r="H271" s="44">
        <v>10918.5</v>
      </c>
      <c r="I271" s="7">
        <v>149</v>
      </c>
      <c r="J271" s="39">
        <f t="shared" si="50"/>
        <v>73.27852348993288</v>
      </c>
      <c r="K271" s="44"/>
      <c r="L271" s="45">
        <f t="shared" si="49"/>
        <v>4.9786373209059062E-3</v>
      </c>
      <c r="M271" s="46">
        <f t="shared" si="51"/>
        <v>37.392123287671232</v>
      </c>
      <c r="N271" s="47"/>
    </row>
    <row r="272" spans="1:14" s="5" customFormat="1" ht="15.95" customHeight="1" outlineLevel="1" x14ac:dyDescent="0.15">
      <c r="A272" s="74" t="s">
        <v>698</v>
      </c>
      <c r="B272" s="38" t="s">
        <v>19</v>
      </c>
      <c r="C272" s="38" t="s">
        <v>670</v>
      </c>
      <c r="D272" s="41" t="s">
        <v>607</v>
      </c>
      <c r="E272" s="89" t="s">
        <v>407</v>
      </c>
      <c r="F272" s="42">
        <v>338</v>
      </c>
      <c r="G272" s="43" t="s">
        <v>78</v>
      </c>
      <c r="H272" s="44">
        <v>23107.119999999999</v>
      </c>
      <c r="I272" s="7">
        <v>79</v>
      </c>
      <c r="J272" s="39">
        <f t="shared" si="50"/>
        <v>292.4951898734177</v>
      </c>
      <c r="K272" s="44"/>
      <c r="L272" s="45">
        <f t="shared" si="49"/>
        <v>1.0536426250002407E-2</v>
      </c>
      <c r="M272" s="46">
        <f t="shared" si="51"/>
        <v>68.364260355029586</v>
      </c>
      <c r="N272" s="47"/>
    </row>
    <row r="273" spans="1:14" s="5" customFormat="1" ht="15.95" customHeight="1" outlineLevel="1" x14ac:dyDescent="0.15">
      <c r="A273" s="74" t="s">
        <v>698</v>
      </c>
      <c r="B273" s="38" t="s">
        <v>19</v>
      </c>
      <c r="C273" s="38" t="s">
        <v>671</v>
      </c>
      <c r="D273" s="41" t="s">
        <v>608</v>
      </c>
      <c r="E273" s="89" t="s">
        <v>864</v>
      </c>
      <c r="F273" s="42">
        <v>385</v>
      </c>
      <c r="G273" s="43" t="s">
        <v>78</v>
      </c>
      <c r="H273" s="44">
        <v>37198</v>
      </c>
      <c r="I273" s="7">
        <v>113</v>
      </c>
      <c r="J273" s="39">
        <f t="shared" si="50"/>
        <v>329.18584070796459</v>
      </c>
      <c r="K273" s="44"/>
      <c r="L273" s="45">
        <f t="shared" si="49"/>
        <v>1.6961611124518744E-2</v>
      </c>
      <c r="M273" s="46">
        <f t="shared" si="51"/>
        <v>96.618181818181824</v>
      </c>
      <c r="N273" s="47"/>
    </row>
    <row r="274" spans="1:14" s="5" customFormat="1" ht="15.95" customHeight="1" outlineLevel="1" x14ac:dyDescent="0.15">
      <c r="A274" s="74" t="s">
        <v>698</v>
      </c>
      <c r="B274" s="38" t="s">
        <v>19</v>
      </c>
      <c r="C274" s="38" t="s">
        <v>672</v>
      </c>
      <c r="D274" s="41" t="s">
        <v>609</v>
      </c>
      <c r="E274" s="89" t="s">
        <v>408</v>
      </c>
      <c r="F274" s="42">
        <v>396.5</v>
      </c>
      <c r="G274" s="43" t="s">
        <v>78</v>
      </c>
      <c r="H274" s="44">
        <v>35880</v>
      </c>
      <c r="I274" s="7">
        <v>145</v>
      </c>
      <c r="J274" s="39">
        <f t="shared" si="50"/>
        <v>247.44827586206895</v>
      </c>
      <c r="K274" s="44"/>
      <c r="L274" s="45">
        <f t="shared" si="49"/>
        <v>1.636062710757924E-2</v>
      </c>
      <c r="M274" s="46">
        <f t="shared" si="51"/>
        <v>90.491803278688522</v>
      </c>
      <c r="N274" s="47"/>
    </row>
    <row r="275" spans="1:14" s="5" customFormat="1" ht="15.95" customHeight="1" outlineLevel="1" x14ac:dyDescent="0.15">
      <c r="A275" s="74" t="s">
        <v>698</v>
      </c>
      <c r="B275" s="38" t="s">
        <v>19</v>
      </c>
      <c r="C275" s="38" t="s">
        <v>673</v>
      </c>
      <c r="D275" s="41" t="s">
        <v>610</v>
      </c>
      <c r="E275" s="89" t="s">
        <v>409</v>
      </c>
      <c r="F275" s="42">
        <v>480</v>
      </c>
      <c r="G275" s="43" t="s">
        <v>78</v>
      </c>
      <c r="H275" s="44">
        <v>58699</v>
      </c>
      <c r="I275" s="7">
        <v>131</v>
      </c>
      <c r="J275" s="39">
        <f t="shared" si="50"/>
        <v>448.08396946564886</v>
      </c>
      <c r="K275" s="44"/>
      <c r="L275" s="45">
        <f t="shared" si="49"/>
        <v>2.6765675880373294E-2</v>
      </c>
      <c r="M275" s="46">
        <f t="shared" si="51"/>
        <v>122.28958333333334</v>
      </c>
      <c r="N275" s="47"/>
    </row>
    <row r="276" spans="1:14" s="5" customFormat="1" ht="15.95" customHeight="1" outlineLevel="1" x14ac:dyDescent="0.15">
      <c r="A276" s="74" t="s">
        <v>698</v>
      </c>
      <c r="B276" s="38" t="s">
        <v>19</v>
      </c>
      <c r="C276" s="38" t="s">
        <v>674</v>
      </c>
      <c r="D276" s="41" t="s">
        <v>611</v>
      </c>
      <c r="E276" s="89" t="s">
        <v>410</v>
      </c>
      <c r="F276" s="42">
        <v>69.7</v>
      </c>
      <c r="G276" s="43" t="s">
        <v>74</v>
      </c>
      <c r="H276" s="44">
        <v>4094</v>
      </c>
      <c r="I276" s="7">
        <v>65</v>
      </c>
      <c r="J276" s="39">
        <f t="shared" si="50"/>
        <v>62.984615384615381</v>
      </c>
      <c r="K276" s="44"/>
      <c r="L276" s="45">
        <f t="shared" si="49"/>
        <v>1.8667895033007082E-3</v>
      </c>
      <c r="M276" s="46">
        <f t="shared" si="51"/>
        <v>58.737446197991389</v>
      </c>
      <c r="N276" s="47"/>
    </row>
    <row r="277" spans="1:14" s="5" customFormat="1" ht="15.95" customHeight="1" outlineLevel="1" x14ac:dyDescent="0.15">
      <c r="A277" s="74" t="s">
        <v>698</v>
      </c>
      <c r="B277" s="38" t="s">
        <v>19</v>
      </c>
      <c r="C277" s="38" t="s">
        <v>675</v>
      </c>
      <c r="D277" s="41" t="s">
        <v>612</v>
      </c>
      <c r="E277" s="89" t="s">
        <v>411</v>
      </c>
      <c r="F277" s="42">
        <v>550</v>
      </c>
      <c r="G277" s="43" t="s">
        <v>78</v>
      </c>
      <c r="H277" s="44">
        <v>39762</v>
      </c>
      <c r="I277" s="7">
        <v>91</v>
      </c>
      <c r="J277" s="39">
        <f t="shared" si="50"/>
        <v>436.94505494505495</v>
      </c>
      <c r="K277" s="44"/>
      <c r="L277" s="45">
        <f t="shared" si="49"/>
        <v>1.8130748468549771E-2</v>
      </c>
      <c r="M277" s="46">
        <f t="shared" si="51"/>
        <v>72.294545454545457</v>
      </c>
      <c r="N277" s="47"/>
    </row>
    <row r="278" spans="1:14" s="5" customFormat="1" ht="15.95" customHeight="1" outlineLevel="1" x14ac:dyDescent="0.15">
      <c r="A278" s="74" t="s">
        <v>698</v>
      </c>
      <c r="B278" s="38" t="s">
        <v>19</v>
      </c>
      <c r="C278" s="38" t="s">
        <v>865</v>
      </c>
      <c r="D278" s="41" t="s">
        <v>613</v>
      </c>
      <c r="E278" s="89" t="s">
        <v>412</v>
      </c>
      <c r="F278" s="42">
        <v>258</v>
      </c>
      <c r="G278" s="43" t="s">
        <v>78</v>
      </c>
      <c r="H278" s="44">
        <v>29937</v>
      </c>
      <c r="I278" s="7">
        <v>142</v>
      </c>
      <c r="J278" s="39">
        <f t="shared" si="50"/>
        <v>210.82394366197184</v>
      </c>
      <c r="K278" s="44"/>
      <c r="L278" s="45">
        <f t="shared" si="49"/>
        <v>1.3650727249710136E-2</v>
      </c>
      <c r="M278" s="46">
        <f t="shared" si="51"/>
        <v>116.03488372093024</v>
      </c>
      <c r="N278" s="47"/>
    </row>
    <row r="279" spans="1:14" s="5" customFormat="1" ht="15.95" customHeight="1" outlineLevel="1" x14ac:dyDescent="0.15">
      <c r="A279" s="74" t="s">
        <v>698</v>
      </c>
      <c r="B279" s="38" t="s">
        <v>19</v>
      </c>
      <c r="C279" s="38" t="s">
        <v>866</v>
      </c>
      <c r="D279" s="41" t="s">
        <v>614</v>
      </c>
      <c r="E279" s="89" t="s">
        <v>413</v>
      </c>
      <c r="F279" s="42">
        <v>191</v>
      </c>
      <c r="G279" s="43" t="s">
        <v>78</v>
      </c>
      <c r="H279" s="44">
        <v>29748</v>
      </c>
      <c r="I279" s="7">
        <v>90</v>
      </c>
      <c r="J279" s="39">
        <f t="shared" si="50"/>
        <v>330.53333333333336</v>
      </c>
      <c r="K279" s="44"/>
      <c r="L279" s="45">
        <f t="shared" si="49"/>
        <v>1.3564546688859175E-2</v>
      </c>
      <c r="M279" s="46">
        <f t="shared" si="51"/>
        <v>155.74869109947645</v>
      </c>
      <c r="N279" s="47"/>
    </row>
    <row r="280" spans="1:14" s="5" customFormat="1" ht="15.95" customHeight="1" outlineLevel="1" x14ac:dyDescent="0.15">
      <c r="A280" s="74" t="s">
        <v>698</v>
      </c>
      <c r="B280" s="38" t="s">
        <v>19</v>
      </c>
      <c r="C280" s="38" t="s">
        <v>867</v>
      </c>
      <c r="D280" s="41" t="s">
        <v>868</v>
      </c>
      <c r="E280" s="89" t="s">
        <v>869</v>
      </c>
      <c r="F280" s="42">
        <v>1100</v>
      </c>
      <c r="G280" s="43" t="s">
        <v>78</v>
      </c>
      <c r="H280" s="44">
        <v>52411</v>
      </c>
      <c r="I280" s="7">
        <v>90</v>
      </c>
      <c r="J280" s="39">
        <f t="shared" si="50"/>
        <v>582.34444444444443</v>
      </c>
      <c r="K280" s="44"/>
      <c r="L280" s="45">
        <f t="shared" si="49"/>
        <v>2.3898462300315927E-2</v>
      </c>
      <c r="M280" s="46">
        <f t="shared" si="51"/>
        <v>47.646363636363638</v>
      </c>
      <c r="N280" s="47"/>
    </row>
    <row r="281" spans="1:14" s="5" customFormat="1" ht="15.95" customHeight="1" outlineLevel="1" x14ac:dyDescent="0.15">
      <c r="A281" s="74" t="s">
        <v>698</v>
      </c>
      <c r="B281" s="38" t="s">
        <v>19</v>
      </c>
      <c r="C281" s="38" t="s">
        <v>658</v>
      </c>
      <c r="D281" s="41" t="s">
        <v>615</v>
      </c>
      <c r="E281" s="89" t="s">
        <v>414</v>
      </c>
      <c r="F281" s="42">
        <v>19.3</v>
      </c>
      <c r="G281" s="43" t="s">
        <v>74</v>
      </c>
      <c r="H281" s="44">
        <v>1226</v>
      </c>
      <c r="I281" s="7">
        <v>40</v>
      </c>
      <c r="J281" s="39">
        <f t="shared" si="50"/>
        <v>30.65</v>
      </c>
      <c r="K281" s="44"/>
      <c r="L281" s="45">
        <f t="shared" si="49"/>
        <v>5.5903369102263507E-4</v>
      </c>
      <c r="M281" s="46">
        <f t="shared" si="51"/>
        <v>63.523316062176164</v>
      </c>
      <c r="N281" s="47"/>
    </row>
    <row r="282" spans="1:14" s="5" customFormat="1" ht="15.95" customHeight="1" outlineLevel="1" x14ac:dyDescent="0.15">
      <c r="A282" s="74" t="s">
        <v>698</v>
      </c>
      <c r="B282" s="38" t="s">
        <v>19</v>
      </c>
      <c r="C282" s="38" t="s">
        <v>870</v>
      </c>
      <c r="D282" s="41" t="s">
        <v>871</v>
      </c>
      <c r="E282" s="89" t="s">
        <v>958</v>
      </c>
      <c r="F282" s="42">
        <v>176.7</v>
      </c>
      <c r="G282" s="43" t="s">
        <v>702</v>
      </c>
      <c r="H282" s="44" t="s">
        <v>1078</v>
      </c>
      <c r="I282" s="7" t="s">
        <v>1078</v>
      </c>
      <c r="J282" s="39" t="str">
        <f t="shared" si="50"/>
        <v/>
      </c>
      <c r="K282" s="44"/>
      <c r="L282" s="45" t="str">
        <f t="shared" si="49"/>
        <v/>
      </c>
      <c r="M282" s="46" t="str">
        <f t="shared" si="51"/>
        <v/>
      </c>
      <c r="N282" s="47"/>
    </row>
    <row r="283" spans="1:14" s="5" customFormat="1" ht="15.95" customHeight="1" outlineLevel="1" x14ac:dyDescent="0.15">
      <c r="A283" s="74" t="s">
        <v>698</v>
      </c>
      <c r="B283" s="38" t="s">
        <v>19</v>
      </c>
      <c r="C283" s="38" t="s">
        <v>872</v>
      </c>
      <c r="D283" s="41" t="s">
        <v>873</v>
      </c>
      <c r="E283" s="89" t="s">
        <v>959</v>
      </c>
      <c r="F283" s="42">
        <v>338</v>
      </c>
      <c r="G283" s="43" t="s">
        <v>78</v>
      </c>
      <c r="H283" s="44">
        <v>28314</v>
      </c>
      <c r="I283" s="7">
        <v>105</v>
      </c>
      <c r="J283" s="39">
        <f t="shared" si="50"/>
        <v>269.65714285714284</v>
      </c>
      <c r="K283" s="44"/>
      <c r="L283" s="45">
        <f t="shared" ref="L283:L321" si="52">IFERROR(H283/$H$340,"")</f>
        <v>1.2910668782720139E-2</v>
      </c>
      <c r="M283" s="46">
        <f t="shared" si="51"/>
        <v>83.769230769230774</v>
      </c>
      <c r="N283" s="47"/>
    </row>
    <row r="284" spans="1:14" s="5" customFormat="1" ht="15.95" customHeight="1" x14ac:dyDescent="0.15">
      <c r="A284" s="76"/>
      <c r="B284" s="77"/>
      <c r="C284" s="77"/>
      <c r="D284" s="77" t="s">
        <v>422</v>
      </c>
      <c r="E284" s="78"/>
      <c r="F284" s="6">
        <f>SUM(F266:F283)</f>
        <v>6198.2</v>
      </c>
      <c r="G284" s="8"/>
      <c r="H284" s="9">
        <f>SUM(H266:H283)</f>
        <v>434004.32</v>
      </c>
      <c r="I284" s="10">
        <f>SUM(I266:I283)</f>
        <v>1703</v>
      </c>
      <c r="J284" s="11">
        <f t="shared" si="50"/>
        <v>254.8469289489137</v>
      </c>
      <c r="K284" s="8"/>
      <c r="L284" s="12">
        <f t="shared" si="52"/>
        <v>0.19789807253618993</v>
      </c>
      <c r="M284" s="13">
        <f t="shared" si="51"/>
        <v>70.021025459004235</v>
      </c>
      <c r="N284" s="47"/>
    </row>
    <row r="285" spans="1:14" s="5" customFormat="1" ht="15.95" customHeight="1" outlineLevel="1" x14ac:dyDescent="0.15">
      <c r="A285" s="72" t="s">
        <v>261</v>
      </c>
      <c r="B285" s="38" t="s">
        <v>22</v>
      </c>
      <c r="C285" s="38" t="s">
        <v>53</v>
      </c>
      <c r="D285" s="41" t="s">
        <v>616</v>
      </c>
      <c r="E285" s="40" t="s">
        <v>248</v>
      </c>
      <c r="F285" s="42">
        <v>650</v>
      </c>
      <c r="G285" s="43" t="s">
        <v>78</v>
      </c>
      <c r="H285" s="44">
        <v>42963.5</v>
      </c>
      <c r="I285" s="7">
        <v>241</v>
      </c>
      <c r="J285" s="39">
        <f t="shared" si="50"/>
        <v>178.27178423236515</v>
      </c>
      <c r="K285" s="44"/>
      <c r="L285" s="45">
        <f t="shared" si="52"/>
        <v>1.9590574212276494E-2</v>
      </c>
      <c r="M285" s="46">
        <f t="shared" si="51"/>
        <v>66.097692307692313</v>
      </c>
      <c r="N285" s="47"/>
    </row>
    <row r="286" spans="1:14" s="5" customFormat="1" ht="15.95" customHeight="1" outlineLevel="1" x14ac:dyDescent="0.15">
      <c r="A286" s="72" t="s">
        <v>261</v>
      </c>
      <c r="B286" s="38" t="s">
        <v>22</v>
      </c>
      <c r="C286" s="38" t="s">
        <v>54</v>
      </c>
      <c r="D286" s="41" t="s">
        <v>617</v>
      </c>
      <c r="E286" s="88" t="s">
        <v>249</v>
      </c>
      <c r="F286" s="42">
        <v>279</v>
      </c>
      <c r="G286" s="43" t="s">
        <v>78</v>
      </c>
      <c r="H286" s="44">
        <v>17069</v>
      </c>
      <c r="I286" s="7">
        <v>142</v>
      </c>
      <c r="J286" s="39">
        <f t="shared" si="50"/>
        <v>120.20422535211267</v>
      </c>
      <c r="K286" s="44"/>
      <c r="L286" s="45">
        <f t="shared" si="52"/>
        <v>7.7831534029896886E-3</v>
      </c>
      <c r="M286" s="46">
        <f t="shared" si="51"/>
        <v>61.179211469534053</v>
      </c>
      <c r="N286" s="47"/>
    </row>
    <row r="287" spans="1:14" s="5" customFormat="1" ht="15.95" customHeight="1" outlineLevel="1" x14ac:dyDescent="0.15">
      <c r="A287" s="72" t="s">
        <v>261</v>
      </c>
      <c r="B287" s="38" t="s">
        <v>81</v>
      </c>
      <c r="C287" s="38" t="s">
        <v>247</v>
      </c>
      <c r="D287" s="41" t="s">
        <v>618</v>
      </c>
      <c r="E287" s="40" t="s">
        <v>250</v>
      </c>
      <c r="F287" s="42">
        <v>327</v>
      </c>
      <c r="G287" s="43" t="s">
        <v>78</v>
      </c>
      <c r="H287" s="44">
        <v>25415.66</v>
      </c>
      <c r="I287" s="7">
        <v>112</v>
      </c>
      <c r="J287" s="39">
        <f t="shared" si="50"/>
        <v>226.9255357142857</v>
      </c>
      <c r="K287" s="44"/>
      <c r="L287" s="45">
        <f t="shared" si="52"/>
        <v>1.1589078482525567E-2</v>
      </c>
      <c r="M287" s="46">
        <f t="shared" si="51"/>
        <v>77.723730886850149</v>
      </c>
      <c r="N287" s="47"/>
    </row>
    <row r="288" spans="1:14" s="5" customFormat="1" ht="15.95" customHeight="1" outlineLevel="1" x14ac:dyDescent="0.15">
      <c r="A288" s="72" t="s">
        <v>261</v>
      </c>
      <c r="B288" s="38" t="s">
        <v>21</v>
      </c>
      <c r="C288" s="38" t="s">
        <v>55</v>
      </c>
      <c r="D288" s="41" t="s">
        <v>619</v>
      </c>
      <c r="E288" s="88" t="s">
        <v>251</v>
      </c>
      <c r="F288" s="42">
        <v>260</v>
      </c>
      <c r="G288" s="43" t="s">
        <v>78</v>
      </c>
      <c r="H288" s="44">
        <v>25844</v>
      </c>
      <c r="I288" s="7">
        <v>82</v>
      </c>
      <c r="J288" s="39">
        <f t="shared" si="50"/>
        <v>315.17073170731709</v>
      </c>
      <c r="K288" s="44"/>
      <c r="L288" s="45">
        <f t="shared" si="52"/>
        <v>1.1784393728212873E-2</v>
      </c>
      <c r="M288" s="46">
        <f t="shared" si="51"/>
        <v>99.4</v>
      </c>
      <c r="N288" s="47"/>
    </row>
    <row r="289" spans="1:14" s="5" customFormat="1" ht="15.95" customHeight="1" x14ac:dyDescent="0.15">
      <c r="A289" s="72" t="s">
        <v>261</v>
      </c>
      <c r="B289" s="38" t="s">
        <v>21</v>
      </c>
      <c r="C289" s="38" t="s">
        <v>56</v>
      </c>
      <c r="D289" s="41" t="s">
        <v>620</v>
      </c>
      <c r="E289" s="40" t="s">
        <v>68</v>
      </c>
      <c r="F289" s="42">
        <v>774</v>
      </c>
      <c r="G289" s="43" t="s">
        <v>78</v>
      </c>
      <c r="H289" s="44">
        <v>56661</v>
      </c>
      <c r="I289" s="7">
        <v>331</v>
      </c>
      <c r="J289" s="39">
        <f t="shared" si="50"/>
        <v>171.18126888217523</v>
      </c>
      <c r="K289" s="44"/>
      <c r="L289" s="45">
        <f t="shared" si="52"/>
        <v>2.5836384964953937E-2</v>
      </c>
      <c r="M289" s="46">
        <f t="shared" si="51"/>
        <v>73.205426356589143</v>
      </c>
      <c r="N289" s="47"/>
    </row>
    <row r="290" spans="1:14" s="5" customFormat="1" ht="15.95" customHeight="1" x14ac:dyDescent="0.15">
      <c r="A290" s="74" t="s">
        <v>698</v>
      </c>
      <c r="B290" s="38" t="s">
        <v>21</v>
      </c>
      <c r="C290" s="38" t="s">
        <v>874</v>
      </c>
      <c r="D290" s="41" t="s">
        <v>875</v>
      </c>
      <c r="E290" s="89" t="s">
        <v>876</v>
      </c>
      <c r="F290" s="42">
        <v>62</v>
      </c>
      <c r="G290" s="43" t="s">
        <v>78</v>
      </c>
      <c r="H290" s="44">
        <v>12363</v>
      </c>
      <c r="I290" s="7">
        <v>245</v>
      </c>
      <c r="J290" s="39">
        <f t="shared" si="50"/>
        <v>50.461224489795917</v>
      </c>
      <c r="K290" s="44"/>
      <c r="L290" s="45">
        <f t="shared" si="52"/>
        <v>5.6373030359811076E-3</v>
      </c>
      <c r="M290" s="46">
        <f t="shared" si="51"/>
        <v>199.40322580645162</v>
      </c>
      <c r="N290" s="47"/>
    </row>
    <row r="291" spans="1:14" s="5" customFormat="1" ht="15.95" customHeight="1" x14ac:dyDescent="0.15">
      <c r="A291" s="74" t="s">
        <v>698</v>
      </c>
      <c r="B291" s="38" t="s">
        <v>21</v>
      </c>
      <c r="C291" s="38" t="s">
        <v>877</v>
      </c>
      <c r="D291" s="41" t="s">
        <v>878</v>
      </c>
      <c r="E291" s="89" t="s">
        <v>879</v>
      </c>
      <c r="F291" s="42">
        <v>363</v>
      </c>
      <c r="G291" s="43" t="s">
        <v>78</v>
      </c>
      <c r="H291" s="44">
        <v>25461</v>
      </c>
      <c r="I291" s="7">
        <v>93</v>
      </c>
      <c r="J291" s="39">
        <f t="shared" si="50"/>
        <v>273.77419354838707</v>
      </c>
      <c r="K291" s="44"/>
      <c r="L291" s="45">
        <f t="shared" si="52"/>
        <v>1.1609752697493729E-2</v>
      </c>
      <c r="M291" s="46">
        <f t="shared" si="51"/>
        <v>70.140495867768593</v>
      </c>
      <c r="N291" s="47"/>
    </row>
    <row r="292" spans="1:14" s="5" customFormat="1" ht="15.95" customHeight="1" x14ac:dyDescent="0.15">
      <c r="A292" s="74" t="s">
        <v>698</v>
      </c>
      <c r="B292" s="38" t="s">
        <v>21</v>
      </c>
      <c r="C292" s="38" t="s">
        <v>880</v>
      </c>
      <c r="D292" s="41" t="s">
        <v>881</v>
      </c>
      <c r="E292" s="89" t="s">
        <v>882</v>
      </c>
      <c r="F292" s="42">
        <v>32</v>
      </c>
      <c r="G292" s="43" t="s">
        <v>73</v>
      </c>
      <c r="H292" s="44">
        <v>781</v>
      </c>
      <c r="I292" s="7">
        <v>8</v>
      </c>
      <c r="J292" s="39">
        <f t="shared" si="50"/>
        <v>97.625</v>
      </c>
      <c r="K292" s="44"/>
      <c r="L292" s="45">
        <f t="shared" si="52"/>
        <v>3.5612178848994943E-4</v>
      </c>
      <c r="M292" s="46">
        <f t="shared" si="51"/>
        <v>24.40625</v>
      </c>
      <c r="N292" s="47"/>
    </row>
    <row r="293" spans="1:14" s="5" customFormat="1" ht="15.95" customHeight="1" x14ac:dyDescent="0.15">
      <c r="A293" s="74" t="s">
        <v>698</v>
      </c>
      <c r="B293" s="38" t="s">
        <v>21</v>
      </c>
      <c r="C293" s="38" t="s">
        <v>883</v>
      </c>
      <c r="D293" s="41" t="s">
        <v>884</v>
      </c>
      <c r="E293" s="89" t="s">
        <v>885</v>
      </c>
      <c r="F293" s="42">
        <v>485</v>
      </c>
      <c r="G293" s="43" t="s">
        <v>78</v>
      </c>
      <c r="H293" s="44" t="s">
        <v>1078</v>
      </c>
      <c r="I293" s="7" t="s">
        <v>1078</v>
      </c>
      <c r="J293" s="39" t="str">
        <f t="shared" si="50"/>
        <v/>
      </c>
      <c r="K293" s="44"/>
      <c r="L293" s="45" t="str">
        <f t="shared" si="52"/>
        <v/>
      </c>
      <c r="M293" s="46" t="str">
        <f t="shared" si="51"/>
        <v/>
      </c>
      <c r="N293" s="47"/>
    </row>
    <row r="294" spans="1:14" s="5" customFormat="1" ht="15.95" customHeight="1" x14ac:dyDescent="0.15">
      <c r="A294" s="74" t="s">
        <v>698</v>
      </c>
      <c r="B294" s="38" t="s">
        <v>21</v>
      </c>
      <c r="C294" s="38" t="s">
        <v>886</v>
      </c>
      <c r="D294" s="41" t="s">
        <v>887</v>
      </c>
      <c r="E294" s="89" t="s">
        <v>888</v>
      </c>
      <c r="F294" s="42">
        <v>29</v>
      </c>
      <c r="G294" s="43" t="s">
        <v>71</v>
      </c>
      <c r="H294" s="44">
        <v>434</v>
      </c>
      <c r="I294" s="7">
        <v>2</v>
      </c>
      <c r="J294" s="39">
        <f t="shared" si="50"/>
        <v>217</v>
      </c>
      <c r="K294" s="44"/>
      <c r="L294" s="45">
        <f t="shared" si="52"/>
        <v>1.9789610269479904E-4</v>
      </c>
      <c r="M294" s="46">
        <f t="shared" si="51"/>
        <v>14.96551724137931</v>
      </c>
      <c r="N294" s="47"/>
    </row>
    <row r="295" spans="1:14" s="5" customFormat="1" ht="15.95" customHeight="1" x14ac:dyDescent="0.15">
      <c r="A295" s="74" t="s">
        <v>698</v>
      </c>
      <c r="B295" s="38" t="s">
        <v>21</v>
      </c>
      <c r="C295" s="38" t="s">
        <v>889</v>
      </c>
      <c r="D295" s="41" t="s">
        <v>890</v>
      </c>
      <c r="E295" s="89" t="s">
        <v>891</v>
      </c>
      <c r="F295" s="42">
        <v>144</v>
      </c>
      <c r="G295" s="43" t="s">
        <v>74</v>
      </c>
      <c r="H295" s="44">
        <v>12403</v>
      </c>
      <c r="I295" s="7">
        <v>19</v>
      </c>
      <c r="J295" s="39">
        <f t="shared" si="50"/>
        <v>652.78947368421052</v>
      </c>
      <c r="K295" s="44"/>
      <c r="L295" s="45">
        <f t="shared" si="52"/>
        <v>5.6555423081188771E-3</v>
      </c>
      <c r="M295" s="46">
        <f t="shared" si="51"/>
        <v>86.131944444444443</v>
      </c>
      <c r="N295" s="47"/>
    </row>
    <row r="296" spans="1:14" s="5" customFormat="1" ht="15.95" customHeight="1" x14ac:dyDescent="0.15">
      <c r="A296" s="74" t="s">
        <v>698</v>
      </c>
      <c r="B296" s="38" t="s">
        <v>21</v>
      </c>
      <c r="C296" s="38" t="s">
        <v>892</v>
      </c>
      <c r="D296" s="41" t="s">
        <v>893</v>
      </c>
      <c r="E296" s="89" t="s">
        <v>960</v>
      </c>
      <c r="F296" s="42">
        <v>90</v>
      </c>
      <c r="G296" s="43" t="s">
        <v>78</v>
      </c>
      <c r="H296" s="44">
        <v>8474.7999999999993</v>
      </c>
      <c r="I296" s="7">
        <v>128</v>
      </c>
      <c r="J296" s="39">
        <f t="shared" si="50"/>
        <v>66.209374999999994</v>
      </c>
      <c r="K296" s="44"/>
      <c r="L296" s="45">
        <f t="shared" si="52"/>
        <v>3.8643545878292232E-3</v>
      </c>
      <c r="M296" s="46">
        <f t="shared" si="51"/>
        <v>94.164444444444442</v>
      </c>
      <c r="N296" s="47"/>
    </row>
    <row r="297" spans="1:14" s="5" customFormat="1" ht="15.95" customHeight="1" x14ac:dyDescent="0.15">
      <c r="A297" s="74" t="s">
        <v>698</v>
      </c>
      <c r="B297" s="38" t="s">
        <v>21</v>
      </c>
      <c r="C297" s="38" t="s">
        <v>894</v>
      </c>
      <c r="D297" s="41" t="s">
        <v>895</v>
      </c>
      <c r="E297" s="89" t="s">
        <v>961</v>
      </c>
      <c r="F297" s="42">
        <v>81</v>
      </c>
      <c r="G297" s="43" t="s">
        <v>78</v>
      </c>
      <c r="H297" s="44">
        <v>11888</v>
      </c>
      <c r="I297" s="7">
        <v>54</v>
      </c>
      <c r="J297" s="39">
        <f t="shared" si="50"/>
        <v>220.14814814814815</v>
      </c>
      <c r="K297" s="44"/>
      <c r="L297" s="45">
        <f t="shared" si="52"/>
        <v>5.4207116793450949E-3</v>
      </c>
      <c r="M297" s="46">
        <f t="shared" si="51"/>
        <v>146.76543209876544</v>
      </c>
      <c r="N297" s="47"/>
    </row>
    <row r="298" spans="1:14" s="5" customFormat="1" ht="15.95" customHeight="1" x14ac:dyDescent="0.15">
      <c r="A298" s="74" t="s">
        <v>698</v>
      </c>
      <c r="B298" s="38" t="s">
        <v>21</v>
      </c>
      <c r="C298" s="38" t="s">
        <v>896</v>
      </c>
      <c r="D298" s="41" t="s">
        <v>897</v>
      </c>
      <c r="E298" s="89" t="s">
        <v>898</v>
      </c>
      <c r="F298" s="42">
        <v>140</v>
      </c>
      <c r="G298" s="43" t="s">
        <v>77</v>
      </c>
      <c r="H298" s="44">
        <v>4072</v>
      </c>
      <c r="I298" s="7">
        <v>10</v>
      </c>
      <c r="J298" s="39">
        <f t="shared" si="50"/>
        <v>407.2</v>
      </c>
      <c r="K298" s="44"/>
      <c r="L298" s="45">
        <f t="shared" si="52"/>
        <v>1.8567579036249348E-3</v>
      </c>
      <c r="M298" s="46">
        <f t="shared" si="51"/>
        <v>29.085714285714285</v>
      </c>
      <c r="N298" s="47"/>
    </row>
    <row r="299" spans="1:14" s="5" customFormat="1" ht="15.95" customHeight="1" x14ac:dyDescent="0.15">
      <c r="A299" s="74" t="s">
        <v>698</v>
      </c>
      <c r="B299" s="38" t="s">
        <v>21</v>
      </c>
      <c r="C299" s="38" t="s">
        <v>899</v>
      </c>
      <c r="D299" s="41" t="s">
        <v>900</v>
      </c>
      <c r="E299" s="89" t="s">
        <v>901</v>
      </c>
      <c r="F299" s="42">
        <v>38</v>
      </c>
      <c r="G299" s="43" t="s">
        <v>74</v>
      </c>
      <c r="H299" s="44">
        <v>2484</v>
      </c>
      <c r="I299" s="7">
        <v>7</v>
      </c>
      <c r="J299" s="39">
        <f t="shared" si="50"/>
        <v>354.85714285714283</v>
      </c>
      <c r="K299" s="44"/>
      <c r="L299" s="45">
        <f t="shared" si="52"/>
        <v>1.1326587997554857E-3</v>
      </c>
      <c r="M299" s="46">
        <f t="shared" si="51"/>
        <v>65.368421052631575</v>
      </c>
      <c r="N299" s="47"/>
    </row>
    <row r="300" spans="1:14" s="5" customFormat="1" ht="15.95" customHeight="1" x14ac:dyDescent="0.15">
      <c r="A300" s="74" t="s">
        <v>698</v>
      </c>
      <c r="B300" s="38" t="s">
        <v>21</v>
      </c>
      <c r="C300" s="38" t="s">
        <v>902</v>
      </c>
      <c r="D300" s="41" t="s">
        <v>903</v>
      </c>
      <c r="E300" s="89" t="s">
        <v>904</v>
      </c>
      <c r="F300" s="42">
        <v>174</v>
      </c>
      <c r="G300" s="43" t="s">
        <v>74</v>
      </c>
      <c r="H300" s="44">
        <v>6714</v>
      </c>
      <c r="I300" s="7">
        <v>38</v>
      </c>
      <c r="J300" s="39">
        <f t="shared" si="50"/>
        <v>176.68421052631578</v>
      </c>
      <c r="K300" s="44"/>
      <c r="L300" s="45">
        <f t="shared" si="52"/>
        <v>3.06146182832461E-3</v>
      </c>
      <c r="M300" s="46">
        <f t="shared" si="51"/>
        <v>38.586206896551722</v>
      </c>
      <c r="N300" s="47"/>
    </row>
    <row r="301" spans="1:14" s="5" customFormat="1" ht="15.95" customHeight="1" x14ac:dyDescent="0.15">
      <c r="A301" s="74" t="s">
        <v>698</v>
      </c>
      <c r="B301" s="38" t="s">
        <v>21</v>
      </c>
      <c r="C301" s="38" t="s">
        <v>905</v>
      </c>
      <c r="D301" s="41" t="s">
        <v>906</v>
      </c>
      <c r="E301" s="89" t="s">
        <v>907</v>
      </c>
      <c r="F301" s="42">
        <v>126</v>
      </c>
      <c r="G301" s="43" t="s">
        <v>77</v>
      </c>
      <c r="H301" s="44">
        <v>1548</v>
      </c>
      <c r="I301" s="7">
        <v>8</v>
      </c>
      <c r="J301" s="39">
        <f t="shared" si="50"/>
        <v>193.5</v>
      </c>
      <c r="K301" s="44"/>
      <c r="L301" s="45">
        <f t="shared" si="52"/>
        <v>7.058598317316796E-4</v>
      </c>
      <c r="M301" s="46">
        <f t="shared" si="51"/>
        <v>12.285714285714286</v>
      </c>
      <c r="N301" s="47"/>
    </row>
    <row r="302" spans="1:14" s="5" customFormat="1" ht="15.95" customHeight="1" x14ac:dyDescent="0.15">
      <c r="A302" s="74" t="s">
        <v>698</v>
      </c>
      <c r="B302" s="38" t="s">
        <v>21</v>
      </c>
      <c r="C302" s="38" t="s">
        <v>963</v>
      </c>
      <c r="D302" s="41" t="s">
        <v>964</v>
      </c>
      <c r="E302" s="89" t="s">
        <v>965</v>
      </c>
      <c r="F302" s="42">
        <v>39</v>
      </c>
      <c r="G302" s="43" t="s">
        <v>73</v>
      </c>
      <c r="H302" s="44">
        <v>450</v>
      </c>
      <c r="I302" s="7">
        <v>2</v>
      </c>
      <c r="J302" s="39">
        <f t="shared" si="50"/>
        <v>225</v>
      </c>
      <c r="K302" s="44"/>
      <c r="L302" s="45">
        <f t="shared" si="52"/>
        <v>2.0519181154990686E-4</v>
      </c>
      <c r="M302" s="46">
        <f>IFERROR(H302/F302,"")</f>
        <v>11.538461538461538</v>
      </c>
      <c r="N302" s="47"/>
    </row>
    <row r="303" spans="1:14" s="5" customFormat="1" ht="15.95" customHeight="1" x14ac:dyDescent="0.15">
      <c r="A303" s="74" t="s">
        <v>698</v>
      </c>
      <c r="B303" s="38" t="s">
        <v>21</v>
      </c>
      <c r="C303" s="38" t="s">
        <v>908</v>
      </c>
      <c r="D303" s="41" t="s">
        <v>909</v>
      </c>
      <c r="E303" s="89" t="s">
        <v>910</v>
      </c>
      <c r="F303" s="42">
        <v>35</v>
      </c>
      <c r="G303" s="43" t="s">
        <v>74</v>
      </c>
      <c r="H303" s="44">
        <v>1746</v>
      </c>
      <c r="I303" s="7">
        <v>1</v>
      </c>
      <c r="J303" s="39">
        <f t="shared" si="50"/>
        <v>1746</v>
      </c>
      <c r="K303" s="44"/>
      <c r="L303" s="45">
        <f t="shared" si="52"/>
        <v>7.9614422881363854E-4</v>
      </c>
      <c r="M303" s="46">
        <f t="shared" si="51"/>
        <v>49.885714285714286</v>
      </c>
      <c r="N303" s="47"/>
    </row>
    <row r="304" spans="1:14" s="5" customFormat="1" ht="15.95" customHeight="1" x14ac:dyDescent="0.15">
      <c r="A304" s="74" t="s">
        <v>698</v>
      </c>
      <c r="B304" s="38" t="s">
        <v>21</v>
      </c>
      <c r="C304" s="38" t="s">
        <v>911</v>
      </c>
      <c r="D304" s="41" t="s">
        <v>912</v>
      </c>
      <c r="E304" s="89" t="s">
        <v>962</v>
      </c>
      <c r="F304" s="42">
        <v>28</v>
      </c>
      <c r="G304" s="43" t="s">
        <v>77</v>
      </c>
      <c r="H304" s="44">
        <v>576</v>
      </c>
      <c r="I304" s="7">
        <v>3</v>
      </c>
      <c r="J304" s="39">
        <f t="shared" si="50"/>
        <v>192</v>
      </c>
      <c r="K304" s="44"/>
      <c r="L304" s="45">
        <f t="shared" si="52"/>
        <v>2.6264551878388075E-4</v>
      </c>
      <c r="M304" s="46">
        <f t="shared" si="51"/>
        <v>20.571428571428573</v>
      </c>
      <c r="N304" s="47"/>
    </row>
    <row r="305" spans="1:14" s="5" customFormat="1" ht="15.95" customHeight="1" x14ac:dyDescent="0.15">
      <c r="A305" s="74" t="s">
        <v>698</v>
      </c>
      <c r="B305" s="38" t="s">
        <v>21</v>
      </c>
      <c r="C305" s="38" t="s">
        <v>913</v>
      </c>
      <c r="D305" s="41" t="s">
        <v>914</v>
      </c>
      <c r="E305" s="89" t="s">
        <v>915</v>
      </c>
      <c r="F305" s="42">
        <v>66</v>
      </c>
      <c r="G305" s="43" t="s">
        <v>77</v>
      </c>
      <c r="H305" s="44">
        <v>6468</v>
      </c>
      <c r="I305" s="7">
        <v>17</v>
      </c>
      <c r="J305" s="39">
        <f t="shared" si="50"/>
        <v>380.47058823529414</v>
      </c>
      <c r="K305" s="44"/>
      <c r="L305" s="45">
        <f t="shared" si="52"/>
        <v>2.9492903046773279E-3</v>
      </c>
      <c r="M305" s="46">
        <f t="shared" si="51"/>
        <v>98</v>
      </c>
      <c r="N305" s="47"/>
    </row>
    <row r="306" spans="1:14" s="5" customFormat="1" ht="15.95" customHeight="1" x14ac:dyDescent="0.15">
      <c r="A306" s="74" t="s">
        <v>698</v>
      </c>
      <c r="B306" s="38" t="s">
        <v>21</v>
      </c>
      <c r="C306" s="38" t="s">
        <v>1072</v>
      </c>
      <c r="D306" s="41" t="s">
        <v>1074</v>
      </c>
      <c r="E306" s="89" t="s">
        <v>1073</v>
      </c>
      <c r="F306" s="42">
        <v>37</v>
      </c>
      <c r="G306" s="43" t="s">
        <v>76</v>
      </c>
      <c r="H306" s="44">
        <v>335.2</v>
      </c>
      <c r="I306" s="7">
        <v>4</v>
      </c>
      <c r="J306" s="39">
        <f t="shared" ref="J306" si="53">IFERROR(H306/I306,"")</f>
        <v>83.8</v>
      </c>
      <c r="K306" s="44"/>
      <c r="L306" s="45">
        <f t="shared" ref="L306" si="54">IFERROR(H306/$H$340,"")</f>
        <v>1.528451005145084E-4</v>
      </c>
      <c r="M306" s="46">
        <f t="shared" ref="M306" si="55">IFERROR(H306/F306,"")</f>
        <v>9.0594594594594593</v>
      </c>
      <c r="N306" s="47"/>
    </row>
    <row r="307" spans="1:14" s="5" customFormat="1" ht="15.95" customHeight="1" x14ac:dyDescent="0.15">
      <c r="A307" s="74" t="s">
        <v>698</v>
      </c>
      <c r="B307" s="38" t="s">
        <v>21</v>
      </c>
      <c r="C307" s="38" t="s">
        <v>916</v>
      </c>
      <c r="D307" s="41" t="s">
        <v>917</v>
      </c>
      <c r="E307" s="89" t="s">
        <v>918</v>
      </c>
      <c r="F307" s="42">
        <v>40</v>
      </c>
      <c r="G307" s="43" t="s">
        <v>77</v>
      </c>
      <c r="H307" s="44">
        <v>3299</v>
      </c>
      <c r="I307" s="7">
        <v>12</v>
      </c>
      <c r="J307" s="39">
        <f t="shared" si="50"/>
        <v>274.91666666666669</v>
      </c>
      <c r="K307" s="44"/>
      <c r="L307" s="45">
        <f t="shared" si="52"/>
        <v>1.5042839695625393E-3</v>
      </c>
      <c r="M307" s="46">
        <f t="shared" si="51"/>
        <v>82.474999999999994</v>
      </c>
      <c r="N307" s="47"/>
    </row>
    <row r="308" spans="1:14" s="5" customFormat="1" ht="15.95" customHeight="1" x14ac:dyDescent="0.15">
      <c r="A308" s="74" t="s">
        <v>698</v>
      </c>
      <c r="B308" s="38" t="s">
        <v>21</v>
      </c>
      <c r="C308" s="38" t="s">
        <v>919</v>
      </c>
      <c r="D308" s="41" t="s">
        <v>920</v>
      </c>
      <c r="E308" s="89" t="s">
        <v>921</v>
      </c>
      <c r="F308" s="42">
        <v>19</v>
      </c>
      <c r="G308" s="43" t="s">
        <v>74</v>
      </c>
      <c r="H308" s="44">
        <v>1560</v>
      </c>
      <c r="I308" s="7">
        <v>41</v>
      </c>
      <c r="J308" s="39">
        <f t="shared" si="50"/>
        <v>38.048780487804876</v>
      </c>
      <c r="K308" s="44"/>
      <c r="L308" s="45">
        <f t="shared" si="52"/>
        <v>7.1133161337301042E-4</v>
      </c>
      <c r="M308" s="46">
        <f t="shared" si="51"/>
        <v>82.10526315789474</v>
      </c>
      <c r="N308" s="47"/>
    </row>
    <row r="309" spans="1:14" s="5" customFormat="1" ht="15.95" customHeight="1" x14ac:dyDescent="0.15">
      <c r="A309" s="74" t="s">
        <v>698</v>
      </c>
      <c r="B309" s="38" t="s">
        <v>21</v>
      </c>
      <c r="C309" s="38" t="s">
        <v>922</v>
      </c>
      <c r="D309" s="41" t="s">
        <v>923</v>
      </c>
      <c r="E309" s="89" t="s">
        <v>924</v>
      </c>
      <c r="F309" s="42">
        <v>19</v>
      </c>
      <c r="G309" s="43" t="s">
        <v>74</v>
      </c>
      <c r="H309" s="44">
        <v>7000.5</v>
      </c>
      <c r="I309" s="7">
        <v>215</v>
      </c>
      <c r="J309" s="39">
        <f t="shared" si="50"/>
        <v>32.560465116279069</v>
      </c>
      <c r="K309" s="44"/>
      <c r="L309" s="45">
        <f t="shared" si="52"/>
        <v>3.1921006150113841E-3</v>
      </c>
      <c r="M309" s="46">
        <f t="shared" si="51"/>
        <v>368.44736842105266</v>
      </c>
      <c r="N309" s="47"/>
    </row>
    <row r="310" spans="1:14" s="5" customFormat="1" ht="15.95" customHeight="1" x14ac:dyDescent="0.15">
      <c r="A310" s="74" t="s">
        <v>698</v>
      </c>
      <c r="B310" s="38" t="s">
        <v>21</v>
      </c>
      <c r="C310" s="38" t="s">
        <v>925</v>
      </c>
      <c r="D310" s="41" t="s">
        <v>926</v>
      </c>
      <c r="E310" s="89" t="s">
        <v>927</v>
      </c>
      <c r="F310" s="42">
        <v>38</v>
      </c>
      <c r="G310" s="43" t="s">
        <v>71</v>
      </c>
      <c r="H310" s="44">
        <v>522</v>
      </c>
      <c r="I310" s="7">
        <v>3</v>
      </c>
      <c r="J310" s="39">
        <f t="shared" si="50"/>
        <v>174</v>
      </c>
      <c r="K310" s="44"/>
      <c r="L310" s="45">
        <f t="shared" si="52"/>
        <v>2.3802250139789193E-4</v>
      </c>
      <c r="M310" s="46">
        <f t="shared" si="51"/>
        <v>13.736842105263158</v>
      </c>
      <c r="N310" s="47"/>
    </row>
    <row r="311" spans="1:14" s="5" customFormat="1" ht="15.95" customHeight="1" x14ac:dyDescent="0.15">
      <c r="A311" s="74" t="s">
        <v>698</v>
      </c>
      <c r="B311" s="38" t="s">
        <v>21</v>
      </c>
      <c r="C311" s="38" t="s">
        <v>928</v>
      </c>
      <c r="D311" s="41" t="s">
        <v>929</v>
      </c>
      <c r="E311" s="89" t="s">
        <v>930</v>
      </c>
      <c r="F311" s="42">
        <v>21</v>
      </c>
      <c r="G311" s="43" t="s">
        <v>77</v>
      </c>
      <c r="H311" s="44">
        <v>445</v>
      </c>
      <c r="I311" s="7">
        <v>2</v>
      </c>
      <c r="J311" s="39">
        <f t="shared" si="50"/>
        <v>222.5</v>
      </c>
      <c r="K311" s="44"/>
      <c r="L311" s="45">
        <f t="shared" si="52"/>
        <v>2.0291190253268567E-4</v>
      </c>
      <c r="M311" s="46">
        <f t="shared" si="51"/>
        <v>21.19047619047619</v>
      </c>
      <c r="N311" s="47"/>
    </row>
    <row r="312" spans="1:14" s="5" customFormat="1" ht="15.95" customHeight="1" x14ac:dyDescent="0.15">
      <c r="A312" s="74" t="s">
        <v>698</v>
      </c>
      <c r="B312" s="38" t="s">
        <v>21</v>
      </c>
      <c r="C312" s="38" t="s">
        <v>931</v>
      </c>
      <c r="D312" s="41" t="s">
        <v>932</v>
      </c>
      <c r="E312" s="89" t="s">
        <v>933</v>
      </c>
      <c r="F312" s="42">
        <v>21</v>
      </c>
      <c r="G312" s="43" t="s">
        <v>77</v>
      </c>
      <c r="H312" s="44">
        <v>60</v>
      </c>
      <c r="I312" s="7">
        <v>1</v>
      </c>
      <c r="J312" s="39">
        <f t="shared" si="50"/>
        <v>60</v>
      </c>
      <c r="K312" s="44"/>
      <c r="L312" s="45">
        <f t="shared" si="52"/>
        <v>2.7358908206654245E-5</v>
      </c>
      <c r="M312" s="46">
        <f t="shared" si="51"/>
        <v>2.8571428571428572</v>
      </c>
      <c r="N312" s="47"/>
    </row>
    <row r="313" spans="1:14" s="5" customFormat="1" ht="15.95" customHeight="1" x14ac:dyDescent="0.15">
      <c r="A313" s="74" t="s">
        <v>698</v>
      </c>
      <c r="B313" s="38" t="s">
        <v>21</v>
      </c>
      <c r="C313" s="104" t="s">
        <v>1051</v>
      </c>
      <c r="D313" s="41" t="s">
        <v>1052</v>
      </c>
      <c r="E313" s="105" t="s">
        <v>1053</v>
      </c>
      <c r="F313" s="42">
        <v>29</v>
      </c>
      <c r="G313" s="43" t="s">
        <v>73</v>
      </c>
      <c r="H313" s="44">
        <v>150</v>
      </c>
      <c r="I313" s="7">
        <v>8</v>
      </c>
      <c r="J313" s="39">
        <f>IFERROR(H313/I313,"")</f>
        <v>18.75</v>
      </c>
      <c r="K313" s="44"/>
      <c r="L313" s="45">
        <f t="shared" si="52"/>
        <v>6.8397270516635611E-5</v>
      </c>
      <c r="M313" s="46">
        <f>IFERROR(H313/F313,"")</f>
        <v>5.1724137931034484</v>
      </c>
      <c r="N313" s="47"/>
    </row>
    <row r="314" spans="1:14" s="5" customFormat="1" ht="15.95" customHeight="1" outlineLevel="1" x14ac:dyDescent="0.15">
      <c r="A314" s="76"/>
      <c r="B314" s="77"/>
      <c r="C314" s="77"/>
      <c r="D314" s="77" t="s">
        <v>423</v>
      </c>
      <c r="E314" s="78"/>
      <c r="F314" s="6">
        <f>SUM(F285:F313)</f>
        <v>4446</v>
      </c>
      <c r="G314" s="8"/>
      <c r="H314" s="9">
        <f>SUM(H285:H313)</f>
        <v>277187.65999999997</v>
      </c>
      <c r="I314" s="9">
        <f>SUM(I285:I313)</f>
        <v>1829</v>
      </c>
      <c r="J314" s="11">
        <f>IFERROR(H314/I314,"")</f>
        <v>151.55148168398031</v>
      </c>
      <c r="K314" s="8"/>
      <c r="L314" s="12">
        <f t="shared" si="52"/>
        <v>0.12639252909928811</v>
      </c>
      <c r="M314" s="13">
        <f>IFERROR(H314/F314,"")</f>
        <v>62.345402609086811</v>
      </c>
      <c r="N314" s="47"/>
    </row>
    <row r="315" spans="1:14" s="5" customFormat="1" ht="15.95" customHeight="1" outlineLevel="1" x14ac:dyDescent="0.15">
      <c r="A315" s="72" t="s">
        <v>261</v>
      </c>
      <c r="B315" s="38" t="s">
        <v>102</v>
      </c>
      <c r="C315" s="38" t="s">
        <v>252</v>
      </c>
      <c r="D315" s="41" t="s">
        <v>621</v>
      </c>
      <c r="E315" s="40" t="s">
        <v>254</v>
      </c>
      <c r="F315" s="42">
        <v>170</v>
      </c>
      <c r="G315" s="43" t="s">
        <v>74</v>
      </c>
      <c r="H315" s="44">
        <v>9195</v>
      </c>
      <c r="I315" s="7">
        <v>243</v>
      </c>
      <c r="J315" s="39">
        <f t="shared" si="50"/>
        <v>37.839506172839506</v>
      </c>
      <c r="K315" s="32"/>
      <c r="L315" s="45">
        <f t="shared" si="52"/>
        <v>4.1927526826697628E-3</v>
      </c>
      <c r="M315" s="46">
        <f t="shared" si="51"/>
        <v>54.088235294117645</v>
      </c>
      <c r="N315" s="47"/>
    </row>
    <row r="316" spans="1:14" s="5" customFormat="1" ht="15.95" customHeight="1" outlineLevel="1" x14ac:dyDescent="0.15">
      <c r="A316" s="72" t="s">
        <v>261</v>
      </c>
      <c r="B316" s="38" t="s">
        <v>29</v>
      </c>
      <c r="C316" s="38" t="s">
        <v>57</v>
      </c>
      <c r="D316" s="41" t="s">
        <v>622</v>
      </c>
      <c r="E316" s="40" t="s">
        <v>255</v>
      </c>
      <c r="F316" s="42">
        <v>76</v>
      </c>
      <c r="G316" s="43" t="s">
        <v>74</v>
      </c>
      <c r="H316" s="44">
        <v>9840.2000000000007</v>
      </c>
      <c r="I316" s="7">
        <v>392</v>
      </c>
      <c r="J316" s="39">
        <f t="shared" si="50"/>
        <v>25.102551020408164</v>
      </c>
      <c r="K316" s="44"/>
      <c r="L316" s="45">
        <f t="shared" si="52"/>
        <v>4.4869521422519851E-3</v>
      </c>
      <c r="M316" s="46">
        <f t="shared" si="51"/>
        <v>129.47631578947369</v>
      </c>
      <c r="N316" s="47"/>
    </row>
    <row r="317" spans="1:14" s="5" customFormat="1" ht="15.95" customHeight="1" outlineLevel="1" x14ac:dyDescent="0.15">
      <c r="A317" s="72" t="s">
        <v>261</v>
      </c>
      <c r="B317" s="38" t="s">
        <v>84</v>
      </c>
      <c r="C317" s="38" t="s">
        <v>253</v>
      </c>
      <c r="D317" s="41" t="s">
        <v>623</v>
      </c>
      <c r="E317" s="40" t="s">
        <v>256</v>
      </c>
      <c r="F317" s="42">
        <v>246</v>
      </c>
      <c r="G317" s="43" t="s">
        <v>78</v>
      </c>
      <c r="H317" s="44">
        <v>12465</v>
      </c>
      <c r="I317" s="7">
        <v>47</v>
      </c>
      <c r="J317" s="39">
        <f t="shared" si="50"/>
        <v>265.21276595744683</v>
      </c>
      <c r="K317" s="44"/>
      <c r="L317" s="45">
        <f t="shared" si="52"/>
        <v>5.6838131799324199E-3</v>
      </c>
      <c r="M317" s="46">
        <f t="shared" si="51"/>
        <v>50.670731707317074</v>
      </c>
      <c r="N317" s="47"/>
    </row>
    <row r="318" spans="1:14" ht="15.95" customHeight="1" outlineLevel="1" x14ac:dyDescent="0.15">
      <c r="A318" s="72" t="s">
        <v>261</v>
      </c>
      <c r="B318" s="38" t="s">
        <v>23</v>
      </c>
      <c r="C318" s="38" t="s">
        <v>58</v>
      </c>
      <c r="D318" s="41" t="s">
        <v>624</v>
      </c>
      <c r="E318" s="88" t="s">
        <v>69</v>
      </c>
      <c r="F318" s="42">
        <v>1344</v>
      </c>
      <c r="G318" s="43" t="s">
        <v>78</v>
      </c>
      <c r="H318" s="44">
        <v>73804</v>
      </c>
      <c r="I318" s="7">
        <v>265</v>
      </c>
      <c r="J318" s="39">
        <f>IFERROR(H318/I318,"")</f>
        <v>278.50566037735848</v>
      </c>
      <c r="K318" s="44"/>
      <c r="L318" s="45">
        <f t="shared" si="52"/>
        <v>3.3653281021398501E-2</v>
      </c>
      <c r="M318" s="46">
        <f t="shared" si="51"/>
        <v>54.913690476190474</v>
      </c>
      <c r="N318" s="47"/>
    </row>
    <row r="319" spans="1:14" ht="15.95" customHeight="1" outlineLevel="1" x14ac:dyDescent="0.15">
      <c r="A319" s="74" t="s">
        <v>698</v>
      </c>
      <c r="B319" s="38" t="s">
        <v>23</v>
      </c>
      <c r="C319" s="38" t="s">
        <v>1056</v>
      </c>
      <c r="D319" s="41" t="s">
        <v>1058</v>
      </c>
      <c r="E319" s="88" t="s">
        <v>1057</v>
      </c>
      <c r="F319" s="42">
        <v>201</v>
      </c>
      <c r="G319" s="43" t="s">
        <v>1061</v>
      </c>
      <c r="H319" s="44">
        <v>2846</v>
      </c>
      <c r="I319" s="7">
        <v>20</v>
      </c>
      <c r="J319" s="39">
        <f>IFERROR(H319/I319,"")</f>
        <v>142.30000000000001</v>
      </c>
      <c r="K319" s="44"/>
      <c r="L319" s="45">
        <f>IFERROR(H319/$H$340,"")</f>
        <v>1.2977242126022998E-3</v>
      </c>
      <c r="M319" s="46">
        <f>IFERROR(H319/F319,"")</f>
        <v>14.159203980099502</v>
      </c>
      <c r="N319" s="47"/>
    </row>
    <row r="320" spans="1:14" ht="15.95" customHeight="1" outlineLevel="1" x14ac:dyDescent="0.15">
      <c r="A320" s="74" t="s">
        <v>698</v>
      </c>
      <c r="B320" s="38" t="s">
        <v>23</v>
      </c>
      <c r="C320" s="38" t="s">
        <v>1063</v>
      </c>
      <c r="D320" s="41" t="s">
        <v>1065</v>
      </c>
      <c r="E320" s="88" t="s">
        <v>1064</v>
      </c>
      <c r="F320" s="42">
        <v>86</v>
      </c>
      <c r="G320" s="43" t="s">
        <v>78</v>
      </c>
      <c r="H320" s="44" t="s">
        <v>1078</v>
      </c>
      <c r="I320" s="7" t="s">
        <v>1078</v>
      </c>
      <c r="J320" s="39" t="str">
        <f>IFERROR(H320/I320,"")</f>
        <v/>
      </c>
      <c r="K320" s="44"/>
      <c r="L320" s="45" t="str">
        <f>IFERROR(H320/$H$340,"")</f>
        <v/>
      </c>
      <c r="M320" s="46" t="str">
        <f>IFERROR(H320/F320,"")</f>
        <v/>
      </c>
      <c r="N320" s="47"/>
    </row>
    <row r="321" spans="1:14" ht="15.95" customHeight="1" outlineLevel="1" x14ac:dyDescent="0.15">
      <c r="A321" s="74" t="s">
        <v>698</v>
      </c>
      <c r="B321" s="38" t="s">
        <v>23</v>
      </c>
      <c r="C321" s="38" t="s">
        <v>988</v>
      </c>
      <c r="D321" s="41" t="s">
        <v>989</v>
      </c>
      <c r="E321" s="88" t="s">
        <v>990</v>
      </c>
      <c r="F321" s="42">
        <v>98</v>
      </c>
      <c r="G321" s="43" t="s">
        <v>78</v>
      </c>
      <c r="H321" s="44">
        <v>11512</v>
      </c>
      <c r="I321" s="7">
        <v>65</v>
      </c>
      <c r="J321" s="39">
        <f>IFERROR(H321/I321,"")</f>
        <v>177.1076923076923</v>
      </c>
      <c r="K321" s="44"/>
      <c r="L321" s="45">
        <f t="shared" si="52"/>
        <v>5.2492625212500615E-3</v>
      </c>
      <c r="M321" s="46">
        <f>IFERROR(H321/F321,"")</f>
        <v>117.46938775510205</v>
      </c>
      <c r="N321" s="47"/>
    </row>
    <row r="322" spans="1:14" ht="15.95" customHeight="1" outlineLevel="1" x14ac:dyDescent="0.15">
      <c r="A322" s="74" t="s">
        <v>698</v>
      </c>
      <c r="B322" s="38" t="s">
        <v>23</v>
      </c>
      <c r="C322" s="38" t="s">
        <v>1009</v>
      </c>
      <c r="D322" s="41" t="s">
        <v>997</v>
      </c>
      <c r="E322" s="88" t="s">
        <v>1021</v>
      </c>
      <c r="F322" s="42" t="s">
        <v>702</v>
      </c>
      <c r="G322" s="43" t="s">
        <v>702</v>
      </c>
      <c r="H322" s="44">
        <v>699</v>
      </c>
      <c r="I322" s="7">
        <v>1</v>
      </c>
      <c r="J322" s="39">
        <f t="shared" ref="J322:J333" si="56">IFERROR(H322/I322,"")</f>
        <v>699</v>
      </c>
      <c r="K322" s="44"/>
      <c r="L322" s="45">
        <f t="shared" ref="L322:L333" si="57">IFERROR(H322/$H$340,"")</f>
        <v>3.1873128060752197E-4</v>
      </c>
      <c r="M322" s="46" t="str">
        <f t="shared" ref="M322:M333" si="58">IFERROR(H322/F322,"")</f>
        <v/>
      </c>
      <c r="N322" s="47"/>
    </row>
    <row r="323" spans="1:14" ht="15.95" customHeight="1" outlineLevel="1" x14ac:dyDescent="0.15">
      <c r="A323" s="74" t="s">
        <v>698</v>
      </c>
      <c r="B323" s="38" t="s">
        <v>23</v>
      </c>
      <c r="C323" s="38" t="s">
        <v>1010</v>
      </c>
      <c r="D323" s="41" t="s">
        <v>998</v>
      </c>
      <c r="E323" s="88" t="s">
        <v>1022</v>
      </c>
      <c r="F323" s="42" t="s">
        <v>702</v>
      </c>
      <c r="G323" s="43" t="s">
        <v>702</v>
      </c>
      <c r="H323" s="44" t="s">
        <v>1078</v>
      </c>
      <c r="I323" s="7" t="s">
        <v>1078</v>
      </c>
      <c r="J323" s="39" t="str">
        <f t="shared" si="56"/>
        <v/>
      </c>
      <c r="K323" s="44"/>
      <c r="L323" s="45" t="str">
        <f t="shared" si="57"/>
        <v/>
      </c>
      <c r="M323" s="46" t="str">
        <f t="shared" si="58"/>
        <v/>
      </c>
      <c r="N323" s="47"/>
    </row>
    <row r="324" spans="1:14" ht="15.95" customHeight="1" outlineLevel="1" x14ac:dyDescent="0.15">
      <c r="A324" s="74" t="s">
        <v>698</v>
      </c>
      <c r="B324" s="38" t="s">
        <v>23</v>
      </c>
      <c r="C324" s="38" t="s">
        <v>1011</v>
      </c>
      <c r="D324" s="41" t="s">
        <v>999</v>
      </c>
      <c r="E324" s="88" t="s">
        <v>1023</v>
      </c>
      <c r="F324" s="42" t="s">
        <v>702</v>
      </c>
      <c r="G324" s="43" t="s">
        <v>702</v>
      </c>
      <c r="H324" s="44">
        <v>825</v>
      </c>
      <c r="I324" s="7">
        <v>2</v>
      </c>
      <c r="J324" s="39">
        <f t="shared" si="56"/>
        <v>412.5</v>
      </c>
      <c r="K324" s="44"/>
      <c r="L324" s="45">
        <f t="shared" si="57"/>
        <v>3.7618498784149589E-4</v>
      </c>
      <c r="M324" s="46" t="str">
        <f t="shared" si="58"/>
        <v/>
      </c>
      <c r="N324" s="47"/>
    </row>
    <row r="325" spans="1:14" ht="15.95" customHeight="1" outlineLevel="1" x14ac:dyDescent="0.15">
      <c r="A325" s="74" t="s">
        <v>698</v>
      </c>
      <c r="B325" s="38" t="s">
        <v>23</v>
      </c>
      <c r="C325" s="38" t="s">
        <v>1012</v>
      </c>
      <c r="D325" s="41" t="s">
        <v>1000</v>
      </c>
      <c r="E325" s="88" t="s">
        <v>1024</v>
      </c>
      <c r="F325" s="42" t="s">
        <v>702</v>
      </c>
      <c r="G325" s="43" t="s">
        <v>702</v>
      </c>
      <c r="H325" s="44">
        <v>120</v>
      </c>
      <c r="I325" s="7">
        <v>2</v>
      </c>
      <c r="J325" s="39">
        <f t="shared" si="56"/>
        <v>60</v>
      </c>
      <c r="K325" s="44"/>
      <c r="L325" s="45">
        <f t="shared" si="57"/>
        <v>5.471781641330849E-5</v>
      </c>
      <c r="M325" s="46" t="str">
        <f t="shared" si="58"/>
        <v/>
      </c>
      <c r="N325" s="47"/>
    </row>
    <row r="326" spans="1:14" ht="15.95" customHeight="1" outlineLevel="1" x14ac:dyDescent="0.15">
      <c r="A326" s="74" t="s">
        <v>698</v>
      </c>
      <c r="B326" s="38" t="s">
        <v>23</v>
      </c>
      <c r="C326" s="38" t="s">
        <v>1013</v>
      </c>
      <c r="D326" s="41" t="s">
        <v>1001</v>
      </c>
      <c r="E326" s="88" t="s">
        <v>1025</v>
      </c>
      <c r="F326" s="42" t="s">
        <v>702</v>
      </c>
      <c r="G326" s="43" t="s">
        <v>702</v>
      </c>
      <c r="H326" s="44" t="s">
        <v>1078</v>
      </c>
      <c r="I326" s="7" t="s">
        <v>1078</v>
      </c>
      <c r="J326" s="39" t="str">
        <f t="shared" si="56"/>
        <v/>
      </c>
      <c r="K326" s="44"/>
      <c r="L326" s="45" t="str">
        <f t="shared" si="57"/>
        <v/>
      </c>
      <c r="M326" s="46" t="str">
        <f t="shared" si="58"/>
        <v/>
      </c>
      <c r="N326" s="47"/>
    </row>
    <row r="327" spans="1:14" ht="15.95" customHeight="1" outlineLevel="1" x14ac:dyDescent="0.15">
      <c r="A327" s="74" t="s">
        <v>698</v>
      </c>
      <c r="B327" s="38" t="s">
        <v>23</v>
      </c>
      <c r="C327" s="38" t="s">
        <v>1014</v>
      </c>
      <c r="D327" s="41" t="s">
        <v>1002</v>
      </c>
      <c r="E327" s="88" t="s">
        <v>1026</v>
      </c>
      <c r="F327" s="42" t="s">
        <v>702</v>
      </c>
      <c r="G327" s="43" t="s">
        <v>702</v>
      </c>
      <c r="H327" s="44" t="s">
        <v>1078</v>
      </c>
      <c r="I327" s="7" t="s">
        <v>1078</v>
      </c>
      <c r="J327" s="39" t="str">
        <f t="shared" si="56"/>
        <v/>
      </c>
      <c r="K327" s="44"/>
      <c r="L327" s="45" t="str">
        <f t="shared" si="57"/>
        <v/>
      </c>
      <c r="M327" s="46" t="str">
        <f t="shared" si="58"/>
        <v/>
      </c>
      <c r="N327" s="47"/>
    </row>
    <row r="328" spans="1:14" ht="15.95" customHeight="1" outlineLevel="1" x14ac:dyDescent="0.15">
      <c r="A328" s="74" t="s">
        <v>698</v>
      </c>
      <c r="B328" s="38" t="s">
        <v>23</v>
      </c>
      <c r="C328" s="38" t="s">
        <v>1015</v>
      </c>
      <c r="D328" s="41" t="s">
        <v>1003</v>
      </c>
      <c r="E328" s="88" t="s">
        <v>1027</v>
      </c>
      <c r="F328" s="42" t="s">
        <v>702</v>
      </c>
      <c r="G328" s="43" t="s">
        <v>702</v>
      </c>
      <c r="H328" s="44">
        <v>270</v>
      </c>
      <c r="I328" s="7">
        <v>2</v>
      </c>
      <c r="J328" s="39">
        <f t="shared" si="56"/>
        <v>135</v>
      </c>
      <c r="K328" s="44"/>
      <c r="L328" s="45">
        <f t="shared" si="57"/>
        <v>1.2311508692994412E-4</v>
      </c>
      <c r="M328" s="46" t="str">
        <f t="shared" si="58"/>
        <v/>
      </c>
      <c r="N328" s="47"/>
    </row>
    <row r="329" spans="1:14" ht="15.95" customHeight="1" outlineLevel="1" x14ac:dyDescent="0.15">
      <c r="A329" s="74" t="s">
        <v>698</v>
      </c>
      <c r="B329" s="38" t="s">
        <v>23</v>
      </c>
      <c r="C329" s="38" t="s">
        <v>1016</v>
      </c>
      <c r="D329" s="41" t="s">
        <v>1004</v>
      </c>
      <c r="E329" s="88" t="s">
        <v>1028</v>
      </c>
      <c r="F329" s="42" t="s">
        <v>702</v>
      </c>
      <c r="G329" s="43" t="s">
        <v>702</v>
      </c>
      <c r="H329" s="44" t="s">
        <v>1078</v>
      </c>
      <c r="I329" s="7" t="s">
        <v>1078</v>
      </c>
      <c r="J329" s="39" t="str">
        <f t="shared" si="56"/>
        <v/>
      </c>
      <c r="K329" s="44"/>
      <c r="L329" s="45" t="str">
        <f t="shared" si="57"/>
        <v/>
      </c>
      <c r="M329" s="46" t="str">
        <f t="shared" si="58"/>
        <v/>
      </c>
      <c r="N329" s="47"/>
    </row>
    <row r="330" spans="1:14" ht="15.95" customHeight="1" outlineLevel="1" x14ac:dyDescent="0.15">
      <c r="A330" s="74" t="s">
        <v>698</v>
      </c>
      <c r="B330" s="38" t="s">
        <v>23</v>
      </c>
      <c r="C330" s="38" t="s">
        <v>1017</v>
      </c>
      <c r="D330" s="41" t="s">
        <v>1005</v>
      </c>
      <c r="E330" s="88" t="s">
        <v>1029</v>
      </c>
      <c r="F330" s="42" t="s">
        <v>702</v>
      </c>
      <c r="G330" s="43" t="s">
        <v>702</v>
      </c>
      <c r="H330" s="44" t="s">
        <v>1078</v>
      </c>
      <c r="I330" s="7" t="s">
        <v>1078</v>
      </c>
      <c r="J330" s="39" t="str">
        <f t="shared" si="56"/>
        <v/>
      </c>
      <c r="K330" s="44"/>
      <c r="L330" s="45" t="str">
        <f t="shared" si="57"/>
        <v/>
      </c>
      <c r="M330" s="46" t="str">
        <f t="shared" si="58"/>
        <v/>
      </c>
      <c r="N330" s="47"/>
    </row>
    <row r="331" spans="1:14" ht="15.95" customHeight="1" outlineLevel="1" x14ac:dyDescent="0.15">
      <c r="A331" s="74" t="s">
        <v>698</v>
      </c>
      <c r="B331" s="38" t="s">
        <v>23</v>
      </c>
      <c r="C331" s="38" t="s">
        <v>1018</v>
      </c>
      <c r="D331" s="41" t="s">
        <v>1006</v>
      </c>
      <c r="E331" s="88" t="s">
        <v>1030</v>
      </c>
      <c r="F331" s="42" t="s">
        <v>702</v>
      </c>
      <c r="G331" s="43" t="s">
        <v>702</v>
      </c>
      <c r="H331" s="44" t="s">
        <v>1078</v>
      </c>
      <c r="I331" s="7" t="s">
        <v>1078</v>
      </c>
      <c r="J331" s="39" t="str">
        <f t="shared" si="56"/>
        <v/>
      </c>
      <c r="K331" s="44"/>
      <c r="L331" s="45" t="str">
        <f t="shared" si="57"/>
        <v/>
      </c>
      <c r="M331" s="46" t="str">
        <f t="shared" si="58"/>
        <v/>
      </c>
      <c r="N331" s="47"/>
    </row>
    <row r="332" spans="1:14" ht="15.95" customHeight="1" outlineLevel="1" x14ac:dyDescent="0.15">
      <c r="A332" s="74" t="s">
        <v>698</v>
      </c>
      <c r="B332" s="38" t="s">
        <v>23</v>
      </c>
      <c r="C332" s="38" t="s">
        <v>1019</v>
      </c>
      <c r="D332" s="41" t="s">
        <v>1007</v>
      </c>
      <c r="E332" s="88" t="s">
        <v>1031</v>
      </c>
      <c r="F332" s="42" t="s">
        <v>702</v>
      </c>
      <c r="G332" s="43" t="s">
        <v>702</v>
      </c>
      <c r="H332" s="44">
        <v>1098</v>
      </c>
      <c r="I332" s="7">
        <v>1</v>
      </c>
      <c r="J332" s="39">
        <f t="shared" si="56"/>
        <v>1098</v>
      </c>
      <c r="K332" s="44"/>
      <c r="L332" s="45">
        <f t="shared" si="57"/>
        <v>5.0066802018177271E-4</v>
      </c>
      <c r="M332" s="46" t="str">
        <f t="shared" si="58"/>
        <v/>
      </c>
      <c r="N332" s="47"/>
    </row>
    <row r="333" spans="1:14" ht="15.95" customHeight="1" outlineLevel="1" x14ac:dyDescent="0.15">
      <c r="A333" s="74" t="s">
        <v>698</v>
      </c>
      <c r="B333" s="38" t="s">
        <v>23</v>
      </c>
      <c r="C333" s="38" t="s">
        <v>1020</v>
      </c>
      <c r="D333" s="41" t="s">
        <v>1008</v>
      </c>
      <c r="E333" s="88" t="s">
        <v>1032</v>
      </c>
      <c r="F333" s="42" t="s">
        <v>702</v>
      </c>
      <c r="G333" s="43" t="s">
        <v>702</v>
      </c>
      <c r="H333" s="44">
        <v>567.79999999999995</v>
      </c>
      <c r="I333" s="7">
        <v>2</v>
      </c>
      <c r="J333" s="39">
        <f t="shared" si="56"/>
        <v>283.89999999999998</v>
      </c>
      <c r="K333" s="44"/>
      <c r="L333" s="45">
        <f t="shared" si="57"/>
        <v>2.58906467995638E-4</v>
      </c>
      <c r="M333" s="46" t="str">
        <f t="shared" si="58"/>
        <v/>
      </c>
      <c r="N333" s="47"/>
    </row>
    <row r="334" spans="1:14" ht="17.25" customHeight="1" outlineLevel="1" x14ac:dyDescent="0.15">
      <c r="A334" s="76"/>
      <c r="B334" s="77"/>
      <c r="C334" s="77"/>
      <c r="D334" s="77" t="s">
        <v>424</v>
      </c>
      <c r="E334" s="78"/>
      <c r="F334" s="6">
        <f>SUM(F315:F333)</f>
        <v>2221</v>
      </c>
      <c r="G334" s="8"/>
      <c r="H334" s="9">
        <f>SUM(H315:H333)</f>
        <v>123242</v>
      </c>
      <c r="I334" s="10">
        <f>SUM(I315:I333)</f>
        <v>1042</v>
      </c>
      <c r="J334" s="11">
        <f>IFERROR(H334/I334,"")</f>
        <v>118.27447216890594</v>
      </c>
      <c r="K334" s="8"/>
      <c r="L334" s="12">
        <f>IFERROR(H334/$H$340,"")</f>
        <v>5.6196109420074712E-2</v>
      </c>
      <c r="M334" s="13">
        <f>IFERROR(H334/F334,"")</f>
        <v>55.489419180549305</v>
      </c>
      <c r="N334" s="47"/>
    </row>
    <row r="335" spans="1:14" ht="16.5" outlineLevel="1" x14ac:dyDescent="0.15">
      <c r="A335" s="72" t="s">
        <v>261</v>
      </c>
      <c r="B335" s="38" t="s">
        <v>24</v>
      </c>
      <c r="C335" s="38">
        <v>100101</v>
      </c>
      <c r="D335" s="41" t="s">
        <v>625</v>
      </c>
      <c r="E335" s="40" t="s">
        <v>257</v>
      </c>
      <c r="F335" s="42">
        <v>1628</v>
      </c>
      <c r="G335" s="43" t="s">
        <v>77</v>
      </c>
      <c r="H335" s="44">
        <v>16758</v>
      </c>
      <c r="I335" s="7">
        <v>34</v>
      </c>
      <c r="J335" s="39">
        <f t="shared" si="50"/>
        <v>492.88235294117646</v>
      </c>
      <c r="K335" s="44"/>
      <c r="L335" s="45">
        <f t="shared" ref="L335:L340" si="59">IFERROR(H335/$H$340,"")</f>
        <v>7.6413430621185309E-3</v>
      </c>
      <c r="M335" s="46">
        <f t="shared" si="51"/>
        <v>10.293611793611793</v>
      </c>
      <c r="N335" s="47"/>
    </row>
    <row r="336" spans="1:14" ht="16.5" outlineLevel="1" x14ac:dyDescent="0.15">
      <c r="A336" s="72" t="s">
        <v>261</v>
      </c>
      <c r="B336" s="38" t="s">
        <v>24</v>
      </c>
      <c r="C336" s="38" t="s">
        <v>59</v>
      </c>
      <c r="D336" s="41" t="s">
        <v>626</v>
      </c>
      <c r="E336" s="40" t="s">
        <v>258</v>
      </c>
      <c r="F336" s="42">
        <v>3300</v>
      </c>
      <c r="G336" s="43" t="s">
        <v>77</v>
      </c>
      <c r="H336" s="44">
        <v>131595</v>
      </c>
      <c r="I336" s="7">
        <v>2648</v>
      </c>
      <c r="J336" s="39">
        <f t="shared" si="50"/>
        <v>49.695996978851966</v>
      </c>
      <c r="K336" s="44"/>
      <c r="L336" s="45">
        <f t="shared" si="59"/>
        <v>6.0004925424244425E-2</v>
      </c>
      <c r="M336" s="46">
        <f t="shared" si="51"/>
        <v>39.877272727272725</v>
      </c>
      <c r="N336" s="47"/>
    </row>
    <row r="337" spans="1:14" ht="17.25" customHeight="1" outlineLevel="1" x14ac:dyDescent="0.15">
      <c r="A337" s="76"/>
      <c r="B337" s="77"/>
      <c r="C337" s="77"/>
      <c r="D337" s="77" t="s">
        <v>1054</v>
      </c>
      <c r="E337" s="78"/>
      <c r="F337" s="6">
        <f>SUM(F335:F336)</f>
        <v>4928</v>
      </c>
      <c r="G337" s="8"/>
      <c r="H337" s="9">
        <f>SUM(H335:H336)</f>
        <v>148353</v>
      </c>
      <c r="I337" s="10">
        <f>SUM(I335:I336)</f>
        <v>2682</v>
      </c>
      <c r="J337" s="11">
        <f t="shared" si="50"/>
        <v>55.314317673378078</v>
      </c>
      <c r="K337" s="8"/>
      <c r="L337" s="12">
        <f t="shared" si="59"/>
        <v>6.7646268486362959E-2</v>
      </c>
      <c r="M337" s="13">
        <f t="shared" si="51"/>
        <v>30.104099025974026</v>
      </c>
      <c r="N337" s="47"/>
    </row>
    <row r="338" spans="1:14" ht="17.25" customHeight="1" outlineLevel="1" x14ac:dyDescent="0.15">
      <c r="A338" s="72" t="s">
        <v>261</v>
      </c>
      <c r="B338" s="106"/>
      <c r="C338" s="106"/>
      <c r="D338" s="106" t="s">
        <v>981</v>
      </c>
      <c r="E338" s="106"/>
      <c r="F338" s="24"/>
      <c r="G338" s="25"/>
      <c r="H338" s="44"/>
      <c r="I338" s="7"/>
      <c r="J338" s="26" t="str">
        <f>IFERROR(H338/I338,"")</f>
        <v/>
      </c>
      <c r="K338" s="25"/>
      <c r="L338" s="27">
        <f t="shared" si="59"/>
        <v>0</v>
      </c>
      <c r="M338" s="28" t="str">
        <f t="shared" ref="M338" si="60">IFERROR(H338/F338,"")</f>
        <v/>
      </c>
      <c r="N338" s="47"/>
    </row>
    <row r="339" spans="1:14" ht="17.25" customHeight="1" x14ac:dyDescent="0.15">
      <c r="A339" s="110" t="s">
        <v>1055</v>
      </c>
      <c r="B339" s="25"/>
      <c r="C339" s="25"/>
      <c r="D339" s="25" t="s">
        <v>1060</v>
      </c>
      <c r="E339" s="25" t="s">
        <v>1059</v>
      </c>
      <c r="F339" s="24"/>
      <c r="G339" s="25"/>
      <c r="H339" s="90">
        <v>80636</v>
      </c>
      <c r="I339" s="91">
        <v>1249</v>
      </c>
      <c r="J339" s="92">
        <f>IFERROR(H339/I339,"")</f>
        <v>64.560448358686955</v>
      </c>
      <c r="K339" s="93"/>
      <c r="L339" s="94">
        <f t="shared" si="59"/>
        <v>3.6768548702529533E-2</v>
      </c>
      <c r="M339" s="95" t="str">
        <f>IFERROR(H339/F339,"")</f>
        <v/>
      </c>
      <c r="N339" s="47"/>
    </row>
    <row r="340" spans="1:14" ht="18.75" thickBot="1" x14ac:dyDescent="0.2">
      <c r="A340" s="83"/>
      <c r="B340" s="84"/>
      <c r="C340" s="84"/>
      <c r="D340" s="84" t="s">
        <v>6</v>
      </c>
      <c r="E340" s="85"/>
      <c r="F340" s="49">
        <f>SUM(F337,F334,F314,F284,F265,F225,F188,F134,F111,F85,F58)</f>
        <v>53029.5</v>
      </c>
      <c r="G340" s="50"/>
      <c r="H340" s="51">
        <f>SUM(H337,H334,H314,H284,H265,H225,H188,H134,H111,H85,H58,H60)+SUM(H338:H339)</f>
        <v>2193069.9700000007</v>
      </c>
      <c r="I340" s="51">
        <f>SUM(I337,I334,I314,I284,I265,I225,I188,I134,I111,I85,I58,I60)+SUM(I338:I339)</f>
        <v>18669</v>
      </c>
      <c r="J340" s="51">
        <f>IFERROR(H340/I340,"")</f>
        <v>117.4712073490814</v>
      </c>
      <c r="K340" s="52"/>
      <c r="L340" s="53">
        <f t="shared" si="59"/>
        <v>1</v>
      </c>
      <c r="M340" s="54">
        <f t="shared" si="51"/>
        <v>41.355659962850879</v>
      </c>
      <c r="N340" s="71"/>
    </row>
    <row r="341" spans="1:14" customFormat="1" ht="14.25" thickBot="1" x14ac:dyDescent="0.2"/>
    <row r="342" spans="1:14" ht="16.5" customHeight="1" x14ac:dyDescent="0.15">
      <c r="B342" s="124" t="s">
        <v>425</v>
      </c>
      <c r="C342" s="125"/>
      <c r="D342" s="126"/>
      <c r="E342" s="86">
        <f>H340</f>
        <v>2193069.9700000007</v>
      </c>
      <c r="F342" s="87" t="s">
        <v>262</v>
      </c>
      <c r="H342"/>
      <c r="I342"/>
      <c r="J342"/>
      <c r="K342"/>
      <c r="L342"/>
    </row>
    <row r="343" spans="1:14" ht="16.5" customHeight="1" x14ac:dyDescent="0.15">
      <c r="B343" s="127" t="s">
        <v>25</v>
      </c>
      <c r="C343" s="128"/>
      <c r="D343" s="129"/>
      <c r="E343" s="18">
        <f>SUMIF(G4:G336,"正餐",H4:H336)+SUMIF(G4:G336,"非正餐",H4:H336)</f>
        <v>1196282.05</v>
      </c>
      <c r="F343" s="19">
        <f>E343/E342</f>
        <v>0.54548284658696944</v>
      </c>
      <c r="H343"/>
      <c r="I343" s="29"/>
      <c r="J343"/>
      <c r="K343"/>
      <c r="L343"/>
    </row>
    <row r="344" spans="1:14" ht="17.25" customHeight="1" x14ac:dyDescent="0.15">
      <c r="B344" s="127" t="s">
        <v>26</v>
      </c>
      <c r="C344" s="128"/>
      <c r="D344" s="129"/>
      <c r="E344" s="18">
        <f>E342-E343</f>
        <v>996787.92000000062</v>
      </c>
      <c r="F344" s="19">
        <f>E344/E342</f>
        <v>0.45451715341303056</v>
      </c>
      <c r="I344"/>
      <c r="J344"/>
      <c r="K344"/>
      <c r="L344"/>
    </row>
    <row r="345" spans="1:14" ht="17.25" thickBot="1" x14ac:dyDescent="0.2">
      <c r="B345" s="130" t="s">
        <v>27</v>
      </c>
      <c r="C345" s="131"/>
      <c r="D345" s="132"/>
      <c r="E345" s="20">
        <f>I340/M2</f>
        <v>0.61577280823273306</v>
      </c>
      <c r="F345" s="21"/>
      <c r="H345"/>
      <c r="I345" s="29"/>
      <c r="J345"/>
      <c r="K345"/>
      <c r="L345"/>
    </row>
    <row r="346" spans="1:14" ht="15" customHeight="1" x14ac:dyDescent="0.15">
      <c r="B346" s="123"/>
      <c r="C346" s="123"/>
      <c r="D346" s="123"/>
      <c r="E346" s="103"/>
      <c r="F346" s="100"/>
      <c r="G346" s="100"/>
      <c r="I346" s="29"/>
      <c r="J346" s="29"/>
      <c r="K346" s="29"/>
      <c r="L346" s="29"/>
    </row>
    <row r="347" spans="1:14" ht="16.5" x14ac:dyDescent="0.15">
      <c r="B347" s="97"/>
      <c r="C347" s="97"/>
      <c r="D347" s="113" t="s">
        <v>680</v>
      </c>
      <c r="E347" s="114">
        <f>SUMIFS(H4:H339,A4:A339,"="&amp;"南楼",G4:G339,"="&amp;"正餐")+SUMIFS(H4:H339,A4:A339,"="&amp;"南楼",G4:G339,"="&amp;"非正餐")</f>
        <v>430624.96</v>
      </c>
      <c r="F347" s="97"/>
      <c r="G347" s="100"/>
      <c r="H347" s="101"/>
      <c r="K347" s="4"/>
      <c r="L347" s="4"/>
    </row>
    <row r="348" spans="1:14" ht="16.5" x14ac:dyDescent="0.15">
      <c r="B348" s="97"/>
      <c r="C348" s="97"/>
      <c r="D348" s="113" t="s">
        <v>682</v>
      </c>
      <c r="E348" s="114">
        <f>SUMIFS(H4:H339,A4:A339,"="&amp;"南楼")-E347</f>
        <v>453442.24999999994</v>
      </c>
      <c r="F348" s="97"/>
      <c r="G348" s="100"/>
      <c r="H348" s="101"/>
    </row>
    <row r="349" spans="1:14" ht="16.5" x14ac:dyDescent="0.15">
      <c r="B349" s="97"/>
      <c r="C349" s="97"/>
      <c r="D349" s="113" t="s">
        <v>681</v>
      </c>
      <c r="E349" s="114">
        <f>SUMIFS(H4:H339,A4:A339,"="&amp;"北楼",G4:G339,"="&amp;"正餐")+SUMIFS(H4:H339,A4:A339,"="&amp;"北楼",G4:G339,"="&amp;"非正餐")</f>
        <v>765657.09</v>
      </c>
      <c r="F349" s="97"/>
      <c r="G349" s="100"/>
      <c r="H349" s="101"/>
    </row>
    <row r="350" spans="1:14" ht="16.5" x14ac:dyDescent="0.15">
      <c r="B350" s="97"/>
      <c r="C350" s="97"/>
      <c r="D350" s="113" t="s">
        <v>683</v>
      </c>
      <c r="E350" s="114">
        <f>SUMIFS(H4:H339,A4:A339,"="&amp;"北楼")-E349</f>
        <v>462709.67000000004</v>
      </c>
      <c r="F350" s="97"/>
      <c r="G350" s="100"/>
      <c r="H350" s="101"/>
    </row>
    <row r="351" spans="1:14" x14ac:dyDescent="0.15">
      <c r="B351" s="97"/>
      <c r="C351" s="97"/>
      <c r="D351" s="97"/>
      <c r="E351" s="98"/>
      <c r="F351" s="97"/>
      <c r="G351" s="100"/>
      <c r="H351" s="101"/>
    </row>
    <row r="352" spans="1:14" x14ac:dyDescent="0.15">
      <c r="B352" s="107"/>
      <c r="C352" s="100"/>
      <c r="D352" s="100"/>
      <c r="E352" s="111"/>
      <c r="F352" s="100"/>
      <c r="G352" s="100"/>
      <c r="H352" s="101"/>
    </row>
    <row r="353" spans="2:8" ht="16.5" x14ac:dyDescent="0.3">
      <c r="B353" s="107"/>
      <c r="C353" s="100"/>
      <c r="D353" s="112"/>
      <c r="E353" s="111"/>
      <c r="F353" s="100"/>
      <c r="G353" s="100"/>
      <c r="H353" s="101"/>
    </row>
    <row r="354" spans="2:8" ht="16.5" x14ac:dyDescent="0.3">
      <c r="B354" s="107"/>
      <c r="C354" s="100"/>
      <c r="D354" s="112"/>
      <c r="E354" s="111"/>
      <c r="F354" s="100"/>
      <c r="G354" s="100"/>
      <c r="H354" s="101"/>
    </row>
    <row r="355" spans="2:8" ht="16.5" x14ac:dyDescent="0.3">
      <c r="B355" s="107"/>
      <c r="C355" s="107"/>
      <c r="D355" s="109"/>
      <c r="E355" s="108"/>
      <c r="F355" s="107"/>
      <c r="G355" s="107"/>
      <c r="H355" s="101"/>
    </row>
    <row r="356" spans="2:8" ht="16.5" x14ac:dyDescent="0.3">
      <c r="B356" s="107"/>
      <c r="C356" s="107"/>
      <c r="D356" s="109"/>
      <c r="E356" s="108"/>
      <c r="F356" s="107"/>
      <c r="G356" s="107"/>
      <c r="H356" s="101"/>
    </row>
    <row r="357" spans="2:8" ht="16.5" x14ac:dyDescent="0.3">
      <c r="B357" s="107"/>
      <c r="C357" s="107"/>
      <c r="D357" s="109"/>
      <c r="E357" s="108"/>
      <c r="F357" s="10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B359" s="97"/>
      <c r="C359" s="97"/>
      <c r="D359" s="99"/>
      <c r="E359" s="98"/>
      <c r="F359" s="97"/>
      <c r="G359" s="97"/>
      <c r="H359" s="101"/>
    </row>
    <row r="360" spans="2:8" ht="16.5" x14ac:dyDescent="0.3">
      <c r="B360" s="97"/>
      <c r="C360" s="97"/>
      <c r="D360" s="99"/>
      <c r="E360" s="98"/>
      <c r="F360" s="97"/>
      <c r="G360" s="97"/>
      <c r="H360" s="101"/>
    </row>
    <row r="361" spans="2:8" ht="16.5" x14ac:dyDescent="0.3">
      <c r="C361" s="97"/>
      <c r="D361" s="99"/>
      <c r="E361" s="98"/>
      <c r="F361" s="97"/>
      <c r="G361" s="97"/>
      <c r="H361" s="101"/>
    </row>
    <row r="362" spans="2:8" ht="16.5" x14ac:dyDescent="0.3">
      <c r="C362" s="97"/>
      <c r="D362" s="99"/>
      <c r="E362" s="98"/>
      <c r="F362" s="97"/>
      <c r="G362" s="97"/>
      <c r="H362" s="101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  <row r="366" spans="2:8" ht="16.5" x14ac:dyDescent="0.3">
      <c r="D366" s="99"/>
      <c r="E366" s="98"/>
    </row>
    <row r="367" spans="2:8" ht="16.5" x14ac:dyDescent="0.3">
      <c r="D367" s="99"/>
      <c r="E367" s="98"/>
    </row>
  </sheetData>
  <autoFilter ref="A3:N340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6:D346"/>
    <mergeCell ref="B342:D342"/>
    <mergeCell ref="B343:D343"/>
    <mergeCell ref="B344:D344"/>
    <mergeCell ref="B345:D345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Lucian</cp:lastModifiedBy>
  <cp:lastPrinted>2012-03-06T02:07:56Z</cp:lastPrinted>
  <dcterms:created xsi:type="dcterms:W3CDTF">2012-01-08T05:39:37Z</dcterms:created>
  <dcterms:modified xsi:type="dcterms:W3CDTF">2016-03-12T08:39:08Z</dcterms:modified>
</cp:coreProperties>
</file>