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\Desktop\日销售报表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销售明细!$A$3:$N$340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M2" i="1" l="1"/>
  <c r="J2" i="1"/>
  <c r="H58" i="1" l="1"/>
  <c r="I58" i="1"/>
  <c r="H60" i="1"/>
  <c r="I60" i="1"/>
  <c r="H85" i="1"/>
  <c r="I85" i="1"/>
  <c r="H111" i="1"/>
  <c r="I111" i="1"/>
  <c r="H134" i="1"/>
  <c r="I134" i="1"/>
  <c r="H188" i="1"/>
  <c r="I188" i="1"/>
  <c r="H225" i="1"/>
  <c r="I225" i="1"/>
  <c r="H265" i="1"/>
  <c r="I265" i="1"/>
  <c r="H284" i="1"/>
  <c r="I284" i="1"/>
  <c r="H314" i="1"/>
  <c r="I314" i="1"/>
  <c r="H334" i="1"/>
  <c r="I334" i="1"/>
  <c r="J247" i="1" l="1"/>
  <c r="M247" i="1"/>
  <c r="J306" i="1"/>
  <c r="M306" i="1"/>
  <c r="F60" i="1" l="1"/>
  <c r="M59" i="1"/>
  <c r="M60" i="1" s="1"/>
  <c r="J59" i="1"/>
  <c r="J60" i="1" s="1"/>
  <c r="J85" i="1" l="1"/>
  <c r="M320" i="1"/>
  <c r="J320" i="1"/>
  <c r="M319" i="1" l="1"/>
  <c r="J319" i="1"/>
  <c r="J318" i="1"/>
  <c r="J339" i="1" l="1"/>
  <c r="E349" i="1" l="1"/>
  <c r="M313" i="1" l="1"/>
  <c r="J313" i="1"/>
  <c r="F314" i="1"/>
  <c r="J314" i="1" l="1"/>
  <c r="M314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J86" i="1" l="1"/>
  <c r="M86" i="1"/>
  <c r="J65" i="1"/>
  <c r="M65" i="1"/>
  <c r="J322" i="1" l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22" i="1"/>
  <c r="M22" i="1"/>
  <c r="M106" i="1"/>
  <c r="J106" i="1"/>
  <c r="J13" i="1"/>
  <c r="M13" i="1"/>
  <c r="J334" i="1" l="1"/>
  <c r="F334" i="1"/>
  <c r="M334" i="1" l="1"/>
  <c r="J99" i="1"/>
  <c r="M99" i="1"/>
  <c r="M72" i="1" l="1"/>
  <c r="J72" i="1"/>
  <c r="M321" i="1"/>
  <c r="J321" i="1"/>
  <c r="J190" i="1" l="1"/>
  <c r="M190" i="1"/>
  <c r="J250" i="1" l="1"/>
  <c r="M250" i="1"/>
  <c r="M339" i="1" l="1"/>
  <c r="M338" i="1"/>
  <c r="J338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2" i="1" l="1"/>
  <c r="J302" i="1"/>
  <c r="J12" i="1" l="1"/>
  <c r="M12" i="1"/>
  <c r="J196" i="1"/>
  <c r="M196" i="1"/>
  <c r="J192" i="1"/>
  <c r="M192" i="1"/>
  <c r="M336" i="1"/>
  <c r="J336" i="1"/>
  <c r="M335" i="1"/>
  <c r="J335" i="1"/>
  <c r="M318" i="1"/>
  <c r="M317" i="1"/>
  <c r="J317" i="1"/>
  <c r="M316" i="1"/>
  <c r="J316" i="1"/>
  <c r="M315" i="1"/>
  <c r="J315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49" i="1"/>
  <c r="J249" i="1"/>
  <c r="M248" i="1"/>
  <c r="J248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F188" i="1"/>
  <c r="F225" i="1"/>
  <c r="F134" i="1"/>
  <c r="F111" i="1"/>
  <c r="F85" i="1"/>
  <c r="F58" i="1"/>
  <c r="J58" i="1" l="1"/>
  <c r="M85" i="1"/>
  <c r="M58" i="1"/>
  <c r="J265" i="1" l="1"/>
  <c r="J284" i="1"/>
  <c r="I337" i="1"/>
  <c r="H337" i="1"/>
  <c r="H340" i="1" l="1"/>
  <c r="L59" i="1" s="1"/>
  <c r="I340" i="1"/>
  <c r="J337" i="1"/>
  <c r="M188" i="1"/>
  <c r="J188" i="1"/>
  <c r="J134" i="1"/>
  <c r="M134" i="1"/>
  <c r="M111" i="1"/>
  <c r="J111" i="1"/>
  <c r="M225" i="1"/>
  <c r="J225" i="1"/>
  <c r="E347" i="1"/>
  <c r="E348" i="1" s="1"/>
  <c r="L85" i="1" l="1"/>
  <c r="L306" i="1"/>
  <c r="L247" i="1"/>
  <c r="L60" i="1"/>
  <c r="L58" i="1"/>
  <c r="L319" i="1"/>
  <c r="L320" i="1"/>
  <c r="L313" i="1"/>
  <c r="L314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2" i="1"/>
  <c r="L326" i="1"/>
  <c r="L330" i="1"/>
  <c r="L325" i="1"/>
  <c r="L329" i="1"/>
  <c r="L333" i="1"/>
  <c r="L324" i="1"/>
  <c r="L328" i="1"/>
  <c r="L332" i="1"/>
  <c r="L323" i="1"/>
  <c r="L327" i="1"/>
  <c r="L331" i="1"/>
  <c r="L334" i="1"/>
  <c r="L106" i="1"/>
  <c r="L22" i="1"/>
  <c r="L13" i="1"/>
  <c r="L99" i="1"/>
  <c r="L321" i="1"/>
  <c r="L72" i="1"/>
  <c r="L250" i="1"/>
  <c r="L190" i="1"/>
  <c r="L339" i="1"/>
  <c r="L338" i="1"/>
  <c r="J340" i="1"/>
  <c r="L71" i="1"/>
  <c r="L73" i="1"/>
  <c r="L14" i="1"/>
  <c r="L183" i="1"/>
  <c r="L186" i="1"/>
  <c r="L185" i="1"/>
  <c r="L184" i="1"/>
  <c r="L302" i="1"/>
  <c r="L225" i="1"/>
  <c r="L192" i="1"/>
  <c r="L196" i="1"/>
  <c r="L12" i="1"/>
  <c r="L335" i="1"/>
  <c r="L316" i="1"/>
  <c r="L311" i="1"/>
  <c r="L307" i="1"/>
  <c r="L301" i="1"/>
  <c r="L297" i="1"/>
  <c r="L293" i="1"/>
  <c r="L289" i="1"/>
  <c r="L285" i="1"/>
  <c r="L281" i="1"/>
  <c r="L277" i="1"/>
  <c r="L273" i="1"/>
  <c r="L269" i="1"/>
  <c r="L266" i="1"/>
  <c r="L262" i="1"/>
  <c r="L258" i="1"/>
  <c r="L254" i="1"/>
  <c r="L249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40" i="1"/>
  <c r="L337" i="1"/>
  <c r="L318" i="1"/>
  <c r="L309" i="1"/>
  <c r="L304" i="1"/>
  <c r="L299" i="1"/>
  <c r="L295" i="1"/>
  <c r="L291" i="1"/>
  <c r="L287" i="1"/>
  <c r="L283" i="1"/>
  <c r="L279" i="1"/>
  <c r="L275" i="1"/>
  <c r="L271" i="1"/>
  <c r="L268" i="1"/>
  <c r="L264" i="1"/>
  <c r="L260" i="1"/>
  <c r="L256" i="1"/>
  <c r="L252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5" i="1"/>
  <c r="L310" i="1"/>
  <c r="L305" i="1"/>
  <c r="L300" i="1"/>
  <c r="L317" i="1"/>
  <c r="L298" i="1"/>
  <c r="L290" i="1"/>
  <c r="L282" i="1"/>
  <c r="L274" i="1"/>
  <c r="L267" i="1"/>
  <c r="L259" i="1"/>
  <c r="L251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3" i="1"/>
  <c r="L276" i="1"/>
  <c r="L253" i="1"/>
  <c r="L228" i="1"/>
  <c r="L220" i="1"/>
  <c r="L176" i="1"/>
  <c r="L144" i="1"/>
  <c r="L312" i="1"/>
  <c r="L296" i="1"/>
  <c r="L288" i="1"/>
  <c r="L280" i="1"/>
  <c r="L272" i="1"/>
  <c r="L265" i="1"/>
  <c r="L257" i="1"/>
  <c r="L248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8" i="1"/>
  <c r="L294" i="1"/>
  <c r="L286" i="1"/>
  <c r="L278" i="1"/>
  <c r="L270" i="1"/>
  <c r="L263" i="1"/>
  <c r="L255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6" i="1"/>
  <c r="L292" i="1"/>
  <c r="L284" i="1"/>
  <c r="L261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50" i="1"/>
  <c r="F265" i="1" l="1"/>
  <c r="M265" i="1" s="1"/>
  <c r="F284" i="1"/>
  <c r="M284" i="1" s="1"/>
  <c r="F337" i="1"/>
  <c r="M337" i="1" s="1"/>
  <c r="E343" i="1" l="1"/>
  <c r="E345" i="1" l="1"/>
  <c r="F340" i="1" l="1"/>
  <c r="M340" i="1" s="1"/>
  <c r="E342" i="1"/>
  <c r="F343" i="1" s="1"/>
  <c r="E344" i="1" l="1"/>
  <c r="F344" i="1" l="1"/>
</calcChain>
</file>

<file path=xl/sharedStrings.xml><?xml version="1.0" encoding="utf-8"?>
<sst xmlns="http://schemas.openxmlformats.org/spreadsheetml/2006/main" count="2065" uniqueCount="1083">
  <si>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</si>
  <si>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</si>
  <si>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</si>
  <si>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</si>
  <si>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</si>
  <si>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</si>
  <si>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</si>
  <si>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</si>
  <si>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</si>
  <si>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</si>
  <si>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</si>
  <si>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</si>
  <si>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</si>
  <si>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</si>
  <si>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</si>
  <si>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</si>
  <si>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</si>
  <si>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</si>
  <si>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</si>
  <si>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</si>
  <si>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</si>
  <si>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</si>
  <si>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</si>
  <si>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</si>
  <si>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</si>
  <si>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</si>
  <si>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</si>
  <si>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</si>
  <si>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</si>
  <si>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</si>
  <si>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</si>
  <si>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</si>
  <si>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</si>
  <si>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</si>
  <si>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</si>
  <si>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</si>
  <si>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</si>
  <si>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</si>
  <si>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</si>
  <si>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</si>
  <si>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</si>
  <si>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</si>
  <si>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</si>
  <si>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</si>
  <si>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</si>
  <si>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</si>
  <si>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</si>
  <si>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</si>
  <si>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</si>
  <si>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</si>
  <si>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</si>
  <si>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</si>
  <si>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</si>
  <si>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</si>
  <si>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</si>
  <si>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</si>
  <si>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</si>
  <si>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</si>
  <si>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</si>
  <si>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</si>
  <si>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</si>
  <si>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</si>
  <si>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</si>
  <si>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</si>
  <si>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</si>
  <si>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</si>
  <si>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</si>
  <si>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</si>
  <si>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</si>
  <si>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</si>
  <si>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</si>
  <si>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</si>
  <si>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</si>
  <si>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</si>
  <si>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</si>
  <si>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</si>
  <si>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</si>
  <si>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</si>
  <si>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</si>
  <si>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</si>
  <si>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</si>
  <si>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</si>
  <si>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</si>
  <si>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</si>
  <si>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</si>
  <si>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</si>
  <si>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</si>
  <si>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</si>
  <si>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</si>
  <si>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</si>
  <si>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</si>
  <si>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</si>
  <si>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</si>
  <si>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</si>
  <si>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</si>
  <si>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</si>
  <si>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</si>
  <si>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</si>
  <si>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</si>
  <si>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</si>
  <si>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</si>
  <si>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</si>
  <si>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</si>
  <si>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</si>
  <si>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</si>
  <si>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</si>
  <si>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</si>
  <si>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</si>
  <si>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</si>
  <si>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</si>
  <si>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</si>
  <si>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</si>
  <si>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</si>
  <si>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</si>
  <si>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</si>
  <si>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</si>
  <si>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</si>
  <si>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</si>
  <si>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</si>
  <si>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</si>
  <si>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</si>
  <si>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</si>
  <si>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</si>
  <si>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</si>
  <si>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</si>
  <si>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</si>
  <si>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</si>
  <si>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</si>
  <si>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</si>
  <si>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</si>
  <si>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</si>
  <si>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</si>
  <si>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</si>
  <si>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</si>
  <si>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</si>
  <si>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</si>
  <si>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</si>
  <si>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</si>
  <si>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</si>
  <si>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</si>
  <si>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</si>
  <si>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</si>
  <si>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</si>
  <si>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</si>
  <si>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</si>
  <si>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</si>
  <si>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</si>
  <si>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</si>
  <si>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</si>
  <si>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</si>
  <si>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</si>
  <si>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</si>
  <si>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</si>
  <si>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</si>
  <si>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</si>
  <si>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</si>
  <si>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</si>
  <si>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</si>
  <si>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</si>
  <si>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</si>
  <si>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</si>
  <si>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</si>
  <si>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</si>
  <si>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</si>
  <si>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</si>
  <si>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</si>
  <si>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</si>
  <si>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</si>
  <si>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</si>
  <si>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</si>
  <si>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</si>
  <si>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</si>
  <si>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</si>
  <si>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</si>
  <si>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</si>
  <si>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</si>
  <si>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</si>
  <si>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</si>
  <si>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</si>
  <si>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</si>
  <si>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</si>
  <si>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</si>
  <si>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</si>
  <si>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</si>
  <si>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</si>
  <si>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</si>
  <si>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</si>
  <si>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</si>
  <si>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</si>
  <si>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</si>
  <si>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</si>
  <si>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</si>
  <si>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</si>
  <si>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</si>
  <si>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</si>
  <si>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</si>
  <si>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</si>
  <si>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</si>
  <si>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</si>
  <si>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</si>
  <si>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</si>
  <si>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</si>
  <si>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</si>
  <si>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</si>
  <si>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</si>
  <si>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</si>
  <si>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</si>
  <si>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</si>
  <si>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</si>
  <si>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</si>
  <si>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</si>
  <si>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</si>
  <si>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</si>
  <si>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</si>
  <si>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</si>
  <si>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</si>
  <si>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</si>
  <si>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</si>
  <si>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</si>
  <si>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</si>
  <si>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</si>
  <si>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</si>
  <si>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</si>
  <si>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</si>
  <si>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</si>
  <si>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</si>
  <si>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</si>
  <si>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</si>
  <si>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</si>
  <si>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</si>
  <si>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</si>
  <si>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</si>
  <si>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</si>
  <si>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</si>
  <si>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</si>
  <si>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</si>
  <si>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</si>
  <si>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</si>
  <si>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</si>
  <si>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</si>
  <si>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</si>
  <si>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</si>
  <si>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</si>
  <si>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</si>
  <si>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</si>
  <si>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</si>
  <si>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</si>
  <si>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</si>
  <si>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</si>
  <si>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</si>
  <si>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</si>
  <si>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</si>
  <si>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</si>
  <si>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</si>
  <si>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</si>
  <si>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</si>
  <si>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</si>
  <si>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</si>
  <si>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</si>
  <si>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</si>
  <si>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</si>
  <si>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</si>
  <si>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</si>
  <si>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</si>
  <si>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</si>
  <si>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</si>
  <si>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</si>
  <si>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</si>
  <si>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</si>
  <si>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</si>
  <si>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</si>
  <si>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</si>
  <si>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</si>
  <si>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</si>
  <si>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</si>
  <si>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</si>
  <si>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</si>
  <si>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</si>
  <si>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</si>
  <si>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</si>
  <si>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</si>
  <si>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</si>
  <si>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</si>
  <si>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</si>
  <si>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</si>
  <si>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</si>
  <si>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</si>
  <si>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</si>
  <si>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</si>
  <si>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</si>
  <si>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</si>
  <si>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</si>
  <si>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</si>
  <si>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</si>
  <si>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</si>
  <si>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</si>
  <si>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</si>
  <si>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</si>
  <si>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</si>
  <si>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</si>
  <si>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</si>
  <si>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</si>
  <si>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</si>
  <si>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</si>
  <si>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</si>
  <si>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</si>
  <si>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</si>
  <si>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</si>
  <si>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</si>
  <si>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</si>
  <si>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</si>
  <si>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</si>
  <si>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</si>
  <si>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</si>
  <si>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</si>
  <si>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</si>
  <si>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</si>
  <si>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</si>
  <si>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</si>
  <si>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</si>
  <si>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</si>
  <si>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</si>
  <si>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</si>
  <si>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</si>
  <si>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</si>
  <si>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</si>
  <si>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</si>
  <si>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</si>
  <si>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</si>
  <si>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</si>
  <si>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</si>
  <si>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</si>
  <si>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</si>
  <si>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</si>
  <si>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</si>
  <si>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</si>
  <si>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</si>
  <si>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</si>
  <si>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</si>
  <si>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</si>
  <si>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</si>
  <si>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</si>
  <si>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</si>
  <si>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</si>
  <si>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</si>
  <si>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</si>
  <si>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</si>
  <si>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</si>
  <si>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</si>
  <si>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</si>
  <si>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</si>
  <si>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</si>
  <si>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</si>
  <si>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</si>
  <si>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</si>
  <si>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</si>
  <si>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</si>
  <si>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</si>
  <si>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</si>
  <si>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</si>
  <si>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</si>
  <si>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</si>
  <si>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</si>
  <si>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</si>
  <si>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</si>
  <si>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</si>
  <si>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</si>
  <si>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</si>
  <si>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</si>
  <si>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</si>
  <si>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</si>
  <si>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</si>
  <si>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</si>
  <si>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</si>
  <si>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</si>
  <si>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</si>
  <si>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</si>
  <si>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</si>
  <si>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</si>
  <si>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</si>
  <si>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</si>
  <si>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</si>
  <si>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</si>
  <si>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</si>
  <si>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</si>
  <si>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</si>
  <si>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</si>
  <si>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</si>
  <si>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</si>
  <si>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</si>
  <si>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</si>
  <si>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</si>
  <si>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</si>
  <si>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</si>
  <si>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</si>
  <si>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</si>
  <si>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</si>
  <si>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</si>
  <si>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</si>
  <si>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</si>
  <si>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</si>
  <si>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</si>
  <si>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</si>
  <si>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</si>
  <si>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</si>
  <si>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</si>
  <si>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</si>
  <si>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</si>
  <si>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</si>
  <si>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</si>
  <si>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</si>
  <si>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</si>
  <si>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</si>
  <si>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</si>
  <si>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</si>
  <si>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</si>
  <si>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</si>
  <si>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</si>
  <si>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</si>
  <si>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</si>
  <si>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</si>
  <si>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</si>
  <si>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</si>
  <si>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</si>
  <si>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</si>
  <si>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</si>
  <si>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</si>
  <si>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</si>
  <si>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</si>
  <si>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</si>
  <si>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</si>
  <si>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</si>
  <si>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</si>
  <si>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</si>
  <si>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</si>
  <si>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</si>
  <si>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</si>
  <si>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</si>
  <si>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</si>
  <si>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</si>
  <si>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</si>
  <si>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</si>
  <si>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</si>
  <si>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</si>
  <si>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</si>
  <si>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</si>
  <si>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</si>
  <si>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</si>
  <si>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</si>
  <si>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</si>
  <si>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</si>
  <si>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</si>
  <si>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</si>
  <si>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</si>
  <si>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</si>
  <si>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</si>
  <si>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</si>
  <si>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</si>
  <si>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</si>
  <si>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</si>
  <si>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</si>
  <si>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</si>
  <si>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</si>
  <si>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</si>
  <si>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</si>
  <si>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</si>
  <si>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</si>
  <si>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</si>
  <si>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</si>
  <si>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</si>
  <si>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</si>
  <si>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</si>
  <si>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</si>
  <si>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</si>
  <si>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</si>
  <si>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</si>
  <si>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</si>
  <si>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</si>
  <si>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</si>
  <si>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</si>
  <si>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</si>
  <si>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</si>
  <si>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</si>
  <si>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</si>
  <si>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</si>
  <si>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</si>
  <si>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</si>
  <si>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</si>
  <si>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</si>
  <si>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</si>
  <si>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</si>
  <si>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</si>
  <si>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</si>
  <si>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</si>
  <si>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</si>
  <si>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</si>
  <si>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</si>
  <si>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</si>
  <si>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</si>
  <si>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</si>
  <si>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</si>
  <si>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</si>
  <si>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</si>
  <si>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</si>
  <si>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</si>
  <si>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</si>
  <si>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</si>
  <si>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</si>
  <si>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</si>
  <si>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</si>
  <si>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</si>
  <si>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</si>
  <si>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</si>
  <si>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</si>
  <si>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</si>
  <si>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</si>
  <si>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</si>
  <si>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</si>
  <si>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</si>
  <si>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</si>
  <si>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</si>
  <si>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</si>
  <si>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</si>
  <si>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</si>
  <si>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</si>
  <si>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</si>
  <si>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</si>
  <si>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</si>
  <si>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</si>
  <si>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</si>
  <si>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</si>
  <si>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</si>
  <si>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</si>
  <si>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</si>
  <si>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</si>
  <si>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</si>
  <si>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</si>
  <si>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</si>
  <si>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</si>
  <si>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</si>
  <si>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</si>
  <si>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</si>
  <si>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</si>
  <si>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</si>
  <si>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</si>
  <si>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</si>
  <si>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</si>
  <si>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</si>
  <si>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</si>
  <si>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</si>
  <si>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</si>
  <si>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</si>
  <si>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</si>
  <si>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</si>
  <si>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</si>
  <si>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</si>
  <si>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</si>
  <si>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</si>
  <si>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</si>
  <si>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</si>
  <si>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</si>
  <si>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</si>
  <si>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</si>
  <si>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</si>
  <si>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</si>
  <si>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</si>
  <si>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</si>
  <si>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</si>
  <si>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</si>
  <si>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</si>
  <si>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</si>
  <si>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</si>
  <si>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</si>
  <si>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</si>
  <si>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</si>
  <si>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</si>
  <si>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</si>
  <si>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</si>
  <si>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</si>
  <si>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</si>
  <si>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</si>
  <si>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</si>
  <si>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</si>
  <si>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</si>
  <si>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</si>
  <si>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</si>
  <si>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</si>
  <si>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</si>
  <si>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</si>
  <si>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</si>
  <si>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</si>
  <si>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</si>
  <si>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</si>
  <si>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</si>
  <si>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</si>
  <si>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</si>
  <si>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</si>
  <si>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</si>
  <si>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</si>
  <si>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</si>
  <si>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</si>
  <si>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</si>
  <si>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</si>
  <si>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</si>
  <si>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</si>
  <si>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</si>
  <si>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</si>
  <si>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</si>
  <si>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</si>
  <si>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</si>
  <si>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</si>
  <si>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</si>
  <si>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</si>
  <si>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</si>
  <si>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</si>
  <si>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</si>
  <si>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</si>
  <si>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</si>
  <si>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</si>
  <si>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</si>
  <si>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</si>
  <si>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</si>
  <si>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</si>
  <si>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</si>
  <si>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</si>
  <si>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</si>
  <si>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</si>
  <si>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</si>
  <si>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</si>
  <si>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</si>
  <si>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</si>
  <si>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</si>
  <si>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</si>
  <si>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</si>
  <si>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</si>
  <si>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</si>
  <si>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</si>
  <si>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</si>
  <si>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</si>
  <si>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</si>
  <si>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</si>
  <si>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</si>
  <si>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</si>
  <si>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</si>
  <si>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</si>
  <si>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</si>
  <si>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</si>
  <si>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</si>
  <si>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</si>
  <si>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</si>
  <si>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</si>
  <si>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</si>
  <si>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</si>
  <si>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</si>
  <si>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</si>
  <si>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</si>
  <si>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</si>
  <si>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</si>
  <si>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</si>
  <si>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</si>
  <si>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</si>
  <si>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</si>
  <si>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</si>
  <si>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</si>
  <si>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</si>
  <si>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</si>
  <si>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</si>
  <si>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</si>
  <si>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</si>
  <si>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</si>
  <si>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</si>
  <si>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</si>
  <si>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</si>
  <si>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</si>
  <si>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</si>
  <si>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</si>
  <si>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</si>
  <si>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</si>
  <si>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</si>
  <si>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</si>
  <si>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</si>
  <si>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</si>
  <si>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</si>
  <si>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</si>
  <si>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</si>
  <si>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</si>
  <si>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</si>
  <si>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</si>
  <si>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</si>
  <si>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</si>
  <si>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</si>
  <si>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</si>
  <si>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</si>
  <si>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</si>
  <si>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</si>
  <si>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</si>
  <si>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</si>
  <si>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</si>
  <si>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</si>
  <si>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</si>
  <si>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</si>
  <si>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</si>
  <si>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</si>
  <si>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</si>
  <si>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</si>
  <si>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</si>
  <si>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</si>
  <si>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</si>
  <si>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</si>
  <si>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</si>
  <si>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</si>
  <si>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</si>
  <si>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</si>
  <si>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</si>
  <si>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</si>
  <si>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</si>
  <si>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</si>
  <si>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</si>
  <si>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</si>
  <si>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</si>
  <si>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</si>
  <si>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</si>
  <si>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</si>
  <si>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</si>
  <si>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</si>
  <si>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</si>
  <si>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</si>
  <si>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</si>
  <si>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</si>
  <si>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</si>
  <si>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</si>
  <si>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</si>
  <si>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</si>
  <si>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</si>
  <si>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</si>
  <si>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</si>
  <si>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</si>
  <si>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</si>
  <si>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</si>
  <si>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</si>
  <si>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</si>
  <si>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</si>
  <si>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</si>
  <si>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</si>
  <si>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</si>
  <si>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</si>
  <si>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</si>
  <si>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</si>
  <si>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</si>
  <si>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</si>
  <si>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</si>
  <si>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</si>
  <si>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</si>
  <si>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</si>
  <si>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</si>
  <si>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</si>
  <si>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</si>
  <si>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</si>
  <si>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</si>
  <si>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</si>
  <si>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</si>
  <si>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</si>
  <si>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</si>
  <si>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</si>
  <si>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</si>
  <si>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</si>
  <si>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</si>
  <si>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</si>
  <si>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</si>
  <si>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</si>
  <si>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</si>
  <si>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</si>
  <si>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</si>
  <si>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</si>
  <si>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</si>
  <si>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</si>
  <si>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</si>
  <si>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</si>
  <si>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</si>
  <si>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</si>
  <si>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</si>
  <si>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</si>
  <si>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</si>
  <si>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</si>
  <si>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</si>
  <si>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</si>
  <si>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</si>
  <si>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</si>
  <si>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</si>
  <si>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</si>
  <si>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</si>
  <si>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</si>
  <si>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</si>
  <si>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</si>
  <si>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</si>
  <si>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</si>
  <si>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</si>
  <si>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</si>
  <si>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</si>
  <si>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</si>
  <si>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</si>
  <si>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</si>
  <si>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</si>
  <si>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</si>
  <si>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</si>
  <si>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</si>
  <si>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</si>
  <si>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</si>
  <si>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</si>
  <si>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</si>
  <si>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</si>
  <si>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</si>
  <si>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</si>
  <si>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</si>
  <si>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</si>
  <si>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</si>
  <si>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</si>
  <si>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</si>
  <si>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</si>
  <si>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</si>
  <si>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</si>
  <si>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</si>
  <si>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</si>
  <si>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</si>
  <si>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</si>
  <si>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</si>
  <si>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</si>
  <si>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</si>
  <si>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</si>
  <si>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</si>
  <si>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</si>
  <si>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</si>
  <si>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</si>
  <si>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</si>
  <si>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</si>
  <si>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</si>
  <si>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</si>
  <si>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</si>
  <si>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</si>
  <si>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</si>
  <si>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</si>
  <si>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</si>
  <si>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</si>
  <si>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</si>
  <si>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</si>
  <si>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</si>
  <si>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</si>
  <si>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</si>
  <si>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</si>
  <si>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</si>
  <si>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</si>
  <si>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</si>
  <si>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</si>
  <si>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</si>
  <si>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</si>
  <si>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</si>
  <si>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</si>
  <si>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</si>
  <si>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</si>
  <si>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</si>
  <si>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</si>
  <si>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</si>
  <si>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</si>
  <si>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</si>
  <si>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</si>
  <si>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</si>
  <si>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</si>
  <si>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</si>
  <si>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</si>
  <si>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</si>
  <si>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</si>
  <si>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</si>
  <si>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</si>
  <si>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</si>
  <si>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</si>
  <si>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</si>
  <si>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</si>
  <si>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</si>
  <si>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</si>
  <si>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</si>
  <si>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</si>
  <si>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</si>
  <si>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</si>
  <si>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</si>
  <si>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</si>
  <si>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</si>
  <si>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</si>
  <si>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</si>
  <si>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</si>
  <si>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</si>
  <si>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</si>
  <si>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</si>
  <si>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</si>
  <si>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</si>
  <si>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</si>
  <si>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</si>
  <si>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</si>
  <si>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</si>
  <si>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</si>
  <si>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</si>
  <si>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</si>
  <si>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</si>
  <si>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</si>
  <si>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</si>
  <si>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</si>
  <si>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</si>
  <si>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</si>
  <si>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</si>
  <si>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</si>
  <si>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</si>
  <si>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</si>
  <si>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</si>
  <si>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</si>
  <si>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</si>
  <si>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</si>
  <si>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</si>
  <si>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</si>
  <si>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</si>
  <si>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</si>
  <si>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</si>
  <si>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</si>
  <si>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</si>
  <si>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</si>
  <si>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</si>
  <si>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</si>
  <si>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</si>
  <si>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</si>
  <si>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</si>
  <si>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</si>
  <si>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</si>
  <si>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</si>
  <si>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</si>
  <si>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</si>
  <si>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</si>
  <si>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</si>
  <si>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</si>
  <si>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</si>
  <si>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</si>
  <si>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</si>
  <si>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</si>
  <si>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</si>
  <si>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</si>
  <si>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</si>
  <si>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</si>
  <si>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</si>
  <si>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</si>
  <si>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</si>
  <si>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</si>
  <si>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</si>
  <si>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</si>
  <si>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</si>
  <si>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</si>
  <si>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</si>
  <si>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</si>
  <si>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</si>
  <si>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</si>
  <si>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</si>
  <si>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</si>
  <si>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</si>
  <si>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</si>
  <si>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</si>
  <si>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</si>
  <si>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</si>
  <si>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</si>
  <si>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</si>
  <si>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</si>
  <si>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</si>
  <si>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</si>
  <si>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</si>
  <si>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</si>
  <si>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</si>
  <si>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</si>
  <si>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</si>
  <si>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</si>
  <si>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</si>
  <si>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</si>
  <si>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</si>
  <si>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</si>
  <si>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</si>
  <si>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</si>
  <si>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</si>
  <si>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</si>
  <si>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</si>
  <si>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</si>
  <si>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</si>
  <si>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</si>
  <si>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</si>
  <si>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</si>
  <si>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</si>
  <si>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</si>
  <si>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</si>
  <si>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</si>
  <si>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</si>
  <si>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</si>
  <si>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</si>
  <si>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</si>
  <si>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</si>
  <si>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</si>
  <si>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</si>
  <si>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</si>
  <si>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</si>
  <si>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</si>
  <si>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</si>
  <si>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</si>
  <si>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</si>
  <si>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</si>
  <si>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</si>
  <si>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</si>
  <si>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</si>
  <si>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</si>
  <si>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</si>
  <si>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</si>
  <si>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</si>
  <si>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</si>
  <si>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</si>
  <si>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</si>
  <si>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</si>
  <si>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</si>
  <si>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</si>
  <si>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</si>
  <si>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</si>
  <si>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</si>
  <si>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</si>
  <si>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</si>
  <si>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</si>
  <si>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</si>
  <si>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</si>
  <si>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</si>
  <si>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</si>
  <si>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</si>
  <si>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</si>
  <si>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</si>
  <si>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</si>
  <si>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</si>
  <si>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</si>
  <si>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</si>
  <si>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</si>
  <si>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</si>
  <si>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</si>
  <si>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</si>
  <si>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</si>
  <si>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</si>
  <si>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</si>
  <si>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</si>
  <si>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</si>
  <si>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</si>
  <si>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</si>
  <si>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</si>
  <si>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</si>
  <si>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</si>
  <si>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</si>
  <si>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</si>
  <si>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</si>
  <si>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</si>
  <si>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</si>
  <si>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</si>
  <si>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</si>
  <si>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</si>
  <si>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</si>
  <si>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</si>
  <si>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</si>
  <si>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</si>
  <si>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</si>
  <si>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</si>
  <si>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</si>
  <si>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</si>
  <si>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</si>
  <si>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</si>
  <si>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</si>
  <si>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</si>
  <si>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</si>
  <si>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</si>
  <si>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</si>
  <si>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N8F2601</t>
  </si>
  <si>
    <t>纸语工坊</t>
  </si>
  <si>
    <t>北826</t>
    <phoneticPr fontId="10" type="noConversion"/>
  </si>
  <si>
    <t>北609</t>
  </si>
  <si>
    <t>N6F0901</t>
  </si>
  <si>
    <t>溢逊水生活</t>
  </si>
  <si>
    <t/>
  </si>
  <si>
    <t>天气：多云转阴 7至12℃</t>
    <phoneticPr fontId="5" type="noConversion"/>
  </si>
  <si>
    <t>2016年3月15日  上海大悦城商户销售</t>
    <phoneticPr fontId="5" type="noConversion"/>
  </si>
  <si>
    <t>星期二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</si>
</sst>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30" fillId="0" borderId="0" xfId="0" applyFont="1" applyAlignment="1">
      <alignment horizontal="left" vertical="center" wrapText="1" indent="1"/>
    </xf>
    <xf numFmtId="180" fontId="30" fillId="0" borderId="0" xfId="0" applyNumberFormat="1" applyFont="1" applyAlignment="1">
      <alignment horizontal="righ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zoomScale="85" zoomScaleNormal="85" workbookViewId="0">
      <pane ySplit="3" topLeftCell="A4" activePane="bottomLeft" state="frozen"/>
      <selection pane="bottomLeft" sqref="A1:N1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5" t="s">
        <v>1081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</row>
    <row r="2" spans="1:14" ht="28.5" customHeight="1" thickBot="1" x14ac:dyDescent="0.2">
      <c r="A2" s="120" t="s">
        <v>1080</v>
      </c>
      <c r="B2" s="121"/>
      <c r="C2" s="121"/>
      <c r="D2" s="121"/>
      <c r="E2" s="121"/>
      <c r="F2" s="122"/>
      <c r="G2" s="118" t="s">
        <v>1082</v>
      </c>
      <c r="H2" s="119"/>
      <c r="I2" s="15" t="s">
        <v>668</v>
      </c>
      <c r="J2" s="14">
        <f>126+1110</f>
        <v>1236</v>
      </c>
      <c r="K2" s="22" t="s">
        <v>34</v>
      </c>
      <c r="L2" s="14" t="s">
        <v>33</v>
      </c>
      <c r="M2" s="17">
        <f>11117+1256+13169</f>
        <v>25542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1063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28301</v>
      </c>
      <c r="I4" s="7">
        <v>137</v>
      </c>
      <c r="J4" s="39">
        <f t="shared" ref="J4:J9" si="0">IFERROR(H4/I4,"")</f>
        <v>206.57664233576642</v>
      </c>
      <c r="K4" s="44"/>
      <c r="L4" s="45">
        <f t="shared" ref="L4:L35" si="1">IFERROR(H4/$H$340,"")</f>
        <v>1.7762479962292653E-2</v>
      </c>
      <c r="M4" s="46">
        <f t="shared" ref="M4:M9" si="2">IFERROR(H4/F4,"")</f>
        <v>23.584166666666668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2589</v>
      </c>
      <c r="I5" s="7">
        <v>8</v>
      </c>
      <c r="J5" s="39">
        <f t="shared" si="0"/>
        <v>323.625</v>
      </c>
      <c r="K5" s="44"/>
      <c r="L5" s="45">
        <f t="shared" si="1"/>
        <v>1.624927056371707E-3</v>
      </c>
      <c r="M5" s="46">
        <f t="shared" si="2"/>
        <v>81.671924290220815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5761.9</v>
      </c>
      <c r="I6" s="7">
        <v>20</v>
      </c>
      <c r="J6" s="39">
        <f t="shared" si="0"/>
        <v>288.09499999999997</v>
      </c>
      <c r="K6" s="44"/>
      <c r="L6" s="45">
        <f t="shared" si="1"/>
        <v>3.6163256879521584E-3</v>
      </c>
      <c r="M6" s="46">
        <f t="shared" si="2"/>
        <v>77.08227424749164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601</v>
      </c>
      <c r="I7" s="7">
        <v>3</v>
      </c>
      <c r="J7" s="39">
        <f t="shared" si="0"/>
        <v>200.33333333333334</v>
      </c>
      <c r="K7" s="44"/>
      <c r="L7" s="45">
        <f t="shared" si="1"/>
        <v>3.7720400188466432E-4</v>
      </c>
      <c r="M7" s="46">
        <f t="shared" si="2"/>
        <v>20.372881355932204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496</v>
      </c>
      <c r="I8" s="7">
        <v>6</v>
      </c>
      <c r="J8" s="39">
        <f t="shared" si="0"/>
        <v>82.666666666666671</v>
      </c>
      <c r="K8" s="44"/>
      <c r="L8" s="45">
        <f t="shared" si="1"/>
        <v>3.1130313633077124E-4</v>
      </c>
      <c r="M8" s="46">
        <f t="shared" si="2"/>
        <v>13.052631578947368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1153</v>
      </c>
      <c r="I9" s="7">
        <v>3</v>
      </c>
      <c r="J9" s="39">
        <f t="shared" si="0"/>
        <v>384.33333333333331</v>
      </c>
      <c r="K9" s="44"/>
      <c r="L9" s="45">
        <f t="shared" si="1"/>
        <v>7.2365426651084519E-4</v>
      </c>
      <c r="M9" s="46">
        <f t="shared" si="2"/>
        <v>18.186119873817034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6543.3</v>
      </c>
      <c r="I10" s="7">
        <v>38</v>
      </c>
      <c r="J10" s="39">
        <f t="shared" ref="J10:J76" si="3">IFERROR(H10/I10,"")</f>
        <v>172.19210526315791</v>
      </c>
      <c r="K10" s="44"/>
      <c r="L10" s="45">
        <f t="shared" si="1"/>
        <v>4.106753653131321E-3</v>
      </c>
      <c r="M10" s="46">
        <f t="shared" ref="M10:M76" si="4">IFERROR(H10/F10,"")</f>
        <v>98.395488721804512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20863.02</v>
      </c>
      <c r="I11" s="7">
        <v>379</v>
      </c>
      <c r="J11" s="39">
        <f t="shared" si="3"/>
        <v>55.047546174142482</v>
      </c>
      <c r="K11" s="44"/>
      <c r="L11" s="45">
        <f t="shared" si="1"/>
        <v>1.3094200724458886E-2</v>
      </c>
      <c r="M11" s="46">
        <f t="shared" si="4"/>
        <v>78.877202268431006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6575</v>
      </c>
      <c r="I12" s="7">
        <v>1</v>
      </c>
      <c r="J12" s="39">
        <f t="shared" ref="J12:J14" si="5">IFERROR(H12/I12,"")</f>
        <v>6575</v>
      </c>
      <c r="K12" s="44"/>
      <c r="L12" s="45">
        <f t="shared" si="1"/>
        <v>4.1266494382556874E-3</v>
      </c>
      <c r="M12" s="46">
        <f t="shared" ref="M12" si="6">IFERROR(H12/F12,"")</f>
        <v>96.691176470588232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3702</v>
      </c>
      <c r="I13" s="7">
        <v>10</v>
      </c>
      <c r="J13" s="39">
        <f t="shared" ref="J13" si="7">IFERROR(H13/I13,"")</f>
        <v>370.2</v>
      </c>
      <c r="K13" s="44"/>
      <c r="L13" s="45">
        <f t="shared" si="1"/>
        <v>2.3234762312429741E-3</v>
      </c>
      <c r="M13" s="46">
        <f t="shared" ref="M13" si="8">IFERROR(H13/F13,"")</f>
        <v>66.582733812949641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 t="s">
        <v>1079</v>
      </c>
      <c r="I14" s="7" t="s">
        <v>1079</v>
      </c>
      <c r="J14" s="39" t="str">
        <f t="shared" si="5"/>
        <v/>
      </c>
      <c r="K14" s="44"/>
      <c r="L14" s="45" t="str">
        <f t="shared" si="1"/>
        <v/>
      </c>
      <c r="M14" s="46" t="str">
        <f t="shared" ref="M14" si="9">IFERROR(H14/F14,"")</f>
        <v/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1070</v>
      </c>
      <c r="I15" s="7">
        <v>1</v>
      </c>
      <c r="J15" s="39">
        <f t="shared" si="3"/>
        <v>1070</v>
      </c>
      <c r="K15" s="44"/>
      <c r="L15" s="45">
        <f t="shared" si="1"/>
        <v>6.7156120135872016E-4</v>
      </c>
      <c r="M15" s="46">
        <f t="shared" si="4"/>
        <v>29.896619167365188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1161</v>
      </c>
      <c r="I16" s="7">
        <v>3</v>
      </c>
      <c r="J16" s="39">
        <f t="shared" si="3"/>
        <v>387</v>
      </c>
      <c r="K16" s="44"/>
      <c r="L16" s="45">
        <f t="shared" si="1"/>
        <v>7.2867528483876089E-4</v>
      </c>
      <c r="M16" s="46">
        <f t="shared" si="4"/>
        <v>33.171428571428571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854</v>
      </c>
      <c r="I17" s="7">
        <v>2</v>
      </c>
      <c r="J17" s="39">
        <f t="shared" si="3"/>
        <v>427</v>
      </c>
      <c r="K17" s="44"/>
      <c r="L17" s="45">
        <f t="shared" si="1"/>
        <v>5.3599370650499721E-4</v>
      </c>
      <c r="M17" s="46">
        <f t="shared" si="4"/>
        <v>19.49771689497717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20970.900000000001</v>
      </c>
      <c r="I18" s="7">
        <v>538</v>
      </c>
      <c r="J18" s="39">
        <f t="shared" si="3"/>
        <v>38.979368029739781</v>
      </c>
      <c r="K18" s="44"/>
      <c r="L18" s="45">
        <f t="shared" si="1"/>
        <v>1.3161909156610828E-2</v>
      </c>
      <c r="M18" s="46">
        <f t="shared" si="4"/>
        <v>102.29707317073172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5009</v>
      </c>
      <c r="I19" s="7">
        <v>95</v>
      </c>
      <c r="J19" s="39">
        <f t="shared" si="3"/>
        <v>52.726315789473681</v>
      </c>
      <c r="K19" s="44"/>
      <c r="L19" s="45">
        <f t="shared" si="1"/>
        <v>3.1437851005661956E-3</v>
      </c>
      <c r="M19" s="46">
        <f t="shared" si="4"/>
        <v>41.396694214876035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 t="s">
        <v>1079</v>
      </c>
      <c r="I20" s="7" t="s">
        <v>1079</v>
      </c>
      <c r="J20" s="39" t="str">
        <f t="shared" si="3"/>
        <v/>
      </c>
      <c r="K20" s="44"/>
      <c r="L20" s="45" t="str">
        <f t="shared" si="1"/>
        <v/>
      </c>
      <c r="M20" s="46" t="str">
        <f t="shared" si="4"/>
        <v/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1677.1</v>
      </c>
      <c r="I21" s="7">
        <v>53</v>
      </c>
      <c r="J21" s="39">
        <f t="shared" si="3"/>
        <v>31.643396226415092</v>
      </c>
      <c r="K21" s="44"/>
      <c r="L21" s="45">
        <f t="shared" si="1"/>
        <v>1.0525937297184201E-3</v>
      </c>
      <c r="M21" s="46">
        <f t="shared" si="4"/>
        <v>97.505813953488371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3333</v>
      </c>
      <c r="I22" s="7">
        <v>72</v>
      </c>
      <c r="J22" s="39">
        <f t="shared" ref="J22" si="10">IFERROR(H22/I22,"")</f>
        <v>46.291666666666664</v>
      </c>
      <c r="K22" s="44"/>
      <c r="L22" s="45">
        <f t="shared" si="1"/>
        <v>2.0918817608678638E-3</v>
      </c>
      <c r="M22" s="46">
        <f t="shared" ref="M22" si="11">IFERROR(H22/F22,"")</f>
        <v>37.033333333333331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15761</v>
      </c>
      <c r="I23" s="7">
        <v>115</v>
      </c>
      <c r="J23" s="39">
        <f t="shared" si="3"/>
        <v>137.05217391304348</v>
      </c>
      <c r="K23" s="44"/>
      <c r="L23" s="45">
        <f t="shared" si="1"/>
        <v>9.8920337332848492E-3</v>
      </c>
      <c r="M23" s="46">
        <f t="shared" si="4"/>
        <v>106.49324324324324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10358.4</v>
      </c>
      <c r="I24" s="7">
        <v>332</v>
      </c>
      <c r="J24" s="39">
        <f t="shared" si="3"/>
        <v>31.2</v>
      </c>
      <c r="K24" s="44"/>
      <c r="L24" s="45">
        <f t="shared" si="1"/>
        <v>6.5012145309852028E-3</v>
      </c>
      <c r="M24" s="46">
        <f t="shared" si="4"/>
        <v>32.573584905660375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210</v>
      </c>
      <c r="I25" s="7">
        <v>3</v>
      </c>
      <c r="J25" s="39">
        <f t="shared" si="3"/>
        <v>70</v>
      </c>
      <c r="K25" s="44"/>
      <c r="L25" s="45">
        <f t="shared" si="1"/>
        <v>1.318017311077862E-4</v>
      </c>
      <c r="M25" s="46">
        <f t="shared" si="4"/>
        <v>1.9056261343012704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>
        <v>199</v>
      </c>
      <c r="I26" s="7">
        <v>1</v>
      </c>
      <c r="J26" s="39">
        <f t="shared" si="3"/>
        <v>199</v>
      </c>
      <c r="K26" s="44"/>
      <c r="L26" s="45">
        <f t="shared" si="1"/>
        <v>1.2489783090690215E-4</v>
      </c>
      <c r="M26" s="46">
        <f t="shared" si="4"/>
        <v>5.4972375690607729</v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1079</v>
      </c>
      <c r="I27" s="7" t="s">
        <v>1079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2493.9</v>
      </c>
      <c r="I28" s="7">
        <v>16</v>
      </c>
      <c r="J28" s="39">
        <f t="shared" si="3"/>
        <v>155.86875000000001</v>
      </c>
      <c r="K28" s="44"/>
      <c r="L28" s="45">
        <f t="shared" si="1"/>
        <v>1.5652397009986096E-3</v>
      </c>
      <c r="M28" s="46">
        <f t="shared" si="4"/>
        <v>63.946153846153848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2615.6999999999998</v>
      </c>
      <c r="I29" s="7">
        <v>99</v>
      </c>
      <c r="J29" s="39">
        <f t="shared" si="3"/>
        <v>26.421212121212118</v>
      </c>
      <c r="K29" s="44"/>
      <c r="L29" s="45">
        <f t="shared" si="1"/>
        <v>1.6416847050411256E-3</v>
      </c>
      <c r="M29" s="46">
        <f t="shared" si="4"/>
        <v>68.834210526315786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1316</v>
      </c>
      <c r="I30" s="7">
        <v>54</v>
      </c>
      <c r="J30" s="39">
        <f t="shared" si="3"/>
        <v>24.37037037037037</v>
      </c>
      <c r="K30" s="44"/>
      <c r="L30" s="45">
        <f t="shared" si="1"/>
        <v>8.2595751494212691E-4</v>
      </c>
      <c r="M30" s="46">
        <f t="shared" si="4"/>
        <v>38.705882352941174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1079</v>
      </c>
      <c r="I31" s="7" t="s">
        <v>1079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3322.5</v>
      </c>
      <c r="I32" s="7">
        <v>36</v>
      </c>
      <c r="J32" s="39">
        <f t="shared" si="3"/>
        <v>92.291666666666671</v>
      </c>
      <c r="K32" s="44"/>
      <c r="L32" s="45">
        <f t="shared" si="1"/>
        <v>2.0852916743124747E-3</v>
      </c>
      <c r="M32" s="46">
        <f t="shared" si="4"/>
        <v>38.189655172413794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6969</v>
      </c>
      <c r="I33" s="7">
        <v>78</v>
      </c>
      <c r="J33" s="39">
        <f t="shared" si="3"/>
        <v>89.34615384615384</v>
      </c>
      <c r="K33" s="44"/>
      <c r="L33" s="45">
        <f t="shared" si="1"/>
        <v>4.3739345909055332E-3</v>
      </c>
      <c r="M33" s="46">
        <f t="shared" si="4"/>
        <v>77.433333333333337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10792</v>
      </c>
      <c r="I34" s="7">
        <v>110</v>
      </c>
      <c r="J34" s="39">
        <f t="shared" si="3"/>
        <v>98.109090909090909</v>
      </c>
      <c r="K34" s="44"/>
      <c r="L34" s="45">
        <f t="shared" si="1"/>
        <v>6.7733537243582316E-3</v>
      </c>
      <c r="M34" s="46">
        <f t="shared" si="4"/>
        <v>79.940740740740736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25968</v>
      </c>
      <c r="I35" s="7">
        <v>168</v>
      </c>
      <c r="J35" s="39">
        <f t="shared" si="3"/>
        <v>154.57142857142858</v>
      </c>
      <c r="K35" s="44"/>
      <c r="L35" s="45">
        <f t="shared" si="1"/>
        <v>1.6298225492414248E-2</v>
      </c>
      <c r="M35" s="46">
        <f t="shared" si="4"/>
        <v>110.03389830508475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6294</v>
      </c>
      <c r="I36" s="7">
        <v>130</v>
      </c>
      <c r="J36" s="39">
        <f t="shared" si="3"/>
        <v>48.415384615384617</v>
      </c>
      <c r="K36" s="44"/>
      <c r="L36" s="45">
        <f t="shared" ref="L36:L69" si="12">IFERROR(H36/$H$340,"")</f>
        <v>3.9502861694876495E-3</v>
      </c>
      <c r="M36" s="46">
        <f t="shared" si="4"/>
        <v>59.942857142857143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1079</v>
      </c>
      <c r="I37" s="7" t="s">
        <v>1079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2243</v>
      </c>
      <c r="I38" s="7">
        <v>106</v>
      </c>
      <c r="J38" s="39">
        <f t="shared" si="3"/>
        <v>21.160377358490567</v>
      </c>
      <c r="K38" s="44"/>
      <c r="L38" s="45">
        <f t="shared" si="12"/>
        <v>1.4077680136893546E-3</v>
      </c>
      <c r="M38" s="46">
        <f t="shared" si="4"/>
        <v>124.61111111111111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11265</v>
      </c>
      <c r="I39" s="7">
        <v>480</v>
      </c>
      <c r="J39" s="39">
        <f t="shared" si="3"/>
        <v>23.46875</v>
      </c>
      <c r="K39" s="44"/>
      <c r="L39" s="45">
        <f t="shared" si="12"/>
        <v>7.0702214329962454E-3</v>
      </c>
      <c r="M39" s="46">
        <f t="shared" si="4"/>
        <v>239.68085106382978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1234.5999999999999</v>
      </c>
      <c r="I40" s="7">
        <v>16</v>
      </c>
      <c r="J40" s="39">
        <f t="shared" si="3"/>
        <v>77.162499999999994</v>
      </c>
      <c r="K40" s="44"/>
      <c r="L40" s="45">
        <f t="shared" si="12"/>
        <v>7.7486865345558495E-4</v>
      </c>
      <c r="M40" s="46">
        <f t="shared" si="4"/>
        <v>69.359550561797747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655</v>
      </c>
      <c r="I41" s="7">
        <v>18</v>
      </c>
      <c r="J41" s="39">
        <f t="shared" si="3"/>
        <v>36.388888888888886</v>
      </c>
      <c r="K41" s="44"/>
      <c r="L41" s="45">
        <f t="shared" si="12"/>
        <v>4.1109587559809505E-4</v>
      </c>
      <c r="M41" s="46">
        <f t="shared" si="4"/>
        <v>29.638009049773753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1030</v>
      </c>
      <c r="I42" s="7">
        <v>35</v>
      </c>
      <c r="J42" s="39">
        <f t="shared" si="3"/>
        <v>29.428571428571427</v>
      </c>
      <c r="K42" s="44"/>
      <c r="L42" s="45">
        <f t="shared" si="12"/>
        <v>6.4645610971914187E-4</v>
      </c>
      <c r="M42" s="46">
        <f t="shared" si="4"/>
        <v>36.785714285714285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3369.4</v>
      </c>
      <c r="I43" s="7">
        <v>124</v>
      </c>
      <c r="J43" s="39">
        <f t="shared" si="3"/>
        <v>27.17258064516129</v>
      </c>
      <c r="K43" s="44"/>
      <c r="L43" s="45">
        <f t="shared" si="12"/>
        <v>2.1147273942598802E-3</v>
      </c>
      <c r="M43" s="46">
        <f t="shared" si="4"/>
        <v>112.31333333333333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2238.19</v>
      </c>
      <c r="I44" s="7">
        <v>131</v>
      </c>
      <c r="J44" s="39">
        <f t="shared" si="3"/>
        <v>17.085419847328243</v>
      </c>
      <c r="K44" s="44"/>
      <c r="L44" s="45">
        <f t="shared" si="12"/>
        <v>1.4047491264196953E-3</v>
      </c>
      <c r="M44" s="46">
        <f t="shared" si="4"/>
        <v>86.084230769230771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3474</v>
      </c>
      <c r="I45" s="7">
        <v>175</v>
      </c>
      <c r="J45" s="39">
        <f t="shared" si="3"/>
        <v>19.851428571428571</v>
      </c>
      <c r="K45" s="44"/>
      <c r="L45" s="45">
        <f t="shared" si="12"/>
        <v>2.1803772088973775E-3</v>
      </c>
      <c r="M45" s="46">
        <f t="shared" si="4"/>
        <v>182.84210526315789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2581.5</v>
      </c>
      <c r="I46" s="7">
        <v>84</v>
      </c>
      <c r="J46" s="39">
        <f t="shared" si="3"/>
        <v>30.732142857142858</v>
      </c>
      <c r="K46" s="44"/>
      <c r="L46" s="45">
        <f t="shared" si="12"/>
        <v>1.6202198516892862E-3</v>
      </c>
      <c r="M46" s="46">
        <f t="shared" si="4"/>
        <v>122.92857142857143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5712.6</v>
      </c>
      <c r="I47" s="7">
        <v>361</v>
      </c>
      <c r="J47" s="39">
        <f t="shared" si="3"/>
        <v>15.824376731301941</v>
      </c>
      <c r="K47" s="44"/>
      <c r="L47" s="45">
        <f t="shared" si="12"/>
        <v>3.5853836625063785E-3</v>
      </c>
      <c r="M47" s="46">
        <f t="shared" si="4"/>
        <v>274.64423076923077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2173</v>
      </c>
      <c r="I48" s="7">
        <v>95</v>
      </c>
      <c r="J48" s="39">
        <f t="shared" si="3"/>
        <v>22.873684210526317</v>
      </c>
      <c r="K48" s="44"/>
      <c r="L48" s="45">
        <f t="shared" si="12"/>
        <v>1.3638341033200925E-3</v>
      </c>
      <c r="M48" s="46">
        <f t="shared" si="4"/>
        <v>101.54205607476636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4286</v>
      </c>
      <c r="I49" s="7">
        <v>145</v>
      </c>
      <c r="J49" s="39">
        <f t="shared" si="3"/>
        <v>29.558620689655172</v>
      </c>
      <c r="K49" s="44"/>
      <c r="L49" s="45">
        <f t="shared" si="12"/>
        <v>2.6900105691808176E-3</v>
      </c>
      <c r="M49" s="46">
        <f t="shared" si="4"/>
        <v>193.93665158371039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4082.8</v>
      </c>
      <c r="I50" s="7">
        <v>174</v>
      </c>
      <c r="J50" s="39">
        <f t="shared" si="3"/>
        <v>23.464367816091954</v>
      </c>
      <c r="K50" s="44"/>
      <c r="L50" s="45">
        <f t="shared" si="12"/>
        <v>2.5624767036517599E-3</v>
      </c>
      <c r="M50" s="46">
        <f t="shared" si="4"/>
        <v>194.41904761904763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5043</v>
      </c>
      <c r="I51" s="7">
        <v>267</v>
      </c>
      <c r="J51" s="39">
        <f t="shared" si="3"/>
        <v>18.887640449438202</v>
      </c>
      <c r="K51" s="44"/>
      <c r="L51" s="45">
        <f t="shared" si="12"/>
        <v>3.1651244284598371E-3</v>
      </c>
      <c r="M51" s="46">
        <f t="shared" si="4"/>
        <v>242.45192307692307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4507</v>
      </c>
      <c r="I52" s="7">
        <v>336</v>
      </c>
      <c r="J52" s="39">
        <f t="shared" si="3"/>
        <v>13.413690476190476</v>
      </c>
      <c r="K52" s="44"/>
      <c r="L52" s="45">
        <f t="shared" si="12"/>
        <v>2.8287162004894876E-3</v>
      </c>
      <c r="M52" s="46">
        <f t="shared" si="4"/>
        <v>198.54625550660793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5371.2</v>
      </c>
      <c r="I53" s="7">
        <v>284</v>
      </c>
      <c r="J53" s="39">
        <f t="shared" si="3"/>
        <v>18.912676056338029</v>
      </c>
      <c r="K53" s="44"/>
      <c r="L53" s="45">
        <f t="shared" si="12"/>
        <v>3.3711117053625774E-3</v>
      </c>
      <c r="M53" s="46">
        <f t="shared" si="4"/>
        <v>206.58461538461538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473</v>
      </c>
      <c r="I54" s="7">
        <v>9</v>
      </c>
      <c r="J54" s="39">
        <f t="shared" si="3"/>
        <v>52.555555555555557</v>
      </c>
      <c r="K54" s="44"/>
      <c r="L54" s="45">
        <f t="shared" si="12"/>
        <v>2.968677086380137E-4</v>
      </c>
      <c r="M54" s="46">
        <f t="shared" si="4"/>
        <v>12.447368421052632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1036.4000000000001</v>
      </c>
      <c r="I55" s="7">
        <v>23</v>
      </c>
      <c r="J55" s="39">
        <f t="shared" si="3"/>
        <v>45.060869565217395</v>
      </c>
      <c r="K55" s="44"/>
      <c r="L55" s="45">
        <f t="shared" si="12"/>
        <v>6.504729243814745E-4</v>
      </c>
      <c r="M55" s="46">
        <f t="shared" si="4"/>
        <v>45.656387665198245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1314</v>
      </c>
      <c r="I56" s="7">
        <v>57</v>
      </c>
      <c r="J56" s="39">
        <f t="shared" si="3"/>
        <v>23.05263157894737</v>
      </c>
      <c r="K56" s="44"/>
      <c r="L56" s="45">
        <f t="shared" si="12"/>
        <v>8.2470226036014801E-4</v>
      </c>
      <c r="M56" s="46">
        <f t="shared" si="4"/>
        <v>62.571428571428569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 t="s">
        <v>1079</v>
      </c>
      <c r="I57" s="7" t="s">
        <v>1079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259049.41</v>
      </c>
      <c r="I58" s="10">
        <f>SUM(I4:I57)</f>
        <v>5431</v>
      </c>
      <c r="J58" s="11">
        <f t="shared" si="3"/>
        <v>47.698289449456823</v>
      </c>
      <c r="K58" s="8"/>
      <c r="L58" s="12">
        <f>IFERROR(H58/$H$340,"")</f>
        <v>0.16258647943071744</v>
      </c>
      <c r="M58" s="13">
        <f t="shared" si="4"/>
        <v>49.008182237827853</v>
      </c>
      <c r="N58" s="47"/>
    </row>
    <row r="59" spans="1:14" ht="15.95" customHeight="1" outlineLevel="1" x14ac:dyDescent="0.15">
      <c r="A59" s="72" t="s">
        <v>262</v>
      </c>
      <c r="B59" s="38" t="s">
        <v>1067</v>
      </c>
      <c r="C59" s="38" t="s">
        <v>1068</v>
      </c>
      <c r="D59" s="41" t="s">
        <v>1069</v>
      </c>
      <c r="E59" s="40" t="s">
        <v>1070</v>
      </c>
      <c r="F59" s="42">
        <v>70</v>
      </c>
      <c r="G59" s="43" t="s">
        <v>1071</v>
      </c>
      <c r="H59" s="44">
        <v>278</v>
      </c>
      <c r="I59" s="7">
        <v>9</v>
      </c>
      <c r="J59" s="39">
        <f t="shared" ref="J59" si="13">IFERROR(H59/I59,"")</f>
        <v>30.888888888888889</v>
      </c>
      <c r="K59" s="44"/>
      <c r="L59" s="45">
        <f>IFERROR(H59/$H$340,"")</f>
        <v>1.7448038689506936E-4</v>
      </c>
      <c r="M59" s="46">
        <f t="shared" ref="M59" si="14">IFERROR(H59/F59,"")</f>
        <v>3.9714285714285715</v>
      </c>
      <c r="N59" s="47"/>
    </row>
    <row r="60" spans="1:14" ht="15.95" customHeight="1" x14ac:dyDescent="0.15">
      <c r="A60" s="76"/>
      <c r="B60" s="77"/>
      <c r="C60" s="77"/>
      <c r="D60" s="79" t="s">
        <v>1072</v>
      </c>
      <c r="E60" s="78"/>
      <c r="F60" s="6">
        <f>F59</f>
        <v>70</v>
      </c>
      <c r="G60" s="8"/>
      <c r="H60" s="9">
        <f>H59</f>
        <v>278</v>
      </c>
      <c r="I60" s="10">
        <f>I59</f>
        <v>9</v>
      </c>
      <c r="J60" s="11">
        <f>J59</f>
        <v>30.888888888888889</v>
      </c>
      <c r="K60" s="8"/>
      <c r="L60" s="12">
        <f>L59</f>
        <v>1.7448038689506936E-4</v>
      </c>
      <c r="M60" s="13">
        <f>M59</f>
        <v>3.9714285714285715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 t="s">
        <v>1079</v>
      </c>
      <c r="I61" s="7" t="s">
        <v>1079</v>
      </c>
      <c r="J61" s="39" t="str">
        <f t="shared" si="3"/>
        <v/>
      </c>
      <c r="K61" s="44"/>
      <c r="L61" s="45" t="str">
        <f t="shared" si="12"/>
        <v/>
      </c>
      <c r="M61" s="46" t="str">
        <f t="shared" si="4"/>
        <v/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17079</v>
      </c>
      <c r="I62" s="7">
        <v>202</v>
      </c>
      <c r="J62" s="39">
        <f t="shared" si="3"/>
        <v>84.549504950495049</v>
      </c>
      <c r="K62" s="44"/>
      <c r="L62" s="45">
        <f t="shared" si="12"/>
        <v>1.0719246502808956E-2</v>
      </c>
      <c r="M62" s="46">
        <f t="shared" si="4"/>
        <v>159.61682242990653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17204.5</v>
      </c>
      <c r="I63" s="7">
        <v>59</v>
      </c>
      <c r="J63" s="39">
        <f t="shared" si="3"/>
        <v>291.60169491525426</v>
      </c>
      <c r="K63" s="44"/>
      <c r="L63" s="45">
        <f t="shared" si="12"/>
        <v>1.0798013727828131E-2</v>
      </c>
      <c r="M63" s="46">
        <f t="shared" si="4"/>
        <v>118.65172413793104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50000</v>
      </c>
      <c r="I64" s="7">
        <v>185</v>
      </c>
      <c r="J64" s="39">
        <f t="shared" si="3"/>
        <v>270.27027027027026</v>
      </c>
      <c r="K64" s="44"/>
      <c r="L64" s="45">
        <f t="shared" si="12"/>
        <v>3.1381364549472907E-2</v>
      </c>
      <c r="M64" s="46">
        <f t="shared" si="4"/>
        <v>31.657591490439405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100</v>
      </c>
      <c r="I65" s="7">
        <v>1</v>
      </c>
      <c r="J65" s="39">
        <f t="shared" ref="J65" si="15">IFERROR(H65/I65,"")</f>
        <v>100</v>
      </c>
      <c r="K65" s="44"/>
      <c r="L65" s="45">
        <f t="shared" si="12"/>
        <v>6.2762729098945816E-5</v>
      </c>
      <c r="M65" s="46">
        <f t="shared" ref="M65" si="16">IFERROR(H65/F65,"")</f>
        <v>1.371742112482853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5662</v>
      </c>
      <c r="I66" s="7">
        <v>81</v>
      </c>
      <c r="J66" s="39">
        <f t="shared" si="3"/>
        <v>69.901234567901241</v>
      </c>
      <c r="K66" s="44"/>
      <c r="L66" s="45">
        <f t="shared" si="12"/>
        <v>3.5536257215823116E-3</v>
      </c>
      <c r="M66" s="46">
        <f t="shared" si="4"/>
        <v>19.063973063973062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>
        <v>860</v>
      </c>
      <c r="I67" s="7">
        <v>1</v>
      </c>
      <c r="J67" s="39">
        <f t="shared" si="3"/>
        <v>860</v>
      </c>
      <c r="K67" s="44"/>
      <c r="L67" s="45">
        <f t="shared" si="12"/>
        <v>5.3975947025093401E-4</v>
      </c>
      <c r="M67" s="46">
        <f t="shared" si="4"/>
        <v>9.8218364550022841</v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2878.1</v>
      </c>
      <c r="I68" s="7">
        <v>3</v>
      </c>
      <c r="J68" s="39">
        <f t="shared" si="3"/>
        <v>959.36666666666667</v>
      </c>
      <c r="K68" s="44"/>
      <c r="L68" s="45">
        <f t="shared" si="12"/>
        <v>1.8063741061967594E-3</v>
      </c>
      <c r="M68" s="46">
        <f t="shared" si="4"/>
        <v>33.272832369942194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890</v>
      </c>
      <c r="I69" s="7">
        <v>1</v>
      </c>
      <c r="J69" s="39">
        <f t="shared" si="3"/>
        <v>890</v>
      </c>
      <c r="K69" s="44"/>
      <c r="L69" s="45">
        <f t="shared" si="12"/>
        <v>5.585882889806177E-4</v>
      </c>
      <c r="M69" s="46">
        <f t="shared" si="4"/>
        <v>10.087271902980845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4400</v>
      </c>
      <c r="I70" s="7">
        <v>1</v>
      </c>
      <c r="J70" s="39">
        <f t="shared" si="3"/>
        <v>4400</v>
      </c>
      <c r="K70" s="44"/>
      <c r="L70" s="45">
        <f t="shared" ref="L70:L101" si="17">IFERROR(H70/$H$340,"")</f>
        <v>2.7615600803536158E-3</v>
      </c>
      <c r="M70" s="46">
        <f t="shared" si="4"/>
        <v>82.089552238805965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1079</v>
      </c>
      <c r="I71" s="7" t="s">
        <v>1079</v>
      </c>
      <c r="J71" s="39" t="str">
        <f t="shared" si="3"/>
        <v/>
      </c>
      <c r="K71" s="44"/>
      <c r="L71" s="45" t="str">
        <f t="shared" si="17"/>
        <v/>
      </c>
      <c r="M71" s="46" t="str">
        <f t="shared" ref="M71:M73" si="18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8481</v>
      </c>
      <c r="I72" s="7">
        <v>13</v>
      </c>
      <c r="J72" s="39">
        <f t="shared" ref="J72" si="19">IFERROR(H72/I72,"")</f>
        <v>652.38461538461536</v>
      </c>
      <c r="K72" s="44"/>
      <c r="L72" s="45">
        <f t="shared" si="17"/>
        <v>5.322907054881594E-3</v>
      </c>
      <c r="M72" s="46">
        <f>IFERROR(H72/F72,"")</f>
        <v>78.238007380073796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1079</v>
      </c>
      <c r="I73" s="7" t="s">
        <v>1079</v>
      </c>
      <c r="J73" s="39" t="str">
        <f t="shared" si="3"/>
        <v/>
      </c>
      <c r="K73" s="44"/>
      <c r="L73" s="45" t="str">
        <f t="shared" si="17"/>
        <v/>
      </c>
      <c r="M73" s="46" t="str">
        <f t="shared" si="18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>
        <v>2040</v>
      </c>
      <c r="I74" s="7">
        <v>2</v>
      </c>
      <c r="J74" s="39">
        <f t="shared" si="3"/>
        <v>1020</v>
      </c>
      <c r="K74" s="44"/>
      <c r="L74" s="45">
        <f t="shared" si="17"/>
        <v>1.2803596736184945E-3</v>
      </c>
      <c r="M74" s="46">
        <f t="shared" si="4"/>
        <v>13.943950786056048</v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12443</v>
      </c>
      <c r="I75" s="7">
        <v>35</v>
      </c>
      <c r="J75" s="39">
        <f t="shared" si="3"/>
        <v>355.51428571428573</v>
      </c>
      <c r="K75" s="44"/>
      <c r="L75" s="45">
        <f t="shared" si="17"/>
        <v>7.8095663817818271E-3</v>
      </c>
      <c r="M75" s="46">
        <f t="shared" si="4"/>
        <v>16.212377850162866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>
        <v>599</v>
      </c>
      <c r="I76" s="7">
        <v>1</v>
      </c>
      <c r="J76" s="39">
        <f t="shared" si="3"/>
        <v>599</v>
      </c>
      <c r="K76" s="44"/>
      <c r="L76" s="45">
        <f t="shared" si="17"/>
        <v>3.7594874730268542E-4</v>
      </c>
      <c r="M76" s="46">
        <f t="shared" si="4"/>
        <v>3.5070257611241216</v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13458</v>
      </c>
      <c r="I77" s="7">
        <v>8</v>
      </c>
      <c r="J77" s="39">
        <f t="shared" ref="J77:J136" si="20">IFERROR(H77/I77,"")</f>
        <v>1682.25</v>
      </c>
      <c r="K77" s="44"/>
      <c r="L77" s="45">
        <f t="shared" si="17"/>
        <v>8.4466080821361273E-3</v>
      </c>
      <c r="M77" s="46">
        <f t="shared" ref="M77:M136" si="21">IFERROR(H77/F77,"")</f>
        <v>263.88235294117646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2865</v>
      </c>
      <c r="I78" s="7">
        <v>3</v>
      </c>
      <c r="J78" s="39">
        <f t="shared" si="20"/>
        <v>955</v>
      </c>
      <c r="K78" s="44"/>
      <c r="L78" s="45">
        <f t="shared" si="17"/>
        <v>1.7981521886847975E-3</v>
      </c>
      <c r="M78" s="46">
        <f t="shared" si="21"/>
        <v>54.26136363636364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>
        <v>0</v>
      </c>
      <c r="I79" s="7" t="s">
        <v>1079</v>
      </c>
      <c r="J79" s="39" t="str">
        <f t="shared" si="20"/>
        <v/>
      </c>
      <c r="K79" s="44"/>
      <c r="L79" s="45">
        <f t="shared" si="17"/>
        <v>0</v>
      </c>
      <c r="M79" s="46">
        <f t="shared" si="21"/>
        <v>0</v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>
        <v>2025</v>
      </c>
      <c r="I80" s="7">
        <v>1</v>
      </c>
      <c r="J80" s="39">
        <f t="shared" si="20"/>
        <v>2025</v>
      </c>
      <c r="K80" s="44"/>
      <c r="L80" s="45">
        <f t="shared" si="17"/>
        <v>1.2709452642536527E-3</v>
      </c>
      <c r="M80" s="46">
        <f t="shared" si="21"/>
        <v>17.367066895368783</v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>
        <v>3115.5</v>
      </c>
      <c r="I81" s="7">
        <v>2</v>
      </c>
      <c r="J81" s="39">
        <f t="shared" si="20"/>
        <v>1557.75</v>
      </c>
      <c r="K81" s="44"/>
      <c r="L81" s="45">
        <f t="shared" si="17"/>
        <v>1.9553728250776567E-3</v>
      </c>
      <c r="M81" s="46">
        <f t="shared" si="21"/>
        <v>25.940882597835138</v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>
        <v>2893.5</v>
      </c>
      <c r="I82" s="7">
        <v>3</v>
      </c>
      <c r="J82" s="39">
        <f t="shared" si="20"/>
        <v>964.5</v>
      </c>
      <c r="K82" s="44"/>
      <c r="L82" s="45">
        <f t="shared" si="17"/>
        <v>1.8160395664779971E-3</v>
      </c>
      <c r="M82" s="46">
        <f t="shared" si="21"/>
        <v>17.388822115384613</v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>
        <v>188</v>
      </c>
      <c r="I83" s="7">
        <v>5</v>
      </c>
      <c r="J83" s="39">
        <f t="shared" si="20"/>
        <v>37.6</v>
      </c>
      <c r="K83" s="44"/>
      <c r="L83" s="45">
        <f t="shared" si="17"/>
        <v>1.1799393070601812E-4</v>
      </c>
      <c r="M83" s="46">
        <f t="shared" si="21"/>
        <v>1.5878378378378377</v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>
        <v>0</v>
      </c>
      <c r="I84" s="7" t="s">
        <v>1079</v>
      </c>
      <c r="J84" s="39" t="str">
        <f t="shared" si="20"/>
        <v/>
      </c>
      <c r="K84" s="44"/>
      <c r="L84" s="45">
        <f t="shared" si="17"/>
        <v>0</v>
      </c>
      <c r="M84" s="46">
        <f t="shared" si="21"/>
        <v>0</v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147181.6</v>
      </c>
      <c r="I85" s="58">
        <f>SUM(I61:I84)</f>
        <v>607</v>
      </c>
      <c r="J85" s="59">
        <f>IFERROR(H85/I85,"")</f>
        <v>242.47380560131796</v>
      </c>
      <c r="K85" s="56"/>
      <c r="L85" s="60">
        <f>IFERROR(H85/$H$340,"")</f>
        <v>9.2375188891494028E-2</v>
      </c>
      <c r="M85" s="61">
        <f t="shared" si="21"/>
        <v>30.219053935025016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1915</v>
      </c>
      <c r="I86" s="7">
        <v>2</v>
      </c>
      <c r="J86" s="39">
        <f t="shared" si="20"/>
        <v>957.5</v>
      </c>
      <c r="K86" s="44"/>
      <c r="L86" s="45">
        <f t="shared" si="17"/>
        <v>1.2019062622448122E-3</v>
      </c>
      <c r="M86" s="46">
        <f t="shared" si="21"/>
        <v>11.405598570577725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1483</v>
      </c>
      <c r="I87" s="7">
        <v>4</v>
      </c>
      <c r="J87" s="39">
        <f t="shared" si="20"/>
        <v>370.75</v>
      </c>
      <c r="K87" s="44"/>
      <c r="L87" s="45">
        <f t="shared" si="17"/>
        <v>9.3077127253736642E-4</v>
      </c>
      <c r="M87" s="46">
        <f t="shared" si="21"/>
        <v>42.49283667621777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3081</v>
      </c>
      <c r="I88" s="7">
        <v>6</v>
      </c>
      <c r="J88" s="39">
        <f t="shared" si="20"/>
        <v>513.5</v>
      </c>
      <c r="K88" s="44"/>
      <c r="L88" s="45">
        <f t="shared" si="17"/>
        <v>1.9337196835385205E-3</v>
      </c>
      <c r="M88" s="46">
        <f t="shared" si="21"/>
        <v>34.617977528089888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2559</v>
      </c>
      <c r="I89" s="7">
        <v>3</v>
      </c>
      <c r="J89" s="39">
        <f t="shared" si="20"/>
        <v>853</v>
      </c>
      <c r="K89" s="44"/>
      <c r="L89" s="45">
        <f t="shared" si="17"/>
        <v>1.6060982376420233E-3</v>
      </c>
      <c r="M89" s="46">
        <f t="shared" si="21"/>
        <v>28.433333333333334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1596</v>
      </c>
      <c r="I90" s="7">
        <v>2</v>
      </c>
      <c r="J90" s="39">
        <f t="shared" si="20"/>
        <v>798</v>
      </c>
      <c r="K90" s="44"/>
      <c r="L90" s="45">
        <f t="shared" si="17"/>
        <v>1.0016931564191753E-3</v>
      </c>
      <c r="M90" s="46">
        <f t="shared" si="21"/>
        <v>47.927927927927932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205</v>
      </c>
      <c r="I91" s="7">
        <v>2</v>
      </c>
      <c r="J91" s="39">
        <f t="shared" si="20"/>
        <v>102.5</v>
      </c>
      <c r="K91" s="44"/>
      <c r="L91" s="45">
        <f t="shared" si="17"/>
        <v>1.286635946528389E-4</v>
      </c>
      <c r="M91" s="46">
        <f t="shared" si="21"/>
        <v>1.9523809523809523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398</v>
      </c>
      <c r="I92" s="7">
        <v>2</v>
      </c>
      <c r="J92" s="39">
        <f t="shared" si="20"/>
        <v>199</v>
      </c>
      <c r="K92" s="44"/>
      <c r="L92" s="45">
        <f t="shared" si="17"/>
        <v>2.4979566181380431E-4</v>
      </c>
      <c r="M92" s="46">
        <f t="shared" si="21"/>
        <v>5.8529411764705879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698</v>
      </c>
      <c r="I93" s="7">
        <v>2</v>
      </c>
      <c r="J93" s="39">
        <f t="shared" si="20"/>
        <v>349</v>
      </c>
      <c r="K93" s="44"/>
      <c r="L93" s="45">
        <f t="shared" si="17"/>
        <v>4.3808384911064174E-4</v>
      </c>
      <c r="M93" s="46">
        <f t="shared" si="21"/>
        <v>15.010752688172044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6751</v>
      </c>
      <c r="I94" s="7">
        <v>5</v>
      </c>
      <c r="J94" s="39">
        <f t="shared" si="20"/>
        <v>1350.2</v>
      </c>
      <c r="K94" s="44"/>
      <c r="L94" s="45">
        <f t="shared" si="17"/>
        <v>4.2371118414698313E-3</v>
      </c>
      <c r="M94" s="46">
        <f t="shared" si="21"/>
        <v>168.77500000000001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399</v>
      </c>
      <c r="I95" s="7">
        <v>1</v>
      </c>
      <c r="J95" s="39">
        <f t="shared" si="20"/>
        <v>399</v>
      </c>
      <c r="K95" s="44"/>
      <c r="L95" s="45">
        <f t="shared" si="17"/>
        <v>2.5042328910479381E-4</v>
      </c>
      <c r="M95" s="46">
        <f t="shared" si="21"/>
        <v>19.95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1407</v>
      </c>
      <c r="I96" s="7">
        <v>1</v>
      </c>
      <c r="J96" s="39">
        <f t="shared" si="20"/>
        <v>1407</v>
      </c>
      <c r="K96" s="44"/>
      <c r="L96" s="45">
        <f t="shared" si="17"/>
        <v>8.8307159842216753E-4</v>
      </c>
      <c r="M96" s="46">
        <f t="shared" si="21"/>
        <v>19.541666666666668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 t="s">
        <v>1079</v>
      </c>
      <c r="I97" s="7" t="s">
        <v>1079</v>
      </c>
      <c r="J97" s="39" t="str">
        <f t="shared" si="20"/>
        <v/>
      </c>
      <c r="K97" s="44"/>
      <c r="L97" s="45" t="str">
        <f t="shared" si="17"/>
        <v/>
      </c>
      <c r="M97" s="46" t="str">
        <f t="shared" si="21"/>
        <v/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897</v>
      </c>
      <c r="I98" s="7">
        <v>3</v>
      </c>
      <c r="J98" s="39">
        <f t="shared" si="20"/>
        <v>299</v>
      </c>
      <c r="K98" s="44"/>
      <c r="L98" s="45">
        <f t="shared" si="17"/>
        <v>5.6298168001754395E-4</v>
      </c>
      <c r="M98" s="46">
        <f t="shared" si="21"/>
        <v>112.125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>
        <v>0</v>
      </c>
      <c r="I99" s="7" t="s">
        <v>1079</v>
      </c>
      <c r="J99" s="39" t="str">
        <f t="shared" ref="J99" si="22">IFERROR(H99/I99,"")</f>
        <v/>
      </c>
      <c r="K99" s="44"/>
      <c r="L99" s="45">
        <f t="shared" si="17"/>
        <v>0</v>
      </c>
      <c r="M99" s="46">
        <f t="shared" ref="M99" si="23">IFERROR(H99/F99,"")</f>
        <v>0</v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17127.5</v>
      </c>
      <c r="I100" s="7">
        <v>11</v>
      </c>
      <c r="J100" s="39">
        <f t="shared" si="20"/>
        <v>1557.0454545454545</v>
      </c>
      <c r="K100" s="44"/>
      <c r="L100" s="45">
        <f t="shared" si="17"/>
        <v>1.0749686426421944E-2</v>
      </c>
      <c r="M100" s="46">
        <f t="shared" si="21"/>
        <v>80.035046728971963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12565</v>
      </c>
      <c r="I101" s="7">
        <v>2</v>
      </c>
      <c r="J101" s="34">
        <f t="shared" si="20"/>
        <v>6282.5</v>
      </c>
      <c r="K101" s="35"/>
      <c r="L101" s="36">
        <f t="shared" si="17"/>
        <v>7.8861369112825409E-3</v>
      </c>
      <c r="M101" s="37">
        <f t="shared" si="21"/>
        <v>13.475975975975976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21455</v>
      </c>
      <c r="I102" s="7">
        <v>55</v>
      </c>
      <c r="J102" s="34">
        <f t="shared" si="20"/>
        <v>390.09090909090907</v>
      </c>
      <c r="K102" s="35"/>
      <c r="L102" s="36">
        <f t="shared" ref="L102:L131" si="24">IFERROR(H102/$H$340,"")</f>
        <v>1.3465743528178824E-2</v>
      </c>
      <c r="M102" s="37">
        <f t="shared" si="21"/>
        <v>46.13978494623656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1695</v>
      </c>
      <c r="I103" s="7">
        <v>2</v>
      </c>
      <c r="J103" s="34">
        <f t="shared" si="20"/>
        <v>847.5</v>
      </c>
      <c r="K103" s="35"/>
      <c r="L103" s="36">
        <f t="shared" si="24"/>
        <v>1.0638282582271315E-3</v>
      </c>
      <c r="M103" s="37">
        <f t="shared" si="21"/>
        <v>48.706896551724142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175</v>
      </c>
      <c r="I104" s="7">
        <v>1</v>
      </c>
      <c r="J104" s="34">
        <f t="shared" si="20"/>
        <v>175</v>
      </c>
      <c r="K104" s="35"/>
      <c r="L104" s="36">
        <f t="shared" si="24"/>
        <v>1.0983477592315517E-4</v>
      </c>
      <c r="M104" s="37">
        <f t="shared" si="21"/>
        <v>4.8476454293628803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14029.9</v>
      </c>
      <c r="I105" s="7">
        <v>57</v>
      </c>
      <c r="J105" s="34">
        <f t="shared" si="20"/>
        <v>246.13859649122807</v>
      </c>
      <c r="K105" s="35"/>
      <c r="L105" s="36">
        <f t="shared" si="24"/>
        <v>8.805548129852998E-3</v>
      </c>
      <c r="M105" s="37">
        <f t="shared" si="21"/>
        <v>16.903493975903615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623</v>
      </c>
      <c r="I106" s="7">
        <v>1</v>
      </c>
      <c r="J106" s="34">
        <f>IFERROR(H106/I106,"")</f>
        <v>623</v>
      </c>
      <c r="K106" s="35"/>
      <c r="L106" s="36">
        <f t="shared" si="24"/>
        <v>3.9101180228643241E-4</v>
      </c>
      <c r="M106" s="37">
        <f>IFERROR(H106/F106,"")</f>
        <v>6.6206163655685444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399</v>
      </c>
      <c r="I107" s="7">
        <v>1</v>
      </c>
      <c r="J107" s="39">
        <f t="shared" si="20"/>
        <v>399</v>
      </c>
      <c r="K107" s="44"/>
      <c r="L107" s="45">
        <f t="shared" si="24"/>
        <v>2.5042328910479381E-4</v>
      </c>
      <c r="M107" s="46">
        <f t="shared" si="21"/>
        <v>3.4695652173913043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10151</v>
      </c>
      <c r="I108" s="7">
        <v>5</v>
      </c>
      <c r="J108" s="39">
        <f t="shared" si="20"/>
        <v>2030.2</v>
      </c>
      <c r="K108" s="44"/>
      <c r="L108" s="45">
        <f t="shared" si="24"/>
        <v>6.3710446308339894E-3</v>
      </c>
      <c r="M108" s="46">
        <f t="shared" si="21"/>
        <v>59.442525033671018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1370</v>
      </c>
      <c r="I109" s="7">
        <v>3</v>
      </c>
      <c r="J109" s="39">
        <f t="shared" si="20"/>
        <v>456.66666666666669</v>
      </c>
      <c r="K109" s="44"/>
      <c r="L109" s="45">
        <f t="shared" si="24"/>
        <v>8.5984938865555759E-4</v>
      </c>
      <c r="M109" s="46">
        <f t="shared" si="21"/>
        <v>6.3250230840258546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>
        <v>0</v>
      </c>
      <c r="I110" s="7" t="s">
        <v>1079</v>
      </c>
      <c r="J110" s="39" t="str">
        <f t="shared" si="20"/>
        <v/>
      </c>
      <c r="K110" s="44"/>
      <c r="L110" s="45">
        <f t="shared" si="24"/>
        <v>0</v>
      </c>
      <c r="M110" s="46">
        <f t="shared" si="21"/>
        <v>0</v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100979.4</v>
      </c>
      <c r="I111" s="10">
        <f>SUM(I86:I110)</f>
        <v>171</v>
      </c>
      <c r="J111" s="11">
        <f t="shared" si="20"/>
        <v>590.52280701754387</v>
      </c>
      <c r="K111" s="8"/>
      <c r="L111" s="12">
        <f t="shared" si="24"/>
        <v>6.3377427267740885E-2</v>
      </c>
      <c r="M111" s="13">
        <f t="shared" si="21"/>
        <v>22.395225517135835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82</v>
      </c>
      <c r="I112" s="7">
        <v>1</v>
      </c>
      <c r="J112" s="39">
        <f t="shared" si="20"/>
        <v>82</v>
      </c>
      <c r="K112" s="44"/>
      <c r="L112" s="45">
        <f t="shared" si="24"/>
        <v>5.1465437861135563E-5</v>
      </c>
      <c r="M112" s="46">
        <f t="shared" si="21"/>
        <v>0.91111111111111109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2538</v>
      </c>
      <c r="I113" s="7">
        <v>6</v>
      </c>
      <c r="J113" s="39">
        <f t="shared" si="20"/>
        <v>423</v>
      </c>
      <c r="K113" s="44"/>
      <c r="L113" s="45">
        <f t="shared" si="24"/>
        <v>1.5929180645312447E-3</v>
      </c>
      <c r="M113" s="46">
        <f t="shared" si="21"/>
        <v>32.875647668393782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804.7</v>
      </c>
      <c r="I114" s="7">
        <v>2</v>
      </c>
      <c r="J114" s="39">
        <f t="shared" si="20"/>
        <v>402.35</v>
      </c>
      <c r="K114" s="44"/>
      <c r="L114" s="45">
        <f t="shared" si="24"/>
        <v>5.0505168105921701E-4</v>
      </c>
      <c r="M114" s="46">
        <f t="shared" si="21"/>
        <v>4.7251908396946565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2530</v>
      </c>
      <c r="I115" s="7">
        <v>1</v>
      </c>
      <c r="J115" s="39">
        <f t="shared" si="20"/>
        <v>2530</v>
      </c>
      <c r="K115" s="44"/>
      <c r="L115" s="45">
        <f t="shared" si="24"/>
        <v>1.5878970462033289E-3</v>
      </c>
      <c r="M115" s="46">
        <f t="shared" si="21"/>
        <v>44.858156028368796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12600</v>
      </c>
      <c r="I116" s="7">
        <v>269</v>
      </c>
      <c r="J116" s="39">
        <f t="shared" si="20"/>
        <v>46.840148698884761</v>
      </c>
      <c r="K116" s="44"/>
      <c r="L116" s="45">
        <f t="shared" si="24"/>
        <v>7.908103866467172E-3</v>
      </c>
      <c r="M116" s="46">
        <f t="shared" si="21"/>
        <v>100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1412</v>
      </c>
      <c r="I117" s="7">
        <v>2</v>
      </c>
      <c r="J117" s="39">
        <f t="shared" si="20"/>
        <v>706</v>
      </c>
      <c r="K117" s="44"/>
      <c r="L117" s="45">
        <f t="shared" si="24"/>
        <v>8.8620973487711489E-4</v>
      </c>
      <c r="M117" s="46">
        <f t="shared" si="21"/>
        <v>117.66666666666667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>
        <v>0</v>
      </c>
      <c r="I118" s="7" t="s">
        <v>1079</v>
      </c>
      <c r="J118" s="39" t="str">
        <f t="shared" si="20"/>
        <v/>
      </c>
      <c r="K118" s="44"/>
      <c r="L118" s="45">
        <f t="shared" si="24"/>
        <v>0</v>
      </c>
      <c r="M118" s="46">
        <f t="shared" si="21"/>
        <v>0</v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>
        <v>2498</v>
      </c>
      <c r="I119" s="7">
        <v>2</v>
      </c>
      <c r="J119" s="39">
        <f t="shared" si="20"/>
        <v>1249</v>
      </c>
      <c r="K119" s="44"/>
      <c r="L119" s="45">
        <f t="shared" si="24"/>
        <v>1.5678129728916663E-3</v>
      </c>
      <c r="M119" s="46">
        <f t="shared" si="21"/>
        <v>20.475409836065573</v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1976</v>
      </c>
      <c r="I120" s="7">
        <v>17</v>
      </c>
      <c r="J120" s="39">
        <f t="shared" si="20"/>
        <v>116.23529411764706</v>
      </c>
      <c r="K120" s="44"/>
      <c r="L120" s="45">
        <f t="shared" si="24"/>
        <v>1.2401915269951692E-3</v>
      </c>
      <c r="M120" s="46">
        <f t="shared" si="21"/>
        <v>4.0121827411167512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2708</v>
      </c>
      <c r="I121" s="7">
        <v>1</v>
      </c>
      <c r="J121" s="39">
        <f t="shared" si="20"/>
        <v>2708</v>
      </c>
      <c r="K121" s="44"/>
      <c r="L121" s="45">
        <f t="shared" si="24"/>
        <v>1.6996147039994526E-3</v>
      </c>
      <c r="M121" s="46">
        <f t="shared" si="21"/>
        <v>19.510086455331411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6144</v>
      </c>
      <c r="I122" s="7">
        <v>3</v>
      </c>
      <c r="J122" s="39">
        <f t="shared" si="20"/>
        <v>2048</v>
      </c>
      <c r="K122" s="44"/>
      <c r="L122" s="45">
        <f t="shared" si="24"/>
        <v>3.8561420758392306E-3</v>
      </c>
      <c r="M122" s="46">
        <f t="shared" si="21"/>
        <v>45.010989010989015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4210</v>
      </c>
      <c r="I123" s="7">
        <v>2</v>
      </c>
      <c r="J123" s="39">
        <f t="shared" ref="J123:J129" si="25">IFERROR(H123/I123,"")</f>
        <v>2105</v>
      </c>
      <c r="K123" s="44"/>
      <c r="L123" s="45">
        <f t="shared" si="24"/>
        <v>2.6423108950656186E-3</v>
      </c>
      <c r="M123" s="46">
        <f t="shared" ref="M123:M129" si="26">IFERROR(H123/F123,"")</f>
        <v>46.263736263736263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>
        <v>0</v>
      </c>
      <c r="I124" s="7" t="s">
        <v>1079</v>
      </c>
      <c r="J124" s="39" t="str">
        <f t="shared" si="25"/>
        <v/>
      </c>
      <c r="K124" s="44"/>
      <c r="L124" s="45">
        <f t="shared" si="24"/>
        <v>0</v>
      </c>
      <c r="M124" s="46">
        <f t="shared" si="26"/>
        <v>0</v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>
        <v>0</v>
      </c>
      <c r="I125" s="7" t="s">
        <v>1079</v>
      </c>
      <c r="J125" s="39" t="str">
        <f t="shared" si="25"/>
        <v/>
      </c>
      <c r="K125" s="44"/>
      <c r="L125" s="45">
        <f t="shared" si="24"/>
        <v>0</v>
      </c>
      <c r="M125" s="46">
        <f t="shared" si="26"/>
        <v>0</v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>
        <v>261</v>
      </c>
      <c r="I126" s="7">
        <v>1</v>
      </c>
      <c r="J126" s="39">
        <f>IFERROR(H126/I126,"")</f>
        <v>261</v>
      </c>
      <c r="K126" s="44"/>
      <c r="L126" s="45">
        <f t="shared" si="24"/>
        <v>1.6381072294824857E-4</v>
      </c>
      <c r="M126" s="46">
        <f t="shared" ref="M126" si="27">IFERROR(H126/F126,"")</f>
        <v>3.9726027397260273</v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3085</v>
      </c>
      <c r="I127" s="7">
        <v>5</v>
      </c>
      <c r="J127" s="39">
        <f t="shared" si="25"/>
        <v>617</v>
      </c>
      <c r="K127" s="44"/>
      <c r="L127" s="45">
        <f t="shared" si="24"/>
        <v>1.9362301927024783E-3</v>
      </c>
      <c r="M127" s="46">
        <f t="shared" si="26"/>
        <v>20.872801082543976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54689</v>
      </c>
      <c r="I128" s="7">
        <v>364</v>
      </c>
      <c r="J128" s="39">
        <f t="shared" si="25"/>
        <v>150.24450549450549</v>
      </c>
      <c r="K128" s="44"/>
      <c r="L128" s="45">
        <f t="shared" si="24"/>
        <v>3.4324308916922473E-2</v>
      </c>
      <c r="M128" s="46">
        <f t="shared" si="26"/>
        <v>42.023205778392494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0</v>
      </c>
      <c r="I129" s="7" t="s">
        <v>1079</v>
      </c>
      <c r="J129" s="39" t="str">
        <f t="shared" si="25"/>
        <v/>
      </c>
      <c r="K129" s="44"/>
      <c r="L129" s="45">
        <f t="shared" si="24"/>
        <v>0</v>
      </c>
      <c r="M129" s="46">
        <f t="shared" si="26"/>
        <v>0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16554</v>
      </c>
      <c r="I130" s="7">
        <v>33</v>
      </c>
      <c r="J130" s="39">
        <f t="shared" si="20"/>
        <v>501.63636363636363</v>
      </c>
      <c r="K130" s="44"/>
      <c r="L130" s="45">
        <f t="shared" si="24"/>
        <v>1.038974217503949E-2</v>
      </c>
      <c r="M130" s="46">
        <f t="shared" si="21"/>
        <v>19.777777777777779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>
        <v>0</v>
      </c>
      <c r="I131" s="7" t="s">
        <v>1079</v>
      </c>
      <c r="J131" s="39" t="str">
        <f t="shared" si="20"/>
        <v/>
      </c>
      <c r="K131" s="44"/>
      <c r="L131" s="45">
        <f t="shared" si="24"/>
        <v>0</v>
      </c>
      <c r="M131" s="46">
        <f t="shared" si="21"/>
        <v>0</v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2540</v>
      </c>
      <c r="I132" s="7">
        <v>10</v>
      </c>
      <c r="J132" s="39">
        <f t="shared" si="20"/>
        <v>254</v>
      </c>
      <c r="K132" s="44"/>
      <c r="L132" s="45">
        <f t="shared" ref="L132:L163" si="28">IFERROR(H132/$H$340,"")</f>
        <v>1.5941733191132236E-3</v>
      </c>
      <c r="M132" s="46">
        <f t="shared" si="21"/>
        <v>133.68421052631578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334</v>
      </c>
      <c r="I133" s="7">
        <v>1</v>
      </c>
      <c r="J133" s="39">
        <f t="shared" si="20"/>
        <v>334</v>
      </c>
      <c r="K133" s="44"/>
      <c r="L133" s="45">
        <f t="shared" si="28"/>
        <v>2.09627515190479E-4</v>
      </c>
      <c r="M133" s="46">
        <f t="shared" si="21"/>
        <v>9.6811594202898554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114965.7</v>
      </c>
      <c r="I134" s="10">
        <f>SUM(I112:I133)</f>
        <v>720</v>
      </c>
      <c r="J134" s="11">
        <f t="shared" si="20"/>
        <v>159.67458333333332</v>
      </c>
      <c r="K134" s="8"/>
      <c r="L134" s="12">
        <f t="shared" si="28"/>
        <v>7.2155610847706747E-2</v>
      </c>
      <c r="M134" s="13">
        <f t="shared" si="21"/>
        <v>23.145902959532922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0</v>
      </c>
      <c r="I135" s="7">
        <v>0</v>
      </c>
      <c r="J135" s="39" t="str">
        <f t="shared" si="20"/>
        <v/>
      </c>
      <c r="K135" s="44"/>
      <c r="L135" s="45">
        <f t="shared" si="28"/>
        <v>0</v>
      </c>
      <c r="M135" s="46">
        <f t="shared" si="21"/>
        <v>0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4301</v>
      </c>
      <c r="I136" s="7">
        <v>33</v>
      </c>
      <c r="J136" s="39">
        <f t="shared" si="20"/>
        <v>130.33333333333334</v>
      </c>
      <c r="K136" s="44"/>
      <c r="L136" s="45">
        <f t="shared" si="28"/>
        <v>2.6994249785456592E-3</v>
      </c>
      <c r="M136" s="46">
        <f t="shared" si="21"/>
        <v>14.336666666666666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229</v>
      </c>
      <c r="I137" s="7">
        <v>1</v>
      </c>
      <c r="J137" s="39">
        <f t="shared" ref="J137:J204" si="29">IFERROR(H137/I137,"")</f>
        <v>229</v>
      </c>
      <c r="K137" s="44"/>
      <c r="L137" s="45">
        <f t="shared" si="28"/>
        <v>1.437266496365859E-4</v>
      </c>
      <c r="M137" s="46">
        <f t="shared" ref="M137:M204" si="30">IFERROR(H137/F137,"")</f>
        <v>1.7205108940646132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1797</v>
      </c>
      <c r="I138" s="7">
        <v>2</v>
      </c>
      <c r="J138" s="39">
        <f t="shared" si="29"/>
        <v>898.5</v>
      </c>
      <c r="K138" s="44"/>
      <c r="L138" s="45">
        <f t="shared" si="28"/>
        <v>1.1278462419080561E-3</v>
      </c>
      <c r="M138" s="46">
        <f t="shared" si="30"/>
        <v>33.093922651933703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200</v>
      </c>
      <c r="I139" s="7">
        <v>1</v>
      </c>
      <c r="J139" s="39">
        <f t="shared" si="29"/>
        <v>200</v>
      </c>
      <c r="K139" s="44"/>
      <c r="L139" s="45">
        <f t="shared" si="28"/>
        <v>1.2552545819789163E-4</v>
      </c>
      <c r="M139" s="46">
        <f t="shared" si="30"/>
        <v>1.5105740181268881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7068</v>
      </c>
      <c r="I140" s="7">
        <v>17</v>
      </c>
      <c r="J140" s="39">
        <f t="shared" si="29"/>
        <v>415.76470588235293</v>
      </c>
      <c r="K140" s="44"/>
      <c r="L140" s="45">
        <f t="shared" si="28"/>
        <v>4.4360696927134898E-3</v>
      </c>
      <c r="M140" s="46">
        <f t="shared" si="30"/>
        <v>56.954069298952462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1438</v>
      </c>
      <c r="I141" s="7">
        <v>2</v>
      </c>
      <c r="J141" s="39">
        <f t="shared" si="29"/>
        <v>719</v>
      </c>
      <c r="K141" s="44"/>
      <c r="L141" s="45">
        <f t="shared" si="28"/>
        <v>9.0252804444284078E-4</v>
      </c>
      <c r="M141" s="46">
        <f t="shared" si="30"/>
        <v>31.535087719298243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0</v>
      </c>
      <c r="I142" s="7" t="s">
        <v>1079</v>
      </c>
      <c r="J142" s="39" t="str">
        <f t="shared" si="29"/>
        <v/>
      </c>
      <c r="K142" s="44"/>
      <c r="L142" s="45">
        <f t="shared" si="28"/>
        <v>0</v>
      </c>
      <c r="M142" s="46">
        <f t="shared" si="30"/>
        <v>0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699</v>
      </c>
      <c r="I143" s="7">
        <v>1</v>
      </c>
      <c r="J143" s="39">
        <f t="shared" si="29"/>
        <v>699</v>
      </c>
      <c r="K143" s="44"/>
      <c r="L143" s="45">
        <f t="shared" si="28"/>
        <v>4.3871147640163125E-4</v>
      </c>
      <c r="M143" s="46">
        <f t="shared" si="30"/>
        <v>6.6318785578747628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559</v>
      </c>
      <c r="I144" s="7">
        <v>1</v>
      </c>
      <c r="J144" s="39">
        <f t="shared" si="29"/>
        <v>559</v>
      </c>
      <c r="K144" s="44"/>
      <c r="L144" s="45">
        <f t="shared" si="28"/>
        <v>3.5084365566310707E-4</v>
      </c>
      <c r="M144" s="46">
        <f t="shared" si="30"/>
        <v>4.4050433412135535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1996</v>
      </c>
      <c r="I145" s="7">
        <v>1</v>
      </c>
      <c r="J145" s="39">
        <f t="shared" si="29"/>
        <v>1996</v>
      </c>
      <c r="K145" s="44"/>
      <c r="L145" s="45">
        <f t="shared" si="28"/>
        <v>1.2527440728149584E-3</v>
      </c>
      <c r="M145" s="46">
        <f t="shared" si="30"/>
        <v>19.900299102691925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188</v>
      </c>
      <c r="I146" s="7">
        <v>3</v>
      </c>
      <c r="J146" s="39">
        <f t="shared" si="29"/>
        <v>62.666666666666664</v>
      </c>
      <c r="K146" s="44"/>
      <c r="L146" s="45">
        <f t="shared" si="28"/>
        <v>1.1799393070601812E-4</v>
      </c>
      <c r="M146" s="46">
        <f t="shared" si="30"/>
        <v>1.4040328603435399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1918</v>
      </c>
      <c r="I147" s="7">
        <v>6</v>
      </c>
      <c r="J147" s="39">
        <f t="shared" si="29"/>
        <v>319.66666666666669</v>
      </c>
      <c r="K147" s="44"/>
      <c r="L147" s="45">
        <f t="shared" si="28"/>
        <v>1.2037891441177807E-3</v>
      </c>
      <c r="M147" s="46">
        <f t="shared" si="30"/>
        <v>50.473684210526315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8611</v>
      </c>
      <c r="I148" s="7">
        <v>149</v>
      </c>
      <c r="J148" s="39">
        <f t="shared" si="29"/>
        <v>57.791946308724832</v>
      </c>
      <c r="K148" s="44"/>
      <c r="L148" s="45">
        <f t="shared" si="28"/>
        <v>5.4044986027102235E-3</v>
      </c>
      <c r="M148" s="46">
        <f t="shared" si="30"/>
        <v>65.234848484848484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0</v>
      </c>
      <c r="I149" s="7" t="s">
        <v>1079</v>
      </c>
      <c r="J149" s="39" t="str">
        <f t="shared" si="29"/>
        <v/>
      </c>
      <c r="K149" s="44"/>
      <c r="L149" s="45">
        <f t="shared" si="28"/>
        <v>0</v>
      </c>
      <c r="M149" s="46">
        <f t="shared" si="30"/>
        <v>0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366</v>
      </c>
      <c r="I150" s="7">
        <v>1</v>
      </c>
      <c r="J150" s="39">
        <f t="shared" si="29"/>
        <v>366</v>
      </c>
      <c r="K150" s="44"/>
      <c r="L150" s="45">
        <f t="shared" si="28"/>
        <v>2.2971158850214167E-4</v>
      </c>
      <c r="M150" s="46">
        <f t="shared" si="30"/>
        <v>36.6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0</v>
      </c>
      <c r="I151" s="7" t="s">
        <v>1079</v>
      </c>
      <c r="J151" s="39" t="str">
        <f t="shared" si="29"/>
        <v/>
      </c>
      <c r="K151" s="44"/>
      <c r="L151" s="45">
        <f t="shared" si="28"/>
        <v>0</v>
      </c>
      <c r="M151" s="46">
        <f t="shared" si="30"/>
        <v>0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8316</v>
      </c>
      <c r="I152" s="7">
        <v>6</v>
      </c>
      <c r="J152" s="39">
        <f t="shared" si="29"/>
        <v>1386</v>
      </c>
      <c r="K152" s="44"/>
      <c r="L152" s="45">
        <f t="shared" si="28"/>
        <v>5.2193485518683335E-3</v>
      </c>
      <c r="M152" s="46">
        <f t="shared" si="30"/>
        <v>71.689655172413794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748</v>
      </c>
      <c r="I153" s="7">
        <v>1</v>
      </c>
      <c r="J153" s="39">
        <f t="shared" si="29"/>
        <v>748</v>
      </c>
      <c r="K153" s="44"/>
      <c r="L153" s="45">
        <f t="shared" si="28"/>
        <v>4.6946521366011468E-4</v>
      </c>
      <c r="M153" s="46">
        <f t="shared" si="30"/>
        <v>3.5450236966824646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1729</v>
      </c>
      <c r="I154" s="7">
        <v>1</v>
      </c>
      <c r="J154" s="39">
        <f t="shared" si="29"/>
        <v>1729</v>
      </c>
      <c r="K154" s="44"/>
      <c r="L154" s="45">
        <f t="shared" si="28"/>
        <v>1.0851675861207732E-3</v>
      </c>
      <c r="M154" s="46">
        <f t="shared" si="30"/>
        <v>8.0456026058631913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1478</v>
      </c>
      <c r="I155" s="7">
        <v>4</v>
      </c>
      <c r="J155" s="39">
        <f t="shared" si="29"/>
        <v>369.5</v>
      </c>
      <c r="K155" s="44"/>
      <c r="L155" s="45">
        <f t="shared" si="28"/>
        <v>9.2763313608241907E-4</v>
      </c>
      <c r="M155" s="46">
        <f t="shared" si="30"/>
        <v>7.457114026236126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3491</v>
      </c>
      <c r="I156" s="7">
        <v>6</v>
      </c>
      <c r="J156" s="39">
        <f t="shared" si="29"/>
        <v>581.83333333333337</v>
      </c>
      <c r="K156" s="44"/>
      <c r="L156" s="45">
        <f t="shared" si="28"/>
        <v>2.1910468728441983E-3</v>
      </c>
      <c r="M156" s="46">
        <f t="shared" si="30"/>
        <v>11.939124487004104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0</v>
      </c>
      <c r="I157" s="7" t="s">
        <v>1079</v>
      </c>
      <c r="J157" s="39" t="str">
        <f t="shared" si="29"/>
        <v/>
      </c>
      <c r="K157" s="44"/>
      <c r="L157" s="45">
        <f t="shared" si="28"/>
        <v>0</v>
      </c>
      <c r="M157" s="46">
        <f t="shared" si="30"/>
        <v>0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799</v>
      </c>
      <c r="I158" s="7">
        <v>1</v>
      </c>
      <c r="J158" s="39">
        <f t="shared" si="29"/>
        <v>799</v>
      </c>
      <c r="K158" s="44"/>
      <c r="L158" s="45">
        <f t="shared" si="28"/>
        <v>5.0147420550057708E-4</v>
      </c>
      <c r="M158" s="46">
        <f t="shared" si="30"/>
        <v>7.5306314797360985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>
        <v>198</v>
      </c>
      <c r="I159" s="7">
        <v>2</v>
      </c>
      <c r="J159" s="39">
        <f t="shared" si="29"/>
        <v>99</v>
      </c>
      <c r="K159" s="44"/>
      <c r="L159" s="45">
        <f t="shared" si="28"/>
        <v>1.2427020361591271E-4</v>
      </c>
      <c r="M159" s="46">
        <f t="shared" si="30"/>
        <v>2.7310344827586208</v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3494</v>
      </c>
      <c r="I160" s="7">
        <v>6</v>
      </c>
      <c r="J160" s="39">
        <f t="shared" si="29"/>
        <v>582.33333333333337</v>
      </c>
      <c r="K160" s="44"/>
      <c r="L160" s="45">
        <f t="shared" si="28"/>
        <v>2.1929297547171665E-3</v>
      </c>
      <c r="M160" s="46">
        <f t="shared" si="30"/>
        <v>74.182590233545639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0</v>
      </c>
      <c r="I161" s="7" t="s">
        <v>1079</v>
      </c>
      <c r="J161" s="39" t="str">
        <f t="shared" si="29"/>
        <v/>
      </c>
      <c r="K161" s="44"/>
      <c r="L161" s="45">
        <f t="shared" si="28"/>
        <v>0</v>
      </c>
      <c r="M161" s="46">
        <f t="shared" si="30"/>
        <v>0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>
        <v>0</v>
      </c>
      <c r="I162" s="7" t="s">
        <v>1079</v>
      </c>
      <c r="J162" s="39" t="str">
        <f t="shared" si="29"/>
        <v/>
      </c>
      <c r="K162" s="44"/>
      <c r="L162" s="45">
        <f t="shared" si="28"/>
        <v>0</v>
      </c>
      <c r="M162" s="46">
        <f t="shared" si="30"/>
        <v>0</v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1079</v>
      </c>
      <c r="I163" s="7" t="s">
        <v>1079</v>
      </c>
      <c r="J163" s="39" t="str">
        <f t="shared" si="29"/>
        <v/>
      </c>
      <c r="K163" s="44"/>
      <c r="L163" s="45" t="str">
        <f t="shared" si="28"/>
        <v/>
      </c>
      <c r="M163" s="46" t="str">
        <f t="shared" si="30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270</v>
      </c>
      <c r="I164" s="7">
        <v>1</v>
      </c>
      <c r="J164" s="39">
        <f t="shared" si="29"/>
        <v>270</v>
      </c>
      <c r="K164" s="44"/>
      <c r="L164" s="45">
        <f t="shared" ref="L164:L194" si="31">IFERROR(H164/$H$340,"")</f>
        <v>1.6945936856715369E-4</v>
      </c>
      <c r="M164" s="46">
        <f t="shared" si="30"/>
        <v>4.6956521739130439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114</v>
      </c>
      <c r="I165" s="7">
        <v>1</v>
      </c>
      <c r="J165" s="39">
        <f t="shared" si="29"/>
        <v>114</v>
      </c>
      <c r="K165" s="44"/>
      <c r="L165" s="45">
        <f t="shared" si="31"/>
        <v>7.1549511172798225E-5</v>
      </c>
      <c r="M165" s="46">
        <f t="shared" si="30"/>
        <v>2.2799999999999998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98</v>
      </c>
      <c r="I166" s="7">
        <v>1</v>
      </c>
      <c r="J166" s="39">
        <f t="shared" si="29"/>
        <v>98</v>
      </c>
      <c r="K166" s="44"/>
      <c r="L166" s="45">
        <f t="shared" si="31"/>
        <v>6.150747451696689E-5</v>
      </c>
      <c r="M166" s="46">
        <f t="shared" si="30"/>
        <v>2.3614457831325302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1398</v>
      </c>
      <c r="I167" s="7">
        <v>1</v>
      </c>
      <c r="J167" s="39">
        <f t="shared" si="29"/>
        <v>1398</v>
      </c>
      <c r="K167" s="44"/>
      <c r="L167" s="45">
        <f t="shared" si="31"/>
        <v>8.7742295280326249E-4</v>
      </c>
      <c r="M167" s="46">
        <f t="shared" si="30"/>
        <v>24.656084656084655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385</v>
      </c>
      <c r="I168" s="7">
        <v>2</v>
      </c>
      <c r="J168" s="39">
        <f t="shared" si="29"/>
        <v>192.5</v>
      </c>
      <c r="K168" s="44"/>
      <c r="L168" s="45">
        <f t="shared" si="31"/>
        <v>2.4163650703094136E-4</v>
      </c>
      <c r="M168" s="46">
        <f t="shared" si="30"/>
        <v>8.3333333333333321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484</v>
      </c>
      <c r="I169" s="7">
        <v>3</v>
      </c>
      <c r="J169" s="39">
        <f t="shared" si="29"/>
        <v>161.33333333333334</v>
      </c>
      <c r="K169" s="44"/>
      <c r="L169" s="45">
        <f t="shared" si="31"/>
        <v>3.0377160883889774E-4</v>
      </c>
      <c r="M169" s="46">
        <f t="shared" si="30"/>
        <v>9.9588477366255148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210</v>
      </c>
      <c r="I170" s="7">
        <v>1</v>
      </c>
      <c r="J170" s="39">
        <f t="shared" si="29"/>
        <v>210</v>
      </c>
      <c r="K170" s="44"/>
      <c r="L170" s="45">
        <f t="shared" si="31"/>
        <v>1.318017311077862E-4</v>
      </c>
      <c r="M170" s="46">
        <f t="shared" si="30"/>
        <v>5.8823529411764701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384</v>
      </c>
      <c r="I171" s="7">
        <v>1</v>
      </c>
      <c r="J171" s="39">
        <f t="shared" si="29"/>
        <v>384</v>
      </c>
      <c r="K171" s="44"/>
      <c r="L171" s="45">
        <f t="shared" si="31"/>
        <v>2.4100887973995191E-4</v>
      </c>
      <c r="M171" s="46">
        <f t="shared" si="30"/>
        <v>9.1211401425178149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1901</v>
      </c>
      <c r="I172" s="7">
        <v>3</v>
      </c>
      <c r="J172" s="39">
        <f t="shared" si="29"/>
        <v>633.66666666666663</v>
      </c>
      <c r="K172" s="44"/>
      <c r="L172" s="45">
        <f t="shared" si="31"/>
        <v>1.1931194801709599E-3</v>
      </c>
      <c r="M172" s="46">
        <f t="shared" si="30"/>
        <v>45.154394299287411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>
        <v>0</v>
      </c>
      <c r="I173" s="7" t="s">
        <v>1079</v>
      </c>
      <c r="J173" s="39" t="str">
        <f t="shared" si="29"/>
        <v/>
      </c>
      <c r="K173" s="44"/>
      <c r="L173" s="45">
        <f t="shared" si="31"/>
        <v>0</v>
      </c>
      <c r="M173" s="46">
        <f t="shared" si="30"/>
        <v>0</v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5666</v>
      </c>
      <c r="I174" s="7">
        <v>3</v>
      </c>
      <c r="J174" s="39">
        <f t="shared" si="29"/>
        <v>1888.6666666666667</v>
      </c>
      <c r="K174" s="44"/>
      <c r="L174" s="45">
        <f t="shared" si="31"/>
        <v>3.5561362307462699E-3</v>
      </c>
      <c r="M174" s="46">
        <f t="shared" si="30"/>
        <v>48.098471986417657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3694</v>
      </c>
      <c r="I175" s="7">
        <v>6</v>
      </c>
      <c r="J175" s="39">
        <f t="shared" si="29"/>
        <v>615.66666666666663</v>
      </c>
      <c r="K175" s="44"/>
      <c r="L175" s="45">
        <f t="shared" si="31"/>
        <v>2.3184552129150581E-3</v>
      </c>
      <c r="M175" s="46">
        <f t="shared" si="30"/>
        <v>8.2455357142857135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0</v>
      </c>
      <c r="I176" s="7" t="s">
        <v>1079</v>
      </c>
      <c r="J176" s="39" t="str">
        <f t="shared" si="29"/>
        <v/>
      </c>
      <c r="K176" s="44"/>
      <c r="L176" s="45">
        <f t="shared" si="31"/>
        <v>0</v>
      </c>
      <c r="M176" s="46">
        <f t="shared" si="30"/>
        <v>0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3024</v>
      </c>
      <c r="I177" s="7">
        <v>3</v>
      </c>
      <c r="J177" s="39">
        <f t="shared" si="29"/>
        <v>1008</v>
      </c>
      <c r="K177" s="44"/>
      <c r="L177" s="45">
        <f t="shared" si="31"/>
        <v>1.8979449279521213E-3</v>
      </c>
      <c r="M177" s="46">
        <f t="shared" si="30"/>
        <v>13.386454183266933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99</v>
      </c>
      <c r="I178" s="7">
        <v>1</v>
      </c>
      <c r="J178" s="39">
        <f t="shared" si="29"/>
        <v>99</v>
      </c>
      <c r="K178" s="44"/>
      <c r="L178" s="45">
        <f t="shared" si="31"/>
        <v>6.2135101807956353E-5</v>
      </c>
      <c r="M178" s="46">
        <f t="shared" si="30"/>
        <v>3.09375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258</v>
      </c>
      <c r="I179" s="7">
        <v>1</v>
      </c>
      <c r="J179" s="39">
        <f t="shared" si="29"/>
        <v>258</v>
      </c>
      <c r="K179" s="44"/>
      <c r="L179" s="45">
        <f t="shared" si="31"/>
        <v>1.6192784107528019E-4</v>
      </c>
      <c r="M179" s="46">
        <f t="shared" si="30"/>
        <v>13.367875647668393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7517</v>
      </c>
      <c r="I180" s="7">
        <v>15</v>
      </c>
      <c r="J180" s="39">
        <f t="shared" si="29"/>
        <v>501.13333333333333</v>
      </c>
      <c r="K180" s="44"/>
      <c r="L180" s="45">
        <f t="shared" si="31"/>
        <v>4.7178743463677569E-3</v>
      </c>
      <c r="M180" s="46">
        <f t="shared" si="30"/>
        <v>144.55769230769232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2653</v>
      </c>
      <c r="I181" s="7">
        <v>17</v>
      </c>
      <c r="J181" s="39">
        <f t="shared" si="29"/>
        <v>156.05882352941177</v>
      </c>
      <c r="K181" s="44"/>
      <c r="L181" s="45">
        <f t="shared" si="31"/>
        <v>1.6650952029950324E-3</v>
      </c>
      <c r="M181" s="46">
        <f t="shared" si="30"/>
        <v>33.710292249047015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2195</v>
      </c>
      <c r="I182" s="7">
        <v>5</v>
      </c>
      <c r="J182" s="39">
        <f t="shared" si="29"/>
        <v>439</v>
      </c>
      <c r="K182" s="44"/>
      <c r="L182" s="45">
        <f t="shared" si="31"/>
        <v>1.3776419037218606E-3</v>
      </c>
      <c r="M182" s="46">
        <f t="shared" si="30"/>
        <v>22.284263959390863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528</v>
      </c>
      <c r="I183" s="7">
        <v>4</v>
      </c>
      <c r="J183" s="39">
        <f t="shared" si="29"/>
        <v>132</v>
      </c>
      <c r="K183" s="44"/>
      <c r="L183" s="45">
        <f t="shared" si="31"/>
        <v>3.3138720964243388E-4</v>
      </c>
      <c r="M183" s="46">
        <f t="shared" ref="M183:M186" si="32">IFERROR(H183/F183,"")</f>
        <v>4.8219178082191778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>
        <v>0</v>
      </c>
      <c r="I184" s="7">
        <v>0</v>
      </c>
      <c r="J184" s="39" t="str">
        <f t="shared" si="29"/>
        <v/>
      </c>
      <c r="K184" s="44"/>
      <c r="L184" s="45">
        <f t="shared" si="31"/>
        <v>0</v>
      </c>
      <c r="M184" s="46">
        <f t="shared" si="32"/>
        <v>0</v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1079</v>
      </c>
      <c r="I185" s="7" t="s">
        <v>1079</v>
      </c>
      <c r="J185" s="39" t="str">
        <f t="shared" si="29"/>
        <v/>
      </c>
      <c r="K185" s="44"/>
      <c r="L185" s="45" t="str">
        <f t="shared" si="31"/>
        <v/>
      </c>
      <c r="M185" s="46" t="str">
        <f t="shared" si="32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1988</v>
      </c>
      <c r="I186" s="7">
        <v>2</v>
      </c>
      <c r="J186" s="39">
        <f t="shared" si="29"/>
        <v>994</v>
      </c>
      <c r="K186" s="44"/>
      <c r="L186" s="45">
        <f t="shared" si="31"/>
        <v>1.2477230544870428E-3</v>
      </c>
      <c r="M186" s="46">
        <f t="shared" si="32"/>
        <v>26.577540106951872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>
        <v>774</v>
      </c>
      <c r="I187" s="7">
        <v>1</v>
      </c>
      <c r="J187" s="39">
        <f t="shared" si="29"/>
        <v>774</v>
      </c>
      <c r="K187" s="44"/>
      <c r="L187" s="45">
        <f t="shared" si="31"/>
        <v>4.8578352322584058E-4</v>
      </c>
      <c r="M187" s="46">
        <f t="shared" si="30"/>
        <v>21.5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83263</v>
      </c>
      <c r="I188" s="10">
        <f>SUM(I135:I187)</f>
        <v>317</v>
      </c>
      <c r="J188" s="11">
        <f t="shared" si="29"/>
        <v>262.65930599369085</v>
      </c>
      <c r="K188" s="8"/>
      <c r="L188" s="12">
        <f t="shared" si="31"/>
        <v>5.2258131129655251E-2</v>
      </c>
      <c r="M188" s="13">
        <f t="shared" si="30"/>
        <v>14.784963420697496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10000</v>
      </c>
      <c r="I189" s="7">
        <v>3</v>
      </c>
      <c r="J189" s="39">
        <f t="shared" si="29"/>
        <v>3333.3333333333335</v>
      </c>
      <c r="K189" s="44"/>
      <c r="L189" s="45">
        <f t="shared" si="31"/>
        <v>6.276272909894581E-3</v>
      </c>
      <c r="M189" s="46">
        <f t="shared" si="30"/>
        <v>47.258979206049148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1816</v>
      </c>
      <c r="I190" s="7">
        <v>2</v>
      </c>
      <c r="J190" s="39">
        <f t="shared" ref="J190" si="33">IFERROR(H190/I190,"")</f>
        <v>908</v>
      </c>
      <c r="K190" s="44"/>
      <c r="L190" s="45">
        <f t="shared" si="31"/>
        <v>1.139771160436856E-3</v>
      </c>
      <c r="M190" s="46">
        <f t="shared" ref="M190" si="34">IFERROR(H190/F190,"")</f>
        <v>13.757575757575758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>
        <v>479</v>
      </c>
      <c r="I191" s="7">
        <v>1</v>
      </c>
      <c r="J191" s="39">
        <f t="shared" si="29"/>
        <v>479</v>
      </c>
      <c r="K191" s="44"/>
      <c r="L191" s="45">
        <f t="shared" si="31"/>
        <v>3.0063347238395044E-4</v>
      </c>
      <c r="M191" s="46">
        <f t="shared" si="30"/>
        <v>3.7657232704402515</v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>
        <v>0</v>
      </c>
      <c r="I192" s="7" t="s">
        <v>1079</v>
      </c>
      <c r="J192" s="39" t="str">
        <f t="shared" ref="J192" si="35">IFERROR(H192/I192,"")</f>
        <v/>
      </c>
      <c r="K192" s="44"/>
      <c r="L192" s="45">
        <f t="shared" si="31"/>
        <v>0</v>
      </c>
      <c r="M192" s="46">
        <f t="shared" ref="M192" si="36">IFERROR(H192/F192,"")</f>
        <v>0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8725</v>
      </c>
      <c r="I193" s="7">
        <v>12</v>
      </c>
      <c r="J193" s="39">
        <f t="shared" si="29"/>
        <v>727.08333333333337</v>
      </c>
      <c r="K193" s="44"/>
      <c r="L193" s="45">
        <f t="shared" si="31"/>
        <v>5.4760481138830218E-3</v>
      </c>
      <c r="M193" s="46">
        <f t="shared" si="30"/>
        <v>197.84580498866214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2270</v>
      </c>
      <c r="I194" s="7">
        <v>1</v>
      </c>
      <c r="J194" s="39">
        <f t="shared" si="29"/>
        <v>2270</v>
      </c>
      <c r="K194" s="44"/>
      <c r="L194" s="45">
        <f t="shared" si="31"/>
        <v>1.42471395054607E-3</v>
      </c>
      <c r="M194" s="46">
        <f t="shared" si="30"/>
        <v>21.537001897533205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 t="s">
        <v>1079</v>
      </c>
      <c r="I195" s="7" t="s">
        <v>1079</v>
      </c>
      <c r="J195" s="39" t="str">
        <f t="shared" si="29"/>
        <v/>
      </c>
      <c r="K195" s="44"/>
      <c r="L195" s="45" t="str">
        <f t="shared" ref="L195:L249" si="37">IFERROR(H195/$H$340,"")</f>
        <v/>
      </c>
      <c r="M195" s="46" t="str">
        <f t="shared" si="30"/>
        <v/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2746</v>
      </c>
      <c r="I196" s="7">
        <v>2</v>
      </c>
      <c r="J196" s="39">
        <f t="shared" ref="J196" si="38">IFERROR(H196/I196,"")</f>
        <v>1373</v>
      </c>
      <c r="K196" s="44"/>
      <c r="L196" s="45">
        <f t="shared" si="37"/>
        <v>1.7234645410570519E-3</v>
      </c>
      <c r="M196" s="46">
        <f t="shared" ref="M196" si="39">IFERROR(H196/F196,"")</f>
        <v>41.606060606060609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>
        <v>0</v>
      </c>
      <c r="I197" s="7" t="s">
        <v>1079</v>
      </c>
      <c r="J197" s="39" t="str">
        <f t="shared" si="29"/>
        <v/>
      </c>
      <c r="K197" s="44"/>
      <c r="L197" s="45">
        <f t="shared" si="37"/>
        <v>0</v>
      </c>
      <c r="M197" s="46">
        <f t="shared" si="30"/>
        <v>0</v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1784.1</v>
      </c>
      <c r="I198" s="7">
        <v>39</v>
      </c>
      <c r="J198" s="39">
        <f t="shared" si="29"/>
        <v>45.746153846153845</v>
      </c>
      <c r="K198" s="44"/>
      <c r="L198" s="45">
        <f t="shared" si="37"/>
        <v>1.1197498498542922E-3</v>
      </c>
      <c r="M198" s="46">
        <f t="shared" si="30"/>
        <v>13.723846153846154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1879</v>
      </c>
      <c r="I199" s="7">
        <v>26</v>
      </c>
      <c r="J199" s="39">
        <f t="shared" si="29"/>
        <v>72.269230769230774</v>
      </c>
      <c r="K199" s="44"/>
      <c r="L199" s="45">
        <f t="shared" si="37"/>
        <v>1.1793116797691918E-3</v>
      </c>
      <c r="M199" s="46">
        <f t="shared" si="30"/>
        <v>9.8894736842105271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7280</v>
      </c>
      <c r="I200" s="7">
        <v>5</v>
      </c>
      <c r="J200" s="39">
        <f t="shared" si="29"/>
        <v>1456</v>
      </c>
      <c r="K200" s="44"/>
      <c r="L200" s="45">
        <f t="shared" si="37"/>
        <v>4.5691266784032552E-3</v>
      </c>
      <c r="M200" s="46">
        <f t="shared" si="30"/>
        <v>485.33333333333331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>
        <v>2078</v>
      </c>
      <c r="I201" s="7">
        <v>3</v>
      </c>
      <c r="J201" s="39">
        <f t="shared" si="29"/>
        <v>692.66666666666663</v>
      </c>
      <c r="K201" s="44"/>
      <c r="L201" s="45">
        <f t="shared" si="37"/>
        <v>1.304209510676094E-3</v>
      </c>
      <c r="M201" s="46">
        <f t="shared" si="30"/>
        <v>21.691022964509393</v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1647</v>
      </c>
      <c r="I202" s="7">
        <v>4</v>
      </c>
      <c r="J202" s="39">
        <f t="shared" si="29"/>
        <v>411.75</v>
      </c>
      <c r="K202" s="44"/>
      <c r="L202" s="45">
        <f t="shared" si="37"/>
        <v>1.0337021482596375E-3</v>
      </c>
      <c r="M202" s="46">
        <f t="shared" si="30"/>
        <v>18.059210526315788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596</v>
      </c>
      <c r="I203" s="7">
        <v>1</v>
      </c>
      <c r="J203" s="39">
        <f t="shared" si="29"/>
        <v>596</v>
      </c>
      <c r="K203" s="44"/>
      <c r="L203" s="45">
        <f t="shared" si="37"/>
        <v>3.7406586542971702E-4</v>
      </c>
      <c r="M203" s="46">
        <f t="shared" si="30"/>
        <v>6.7573696145124718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1079</v>
      </c>
      <c r="I204" s="7" t="s">
        <v>1079</v>
      </c>
      <c r="J204" s="39" t="str">
        <f t="shared" si="29"/>
        <v/>
      </c>
      <c r="K204" s="44"/>
      <c r="L204" s="45" t="str">
        <f t="shared" si="37"/>
        <v/>
      </c>
      <c r="M204" s="46" t="str">
        <f t="shared" si="30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599</v>
      </c>
      <c r="I205" s="7">
        <v>1</v>
      </c>
      <c r="J205" s="39">
        <f t="shared" ref="J205:J268" si="40">IFERROR(H205/I205,"")</f>
        <v>599</v>
      </c>
      <c r="K205" s="44"/>
      <c r="L205" s="45">
        <f t="shared" si="37"/>
        <v>3.7594874730268542E-4</v>
      </c>
      <c r="M205" s="46">
        <f t="shared" ref="M205:M268" si="41">IFERROR(H205/F205,"")</f>
        <v>2.9434889434889433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658</v>
      </c>
      <c r="I206" s="7">
        <v>2</v>
      </c>
      <c r="J206" s="39">
        <f t="shared" si="40"/>
        <v>329</v>
      </c>
      <c r="K206" s="44"/>
      <c r="L206" s="45">
        <f t="shared" si="37"/>
        <v>4.1297875747106345E-4</v>
      </c>
      <c r="M206" s="46">
        <f t="shared" si="41"/>
        <v>5.9225922592259233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573</v>
      </c>
      <c r="I207" s="7">
        <v>3</v>
      </c>
      <c r="J207" s="39">
        <f t="shared" si="40"/>
        <v>191</v>
      </c>
      <c r="K207" s="44"/>
      <c r="L207" s="45">
        <f t="shared" si="37"/>
        <v>3.5963043773695952E-4</v>
      </c>
      <c r="M207" s="46">
        <f t="shared" si="41"/>
        <v>8.77488514548239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4488</v>
      </c>
      <c r="I208" s="7">
        <v>3</v>
      </c>
      <c r="J208" s="39">
        <f t="shared" si="40"/>
        <v>1496</v>
      </c>
      <c r="K208" s="44"/>
      <c r="L208" s="45">
        <f t="shared" si="37"/>
        <v>2.8167912819606882E-3</v>
      </c>
      <c r="M208" s="46">
        <f t="shared" si="41"/>
        <v>65.903083700440533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1079</v>
      </c>
      <c r="I209" s="7" t="s">
        <v>1079</v>
      </c>
      <c r="J209" s="39" t="str">
        <f t="shared" si="40"/>
        <v/>
      </c>
      <c r="K209" s="44"/>
      <c r="L209" s="45" t="str">
        <f t="shared" si="37"/>
        <v/>
      </c>
      <c r="M209" s="46" t="str">
        <f t="shared" si="41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1079</v>
      </c>
      <c r="I210" s="7" t="s">
        <v>1079</v>
      </c>
      <c r="J210" s="39" t="str">
        <f t="shared" si="40"/>
        <v/>
      </c>
      <c r="K210" s="44"/>
      <c r="L210" s="45" t="str">
        <f t="shared" si="37"/>
        <v/>
      </c>
      <c r="M210" s="46" t="str">
        <f t="shared" si="41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1829</v>
      </c>
      <c r="I211" s="7">
        <v>2</v>
      </c>
      <c r="J211" s="39">
        <f t="shared" si="40"/>
        <v>914.5</v>
      </c>
      <c r="K211" s="44"/>
      <c r="L211" s="45">
        <f t="shared" si="37"/>
        <v>1.1479303152197189E-3</v>
      </c>
      <c r="M211" s="46">
        <f t="shared" si="41"/>
        <v>19.51974386339381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10076.6</v>
      </c>
      <c r="I212" s="7">
        <v>14</v>
      </c>
      <c r="J212" s="39">
        <f t="shared" si="40"/>
        <v>719.75714285714287</v>
      </c>
      <c r="K212" s="44"/>
      <c r="L212" s="45">
        <f t="shared" si="37"/>
        <v>6.3243491603843741E-3</v>
      </c>
      <c r="M212" s="46">
        <f t="shared" si="41"/>
        <v>68.876281613123709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3813</v>
      </c>
      <c r="I213" s="7">
        <v>1</v>
      </c>
      <c r="J213" s="39">
        <f t="shared" si="40"/>
        <v>3813</v>
      </c>
      <c r="K213" s="44"/>
      <c r="L213" s="45">
        <f t="shared" si="37"/>
        <v>2.3931428605428037E-3</v>
      </c>
      <c r="M213" s="46">
        <f t="shared" si="41"/>
        <v>15.155007949125597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1782</v>
      </c>
      <c r="I214" s="7">
        <v>2</v>
      </c>
      <c r="J214" s="39">
        <f t="shared" si="40"/>
        <v>891</v>
      </c>
      <c r="K214" s="44"/>
      <c r="L214" s="45">
        <f t="shared" si="37"/>
        <v>1.1184318325432143E-3</v>
      </c>
      <c r="M214" s="46">
        <f t="shared" si="41"/>
        <v>10.11350737797957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5162</v>
      </c>
      <c r="I215" s="7">
        <v>3</v>
      </c>
      <c r="J215" s="39">
        <f t="shared" si="40"/>
        <v>1720.6666666666667</v>
      </c>
      <c r="K215" s="44"/>
      <c r="L215" s="45">
        <f t="shared" si="37"/>
        <v>3.2398120760875827E-3</v>
      </c>
      <c r="M215" s="46">
        <f t="shared" si="41"/>
        <v>48.288119738072965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>
        <v>4555</v>
      </c>
      <c r="I216" s="7">
        <v>1</v>
      </c>
      <c r="J216" s="39">
        <f t="shared" si="40"/>
        <v>4555</v>
      </c>
      <c r="K216" s="44"/>
      <c r="L216" s="45">
        <f t="shared" si="37"/>
        <v>2.8588423104569816E-3</v>
      </c>
      <c r="M216" s="46">
        <f t="shared" si="41"/>
        <v>155.46075085324233</v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0</v>
      </c>
      <c r="I217" s="7" t="s">
        <v>1079</v>
      </c>
      <c r="J217" s="39" t="str">
        <f t="shared" si="40"/>
        <v/>
      </c>
      <c r="K217" s="44"/>
      <c r="L217" s="45">
        <f t="shared" si="37"/>
        <v>0</v>
      </c>
      <c r="M217" s="46">
        <f t="shared" si="41"/>
        <v>0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2560</v>
      </c>
      <c r="I218" s="7">
        <v>4</v>
      </c>
      <c r="J218" s="39">
        <f t="shared" si="40"/>
        <v>640</v>
      </c>
      <c r="K218" s="44"/>
      <c r="L218" s="45">
        <f t="shared" si="37"/>
        <v>1.6067258649330128E-3</v>
      </c>
      <c r="M218" s="46">
        <f t="shared" si="41"/>
        <v>33.507853403141361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3661</v>
      </c>
      <c r="I219" s="7">
        <v>6</v>
      </c>
      <c r="J219" s="39">
        <f t="shared" si="40"/>
        <v>610.16666666666663</v>
      </c>
      <c r="K219" s="44"/>
      <c r="L219" s="45">
        <f t="shared" si="37"/>
        <v>2.2977435123124061E-3</v>
      </c>
      <c r="M219" s="46">
        <f t="shared" si="41"/>
        <v>38.294979079497914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2054.6</v>
      </c>
      <c r="I220" s="7">
        <v>4</v>
      </c>
      <c r="J220" s="39">
        <f t="shared" si="40"/>
        <v>513.65</v>
      </c>
      <c r="K220" s="44"/>
      <c r="L220" s="45">
        <f t="shared" si="37"/>
        <v>1.2895230320669406E-3</v>
      </c>
      <c r="M220" s="46">
        <f t="shared" si="41"/>
        <v>17.471088435374149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6600</v>
      </c>
      <c r="I221" s="7">
        <v>1</v>
      </c>
      <c r="J221" s="39">
        <f t="shared" si="40"/>
        <v>6600</v>
      </c>
      <c r="K221" s="44"/>
      <c r="L221" s="45">
        <f t="shared" si="37"/>
        <v>4.1423401205304237E-3</v>
      </c>
      <c r="M221" s="46">
        <f t="shared" si="41"/>
        <v>76.212471131639731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3021</v>
      </c>
      <c r="I222" s="7">
        <v>7</v>
      </c>
      <c r="J222" s="39">
        <f t="shared" si="40"/>
        <v>431.57142857142856</v>
      </c>
      <c r="K222" s="44"/>
      <c r="L222" s="45">
        <f t="shared" si="37"/>
        <v>1.8960620460791529E-3</v>
      </c>
      <c r="M222" s="46">
        <f t="shared" si="41"/>
        <v>38.730769230769234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1404</v>
      </c>
      <c r="I223" s="7">
        <v>1</v>
      </c>
      <c r="J223" s="39">
        <f t="shared" si="40"/>
        <v>1404</v>
      </c>
      <c r="K223" s="44"/>
      <c r="L223" s="45">
        <f t="shared" si="37"/>
        <v>8.8118871654919919E-4</v>
      </c>
      <c r="M223" s="46">
        <f t="shared" si="41"/>
        <v>19.338842975206614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>
        <v>1426</v>
      </c>
      <c r="I224" s="7">
        <v>2</v>
      </c>
      <c r="J224" s="39">
        <f t="shared" si="40"/>
        <v>713</v>
      </c>
      <c r="K224" s="44"/>
      <c r="L224" s="45">
        <f t="shared" si="37"/>
        <v>8.9499651695096728E-4</v>
      </c>
      <c r="M224" s="46">
        <f t="shared" si="41"/>
        <v>37.526315789473685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95562.3</v>
      </c>
      <c r="I225" s="10">
        <f>SUM(I189:I224)</f>
        <v>156</v>
      </c>
      <c r="J225" s="11">
        <f t="shared" si="40"/>
        <v>612.57884615384614</v>
      </c>
      <c r="K225" s="8"/>
      <c r="L225" s="12">
        <f t="shared" si="37"/>
        <v>5.9977507469721893E-2</v>
      </c>
      <c r="M225" s="13">
        <f t="shared" si="41"/>
        <v>22.436678249436511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6169</v>
      </c>
      <c r="I226" s="7">
        <v>407</v>
      </c>
      <c r="J226" s="39">
        <f t="shared" si="40"/>
        <v>15.157248157248157</v>
      </c>
      <c r="K226" s="44"/>
      <c r="L226" s="45">
        <f t="shared" si="37"/>
        <v>3.871832758113967E-3</v>
      </c>
      <c r="M226" s="46">
        <f t="shared" si="41"/>
        <v>6.1079207920792076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803.5</v>
      </c>
      <c r="I227" s="7">
        <v>16</v>
      </c>
      <c r="J227" s="39">
        <f t="shared" si="40"/>
        <v>50.21875</v>
      </c>
      <c r="K227" s="44"/>
      <c r="L227" s="45">
        <f t="shared" si="37"/>
        <v>5.0429852831002954E-4</v>
      </c>
      <c r="M227" s="46">
        <f t="shared" si="41"/>
        <v>19.222488038277515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>
        <v>0</v>
      </c>
      <c r="I228" s="7" t="s">
        <v>1079</v>
      </c>
      <c r="J228" s="39" t="str">
        <f t="shared" si="40"/>
        <v/>
      </c>
      <c r="K228" s="44"/>
      <c r="L228" s="45">
        <f t="shared" si="37"/>
        <v>0</v>
      </c>
      <c r="M228" s="46">
        <f t="shared" si="41"/>
        <v>0</v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556</v>
      </c>
      <c r="I229" s="7">
        <v>5</v>
      </c>
      <c r="J229" s="39">
        <f t="shared" si="40"/>
        <v>111.2</v>
      </c>
      <c r="K229" s="44"/>
      <c r="L229" s="45">
        <f t="shared" si="37"/>
        <v>3.4896077379013873E-4</v>
      </c>
      <c r="M229" s="46">
        <f t="shared" si="41"/>
        <v>4.5166531275385866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1872</v>
      </c>
      <c r="I230" s="7">
        <v>7</v>
      </c>
      <c r="J230" s="39">
        <f t="shared" si="40"/>
        <v>267.42857142857144</v>
      </c>
      <c r="K230" s="44"/>
      <c r="L230" s="45">
        <f t="shared" si="37"/>
        <v>1.1749182887322656E-3</v>
      </c>
      <c r="M230" s="46">
        <f t="shared" si="41"/>
        <v>16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1708</v>
      </c>
      <c r="I231" s="7">
        <v>2</v>
      </c>
      <c r="J231" s="39">
        <f t="shared" si="40"/>
        <v>854</v>
      </c>
      <c r="K231" s="44"/>
      <c r="L231" s="45">
        <f t="shared" si="37"/>
        <v>1.0719874130099944E-3</v>
      </c>
      <c r="M231" s="46">
        <f t="shared" si="41"/>
        <v>18.093220338983048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1046</v>
      </c>
      <c r="I232" s="7">
        <v>1</v>
      </c>
      <c r="J232" s="39">
        <f t="shared" si="40"/>
        <v>1046</v>
      </c>
      <c r="K232" s="44"/>
      <c r="L232" s="45">
        <f t="shared" si="37"/>
        <v>6.5649814637497317E-4</v>
      </c>
      <c r="M232" s="46">
        <f t="shared" si="41"/>
        <v>25.637254901960787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448</v>
      </c>
      <c r="I233" s="7">
        <v>2</v>
      </c>
      <c r="J233" s="39">
        <f t="shared" si="40"/>
        <v>224</v>
      </c>
      <c r="K233" s="44"/>
      <c r="L233" s="45">
        <f t="shared" si="37"/>
        <v>2.8117702636327725E-4</v>
      </c>
      <c r="M233" s="46">
        <f t="shared" si="41"/>
        <v>4.0988106129917661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782</v>
      </c>
      <c r="I234" s="7">
        <v>19</v>
      </c>
      <c r="J234" s="39">
        <f t="shared" si="40"/>
        <v>41.157894736842103</v>
      </c>
      <c r="K234" s="44"/>
      <c r="L234" s="45">
        <f t="shared" si="37"/>
        <v>4.9080454155375622E-4</v>
      </c>
      <c r="M234" s="46">
        <f t="shared" si="41"/>
        <v>7.4476190476190478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828</v>
      </c>
      <c r="I235" s="7">
        <v>23</v>
      </c>
      <c r="J235" s="39">
        <f t="shared" si="40"/>
        <v>36</v>
      </c>
      <c r="K235" s="44"/>
      <c r="L235" s="45">
        <f t="shared" si="37"/>
        <v>5.1967539693927132E-4</v>
      </c>
      <c r="M235" s="46">
        <f t="shared" si="41"/>
        <v>9.7411764705882344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660</v>
      </c>
      <c r="I236" s="7">
        <v>5</v>
      </c>
      <c r="J236" s="39">
        <f t="shared" si="40"/>
        <v>132</v>
      </c>
      <c r="K236" s="44"/>
      <c r="L236" s="45">
        <f t="shared" si="37"/>
        <v>4.1423401205304235E-4</v>
      </c>
      <c r="M236" s="46">
        <f t="shared" si="41"/>
        <v>8.8829071332436076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1624</v>
      </c>
      <c r="I237" s="7">
        <v>8</v>
      </c>
      <c r="J237" s="39">
        <f t="shared" si="40"/>
        <v>203</v>
      </c>
      <c r="K237" s="44"/>
      <c r="L237" s="45">
        <f t="shared" si="37"/>
        <v>1.01926672056688E-3</v>
      </c>
      <c r="M237" s="46">
        <f t="shared" si="41"/>
        <v>11.785195936139331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0</v>
      </c>
      <c r="I238" s="7" t="s">
        <v>1079</v>
      </c>
      <c r="J238" s="39" t="str">
        <f t="shared" si="40"/>
        <v/>
      </c>
      <c r="K238" s="44"/>
      <c r="L238" s="45">
        <f t="shared" si="37"/>
        <v>0</v>
      </c>
      <c r="M238" s="46">
        <f t="shared" si="41"/>
        <v>0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706</v>
      </c>
      <c r="I239" s="7">
        <v>4</v>
      </c>
      <c r="J239" s="39">
        <f t="shared" si="40"/>
        <v>176.5</v>
      </c>
      <c r="K239" s="44"/>
      <c r="L239" s="45">
        <f t="shared" si="37"/>
        <v>4.4310486743855744E-4</v>
      </c>
      <c r="M239" s="46">
        <f t="shared" si="41"/>
        <v>39.222222222222221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259</v>
      </c>
      <c r="I240" s="7">
        <v>1</v>
      </c>
      <c r="J240" s="39">
        <f t="shared" si="40"/>
        <v>259</v>
      </c>
      <c r="K240" s="44"/>
      <c r="L240" s="45">
        <f t="shared" si="37"/>
        <v>1.6255546836626964E-4</v>
      </c>
      <c r="M240" s="46">
        <f t="shared" si="41"/>
        <v>14.388888888888889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2540.9499999999998</v>
      </c>
      <c r="I241" s="7">
        <v>86</v>
      </c>
      <c r="J241" s="39">
        <f t="shared" si="40"/>
        <v>29.545930232558138</v>
      </c>
      <c r="K241" s="44"/>
      <c r="L241" s="45">
        <f t="shared" si="37"/>
        <v>1.5947695650396635E-3</v>
      </c>
      <c r="M241" s="46">
        <f t="shared" si="41"/>
        <v>31.761874999999996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1079</v>
      </c>
      <c r="I242" s="7" t="s">
        <v>1079</v>
      </c>
      <c r="J242" s="39" t="str">
        <f t="shared" si="40"/>
        <v/>
      </c>
      <c r="K242" s="44"/>
      <c r="L242" s="45" t="str">
        <f t="shared" si="37"/>
        <v/>
      </c>
      <c r="M242" s="46" t="str">
        <f t="shared" si="41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2098</v>
      </c>
      <c r="I243" s="7">
        <v>59</v>
      </c>
      <c r="J243" s="39">
        <f t="shared" si="40"/>
        <v>35.559322033898304</v>
      </c>
      <c r="K243" s="44"/>
      <c r="L243" s="45">
        <f t="shared" si="37"/>
        <v>1.316762056495883E-3</v>
      </c>
      <c r="M243" s="46">
        <f t="shared" si="41"/>
        <v>6.580928481806775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763</v>
      </c>
      <c r="I244" s="7">
        <v>7</v>
      </c>
      <c r="J244" s="39">
        <f t="shared" si="40"/>
        <v>109</v>
      </c>
      <c r="K244" s="44"/>
      <c r="L244" s="45">
        <f t="shared" si="37"/>
        <v>4.7887962302495653E-4</v>
      </c>
      <c r="M244" s="46">
        <f t="shared" si="41"/>
        <v>30.398406374501992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2140</v>
      </c>
      <c r="I245" s="7">
        <v>8</v>
      </c>
      <c r="J245" s="39">
        <f t="shared" si="40"/>
        <v>267.5</v>
      </c>
      <c r="K245" s="44"/>
      <c r="L245" s="45">
        <f t="shared" si="37"/>
        <v>1.3431224027174403E-3</v>
      </c>
      <c r="M245" s="46">
        <f t="shared" si="41"/>
        <v>5.3972257250945779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3064.07</v>
      </c>
      <c r="I246" s="7">
        <v>8</v>
      </c>
      <c r="J246" s="39">
        <f t="shared" si="40"/>
        <v>383.00875000000002</v>
      </c>
      <c r="K246" s="44"/>
      <c r="L246" s="45">
        <f t="shared" si="37"/>
        <v>1.923093953502069E-3</v>
      </c>
      <c r="M246" s="46">
        <f t="shared" si="41"/>
        <v>15.81047471620227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1077</v>
      </c>
      <c r="D247" s="41" t="s">
        <v>1076</v>
      </c>
      <c r="E247" s="89" t="s">
        <v>1078</v>
      </c>
      <c r="F247" s="42">
        <v>32</v>
      </c>
      <c r="G247" s="43" t="s">
        <v>73</v>
      </c>
      <c r="H247" s="44">
        <v>0</v>
      </c>
      <c r="I247" s="7" t="s">
        <v>1079</v>
      </c>
      <c r="J247" s="39" t="str">
        <f t="shared" ref="J247" si="42">IFERROR(H247/I247,"")</f>
        <v/>
      </c>
      <c r="K247" s="44"/>
      <c r="L247" s="45">
        <f t="shared" ref="L247" si="43">IFERROR(H247/$H$340,"")</f>
        <v>0</v>
      </c>
      <c r="M247" s="46">
        <f t="shared" ref="M247" si="44">IFERROR(H247/F247,"")</f>
        <v>0</v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391</v>
      </c>
      <c r="D248" s="41" t="s">
        <v>591</v>
      </c>
      <c r="E248" s="89" t="s">
        <v>849</v>
      </c>
      <c r="F248" s="42">
        <v>234.7</v>
      </c>
      <c r="G248" s="43" t="s">
        <v>73</v>
      </c>
      <c r="H248" s="44">
        <v>4787</v>
      </c>
      <c r="I248" s="7">
        <v>20</v>
      </c>
      <c r="J248" s="39">
        <f t="shared" si="40"/>
        <v>239.35</v>
      </c>
      <c r="K248" s="44"/>
      <c r="L248" s="45">
        <f t="shared" si="37"/>
        <v>3.004451841966536E-3</v>
      </c>
      <c r="M248" s="46">
        <f t="shared" si="41"/>
        <v>20.396250532594802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850</v>
      </c>
      <c r="D249" s="41" t="s">
        <v>984</v>
      </c>
      <c r="E249" s="89" t="s">
        <v>851</v>
      </c>
      <c r="F249" s="42">
        <v>405.3</v>
      </c>
      <c r="G249" s="43" t="s">
        <v>76</v>
      </c>
      <c r="H249" s="44">
        <v>9272.85</v>
      </c>
      <c r="I249" s="7">
        <v>122</v>
      </c>
      <c r="J249" s="39">
        <f t="shared" si="40"/>
        <v>76.006967213114763</v>
      </c>
      <c r="K249" s="44"/>
      <c r="L249" s="45">
        <f t="shared" si="37"/>
        <v>5.8198937252515971E-3</v>
      </c>
      <c r="M249" s="46">
        <f t="shared" si="41"/>
        <v>22.878978534418948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983</v>
      </c>
      <c r="D250" s="41" t="s">
        <v>985</v>
      </c>
      <c r="E250" s="89" t="s">
        <v>986</v>
      </c>
      <c r="F250" s="42">
        <v>173.7</v>
      </c>
      <c r="G250" s="43" t="s">
        <v>74</v>
      </c>
      <c r="H250" s="44">
        <v>4242.6000000000004</v>
      </c>
      <c r="I250" s="7">
        <v>88</v>
      </c>
      <c r="J250" s="39">
        <f t="shared" ref="J250" si="45">IFERROR(H250/I250,"")</f>
        <v>48.211363636363643</v>
      </c>
      <c r="K250" s="44"/>
      <c r="L250" s="45">
        <f t="shared" ref="L250" si="46">IFERROR(H250/$H$340,"")</f>
        <v>2.6627715447518751E-3</v>
      </c>
      <c r="M250" s="46">
        <f t="shared" ref="M250" si="47">IFERROR(H250/F250,"")</f>
        <v>24.424870466321249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852</v>
      </c>
      <c r="D251" s="41" t="s">
        <v>853</v>
      </c>
      <c r="E251" s="89" t="s">
        <v>854</v>
      </c>
      <c r="F251" s="42">
        <v>87.3</v>
      </c>
      <c r="G251" s="43" t="s">
        <v>73</v>
      </c>
      <c r="H251" s="44">
        <v>1683</v>
      </c>
      <c r="I251" s="7">
        <v>22</v>
      </c>
      <c r="J251" s="39">
        <f t="shared" si="40"/>
        <v>76.5</v>
      </c>
      <c r="K251" s="44"/>
      <c r="L251" s="45">
        <f t="shared" ref="L251:L282" si="48">IFERROR(H251/$H$340,"")</f>
        <v>1.0562967307352581E-3</v>
      </c>
      <c r="M251" s="46">
        <f t="shared" si="41"/>
        <v>19.278350515463917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392</v>
      </c>
      <c r="D252" s="41" t="s">
        <v>592</v>
      </c>
      <c r="E252" s="89" t="s">
        <v>855</v>
      </c>
      <c r="F252" s="42">
        <v>145</v>
      </c>
      <c r="G252" s="43" t="s">
        <v>73</v>
      </c>
      <c r="H252" s="44">
        <v>3944</v>
      </c>
      <c r="I252" s="7">
        <v>20</v>
      </c>
      <c r="J252" s="39">
        <f t="shared" si="40"/>
        <v>197.2</v>
      </c>
      <c r="K252" s="44"/>
      <c r="L252" s="45">
        <f t="shared" si="48"/>
        <v>2.4753620356624227E-3</v>
      </c>
      <c r="M252" s="46">
        <f t="shared" si="41"/>
        <v>27.2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393</v>
      </c>
      <c r="D253" s="41" t="s">
        <v>593</v>
      </c>
      <c r="E253" s="89" t="s">
        <v>394</v>
      </c>
      <c r="F253" s="42">
        <v>177</v>
      </c>
      <c r="G253" s="43" t="s">
        <v>73</v>
      </c>
      <c r="H253" s="44">
        <v>1381.15</v>
      </c>
      <c r="I253" s="7">
        <v>15</v>
      </c>
      <c r="J253" s="39">
        <f t="shared" si="40"/>
        <v>92.076666666666668</v>
      </c>
      <c r="K253" s="44"/>
      <c r="L253" s="45">
        <f t="shared" si="48"/>
        <v>8.6684743295009008E-4</v>
      </c>
      <c r="M253" s="46">
        <f t="shared" si="41"/>
        <v>7.8031073446327692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395</v>
      </c>
      <c r="D254" s="41" t="s">
        <v>594</v>
      </c>
      <c r="E254" s="89" t="s">
        <v>396</v>
      </c>
      <c r="F254" s="42">
        <v>282.89999999999998</v>
      </c>
      <c r="G254" s="43" t="s">
        <v>74</v>
      </c>
      <c r="H254" s="44">
        <v>13015</v>
      </c>
      <c r="I254" s="7">
        <v>105</v>
      </c>
      <c r="J254" s="39">
        <f t="shared" si="40"/>
        <v>123.95238095238095</v>
      </c>
      <c r="K254" s="44"/>
      <c r="L254" s="45">
        <f t="shared" si="48"/>
        <v>8.1685691922277967E-3</v>
      </c>
      <c r="M254" s="46">
        <f t="shared" si="41"/>
        <v>46.005655708731005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397</v>
      </c>
      <c r="D255" s="41" t="s">
        <v>595</v>
      </c>
      <c r="E255" s="89" t="s">
        <v>856</v>
      </c>
      <c r="F255" s="42">
        <v>111</v>
      </c>
      <c r="G255" s="43" t="s">
        <v>73</v>
      </c>
      <c r="H255" s="44">
        <v>300</v>
      </c>
      <c r="I255" s="7">
        <v>6</v>
      </c>
      <c r="J255" s="39">
        <f t="shared" si="40"/>
        <v>50</v>
      </c>
      <c r="K255" s="44"/>
      <c r="L255" s="45">
        <f t="shared" si="48"/>
        <v>1.8828818729683743E-4</v>
      </c>
      <c r="M255" s="46">
        <f t="shared" si="41"/>
        <v>2.7027027027027026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398</v>
      </c>
      <c r="D256" s="41" t="s">
        <v>596</v>
      </c>
      <c r="E256" s="89" t="s">
        <v>857</v>
      </c>
      <c r="F256" s="42">
        <v>51.4</v>
      </c>
      <c r="G256" s="43" t="s">
        <v>74</v>
      </c>
      <c r="H256" s="44">
        <v>1084</v>
      </c>
      <c r="I256" s="7">
        <v>22</v>
      </c>
      <c r="J256" s="39">
        <f t="shared" si="40"/>
        <v>49.272727272727273</v>
      </c>
      <c r="K256" s="44"/>
      <c r="L256" s="45">
        <f t="shared" si="48"/>
        <v>6.8034798343257256E-4</v>
      </c>
      <c r="M256" s="46">
        <f t="shared" si="41"/>
        <v>21.089494163424124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399</v>
      </c>
      <c r="D257" s="41" t="s">
        <v>597</v>
      </c>
      <c r="E257" s="89" t="s">
        <v>400</v>
      </c>
      <c r="F257" s="42">
        <v>72.3</v>
      </c>
      <c r="G257" s="43" t="s">
        <v>76</v>
      </c>
      <c r="H257" s="44">
        <v>842</v>
      </c>
      <c r="I257" s="7">
        <v>3</v>
      </c>
      <c r="J257" s="39">
        <f t="shared" si="40"/>
        <v>280.66666666666669</v>
      </c>
      <c r="K257" s="44"/>
      <c r="L257" s="45">
        <f t="shared" si="48"/>
        <v>5.2846217901312371E-4</v>
      </c>
      <c r="M257" s="46">
        <f t="shared" si="41"/>
        <v>11.645919778699863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401</v>
      </c>
      <c r="D258" s="41" t="s">
        <v>598</v>
      </c>
      <c r="E258" s="89" t="s">
        <v>957</v>
      </c>
      <c r="F258" s="42">
        <v>31.1</v>
      </c>
      <c r="G258" s="43" t="s">
        <v>72</v>
      </c>
      <c r="H258" s="44">
        <v>0</v>
      </c>
      <c r="I258" s="7" t="s">
        <v>1079</v>
      </c>
      <c r="J258" s="39" t="str">
        <f t="shared" si="40"/>
        <v/>
      </c>
      <c r="K258" s="44"/>
      <c r="L258" s="45">
        <f t="shared" si="48"/>
        <v>0</v>
      </c>
      <c r="M258" s="46">
        <f t="shared" si="41"/>
        <v>0</v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402</v>
      </c>
      <c r="D259" s="41" t="s">
        <v>599</v>
      </c>
      <c r="E259" s="89" t="s">
        <v>403</v>
      </c>
      <c r="F259" s="42">
        <v>45.3</v>
      </c>
      <c r="G259" s="43" t="s">
        <v>72</v>
      </c>
      <c r="H259" s="44">
        <v>0</v>
      </c>
      <c r="I259" s="7" t="s">
        <v>1079</v>
      </c>
      <c r="J259" s="39" t="str">
        <f t="shared" si="40"/>
        <v/>
      </c>
      <c r="K259" s="44"/>
      <c r="L259" s="45">
        <f t="shared" si="48"/>
        <v>0</v>
      </c>
      <c r="M259" s="46">
        <f t="shared" si="41"/>
        <v>0</v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404</v>
      </c>
      <c r="D260" s="41" t="s">
        <v>600</v>
      </c>
      <c r="E260" s="89" t="s">
        <v>858</v>
      </c>
      <c r="F260" s="42">
        <v>95.6</v>
      </c>
      <c r="G260" s="43" t="s">
        <v>77</v>
      </c>
      <c r="H260" s="44">
        <v>460</v>
      </c>
      <c r="I260" s="7">
        <v>15</v>
      </c>
      <c r="J260" s="39">
        <f t="shared" si="40"/>
        <v>30.666666666666668</v>
      </c>
      <c r="K260" s="44"/>
      <c r="L260" s="45">
        <f t="shared" si="48"/>
        <v>2.8870855385515075E-4</v>
      </c>
      <c r="M260" s="46">
        <f t="shared" si="41"/>
        <v>4.8117154811715483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405</v>
      </c>
      <c r="D261" s="41" t="s">
        <v>601</v>
      </c>
      <c r="E261" s="89" t="s">
        <v>406</v>
      </c>
      <c r="F261" s="42">
        <v>117</v>
      </c>
      <c r="G261" s="43" t="s">
        <v>188</v>
      </c>
      <c r="H261" s="44">
        <v>6155</v>
      </c>
      <c r="I261" s="7">
        <v>2</v>
      </c>
      <c r="J261" s="39">
        <f t="shared" si="40"/>
        <v>3077.5</v>
      </c>
      <c r="K261" s="44"/>
      <c r="L261" s="45">
        <f t="shared" si="48"/>
        <v>3.8630459760401149E-3</v>
      </c>
      <c r="M261" s="46">
        <f t="shared" si="41"/>
        <v>52.606837606837608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859</v>
      </c>
      <c r="D262" s="41" t="s">
        <v>860</v>
      </c>
      <c r="E262" s="89" t="s">
        <v>958</v>
      </c>
      <c r="F262" s="42">
        <v>84.5</v>
      </c>
      <c r="G262" s="43" t="s">
        <v>71</v>
      </c>
      <c r="H262" s="44">
        <v>1307</v>
      </c>
      <c r="I262" s="7">
        <v>3</v>
      </c>
      <c r="J262" s="39">
        <f t="shared" si="40"/>
        <v>435.66666666666669</v>
      </c>
      <c r="K262" s="44"/>
      <c r="L262" s="45">
        <f t="shared" si="48"/>
        <v>8.2030886932322176E-4</v>
      </c>
      <c r="M262" s="46">
        <f t="shared" si="41"/>
        <v>15.467455621301776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407</v>
      </c>
      <c r="D263" s="41" t="s">
        <v>861</v>
      </c>
      <c r="E263" s="89" t="s">
        <v>862</v>
      </c>
      <c r="F263" s="42">
        <v>110</v>
      </c>
      <c r="G263" s="43" t="s">
        <v>73</v>
      </c>
      <c r="H263" s="44">
        <v>1209</v>
      </c>
      <c r="I263" s="7">
        <v>36</v>
      </c>
      <c r="J263" s="39">
        <f t="shared" si="40"/>
        <v>33.583333333333336</v>
      </c>
      <c r="K263" s="44"/>
      <c r="L263" s="45">
        <f t="shared" si="48"/>
        <v>7.5880139480625488E-4</v>
      </c>
      <c r="M263" s="46">
        <f t="shared" si="41"/>
        <v>10.99090909090909</v>
      </c>
      <c r="N263" s="47"/>
    </row>
    <row r="264" spans="1:14" s="5" customFormat="1" ht="15.95" customHeight="1" outlineLevel="1" x14ac:dyDescent="0.15">
      <c r="A264" s="74" t="s">
        <v>699</v>
      </c>
      <c r="B264" s="38" t="s">
        <v>17</v>
      </c>
      <c r="C264" s="38" t="s">
        <v>863</v>
      </c>
      <c r="D264" s="41" t="s">
        <v>864</v>
      </c>
      <c r="E264" s="89" t="s">
        <v>945</v>
      </c>
      <c r="F264" s="42">
        <v>67.8</v>
      </c>
      <c r="G264" s="43" t="s">
        <v>703</v>
      </c>
      <c r="H264" s="44">
        <v>584</v>
      </c>
      <c r="I264" s="7">
        <v>2</v>
      </c>
      <c r="J264" s="39">
        <f t="shared" si="40"/>
        <v>292</v>
      </c>
      <c r="K264" s="44"/>
      <c r="L264" s="45">
        <f t="shared" si="48"/>
        <v>3.6653433793784352E-4</v>
      </c>
      <c r="M264" s="46">
        <f t="shared" si="41"/>
        <v>8.6135693215339231</v>
      </c>
      <c r="N264" s="47"/>
    </row>
    <row r="265" spans="1:14" s="5" customFormat="1" ht="15.95" customHeight="1" x14ac:dyDescent="0.15">
      <c r="A265" s="76"/>
      <c r="B265" s="77"/>
      <c r="C265" s="77"/>
      <c r="D265" s="77" t="s">
        <v>422</v>
      </c>
      <c r="E265" s="78"/>
      <c r="F265" s="6">
        <f>SUM(F226:F264)</f>
        <v>5713.2000000000007</v>
      </c>
      <c r="G265" s="8"/>
      <c r="H265" s="9">
        <f>SUM(H226:H264)</f>
        <v>78334.12</v>
      </c>
      <c r="I265" s="10">
        <f>SUM(I226:I264)</f>
        <v>1149</v>
      </c>
      <c r="J265" s="11">
        <f t="shared" si="40"/>
        <v>68.175909486510008</v>
      </c>
      <c r="K265" s="8"/>
      <c r="L265" s="12">
        <f t="shared" si="48"/>
        <v>4.9164631527643131E-2</v>
      </c>
      <c r="M265" s="13">
        <f t="shared" si="41"/>
        <v>13.711076104459845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48</v>
      </c>
      <c r="D266" s="41" t="s">
        <v>602</v>
      </c>
      <c r="E266" s="88" t="s">
        <v>245</v>
      </c>
      <c r="F266" s="42">
        <v>299</v>
      </c>
      <c r="G266" s="43" t="s">
        <v>78</v>
      </c>
      <c r="H266" s="44">
        <v>6701</v>
      </c>
      <c r="I266" s="7">
        <v>24</v>
      </c>
      <c r="J266" s="39">
        <f t="shared" si="40"/>
        <v>279.20833333333331</v>
      </c>
      <c r="K266" s="44"/>
      <c r="L266" s="45">
        <f t="shared" si="48"/>
        <v>4.2057304769203586E-3</v>
      </c>
      <c r="M266" s="46">
        <f t="shared" si="41"/>
        <v>22.411371237458194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20</v>
      </c>
      <c r="C267" s="38" t="s">
        <v>52</v>
      </c>
      <c r="D267" s="41" t="s">
        <v>603</v>
      </c>
      <c r="E267" s="40" t="s">
        <v>246</v>
      </c>
      <c r="F267" s="42">
        <v>668</v>
      </c>
      <c r="G267" s="43" t="s">
        <v>78</v>
      </c>
      <c r="H267" s="44">
        <v>12460</v>
      </c>
      <c r="I267" s="7">
        <v>76</v>
      </c>
      <c r="J267" s="39">
        <f t="shared" si="40"/>
        <v>163.94736842105263</v>
      </c>
      <c r="K267" s="44"/>
      <c r="L267" s="45">
        <f t="shared" si="48"/>
        <v>7.8202360457286478E-3</v>
      </c>
      <c r="M267" s="46">
        <f t="shared" si="41"/>
        <v>18.652694610778443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19</v>
      </c>
      <c r="C268" s="38" t="s">
        <v>49</v>
      </c>
      <c r="D268" s="41" t="s">
        <v>604</v>
      </c>
      <c r="E268" s="88" t="s">
        <v>247</v>
      </c>
      <c r="F268" s="42">
        <v>207</v>
      </c>
      <c r="G268" s="43" t="s">
        <v>74</v>
      </c>
      <c r="H268" s="44">
        <v>6399</v>
      </c>
      <c r="I268" s="7">
        <v>42</v>
      </c>
      <c r="J268" s="39">
        <f t="shared" si="40"/>
        <v>152.35714285714286</v>
      </c>
      <c r="K268" s="44"/>
      <c r="L268" s="45">
        <f t="shared" si="48"/>
        <v>4.0161870350415426E-3</v>
      </c>
      <c r="M268" s="46">
        <f t="shared" si="41"/>
        <v>30.913043478260871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109</v>
      </c>
      <c r="C269" s="38" t="s">
        <v>108</v>
      </c>
      <c r="D269" s="41" t="s">
        <v>605</v>
      </c>
      <c r="E269" s="40" t="s">
        <v>110</v>
      </c>
      <c r="F269" s="42">
        <v>66</v>
      </c>
      <c r="G269" s="43" t="s">
        <v>78</v>
      </c>
      <c r="H269" s="44">
        <v>7708.1</v>
      </c>
      <c r="I269" s="7">
        <v>61</v>
      </c>
      <c r="J269" s="39">
        <f t="shared" ref="J269:J337" si="49">IFERROR(H269/I269,"")</f>
        <v>126.36229508196722</v>
      </c>
      <c r="K269" s="44"/>
      <c r="L269" s="45">
        <f t="shared" si="48"/>
        <v>4.8378139216758423E-3</v>
      </c>
      <c r="M269" s="46">
        <f t="shared" ref="M269:M340" si="50">IFERROR(H269/F269,"")</f>
        <v>116.78939393939395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50</v>
      </c>
      <c r="D270" s="41" t="s">
        <v>606</v>
      </c>
      <c r="E270" s="88" t="s">
        <v>66</v>
      </c>
      <c r="F270" s="42">
        <v>364</v>
      </c>
      <c r="G270" s="43" t="s">
        <v>78</v>
      </c>
      <c r="H270" s="44">
        <v>22650</v>
      </c>
      <c r="I270" s="7">
        <v>107</v>
      </c>
      <c r="J270" s="39">
        <f t="shared" si="49"/>
        <v>211.6822429906542</v>
      </c>
      <c r="K270" s="44"/>
      <c r="L270" s="45">
        <f t="shared" si="48"/>
        <v>1.4215758140911226E-2</v>
      </c>
      <c r="M270" s="46">
        <f t="shared" si="50"/>
        <v>62.225274725274723</v>
      </c>
      <c r="N270" s="47"/>
    </row>
    <row r="271" spans="1:14" s="5" customFormat="1" ht="15.95" customHeight="1" outlineLevel="1" x14ac:dyDescent="0.15">
      <c r="A271" s="72" t="s">
        <v>262</v>
      </c>
      <c r="B271" s="38" t="s">
        <v>19</v>
      </c>
      <c r="C271" s="38" t="s">
        <v>51</v>
      </c>
      <c r="D271" s="41" t="s">
        <v>607</v>
      </c>
      <c r="E271" s="40" t="s">
        <v>67</v>
      </c>
      <c r="F271" s="42">
        <v>292</v>
      </c>
      <c r="G271" s="43" t="s">
        <v>74</v>
      </c>
      <c r="H271" s="44">
        <v>7900</v>
      </c>
      <c r="I271" s="7">
        <v>113</v>
      </c>
      <c r="J271" s="39">
        <f t="shared" si="49"/>
        <v>69.911504424778755</v>
      </c>
      <c r="K271" s="44"/>
      <c r="L271" s="45">
        <f t="shared" si="48"/>
        <v>4.9582555988167193E-3</v>
      </c>
      <c r="M271" s="46">
        <f t="shared" si="50"/>
        <v>27.054794520547944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671</v>
      </c>
      <c r="D272" s="41" t="s">
        <v>608</v>
      </c>
      <c r="E272" s="89" t="s">
        <v>408</v>
      </c>
      <c r="F272" s="42">
        <v>338</v>
      </c>
      <c r="G272" s="43" t="s">
        <v>78</v>
      </c>
      <c r="H272" s="44">
        <v>13748.5</v>
      </c>
      <c r="I272" s="7">
        <v>52</v>
      </c>
      <c r="J272" s="39">
        <f t="shared" si="49"/>
        <v>264.39423076923077</v>
      </c>
      <c r="K272" s="44"/>
      <c r="L272" s="45">
        <f t="shared" si="48"/>
        <v>8.6289338101685643E-3</v>
      </c>
      <c r="M272" s="46">
        <f t="shared" si="50"/>
        <v>40.676035502958577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672</v>
      </c>
      <c r="D273" s="41" t="s">
        <v>609</v>
      </c>
      <c r="E273" s="89" t="s">
        <v>865</v>
      </c>
      <c r="F273" s="42">
        <v>385</v>
      </c>
      <c r="G273" s="43" t="s">
        <v>78</v>
      </c>
      <c r="H273" s="44">
        <v>22952</v>
      </c>
      <c r="I273" s="7">
        <v>72</v>
      </c>
      <c r="J273" s="39">
        <f t="shared" si="49"/>
        <v>318.77777777777777</v>
      </c>
      <c r="K273" s="44"/>
      <c r="L273" s="45">
        <f t="shared" si="48"/>
        <v>1.4405301582790042E-2</v>
      </c>
      <c r="M273" s="46">
        <f t="shared" si="50"/>
        <v>59.615584415584415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673</v>
      </c>
      <c r="D274" s="41" t="s">
        <v>610</v>
      </c>
      <c r="E274" s="89" t="s">
        <v>409</v>
      </c>
      <c r="F274" s="42">
        <v>396.5</v>
      </c>
      <c r="G274" s="43" t="s">
        <v>78</v>
      </c>
      <c r="H274" s="44">
        <v>27311</v>
      </c>
      <c r="I274" s="7">
        <v>123</v>
      </c>
      <c r="J274" s="39">
        <f t="shared" si="49"/>
        <v>222.04065040650406</v>
      </c>
      <c r="K274" s="44"/>
      <c r="L274" s="45">
        <f t="shared" si="48"/>
        <v>1.7141128944213092E-2</v>
      </c>
      <c r="M274" s="46">
        <f t="shared" si="50"/>
        <v>68.880201765447666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674</v>
      </c>
      <c r="D275" s="41" t="s">
        <v>611</v>
      </c>
      <c r="E275" s="89" t="s">
        <v>410</v>
      </c>
      <c r="F275" s="42">
        <v>480</v>
      </c>
      <c r="G275" s="43" t="s">
        <v>78</v>
      </c>
      <c r="H275" s="44">
        <v>34881</v>
      </c>
      <c r="I275" s="7">
        <v>96</v>
      </c>
      <c r="J275" s="39">
        <f t="shared" si="49"/>
        <v>363.34375</v>
      </c>
      <c r="K275" s="44"/>
      <c r="L275" s="45">
        <f t="shared" si="48"/>
        <v>2.1892267537003289E-2</v>
      </c>
      <c r="M275" s="46">
        <f t="shared" si="50"/>
        <v>72.668750000000003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675</v>
      </c>
      <c r="D276" s="41" t="s">
        <v>612</v>
      </c>
      <c r="E276" s="89" t="s">
        <v>411</v>
      </c>
      <c r="F276" s="42">
        <v>69.7</v>
      </c>
      <c r="G276" s="43" t="s">
        <v>74</v>
      </c>
      <c r="H276" s="44">
        <v>1815</v>
      </c>
      <c r="I276" s="7">
        <v>39</v>
      </c>
      <c r="J276" s="39">
        <f t="shared" si="49"/>
        <v>46.53846153846154</v>
      </c>
      <c r="K276" s="44"/>
      <c r="L276" s="45">
        <f t="shared" si="48"/>
        <v>1.1391435331458664E-3</v>
      </c>
      <c r="M276" s="46">
        <f t="shared" si="50"/>
        <v>26.040172166427546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676</v>
      </c>
      <c r="D277" s="41" t="s">
        <v>613</v>
      </c>
      <c r="E277" s="89" t="s">
        <v>412</v>
      </c>
      <c r="F277" s="42">
        <v>550</v>
      </c>
      <c r="G277" s="43" t="s">
        <v>78</v>
      </c>
      <c r="H277" s="44">
        <v>23752</v>
      </c>
      <c r="I277" s="7">
        <v>54</v>
      </c>
      <c r="J277" s="39">
        <f t="shared" si="49"/>
        <v>439.85185185185185</v>
      </c>
      <c r="K277" s="44"/>
      <c r="L277" s="45">
        <f t="shared" si="48"/>
        <v>1.4907403415581609E-2</v>
      </c>
      <c r="M277" s="46">
        <f t="shared" si="50"/>
        <v>43.185454545454547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866</v>
      </c>
      <c r="D278" s="41" t="s">
        <v>614</v>
      </c>
      <c r="E278" s="89" t="s">
        <v>413</v>
      </c>
      <c r="F278" s="42">
        <v>258</v>
      </c>
      <c r="G278" s="43" t="s">
        <v>78</v>
      </c>
      <c r="H278" s="44">
        <v>25118</v>
      </c>
      <c r="I278" s="7">
        <v>125</v>
      </c>
      <c r="J278" s="39">
        <f t="shared" si="49"/>
        <v>200.94399999999999</v>
      </c>
      <c r="K278" s="44"/>
      <c r="L278" s="45">
        <f t="shared" si="48"/>
        <v>1.5764742295073207E-2</v>
      </c>
      <c r="M278" s="46">
        <f t="shared" si="50"/>
        <v>97.356589147286826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867</v>
      </c>
      <c r="D279" s="41" t="s">
        <v>615</v>
      </c>
      <c r="E279" s="89" t="s">
        <v>414</v>
      </c>
      <c r="F279" s="42">
        <v>191</v>
      </c>
      <c r="G279" s="43" t="s">
        <v>78</v>
      </c>
      <c r="H279" s="44">
        <v>19477</v>
      </c>
      <c r="I279" s="7">
        <v>68</v>
      </c>
      <c r="J279" s="39">
        <f t="shared" si="49"/>
        <v>286.4264705882353</v>
      </c>
      <c r="K279" s="44"/>
      <c r="L279" s="45">
        <f t="shared" si="48"/>
        <v>1.2224296746601675E-2</v>
      </c>
      <c r="M279" s="46">
        <f t="shared" si="50"/>
        <v>101.9738219895288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868</v>
      </c>
      <c r="D280" s="41" t="s">
        <v>869</v>
      </c>
      <c r="E280" s="89" t="s">
        <v>870</v>
      </c>
      <c r="F280" s="42">
        <v>1100</v>
      </c>
      <c r="G280" s="43" t="s">
        <v>78</v>
      </c>
      <c r="H280" s="44">
        <v>26698</v>
      </c>
      <c r="I280" s="7">
        <v>58</v>
      </c>
      <c r="J280" s="39">
        <f t="shared" si="49"/>
        <v>460.31034482758622</v>
      </c>
      <c r="K280" s="44"/>
      <c r="L280" s="45">
        <f t="shared" si="48"/>
        <v>1.6756393414836552E-2</v>
      </c>
      <c r="M280" s="46">
        <f t="shared" si="50"/>
        <v>24.27090909090909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659</v>
      </c>
      <c r="D281" s="41" t="s">
        <v>616</v>
      </c>
      <c r="E281" s="89" t="s">
        <v>415</v>
      </c>
      <c r="F281" s="42">
        <v>19.3</v>
      </c>
      <c r="G281" s="43" t="s">
        <v>74</v>
      </c>
      <c r="H281" s="44">
        <v>843.4</v>
      </c>
      <c r="I281" s="7">
        <v>27</v>
      </c>
      <c r="J281" s="39">
        <f t="shared" si="49"/>
        <v>31.237037037037037</v>
      </c>
      <c r="K281" s="44"/>
      <c r="L281" s="45">
        <f t="shared" si="48"/>
        <v>5.2934085722050898E-4</v>
      </c>
      <c r="M281" s="46">
        <f t="shared" si="50"/>
        <v>43.699481865284973</v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871</v>
      </c>
      <c r="D282" s="41" t="s">
        <v>872</v>
      </c>
      <c r="E282" s="89" t="s">
        <v>959</v>
      </c>
      <c r="F282" s="42">
        <v>176.7</v>
      </c>
      <c r="G282" s="43" t="s">
        <v>703</v>
      </c>
      <c r="H282" s="44" t="s">
        <v>1079</v>
      </c>
      <c r="I282" s="7" t="s">
        <v>1079</v>
      </c>
      <c r="J282" s="39" t="str">
        <f t="shared" si="49"/>
        <v/>
      </c>
      <c r="K282" s="44"/>
      <c r="L282" s="45" t="str">
        <f t="shared" si="48"/>
        <v/>
      </c>
      <c r="M282" s="46" t="str">
        <f t="shared" si="50"/>
        <v/>
      </c>
      <c r="N282" s="47"/>
    </row>
    <row r="283" spans="1:14" s="5" customFormat="1" ht="15.95" customHeight="1" outlineLevel="1" x14ac:dyDescent="0.15">
      <c r="A283" s="74" t="s">
        <v>699</v>
      </c>
      <c r="B283" s="38" t="s">
        <v>19</v>
      </c>
      <c r="C283" s="38" t="s">
        <v>873</v>
      </c>
      <c r="D283" s="41" t="s">
        <v>874</v>
      </c>
      <c r="E283" s="89" t="s">
        <v>960</v>
      </c>
      <c r="F283" s="42">
        <v>338</v>
      </c>
      <c r="G283" s="43" t="s">
        <v>78</v>
      </c>
      <c r="H283" s="44">
        <v>21958</v>
      </c>
      <c r="I283" s="7">
        <v>82</v>
      </c>
      <c r="J283" s="39">
        <f t="shared" si="49"/>
        <v>267.78048780487802</v>
      </c>
      <c r="K283" s="44"/>
      <c r="L283" s="45">
        <f t="shared" ref="L283:L321" si="51">IFERROR(H283/$H$340,"")</f>
        <v>1.3781440055546521E-2</v>
      </c>
      <c r="M283" s="46">
        <f t="shared" si="50"/>
        <v>64.964497041420117</v>
      </c>
      <c r="N283" s="47"/>
    </row>
    <row r="284" spans="1:14" s="5" customFormat="1" ht="15.95" customHeight="1" x14ac:dyDescent="0.15">
      <c r="A284" s="76"/>
      <c r="B284" s="77"/>
      <c r="C284" s="77"/>
      <c r="D284" s="77" t="s">
        <v>423</v>
      </c>
      <c r="E284" s="78"/>
      <c r="F284" s="6">
        <f>SUM(F266:F283)</f>
        <v>6198.2</v>
      </c>
      <c r="G284" s="8"/>
      <c r="H284" s="9">
        <f>SUM(H266:H283)</f>
        <v>282372</v>
      </c>
      <c r="I284" s="10">
        <f>SUM(I266:I283)</f>
        <v>1219</v>
      </c>
      <c r="J284" s="11">
        <f t="shared" si="49"/>
        <v>231.64232977850696</v>
      </c>
      <c r="K284" s="8"/>
      <c r="L284" s="12">
        <f t="shared" si="51"/>
        <v>0.17722437341127525</v>
      </c>
      <c r="M284" s="13">
        <f t="shared" si="50"/>
        <v>45.557097221774065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53</v>
      </c>
      <c r="D285" s="41" t="s">
        <v>617</v>
      </c>
      <c r="E285" s="40" t="s">
        <v>249</v>
      </c>
      <c r="F285" s="42">
        <v>650</v>
      </c>
      <c r="G285" s="43" t="s">
        <v>78</v>
      </c>
      <c r="H285" s="44">
        <v>33075.5</v>
      </c>
      <c r="I285" s="7">
        <v>206</v>
      </c>
      <c r="J285" s="39">
        <f t="shared" si="49"/>
        <v>160.5606796116505</v>
      </c>
      <c r="K285" s="44"/>
      <c r="L285" s="45">
        <f t="shared" si="51"/>
        <v>2.0759086463121822E-2</v>
      </c>
      <c r="M285" s="46">
        <f t="shared" si="50"/>
        <v>50.885384615384616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22</v>
      </c>
      <c r="C286" s="38" t="s">
        <v>54</v>
      </c>
      <c r="D286" s="41" t="s">
        <v>618</v>
      </c>
      <c r="E286" s="88" t="s">
        <v>250</v>
      </c>
      <c r="F286" s="42">
        <v>279</v>
      </c>
      <c r="G286" s="43" t="s">
        <v>78</v>
      </c>
      <c r="H286" s="44">
        <v>10693</v>
      </c>
      <c r="I286" s="7">
        <v>89</v>
      </c>
      <c r="J286" s="39">
        <f t="shared" si="49"/>
        <v>120.14606741573034</v>
      </c>
      <c r="K286" s="44"/>
      <c r="L286" s="45">
        <f t="shared" si="51"/>
        <v>6.7112186225502758E-3</v>
      </c>
      <c r="M286" s="46">
        <f t="shared" si="50"/>
        <v>38.326164874551971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81</v>
      </c>
      <c r="C287" s="38" t="s">
        <v>248</v>
      </c>
      <c r="D287" s="41" t="s">
        <v>619</v>
      </c>
      <c r="E287" s="40" t="s">
        <v>251</v>
      </c>
      <c r="F287" s="42">
        <v>327</v>
      </c>
      <c r="G287" s="43" t="s">
        <v>78</v>
      </c>
      <c r="H287" s="44">
        <v>22096.16</v>
      </c>
      <c r="I287" s="7">
        <v>84</v>
      </c>
      <c r="J287" s="39">
        <f t="shared" si="49"/>
        <v>263.04952380952381</v>
      </c>
      <c r="K287" s="44"/>
      <c r="L287" s="45">
        <f t="shared" si="51"/>
        <v>1.3868153042069625E-2</v>
      </c>
      <c r="M287" s="46">
        <f t="shared" si="50"/>
        <v>67.572354740061158</v>
      </c>
      <c r="N287" s="47"/>
    </row>
    <row r="288" spans="1:14" s="5" customFormat="1" ht="15.95" customHeight="1" outlineLevel="1" x14ac:dyDescent="0.15">
      <c r="A288" s="72" t="s">
        <v>262</v>
      </c>
      <c r="B288" s="38" t="s">
        <v>21</v>
      </c>
      <c r="C288" s="38" t="s">
        <v>55</v>
      </c>
      <c r="D288" s="41" t="s">
        <v>620</v>
      </c>
      <c r="E288" s="88" t="s">
        <v>252</v>
      </c>
      <c r="F288" s="42">
        <v>260</v>
      </c>
      <c r="G288" s="43" t="s">
        <v>78</v>
      </c>
      <c r="H288" s="44">
        <v>18860</v>
      </c>
      <c r="I288" s="7">
        <v>61</v>
      </c>
      <c r="J288" s="39">
        <f t="shared" si="49"/>
        <v>309.18032786885249</v>
      </c>
      <c r="K288" s="44"/>
      <c r="L288" s="45">
        <f t="shared" si="51"/>
        <v>1.1837050708061181E-2</v>
      </c>
      <c r="M288" s="46">
        <f t="shared" si="50"/>
        <v>72.538461538461533</v>
      </c>
      <c r="N288" s="47"/>
    </row>
    <row r="289" spans="1:14" s="5" customFormat="1" ht="15.95" customHeight="1" x14ac:dyDescent="0.15">
      <c r="A289" s="72" t="s">
        <v>262</v>
      </c>
      <c r="B289" s="38" t="s">
        <v>21</v>
      </c>
      <c r="C289" s="38" t="s">
        <v>56</v>
      </c>
      <c r="D289" s="41" t="s">
        <v>621</v>
      </c>
      <c r="E289" s="40" t="s">
        <v>68</v>
      </c>
      <c r="F289" s="42">
        <v>774</v>
      </c>
      <c r="G289" s="43" t="s">
        <v>78</v>
      </c>
      <c r="H289" s="44">
        <v>55470</v>
      </c>
      <c r="I289" s="7">
        <v>338</v>
      </c>
      <c r="J289" s="39">
        <f t="shared" si="49"/>
        <v>164.11242603550295</v>
      </c>
      <c r="K289" s="44"/>
      <c r="L289" s="45">
        <f t="shared" si="51"/>
        <v>3.4814485831185245E-2</v>
      </c>
      <c r="M289" s="46">
        <f t="shared" si="50"/>
        <v>71.666666666666671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875</v>
      </c>
      <c r="D290" s="41" t="s">
        <v>876</v>
      </c>
      <c r="E290" s="89" t="s">
        <v>877</v>
      </c>
      <c r="F290" s="42">
        <v>62</v>
      </c>
      <c r="G290" s="43" t="s">
        <v>78</v>
      </c>
      <c r="H290" s="44">
        <v>8437</v>
      </c>
      <c r="I290" s="7">
        <v>174</v>
      </c>
      <c r="J290" s="39">
        <f t="shared" si="49"/>
        <v>48.488505747126439</v>
      </c>
      <c r="K290" s="44"/>
      <c r="L290" s="45">
        <f t="shared" si="51"/>
        <v>5.2952914540780579E-3</v>
      </c>
      <c r="M290" s="46">
        <f t="shared" si="50"/>
        <v>136.08064516129033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878</v>
      </c>
      <c r="D291" s="41" t="s">
        <v>879</v>
      </c>
      <c r="E291" s="89" t="s">
        <v>880</v>
      </c>
      <c r="F291" s="42">
        <v>363</v>
      </c>
      <c r="G291" s="43" t="s">
        <v>78</v>
      </c>
      <c r="H291" s="44">
        <v>15292</v>
      </c>
      <c r="I291" s="7">
        <v>67</v>
      </c>
      <c r="J291" s="39">
        <f t="shared" si="49"/>
        <v>228.23880597014926</v>
      </c>
      <c r="K291" s="44"/>
      <c r="L291" s="45">
        <f t="shared" si="51"/>
        <v>9.5976765338107936E-3</v>
      </c>
      <c r="M291" s="46">
        <f t="shared" si="50"/>
        <v>42.126721763085399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881</v>
      </c>
      <c r="D292" s="41" t="s">
        <v>882</v>
      </c>
      <c r="E292" s="89" t="s">
        <v>883</v>
      </c>
      <c r="F292" s="42">
        <v>32</v>
      </c>
      <c r="G292" s="43" t="s">
        <v>73</v>
      </c>
      <c r="H292" s="44">
        <v>812</v>
      </c>
      <c r="I292" s="7">
        <v>4</v>
      </c>
      <c r="J292" s="39">
        <f t="shared" si="49"/>
        <v>203</v>
      </c>
      <c r="K292" s="44"/>
      <c r="L292" s="45">
        <f t="shared" si="51"/>
        <v>5.0963336028344002E-4</v>
      </c>
      <c r="M292" s="46">
        <f t="shared" si="50"/>
        <v>25.375</v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884</v>
      </c>
      <c r="D293" s="41" t="s">
        <v>885</v>
      </c>
      <c r="E293" s="89" t="s">
        <v>886</v>
      </c>
      <c r="F293" s="42">
        <v>485</v>
      </c>
      <c r="G293" s="43" t="s">
        <v>78</v>
      </c>
      <c r="H293" s="44" t="s">
        <v>1079</v>
      </c>
      <c r="I293" s="7" t="s">
        <v>1079</v>
      </c>
      <c r="J293" s="39" t="str">
        <f t="shared" si="49"/>
        <v/>
      </c>
      <c r="K293" s="44"/>
      <c r="L293" s="45" t="str">
        <f t="shared" si="51"/>
        <v/>
      </c>
      <c r="M293" s="46" t="str">
        <f t="shared" si="50"/>
        <v/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887</v>
      </c>
      <c r="D294" s="41" t="s">
        <v>888</v>
      </c>
      <c r="E294" s="89" t="s">
        <v>889</v>
      </c>
      <c r="F294" s="42">
        <v>29</v>
      </c>
      <c r="G294" s="43" t="s">
        <v>71</v>
      </c>
      <c r="H294" s="44">
        <v>0</v>
      </c>
      <c r="I294" s="7">
        <v>0</v>
      </c>
      <c r="J294" s="39" t="str">
        <f t="shared" si="49"/>
        <v/>
      </c>
      <c r="K294" s="44"/>
      <c r="L294" s="45">
        <f t="shared" si="51"/>
        <v>0</v>
      </c>
      <c r="M294" s="46">
        <f t="shared" si="50"/>
        <v>0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890</v>
      </c>
      <c r="D295" s="41" t="s">
        <v>891</v>
      </c>
      <c r="E295" s="89" t="s">
        <v>892</v>
      </c>
      <c r="F295" s="42">
        <v>144</v>
      </c>
      <c r="G295" s="43" t="s">
        <v>74</v>
      </c>
      <c r="H295" s="44">
        <v>5684</v>
      </c>
      <c r="I295" s="7">
        <v>21</v>
      </c>
      <c r="J295" s="39">
        <f t="shared" si="49"/>
        <v>270.66666666666669</v>
      </c>
      <c r="K295" s="44"/>
      <c r="L295" s="45">
        <f t="shared" si="51"/>
        <v>3.5674335219840797E-3</v>
      </c>
      <c r="M295" s="46">
        <f t="shared" si="50"/>
        <v>39.472222222222221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893</v>
      </c>
      <c r="D296" s="41" t="s">
        <v>894</v>
      </c>
      <c r="E296" s="89" t="s">
        <v>961</v>
      </c>
      <c r="F296" s="42">
        <v>90</v>
      </c>
      <c r="G296" s="43" t="s">
        <v>78</v>
      </c>
      <c r="H296" s="44">
        <v>5035.3</v>
      </c>
      <c r="I296" s="7">
        <v>103</v>
      </c>
      <c r="J296" s="39">
        <f t="shared" si="49"/>
        <v>48.886407766990295</v>
      </c>
      <c r="K296" s="44"/>
      <c r="L296" s="45">
        <f t="shared" si="51"/>
        <v>3.1602916983192184E-3</v>
      </c>
      <c r="M296" s="46">
        <f t="shared" si="50"/>
        <v>55.94777777777778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895</v>
      </c>
      <c r="D297" s="41" t="s">
        <v>896</v>
      </c>
      <c r="E297" s="89" t="s">
        <v>962</v>
      </c>
      <c r="F297" s="42">
        <v>81</v>
      </c>
      <c r="G297" s="43" t="s">
        <v>78</v>
      </c>
      <c r="H297" s="44">
        <v>5487</v>
      </c>
      <c r="I297" s="7">
        <v>31</v>
      </c>
      <c r="J297" s="39">
        <f t="shared" si="49"/>
        <v>177</v>
      </c>
      <c r="K297" s="44"/>
      <c r="L297" s="45">
        <f t="shared" si="51"/>
        <v>3.4437909456591568E-3</v>
      </c>
      <c r="M297" s="46">
        <f t="shared" si="50"/>
        <v>67.740740740740748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897</v>
      </c>
      <c r="D298" s="41" t="s">
        <v>898</v>
      </c>
      <c r="E298" s="89" t="s">
        <v>899</v>
      </c>
      <c r="F298" s="42">
        <v>140</v>
      </c>
      <c r="G298" s="43" t="s">
        <v>77</v>
      </c>
      <c r="H298" s="44">
        <v>922</v>
      </c>
      <c r="I298" s="7">
        <v>4</v>
      </c>
      <c r="J298" s="39">
        <f t="shared" si="49"/>
        <v>230.5</v>
      </c>
      <c r="K298" s="44"/>
      <c r="L298" s="45">
        <f t="shared" si="51"/>
        <v>5.786723622922804E-4</v>
      </c>
      <c r="M298" s="46">
        <f t="shared" si="50"/>
        <v>6.5857142857142854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900</v>
      </c>
      <c r="D299" s="41" t="s">
        <v>901</v>
      </c>
      <c r="E299" s="89" t="s">
        <v>902</v>
      </c>
      <c r="F299" s="42">
        <v>38</v>
      </c>
      <c r="G299" s="43" t="s">
        <v>74</v>
      </c>
      <c r="H299" s="44">
        <v>1275</v>
      </c>
      <c r="I299" s="7">
        <v>40</v>
      </c>
      <c r="J299" s="39">
        <f t="shared" si="49"/>
        <v>31.875</v>
      </c>
      <c r="K299" s="44"/>
      <c r="L299" s="45">
        <f t="shared" si="51"/>
        <v>8.0022479601155906E-4</v>
      </c>
      <c r="M299" s="46">
        <f t="shared" si="50"/>
        <v>33.55263157894737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903</v>
      </c>
      <c r="D300" s="41" t="s">
        <v>904</v>
      </c>
      <c r="E300" s="89" t="s">
        <v>905</v>
      </c>
      <c r="F300" s="42">
        <v>174</v>
      </c>
      <c r="G300" s="43" t="s">
        <v>74</v>
      </c>
      <c r="H300" s="44">
        <v>6685</v>
      </c>
      <c r="I300" s="7">
        <v>41</v>
      </c>
      <c r="J300" s="39">
        <f t="shared" si="49"/>
        <v>163.04878048780489</v>
      </c>
      <c r="K300" s="44"/>
      <c r="L300" s="45">
        <f t="shared" si="51"/>
        <v>4.1956884402645275E-3</v>
      </c>
      <c r="M300" s="46">
        <f t="shared" si="50"/>
        <v>38.419540229885058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906</v>
      </c>
      <c r="D301" s="41" t="s">
        <v>907</v>
      </c>
      <c r="E301" s="89" t="s">
        <v>908</v>
      </c>
      <c r="F301" s="42">
        <v>126</v>
      </c>
      <c r="G301" s="43" t="s">
        <v>77</v>
      </c>
      <c r="H301" s="44">
        <v>857</v>
      </c>
      <c r="I301" s="7">
        <v>2</v>
      </c>
      <c r="J301" s="39">
        <f t="shared" si="49"/>
        <v>428.5</v>
      </c>
      <c r="K301" s="44"/>
      <c r="L301" s="45">
        <f t="shared" si="51"/>
        <v>5.3787658837796556E-4</v>
      </c>
      <c r="M301" s="46">
        <f t="shared" si="50"/>
        <v>6.8015873015873014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964</v>
      </c>
      <c r="D302" s="41" t="s">
        <v>965</v>
      </c>
      <c r="E302" s="89" t="s">
        <v>966</v>
      </c>
      <c r="F302" s="42">
        <v>39</v>
      </c>
      <c r="G302" s="43" t="s">
        <v>73</v>
      </c>
      <c r="H302" s="44">
        <v>1250</v>
      </c>
      <c r="I302" s="7">
        <v>2</v>
      </c>
      <c r="J302" s="39">
        <f t="shared" si="49"/>
        <v>625</v>
      </c>
      <c r="K302" s="44"/>
      <c r="L302" s="45">
        <f t="shared" si="51"/>
        <v>7.8453411373682262E-4</v>
      </c>
      <c r="M302" s="46">
        <f>IFERROR(H302/F302,"")</f>
        <v>32.051282051282051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909</v>
      </c>
      <c r="D303" s="41" t="s">
        <v>910</v>
      </c>
      <c r="E303" s="89" t="s">
        <v>911</v>
      </c>
      <c r="F303" s="42">
        <v>35</v>
      </c>
      <c r="G303" s="43" t="s">
        <v>74</v>
      </c>
      <c r="H303" s="44">
        <v>990</v>
      </c>
      <c r="I303" s="7">
        <v>11</v>
      </c>
      <c r="J303" s="39">
        <f t="shared" si="49"/>
        <v>90</v>
      </c>
      <c r="K303" s="44"/>
      <c r="L303" s="45">
        <f t="shared" si="51"/>
        <v>6.2135101807956358E-4</v>
      </c>
      <c r="M303" s="46">
        <f t="shared" si="50"/>
        <v>28.285714285714285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912</v>
      </c>
      <c r="D304" s="41" t="s">
        <v>913</v>
      </c>
      <c r="E304" s="89" t="s">
        <v>963</v>
      </c>
      <c r="F304" s="42">
        <v>28</v>
      </c>
      <c r="G304" s="43" t="s">
        <v>77</v>
      </c>
      <c r="H304" s="44">
        <v>630</v>
      </c>
      <c r="I304" s="7">
        <v>3</v>
      </c>
      <c r="J304" s="39">
        <f t="shared" si="49"/>
        <v>210</v>
      </c>
      <c r="K304" s="44"/>
      <c r="L304" s="45">
        <f t="shared" si="51"/>
        <v>3.9540519332335861E-4</v>
      </c>
      <c r="M304" s="46">
        <f t="shared" si="50"/>
        <v>22.5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914</v>
      </c>
      <c r="D305" s="41" t="s">
        <v>915</v>
      </c>
      <c r="E305" s="89" t="s">
        <v>916</v>
      </c>
      <c r="F305" s="42">
        <v>66</v>
      </c>
      <c r="G305" s="43" t="s">
        <v>77</v>
      </c>
      <c r="H305" s="44">
        <v>1998</v>
      </c>
      <c r="I305" s="7">
        <v>12</v>
      </c>
      <c r="J305" s="39">
        <f t="shared" si="49"/>
        <v>166.5</v>
      </c>
      <c r="K305" s="44"/>
      <c r="L305" s="45">
        <f t="shared" si="51"/>
        <v>1.2539993273969373E-3</v>
      </c>
      <c r="M305" s="46">
        <f t="shared" si="50"/>
        <v>30.272727272727273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1073</v>
      </c>
      <c r="D306" s="41" t="s">
        <v>1075</v>
      </c>
      <c r="E306" s="89" t="s">
        <v>1074</v>
      </c>
      <c r="F306" s="42">
        <v>37</v>
      </c>
      <c r="G306" s="43" t="s">
        <v>76</v>
      </c>
      <c r="H306" s="44">
        <v>385.1</v>
      </c>
      <c r="I306" s="7">
        <v>5</v>
      </c>
      <c r="J306" s="39">
        <f t="shared" ref="J306" si="52">IFERROR(H306/I306,"")</f>
        <v>77.02000000000001</v>
      </c>
      <c r="K306" s="44"/>
      <c r="L306" s="45">
        <f t="shared" ref="L306" si="53">IFERROR(H306/$H$340,"")</f>
        <v>2.4169926976004035E-4</v>
      </c>
      <c r="M306" s="46">
        <f t="shared" ref="M306" si="54">IFERROR(H306/F306,"")</f>
        <v>10.408108108108109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917</v>
      </c>
      <c r="D307" s="41" t="s">
        <v>918</v>
      </c>
      <c r="E307" s="89" t="s">
        <v>919</v>
      </c>
      <c r="F307" s="42">
        <v>40</v>
      </c>
      <c r="G307" s="43" t="s">
        <v>77</v>
      </c>
      <c r="H307" s="44">
        <v>716</v>
      </c>
      <c r="I307" s="7">
        <v>1</v>
      </c>
      <c r="J307" s="39">
        <f t="shared" si="49"/>
        <v>716</v>
      </c>
      <c r="K307" s="44"/>
      <c r="L307" s="45">
        <f t="shared" si="51"/>
        <v>4.4938114034845199E-4</v>
      </c>
      <c r="M307" s="46">
        <f t="shared" si="50"/>
        <v>17.899999999999999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920</v>
      </c>
      <c r="D308" s="41" t="s">
        <v>921</v>
      </c>
      <c r="E308" s="89" t="s">
        <v>922</v>
      </c>
      <c r="F308" s="42">
        <v>19</v>
      </c>
      <c r="G308" s="43" t="s">
        <v>74</v>
      </c>
      <c r="H308" s="44">
        <v>635</v>
      </c>
      <c r="I308" s="7">
        <v>17</v>
      </c>
      <c r="J308" s="39">
        <f t="shared" si="49"/>
        <v>37.352941176470587</v>
      </c>
      <c r="K308" s="44"/>
      <c r="L308" s="45">
        <f t="shared" si="51"/>
        <v>3.9854332977830591E-4</v>
      </c>
      <c r="M308" s="46">
        <f t="shared" si="50"/>
        <v>33.421052631578945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923</v>
      </c>
      <c r="D309" s="41" t="s">
        <v>924</v>
      </c>
      <c r="E309" s="89" t="s">
        <v>925</v>
      </c>
      <c r="F309" s="42">
        <v>19</v>
      </c>
      <c r="G309" s="43" t="s">
        <v>74</v>
      </c>
      <c r="H309" s="44">
        <v>4209.6000000000004</v>
      </c>
      <c r="I309" s="7">
        <v>177</v>
      </c>
      <c r="J309" s="39">
        <f t="shared" si="49"/>
        <v>23.783050847457631</v>
      </c>
      <c r="K309" s="44"/>
      <c r="L309" s="45">
        <f t="shared" si="51"/>
        <v>2.6420598441492232E-3</v>
      </c>
      <c r="M309" s="46">
        <f t="shared" si="50"/>
        <v>221.55789473684212</v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926</v>
      </c>
      <c r="D310" s="41" t="s">
        <v>927</v>
      </c>
      <c r="E310" s="89" t="s">
        <v>928</v>
      </c>
      <c r="F310" s="42">
        <v>38</v>
      </c>
      <c r="G310" s="43" t="s">
        <v>71</v>
      </c>
      <c r="H310" s="44">
        <v>28</v>
      </c>
      <c r="I310" s="7">
        <v>1</v>
      </c>
      <c r="J310" s="39">
        <f t="shared" si="49"/>
        <v>28</v>
      </c>
      <c r="K310" s="44"/>
      <c r="L310" s="45">
        <f t="shared" si="51"/>
        <v>1.7573564147704828E-5</v>
      </c>
      <c r="M310" s="46">
        <f t="shared" si="50"/>
        <v>0.73684210526315785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38" t="s">
        <v>929</v>
      </c>
      <c r="D311" s="41" t="s">
        <v>930</v>
      </c>
      <c r="E311" s="89" t="s">
        <v>931</v>
      </c>
      <c r="F311" s="42">
        <v>21</v>
      </c>
      <c r="G311" s="43" t="s">
        <v>77</v>
      </c>
      <c r="H311" s="44">
        <v>0</v>
      </c>
      <c r="I311" s="7" t="s">
        <v>1079</v>
      </c>
      <c r="J311" s="39" t="str">
        <f t="shared" si="49"/>
        <v/>
      </c>
      <c r="K311" s="44"/>
      <c r="L311" s="45">
        <f t="shared" si="51"/>
        <v>0</v>
      </c>
      <c r="M311" s="46">
        <f t="shared" si="50"/>
        <v>0</v>
      </c>
      <c r="N311" s="47"/>
    </row>
    <row r="312" spans="1:14" s="5" customFormat="1" ht="15.95" customHeight="1" x14ac:dyDescent="0.15">
      <c r="A312" s="74" t="s">
        <v>699</v>
      </c>
      <c r="B312" s="38" t="s">
        <v>21</v>
      </c>
      <c r="C312" s="38" t="s">
        <v>932</v>
      </c>
      <c r="D312" s="41" t="s">
        <v>933</v>
      </c>
      <c r="E312" s="89" t="s">
        <v>934</v>
      </c>
      <c r="F312" s="42">
        <v>21</v>
      </c>
      <c r="G312" s="43" t="s">
        <v>77</v>
      </c>
      <c r="H312" s="44">
        <v>60</v>
      </c>
      <c r="I312" s="7">
        <v>1</v>
      </c>
      <c r="J312" s="39">
        <f t="shared" si="49"/>
        <v>60</v>
      </c>
      <c r="K312" s="44"/>
      <c r="L312" s="45">
        <f t="shared" si="51"/>
        <v>3.7657637459367487E-5</v>
      </c>
      <c r="M312" s="46">
        <f t="shared" si="50"/>
        <v>2.8571428571428572</v>
      </c>
      <c r="N312" s="47"/>
    </row>
    <row r="313" spans="1:14" s="5" customFormat="1" ht="15.95" customHeight="1" x14ac:dyDescent="0.15">
      <c r="A313" s="74" t="s">
        <v>699</v>
      </c>
      <c r="B313" s="38" t="s">
        <v>21</v>
      </c>
      <c r="C313" s="104" t="s">
        <v>1052</v>
      </c>
      <c r="D313" s="41" t="s">
        <v>1053</v>
      </c>
      <c r="E313" s="105" t="s">
        <v>1054</v>
      </c>
      <c r="F313" s="42">
        <v>29</v>
      </c>
      <c r="G313" s="43" t="s">
        <v>73</v>
      </c>
      <c r="H313" s="44">
        <v>6194.3</v>
      </c>
      <c r="I313" s="7">
        <v>12</v>
      </c>
      <c r="J313" s="39">
        <f>IFERROR(H313/I313,"")</f>
        <v>516.19166666666672</v>
      </c>
      <c r="K313" s="44"/>
      <c r="L313" s="45">
        <f t="shared" si="51"/>
        <v>3.8877117285760006E-3</v>
      </c>
      <c r="M313" s="46">
        <f>IFERROR(H313/F313,"")</f>
        <v>213.59655172413792</v>
      </c>
      <c r="N313" s="47"/>
    </row>
    <row r="314" spans="1:14" s="5" customFormat="1" ht="15.95" customHeight="1" outlineLevel="1" x14ac:dyDescent="0.15">
      <c r="A314" s="76"/>
      <c r="B314" s="77"/>
      <c r="C314" s="77"/>
      <c r="D314" s="77" t="s">
        <v>424</v>
      </c>
      <c r="E314" s="78"/>
      <c r="F314" s="6">
        <f>SUM(F285:F313)</f>
        <v>4446</v>
      </c>
      <c r="G314" s="8"/>
      <c r="H314" s="9">
        <f>SUM(H285:H313)</f>
        <v>207776.96</v>
      </c>
      <c r="I314" s="9">
        <f>SUM(I285:I313)</f>
        <v>1507</v>
      </c>
      <c r="J314" s="11">
        <f>IFERROR(H314/I314,"")</f>
        <v>137.87455872594558</v>
      </c>
      <c r="K314" s="8"/>
      <c r="L314" s="12">
        <f t="shared" si="51"/>
        <v>0.130406490534825</v>
      </c>
      <c r="M314" s="13">
        <f>IFERROR(H314/F314,"")</f>
        <v>46.733459289248763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102</v>
      </c>
      <c r="C315" s="38" t="s">
        <v>253</v>
      </c>
      <c r="D315" s="41" t="s">
        <v>622</v>
      </c>
      <c r="E315" s="40" t="s">
        <v>255</v>
      </c>
      <c r="F315" s="42">
        <v>170</v>
      </c>
      <c r="G315" s="43" t="s">
        <v>74</v>
      </c>
      <c r="H315" s="44">
        <v>6001.5</v>
      </c>
      <c r="I315" s="7">
        <v>166</v>
      </c>
      <c r="J315" s="39">
        <f t="shared" si="49"/>
        <v>36.153614457831324</v>
      </c>
      <c r="K315" s="32"/>
      <c r="L315" s="45">
        <f t="shared" si="51"/>
        <v>3.766705186873233E-3</v>
      </c>
      <c r="M315" s="46">
        <f t="shared" si="50"/>
        <v>35.30294117647059</v>
      </c>
      <c r="N315" s="47"/>
    </row>
    <row r="316" spans="1:14" s="5" customFormat="1" ht="15.95" customHeight="1" outlineLevel="1" x14ac:dyDescent="0.15">
      <c r="A316" s="72" t="s">
        <v>262</v>
      </c>
      <c r="B316" s="38" t="s">
        <v>29</v>
      </c>
      <c r="C316" s="38" t="s">
        <v>57</v>
      </c>
      <c r="D316" s="41" t="s">
        <v>623</v>
      </c>
      <c r="E316" s="40" t="s">
        <v>256</v>
      </c>
      <c r="F316" s="42">
        <v>76</v>
      </c>
      <c r="G316" s="43" t="s">
        <v>74</v>
      </c>
      <c r="H316" s="44">
        <v>8017.2</v>
      </c>
      <c r="I316" s="7">
        <v>318</v>
      </c>
      <c r="J316" s="39">
        <f t="shared" si="49"/>
        <v>25.211320754716979</v>
      </c>
      <c r="K316" s="44"/>
      <c r="L316" s="45">
        <f t="shared" si="51"/>
        <v>5.0318135173206833E-3</v>
      </c>
      <c r="M316" s="46">
        <f t="shared" si="50"/>
        <v>105.48947368421052</v>
      </c>
      <c r="N316" s="47"/>
    </row>
    <row r="317" spans="1:14" s="5" customFormat="1" ht="15.95" customHeight="1" outlineLevel="1" x14ac:dyDescent="0.15">
      <c r="A317" s="72" t="s">
        <v>262</v>
      </c>
      <c r="B317" s="38" t="s">
        <v>84</v>
      </c>
      <c r="C317" s="38" t="s">
        <v>254</v>
      </c>
      <c r="D317" s="41" t="s">
        <v>624</v>
      </c>
      <c r="E317" s="40" t="s">
        <v>257</v>
      </c>
      <c r="F317" s="42">
        <v>246</v>
      </c>
      <c r="G317" s="43" t="s">
        <v>78</v>
      </c>
      <c r="H317" s="44">
        <v>4496</v>
      </c>
      <c r="I317" s="7">
        <v>40</v>
      </c>
      <c r="J317" s="39">
        <f t="shared" si="49"/>
        <v>112.4</v>
      </c>
      <c r="K317" s="44"/>
      <c r="L317" s="45">
        <f t="shared" si="51"/>
        <v>2.8218123002886038E-3</v>
      </c>
      <c r="M317" s="46">
        <f t="shared" si="50"/>
        <v>18.276422764227643</v>
      </c>
      <c r="N317" s="47"/>
    </row>
    <row r="318" spans="1:14" ht="15.95" customHeight="1" outlineLevel="1" x14ac:dyDescent="0.15">
      <c r="A318" s="72" t="s">
        <v>262</v>
      </c>
      <c r="B318" s="38" t="s">
        <v>23</v>
      </c>
      <c r="C318" s="38" t="s">
        <v>58</v>
      </c>
      <c r="D318" s="41" t="s">
        <v>625</v>
      </c>
      <c r="E318" s="88" t="s">
        <v>69</v>
      </c>
      <c r="F318" s="42">
        <v>1344</v>
      </c>
      <c r="G318" s="43" t="s">
        <v>78</v>
      </c>
      <c r="H318" s="44">
        <v>70631</v>
      </c>
      <c r="I318" s="7">
        <v>260</v>
      </c>
      <c r="J318" s="39">
        <f>IFERROR(H318/I318,"")</f>
        <v>271.65769230769229</v>
      </c>
      <c r="K318" s="44"/>
      <c r="L318" s="45">
        <f t="shared" si="51"/>
        <v>4.4329943189876417E-2</v>
      </c>
      <c r="M318" s="46">
        <f t="shared" si="50"/>
        <v>52.55282738095238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1057</v>
      </c>
      <c r="D319" s="41" t="s">
        <v>1059</v>
      </c>
      <c r="E319" s="88" t="s">
        <v>1058</v>
      </c>
      <c r="F319" s="42">
        <v>201</v>
      </c>
      <c r="G319" s="43" t="s">
        <v>1062</v>
      </c>
      <c r="H319" s="44">
        <v>4693</v>
      </c>
      <c r="I319" s="7">
        <v>24</v>
      </c>
      <c r="J319" s="39">
        <f>IFERROR(H319/I319,"")</f>
        <v>195.54166666666666</v>
      </c>
      <c r="K319" s="44"/>
      <c r="L319" s="45">
        <f>IFERROR(H319/$H$340,"")</f>
        <v>2.9454548766135271E-3</v>
      </c>
      <c r="M319" s="46">
        <f>IFERROR(H319/F319,"")</f>
        <v>23.348258706467661</v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1064</v>
      </c>
      <c r="D320" s="41" t="s">
        <v>1066</v>
      </c>
      <c r="E320" s="88" t="s">
        <v>1065</v>
      </c>
      <c r="F320" s="42">
        <v>86</v>
      </c>
      <c r="G320" s="43" t="s">
        <v>78</v>
      </c>
      <c r="H320" s="44">
        <v>1840</v>
      </c>
      <c r="I320" s="7">
        <v>10</v>
      </c>
      <c r="J320" s="39">
        <f>IFERROR(H320/I320,"")</f>
        <v>184</v>
      </c>
      <c r="K320" s="44"/>
      <c r="L320" s="45">
        <f>IFERROR(H320/$H$340,"")</f>
        <v>1.154834215420603E-3</v>
      </c>
      <c r="M320" s="46">
        <f>IFERROR(H320/F320,"")</f>
        <v>21.395348837209301</v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989</v>
      </c>
      <c r="D321" s="41" t="s">
        <v>990</v>
      </c>
      <c r="E321" s="88" t="s">
        <v>991</v>
      </c>
      <c r="F321" s="42">
        <v>98</v>
      </c>
      <c r="G321" s="43" t="s">
        <v>78</v>
      </c>
      <c r="H321" s="44">
        <v>8022</v>
      </c>
      <c r="I321" s="7">
        <v>45</v>
      </c>
      <c r="J321" s="39">
        <f>IFERROR(H321/I321,"")</f>
        <v>178.26666666666668</v>
      </c>
      <c r="K321" s="44"/>
      <c r="L321" s="45">
        <f t="shared" si="51"/>
        <v>5.0348261283174331E-3</v>
      </c>
      <c r="M321" s="46">
        <f>IFERROR(H321/F321,"")</f>
        <v>81.857142857142861</v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1010</v>
      </c>
      <c r="D322" s="41" t="s">
        <v>998</v>
      </c>
      <c r="E322" s="88" t="s">
        <v>1022</v>
      </c>
      <c r="F322" s="42" t="s">
        <v>703</v>
      </c>
      <c r="G322" s="43" t="s">
        <v>703</v>
      </c>
      <c r="H322" s="44">
        <v>790</v>
      </c>
      <c r="I322" s="7">
        <v>5</v>
      </c>
      <c r="J322" s="39">
        <f t="shared" ref="J322:J333" si="55">IFERROR(H322/I322,"")</f>
        <v>158</v>
      </c>
      <c r="K322" s="44"/>
      <c r="L322" s="45">
        <f t="shared" ref="L322:L333" si="56">IFERROR(H322/$H$340,"")</f>
        <v>4.9582555988167193E-4</v>
      </c>
      <c r="M322" s="46" t="str">
        <f t="shared" ref="M322:M333" si="57">IFERROR(H322/F322,"")</f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1011</v>
      </c>
      <c r="D323" s="41" t="s">
        <v>999</v>
      </c>
      <c r="E323" s="88" t="s">
        <v>1023</v>
      </c>
      <c r="F323" s="42" t="s">
        <v>703</v>
      </c>
      <c r="G323" s="43" t="s">
        <v>703</v>
      </c>
      <c r="H323" s="44">
        <v>0</v>
      </c>
      <c r="I323" s="7" t="s">
        <v>1079</v>
      </c>
      <c r="J323" s="39" t="str">
        <f t="shared" si="55"/>
        <v/>
      </c>
      <c r="K323" s="44"/>
      <c r="L323" s="45">
        <f t="shared" si="56"/>
        <v>0</v>
      </c>
      <c r="M323" s="46" t="str">
        <f t="shared" si="57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1012</v>
      </c>
      <c r="D324" s="41" t="s">
        <v>1000</v>
      </c>
      <c r="E324" s="88" t="s">
        <v>1024</v>
      </c>
      <c r="F324" s="42" t="s">
        <v>703</v>
      </c>
      <c r="G324" s="43" t="s">
        <v>703</v>
      </c>
      <c r="H324" s="44" t="s">
        <v>1079</v>
      </c>
      <c r="I324" s="7" t="s">
        <v>1079</v>
      </c>
      <c r="J324" s="39" t="str">
        <f t="shared" si="55"/>
        <v/>
      </c>
      <c r="K324" s="44"/>
      <c r="L324" s="45" t="str">
        <f t="shared" si="56"/>
        <v/>
      </c>
      <c r="M324" s="46" t="str">
        <f t="shared" si="57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1013</v>
      </c>
      <c r="D325" s="41" t="s">
        <v>1001</v>
      </c>
      <c r="E325" s="88" t="s">
        <v>1025</v>
      </c>
      <c r="F325" s="42" t="s">
        <v>703</v>
      </c>
      <c r="G325" s="43" t="s">
        <v>703</v>
      </c>
      <c r="H325" s="44">
        <v>0</v>
      </c>
      <c r="I325" s="7" t="s">
        <v>1079</v>
      </c>
      <c r="J325" s="39" t="str">
        <f t="shared" si="55"/>
        <v/>
      </c>
      <c r="K325" s="44"/>
      <c r="L325" s="45">
        <f t="shared" si="56"/>
        <v>0</v>
      </c>
      <c r="M325" s="46" t="str">
        <f t="shared" si="57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1014</v>
      </c>
      <c r="D326" s="41" t="s">
        <v>1002</v>
      </c>
      <c r="E326" s="88" t="s">
        <v>1026</v>
      </c>
      <c r="F326" s="42" t="s">
        <v>703</v>
      </c>
      <c r="G326" s="43" t="s">
        <v>703</v>
      </c>
      <c r="H326" s="44">
        <v>0</v>
      </c>
      <c r="I326" s="7" t="s">
        <v>1079</v>
      </c>
      <c r="J326" s="39" t="str">
        <f t="shared" si="55"/>
        <v/>
      </c>
      <c r="K326" s="44"/>
      <c r="L326" s="45">
        <f t="shared" si="56"/>
        <v>0</v>
      </c>
      <c r="M326" s="46" t="str">
        <f t="shared" si="57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1015</v>
      </c>
      <c r="D327" s="41" t="s">
        <v>1003</v>
      </c>
      <c r="E327" s="88" t="s">
        <v>1027</v>
      </c>
      <c r="F327" s="42" t="s">
        <v>703</v>
      </c>
      <c r="G327" s="43" t="s">
        <v>703</v>
      </c>
      <c r="H327" s="44">
        <v>0</v>
      </c>
      <c r="I327" s="7" t="s">
        <v>1079</v>
      </c>
      <c r="J327" s="39" t="str">
        <f t="shared" si="55"/>
        <v/>
      </c>
      <c r="K327" s="44"/>
      <c r="L327" s="45">
        <f t="shared" si="56"/>
        <v>0</v>
      </c>
      <c r="M327" s="46" t="str">
        <f t="shared" si="57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1016</v>
      </c>
      <c r="D328" s="41" t="s">
        <v>1004</v>
      </c>
      <c r="E328" s="88" t="s">
        <v>1028</v>
      </c>
      <c r="F328" s="42" t="s">
        <v>703</v>
      </c>
      <c r="G328" s="43" t="s">
        <v>703</v>
      </c>
      <c r="H328" s="44" t="s">
        <v>1079</v>
      </c>
      <c r="I328" s="7" t="s">
        <v>1079</v>
      </c>
      <c r="J328" s="39" t="str">
        <f t="shared" si="55"/>
        <v/>
      </c>
      <c r="K328" s="44"/>
      <c r="L328" s="45" t="str">
        <f t="shared" si="56"/>
        <v/>
      </c>
      <c r="M328" s="46" t="str">
        <f t="shared" si="57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1017</v>
      </c>
      <c r="D329" s="41" t="s">
        <v>1005</v>
      </c>
      <c r="E329" s="88" t="s">
        <v>1029</v>
      </c>
      <c r="F329" s="42" t="s">
        <v>703</v>
      </c>
      <c r="G329" s="43" t="s">
        <v>703</v>
      </c>
      <c r="H329" s="44">
        <v>0</v>
      </c>
      <c r="I329" s="7" t="s">
        <v>1079</v>
      </c>
      <c r="J329" s="39" t="str">
        <f t="shared" si="55"/>
        <v/>
      </c>
      <c r="K329" s="44"/>
      <c r="L329" s="45">
        <f t="shared" si="56"/>
        <v>0</v>
      </c>
      <c r="M329" s="46" t="str">
        <f t="shared" si="57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1018</v>
      </c>
      <c r="D330" s="41" t="s">
        <v>1006</v>
      </c>
      <c r="E330" s="88" t="s">
        <v>1030</v>
      </c>
      <c r="F330" s="42" t="s">
        <v>703</v>
      </c>
      <c r="G330" s="43" t="s">
        <v>703</v>
      </c>
      <c r="H330" s="44">
        <v>0</v>
      </c>
      <c r="I330" s="7" t="s">
        <v>1079</v>
      </c>
      <c r="J330" s="39" t="str">
        <f t="shared" si="55"/>
        <v/>
      </c>
      <c r="K330" s="44"/>
      <c r="L330" s="45">
        <f t="shared" si="56"/>
        <v>0</v>
      </c>
      <c r="M330" s="46" t="str">
        <f t="shared" si="57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1019</v>
      </c>
      <c r="D331" s="41" t="s">
        <v>1007</v>
      </c>
      <c r="E331" s="88" t="s">
        <v>1031</v>
      </c>
      <c r="F331" s="42" t="s">
        <v>703</v>
      </c>
      <c r="G331" s="43" t="s">
        <v>703</v>
      </c>
      <c r="H331" s="44">
        <v>200</v>
      </c>
      <c r="I331" s="7">
        <v>2</v>
      </c>
      <c r="J331" s="39">
        <f t="shared" si="55"/>
        <v>100</v>
      </c>
      <c r="K331" s="44"/>
      <c r="L331" s="45">
        <f t="shared" si="56"/>
        <v>1.2552545819789163E-4</v>
      </c>
      <c r="M331" s="46" t="str">
        <f t="shared" si="57"/>
        <v/>
      </c>
      <c r="N331" s="47"/>
    </row>
    <row r="332" spans="1:14" ht="15.95" customHeight="1" outlineLevel="1" x14ac:dyDescent="0.15">
      <c r="A332" s="74" t="s">
        <v>699</v>
      </c>
      <c r="B332" s="38" t="s">
        <v>23</v>
      </c>
      <c r="C332" s="38" t="s">
        <v>1020</v>
      </c>
      <c r="D332" s="41" t="s">
        <v>1008</v>
      </c>
      <c r="E332" s="88" t="s">
        <v>1032</v>
      </c>
      <c r="F332" s="42" t="s">
        <v>703</v>
      </c>
      <c r="G332" s="43" t="s">
        <v>703</v>
      </c>
      <c r="H332" s="44">
        <v>0</v>
      </c>
      <c r="I332" s="7">
        <v>0</v>
      </c>
      <c r="J332" s="39" t="str">
        <f t="shared" si="55"/>
        <v/>
      </c>
      <c r="K332" s="44"/>
      <c r="L332" s="45">
        <f t="shared" si="56"/>
        <v>0</v>
      </c>
      <c r="M332" s="46" t="str">
        <f t="shared" si="57"/>
        <v/>
      </c>
      <c r="N332" s="47"/>
    </row>
    <row r="333" spans="1:14" ht="15.95" customHeight="1" outlineLevel="1" x14ac:dyDescent="0.15">
      <c r="A333" s="74" t="s">
        <v>699</v>
      </c>
      <c r="B333" s="38" t="s">
        <v>23</v>
      </c>
      <c r="C333" s="38" t="s">
        <v>1021</v>
      </c>
      <c r="D333" s="41" t="s">
        <v>1009</v>
      </c>
      <c r="E333" s="88" t="s">
        <v>1033</v>
      </c>
      <c r="F333" s="42" t="s">
        <v>703</v>
      </c>
      <c r="G333" s="43" t="s">
        <v>703</v>
      </c>
      <c r="H333" s="44">
        <v>809.1</v>
      </c>
      <c r="I333" s="7">
        <v>5</v>
      </c>
      <c r="J333" s="39">
        <f t="shared" si="55"/>
        <v>161.82</v>
      </c>
      <c r="K333" s="44"/>
      <c r="L333" s="45">
        <f t="shared" si="56"/>
        <v>5.0781324113957052E-4</v>
      </c>
      <c r="M333" s="46" t="str">
        <f t="shared" si="57"/>
        <v/>
      </c>
      <c r="N333" s="47"/>
    </row>
    <row r="334" spans="1:14" ht="17.25" customHeight="1" outlineLevel="1" x14ac:dyDescent="0.15">
      <c r="A334" s="76"/>
      <c r="B334" s="77"/>
      <c r="C334" s="77"/>
      <c r="D334" s="77" t="s">
        <v>425</v>
      </c>
      <c r="E334" s="78"/>
      <c r="F334" s="6">
        <f>SUM(F315:F333)</f>
        <v>2221</v>
      </c>
      <c r="G334" s="8"/>
      <c r="H334" s="9">
        <f>SUM(H315:H333)</f>
        <v>105499.8</v>
      </c>
      <c r="I334" s="10">
        <f>SUM(I315:I333)</f>
        <v>875</v>
      </c>
      <c r="J334" s="11">
        <f>IFERROR(H334/I334,"")</f>
        <v>120.5712</v>
      </c>
      <c r="K334" s="8"/>
      <c r="L334" s="12">
        <f>IFERROR(H334/$H$340,"")</f>
        <v>6.621455367392963E-2</v>
      </c>
      <c r="M334" s="13">
        <f>IFERROR(H334/F334,"")</f>
        <v>47.501035569563264</v>
      </c>
      <c r="N334" s="47"/>
    </row>
    <row r="335" spans="1:14" ht="16.5" outlineLevel="1" x14ac:dyDescent="0.15">
      <c r="A335" s="72" t="s">
        <v>262</v>
      </c>
      <c r="B335" s="38" t="s">
        <v>24</v>
      </c>
      <c r="C335" s="38">
        <v>100101</v>
      </c>
      <c r="D335" s="41" t="s">
        <v>626</v>
      </c>
      <c r="E335" s="40" t="s">
        <v>258</v>
      </c>
      <c r="F335" s="42">
        <v>1628</v>
      </c>
      <c r="G335" s="43" t="s">
        <v>77</v>
      </c>
      <c r="H335" s="44">
        <v>13598</v>
      </c>
      <c r="I335" s="7">
        <v>27</v>
      </c>
      <c r="J335" s="39">
        <f t="shared" si="49"/>
        <v>503.62962962962962</v>
      </c>
      <c r="K335" s="44"/>
      <c r="L335" s="45">
        <f t="shared" ref="L335:L340" si="58">IFERROR(H335/$H$340,"")</f>
        <v>8.5344759028746515E-3</v>
      </c>
      <c r="M335" s="46">
        <f t="shared" si="50"/>
        <v>8.3525798525798525</v>
      </c>
      <c r="N335" s="47"/>
    </row>
    <row r="336" spans="1:14" ht="16.5" outlineLevel="1" x14ac:dyDescent="0.15">
      <c r="A336" s="72" t="s">
        <v>262</v>
      </c>
      <c r="B336" s="38" t="s">
        <v>24</v>
      </c>
      <c r="C336" s="38" t="s">
        <v>59</v>
      </c>
      <c r="D336" s="41" t="s">
        <v>627</v>
      </c>
      <c r="E336" s="40" t="s">
        <v>259</v>
      </c>
      <c r="F336" s="42">
        <v>3300</v>
      </c>
      <c r="G336" s="43" t="s">
        <v>77</v>
      </c>
      <c r="H336" s="44">
        <v>53540</v>
      </c>
      <c r="I336" s="7">
        <v>1671</v>
      </c>
      <c r="J336" s="39">
        <f t="shared" si="49"/>
        <v>32.040694195092762</v>
      </c>
      <c r="K336" s="44"/>
      <c r="L336" s="45">
        <f t="shared" si="58"/>
        <v>3.3603165159575586E-2</v>
      </c>
      <c r="M336" s="46">
        <f t="shared" si="50"/>
        <v>16.224242424242423</v>
      </c>
      <c r="N336" s="47"/>
    </row>
    <row r="337" spans="1:14" ht="17.25" customHeight="1" outlineLevel="1" x14ac:dyDescent="0.15">
      <c r="A337" s="76"/>
      <c r="B337" s="77"/>
      <c r="C337" s="77"/>
      <c r="D337" s="77" t="s">
        <v>1055</v>
      </c>
      <c r="E337" s="78"/>
      <c r="F337" s="6">
        <f>SUM(F335:F336)</f>
        <v>4928</v>
      </c>
      <c r="G337" s="8"/>
      <c r="H337" s="9">
        <f>SUM(H335:H336)</f>
        <v>67138</v>
      </c>
      <c r="I337" s="10">
        <f>SUM(I335:I336)</f>
        <v>1698</v>
      </c>
      <c r="J337" s="11">
        <f t="shared" si="49"/>
        <v>39.539458186101292</v>
      </c>
      <c r="K337" s="8"/>
      <c r="L337" s="12">
        <f t="shared" si="58"/>
        <v>4.2137641062450236E-2</v>
      </c>
      <c r="M337" s="13">
        <f t="shared" si="50"/>
        <v>13.623782467532468</v>
      </c>
      <c r="N337" s="47"/>
    </row>
    <row r="338" spans="1:14" ht="17.25" customHeight="1" outlineLevel="1" x14ac:dyDescent="0.15">
      <c r="A338" s="72" t="s">
        <v>262</v>
      </c>
      <c r="B338" s="106"/>
      <c r="C338" s="106"/>
      <c r="D338" s="106" t="s">
        <v>982</v>
      </c>
      <c r="E338" s="106"/>
      <c r="F338" s="24"/>
      <c r="G338" s="25"/>
      <c r="H338" s="44"/>
      <c r="I338" s="7"/>
      <c r="J338" s="26" t="str">
        <f>IFERROR(H338/I338,"")</f>
        <v/>
      </c>
      <c r="K338" s="25"/>
      <c r="L338" s="27">
        <f t="shared" si="58"/>
        <v>0</v>
      </c>
      <c r="M338" s="28" t="str">
        <f t="shared" ref="M338" si="59">IFERROR(H338/F338,"")</f>
        <v/>
      </c>
      <c r="N338" s="47"/>
    </row>
    <row r="339" spans="1:14" ht="17.25" customHeight="1" x14ac:dyDescent="0.15">
      <c r="A339" s="110" t="s">
        <v>1056</v>
      </c>
      <c r="B339" s="25"/>
      <c r="C339" s="25"/>
      <c r="D339" s="25" t="s">
        <v>1061</v>
      </c>
      <c r="E339" s="25" t="s">
        <v>1060</v>
      </c>
      <c r="F339" s="24"/>
      <c r="G339" s="25"/>
      <c r="H339" s="90">
        <v>50902</v>
      </c>
      <c r="I339" s="91">
        <v>785</v>
      </c>
      <c r="J339" s="92">
        <f>IFERROR(H339/I339,"")</f>
        <v>64.843312101910826</v>
      </c>
      <c r="K339" s="93"/>
      <c r="L339" s="94">
        <f t="shared" si="58"/>
        <v>3.1947484365945397E-2</v>
      </c>
      <c r="M339" s="95" t="str">
        <f>IFERROR(H339/F339,"")</f>
        <v/>
      </c>
      <c r="N339" s="47"/>
    </row>
    <row r="340" spans="1:14" ht="18.75" thickBot="1" x14ac:dyDescent="0.2">
      <c r="A340" s="83"/>
      <c r="B340" s="84"/>
      <c r="C340" s="84"/>
      <c r="D340" s="84" t="s">
        <v>6</v>
      </c>
      <c r="E340" s="85"/>
      <c r="F340" s="49">
        <f>SUM(F337,F334,F314,F284,F265,F225,F188,F134,F111,F85,F58)</f>
        <v>53029.5</v>
      </c>
      <c r="G340" s="50"/>
      <c r="H340" s="51">
        <f>SUM(H337,H334,H314,H284,H265,H225,H188,H134,H111,H85,H58,H60)+SUM(H338:H339)</f>
        <v>1593302.29</v>
      </c>
      <c r="I340" s="51">
        <f>SUM(I337,I334,I314,I284,I265,I225,I188,I134,I111,I85,I58,I60)+SUM(I338:I339)</f>
        <v>14644</v>
      </c>
      <c r="J340" s="51">
        <f>IFERROR(H340/I340,"")</f>
        <v>108.80239620322317</v>
      </c>
      <c r="K340" s="52"/>
      <c r="L340" s="53">
        <f t="shared" si="58"/>
        <v>1</v>
      </c>
      <c r="M340" s="54">
        <f t="shared" si="50"/>
        <v>30.045583873127221</v>
      </c>
      <c r="N340" s="71"/>
    </row>
    <row r="341" spans="1:14" customFormat="1" ht="14.25" thickBot="1" x14ac:dyDescent="0.2"/>
    <row r="342" spans="1:14" ht="16.5" customHeight="1" x14ac:dyDescent="0.15">
      <c r="B342" s="124" t="s">
        <v>426</v>
      </c>
      <c r="C342" s="125"/>
      <c r="D342" s="126"/>
      <c r="E342" s="86">
        <f>H340</f>
        <v>1593302.29</v>
      </c>
      <c r="F342" s="87" t="s">
        <v>263</v>
      </c>
      <c r="H342"/>
      <c r="I342"/>
      <c r="J342"/>
      <c r="K342"/>
      <c r="L342"/>
    </row>
    <row r="343" spans="1:14" ht="16.5" customHeight="1" x14ac:dyDescent="0.15">
      <c r="B343" s="127" t="s">
        <v>25</v>
      </c>
      <c r="C343" s="128"/>
      <c r="D343" s="129"/>
      <c r="E343" s="18">
        <f>SUMIF(G4:G336,"正餐",H4:H336)+SUMIF(G4:G336,"非正餐",H4:H336)</f>
        <v>857589.1</v>
      </c>
      <c r="F343" s="19">
        <f>E343/E342</f>
        <v>0.53824632361508751</v>
      </c>
      <c r="H343"/>
      <c r="I343" s="29"/>
      <c r="J343"/>
      <c r="K343"/>
      <c r="L343"/>
    </row>
    <row r="344" spans="1:14" ht="17.25" customHeight="1" x14ac:dyDescent="0.15">
      <c r="B344" s="127" t="s">
        <v>26</v>
      </c>
      <c r="C344" s="128"/>
      <c r="D344" s="129"/>
      <c r="E344" s="18">
        <f>E342-E343</f>
        <v>735713.19000000006</v>
      </c>
      <c r="F344" s="19">
        <f>E344/E342</f>
        <v>0.46175367638491255</v>
      </c>
      <c r="I344"/>
      <c r="J344"/>
      <c r="K344"/>
      <c r="L344"/>
    </row>
    <row r="345" spans="1:14" ht="17.25" thickBot="1" x14ac:dyDescent="0.2">
      <c r="B345" s="130" t="s">
        <v>27</v>
      </c>
      <c r="C345" s="131"/>
      <c r="D345" s="132"/>
      <c r="E345" s="20">
        <f>I340/M2</f>
        <v>0.57333020123717793</v>
      </c>
      <c r="F345" s="21"/>
      <c r="H345"/>
      <c r="I345" s="29"/>
      <c r="J345"/>
      <c r="K345"/>
      <c r="L345"/>
    </row>
    <row r="346" spans="1:14" ht="15" customHeight="1" x14ac:dyDescent="0.15">
      <c r="B346" s="123"/>
      <c r="C346" s="123"/>
      <c r="D346" s="123"/>
      <c r="E346" s="103"/>
      <c r="F346" s="100"/>
      <c r="G346" s="100"/>
      <c r="I346" s="29"/>
      <c r="J346" s="29"/>
      <c r="K346" s="29"/>
      <c r="L346" s="29"/>
    </row>
    <row r="347" spans="1:14" ht="16.5" x14ac:dyDescent="0.15">
      <c r="B347" s="107"/>
      <c r="C347" s="107"/>
      <c r="D347" s="113" t="s">
        <v>681</v>
      </c>
      <c r="E347" s="114">
        <f>SUMIFS(H4:H339,A4:A339,"="&amp;"南楼",G4:G339,"="&amp;"正餐")+SUMIFS(H4:H339,A4:A339,"="&amp;"南楼",G4:G339,"="&amp;"非正餐")</f>
        <v>343502.51</v>
      </c>
      <c r="F347" s="107"/>
      <c r="G347" s="100"/>
      <c r="H347" s="101"/>
      <c r="K347" s="4"/>
      <c r="L347" s="4"/>
    </row>
    <row r="348" spans="1:14" ht="16.5" x14ac:dyDescent="0.15">
      <c r="B348" s="107"/>
      <c r="C348" s="107"/>
      <c r="D348" s="113" t="s">
        <v>683</v>
      </c>
      <c r="E348" s="114">
        <f>SUMIFS(H4:H339,A4:A339,"="&amp;"南楼")-E347</f>
        <v>323523.0199999999</v>
      </c>
      <c r="F348" s="107"/>
      <c r="G348" s="100"/>
      <c r="H348" s="101"/>
    </row>
    <row r="349" spans="1:14" ht="16.5" x14ac:dyDescent="0.15">
      <c r="B349" s="107"/>
      <c r="C349" s="107"/>
      <c r="D349" s="113" t="s">
        <v>682</v>
      </c>
      <c r="E349" s="114">
        <f>SUMIFS(H4:H339,A4:A339,"="&amp;"北楼",G4:G339,"="&amp;"正餐")+SUMIFS(H4:H339,A4:A339,"="&amp;"北楼",G4:G339,"="&amp;"非正餐")</f>
        <v>514086.58999999997</v>
      </c>
      <c r="F349" s="107"/>
      <c r="G349" s="100"/>
      <c r="H349" s="101"/>
    </row>
    <row r="350" spans="1:14" ht="16.5" x14ac:dyDescent="0.15">
      <c r="B350" s="107"/>
      <c r="C350" s="107"/>
      <c r="D350" s="113" t="s">
        <v>684</v>
      </c>
      <c r="E350" s="114">
        <f>SUMIFS(H4:H339,A4:A339,"="&amp;"北楼")-E349</f>
        <v>361288.17000000004</v>
      </c>
      <c r="F350" s="107"/>
      <c r="G350" s="100"/>
      <c r="H350" s="101"/>
    </row>
    <row r="351" spans="1:14" x14ac:dyDescent="0.15">
      <c r="B351" s="97"/>
      <c r="C351" s="97"/>
      <c r="D351" s="97"/>
      <c r="E351" s="98"/>
      <c r="F351" s="97"/>
      <c r="G351" s="100"/>
      <c r="H351" s="101"/>
    </row>
    <row r="352" spans="1:14" x14ac:dyDescent="0.15">
      <c r="B352" s="107"/>
      <c r="C352" s="100"/>
      <c r="D352" s="100"/>
      <c r="E352" s="111"/>
      <c r="F352" s="100"/>
      <c r="G352" s="100"/>
      <c r="H352" s="101"/>
    </row>
    <row r="353" spans="2:8" ht="16.5" x14ac:dyDescent="0.3">
      <c r="B353" s="107"/>
      <c r="C353" s="100"/>
      <c r="D353" s="112"/>
      <c r="E353" s="111"/>
      <c r="F353" s="100"/>
      <c r="G353" s="100"/>
      <c r="H353" s="101"/>
    </row>
    <row r="354" spans="2:8" ht="16.5" x14ac:dyDescent="0.3">
      <c r="B354" s="107"/>
      <c r="C354" s="100"/>
      <c r="D354" s="112"/>
      <c r="E354" s="111"/>
      <c r="F354" s="100"/>
      <c r="G354" s="100"/>
      <c r="H354" s="101"/>
    </row>
    <row r="355" spans="2:8" ht="16.5" x14ac:dyDescent="0.3">
      <c r="B355" s="107"/>
      <c r="C355" s="107"/>
      <c r="D355" s="109"/>
      <c r="E355" s="108"/>
      <c r="F355" s="107"/>
      <c r="G355" s="107"/>
      <c r="H355" s="101"/>
    </row>
    <row r="356" spans="2:8" ht="16.5" x14ac:dyDescent="0.3">
      <c r="B356" s="107"/>
      <c r="C356" s="107"/>
      <c r="D356" s="109"/>
      <c r="E356" s="108"/>
      <c r="F356" s="107"/>
      <c r="G356" s="107"/>
      <c r="H356" s="101"/>
    </row>
    <row r="357" spans="2:8" ht="16.5" x14ac:dyDescent="0.3">
      <c r="B357" s="107"/>
      <c r="C357" s="107"/>
      <c r="D357" s="109"/>
      <c r="E357" s="108"/>
      <c r="F357" s="10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B359" s="97"/>
      <c r="C359" s="97"/>
      <c r="D359" s="99"/>
      <c r="E359" s="98"/>
      <c r="F359" s="97"/>
      <c r="G359" s="97"/>
      <c r="H359" s="101"/>
    </row>
    <row r="360" spans="2:8" ht="16.5" x14ac:dyDescent="0.3">
      <c r="B360" s="97"/>
      <c r="C360" s="97"/>
      <c r="D360" s="99"/>
      <c r="E360" s="98"/>
      <c r="F360" s="97"/>
      <c r="G360" s="97"/>
      <c r="H360" s="101"/>
    </row>
    <row r="361" spans="2:8" ht="16.5" x14ac:dyDescent="0.3">
      <c r="C361" s="97"/>
      <c r="D361" s="99"/>
      <c r="E361" s="98"/>
      <c r="F361" s="97"/>
      <c r="G361" s="97"/>
      <c r="H361" s="101"/>
    </row>
    <row r="362" spans="2:8" ht="16.5" x14ac:dyDescent="0.3">
      <c r="C362" s="97"/>
      <c r="D362" s="99"/>
      <c r="E362" s="98"/>
      <c r="F362" s="97"/>
      <c r="G362" s="97"/>
      <c r="H362" s="101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  <row r="366" spans="2:8" ht="16.5" x14ac:dyDescent="0.3">
      <c r="D366" s="99"/>
      <c r="E366" s="98"/>
    </row>
    <row r="367" spans="2:8" ht="16.5" x14ac:dyDescent="0.3">
      <c r="D367" s="99"/>
      <c r="E367" s="98"/>
    </row>
  </sheetData>
  <autoFilter ref="A3:N340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6:D346"/>
    <mergeCell ref="B342:D342"/>
    <mergeCell ref="B343:D343"/>
    <mergeCell ref="B344:D344"/>
    <mergeCell ref="B345:D345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Lucian</cp:lastModifiedBy>
  <cp:lastPrinted>2012-03-06T02:07:56Z</cp:lastPrinted>
  <dcterms:created xsi:type="dcterms:W3CDTF">2012-01-08T05:39:37Z</dcterms:created>
  <dcterms:modified xsi:type="dcterms:W3CDTF">2016-03-16T07:59:35Z</dcterms:modified>
</cp:coreProperties>
</file>