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ian\Desktop\日销售报表\"/>
    </mc:Choice>
  </mc:AlternateContent>
  <bookViews>
    <workbookView xWindow="0" yWindow="0" windowWidth="19560" windowHeight="8085"/>
  </bookViews>
  <sheets>
    <sheet name="销售明细" sheetId="1" r:id="rId1"/>
  </sheets>
  <definedNames>
    <definedName name="_xlnm._FilterDatabase" localSheetId="0" hidden="1">销售明细!$A$3:$N$338</definedName>
    <definedName name="Z_B7CA09FA_3D62_4F00_B8B2_CF0E7F85CAEF_.wvu.FilterData" localSheetId="0" hidden="1">销售明细!#REF!</definedName>
  </definedNames>
  <calcPr calcId="152511"/>
  <customWorkbookViews>
    <customWorkbookView name="日期明细" guid="{B7CA09FA-3D62-4F00-B8B2-CF0E7F85CAEF}" includePrintSettings="0" maximized="1" xWindow="1" yWindow="1" windowWidth="1366" windowHeight="488" activeSheetId="2"/>
  </customWorkbookViews>
</workbook>
</file>

<file path=xl/calcChain.xml><?xml version="1.0" encoding="utf-8"?>
<calcChain xmlns="http://schemas.openxmlformats.org/spreadsheetml/2006/main">
  <c r="J2" i="1" l="1"/>
  <c r="M2" i="1"/>
  <c r="I85" i="1" l="1"/>
  <c r="H85" i="1"/>
  <c r="J85" i="1" s="1"/>
  <c r="I60" i="1"/>
  <c r="H60" i="1"/>
  <c r="H58" i="1"/>
  <c r="F60" i="1"/>
  <c r="M59" i="1"/>
  <c r="M60" i="1" s="1"/>
  <c r="J59" i="1"/>
  <c r="J60" i="1" s="1"/>
  <c r="H188" i="1" l="1"/>
  <c r="I188" i="1"/>
  <c r="M318" i="1"/>
  <c r="J318" i="1"/>
  <c r="H111" i="1" l="1"/>
  <c r="M317" i="1" l="1"/>
  <c r="J317" i="1"/>
  <c r="J316" i="1"/>
  <c r="J337" i="1" l="1"/>
  <c r="E347" i="1" l="1"/>
  <c r="M311" i="1" l="1"/>
  <c r="J311" i="1"/>
  <c r="I312" i="1"/>
  <c r="H312" i="1"/>
  <c r="F312" i="1"/>
  <c r="J312" i="1" l="1"/>
  <c r="M312" i="1"/>
  <c r="J126" i="1"/>
  <c r="M126" i="1"/>
  <c r="J4" i="1" l="1"/>
  <c r="M4" i="1"/>
  <c r="J5" i="1"/>
  <c r="M5" i="1"/>
  <c r="J6" i="1"/>
  <c r="M6" i="1"/>
  <c r="J7" i="1"/>
  <c r="M7" i="1"/>
  <c r="J8" i="1"/>
  <c r="M8" i="1"/>
  <c r="J9" i="1"/>
  <c r="M9" i="1"/>
  <c r="J123" i="1"/>
  <c r="M123" i="1"/>
  <c r="J124" i="1"/>
  <c r="M124" i="1"/>
  <c r="J125" i="1"/>
  <c r="M125" i="1"/>
  <c r="J127" i="1"/>
  <c r="M127" i="1"/>
  <c r="J128" i="1"/>
  <c r="M128" i="1"/>
  <c r="J129" i="1"/>
  <c r="M129" i="1"/>
  <c r="H225" i="1" l="1"/>
  <c r="I225" i="1"/>
  <c r="J86" i="1"/>
  <c r="M86" i="1"/>
  <c r="J65" i="1"/>
  <c r="M65" i="1"/>
  <c r="H332" i="1" l="1"/>
  <c r="J320" i="1"/>
  <c r="M320" i="1"/>
  <c r="J321" i="1"/>
  <c r="M321" i="1"/>
  <c r="J322" i="1"/>
  <c r="M322" i="1"/>
  <c r="J323" i="1"/>
  <c r="M323" i="1"/>
  <c r="J324" i="1"/>
  <c r="M324" i="1"/>
  <c r="J325" i="1"/>
  <c r="M325" i="1"/>
  <c r="J326" i="1"/>
  <c r="M326" i="1"/>
  <c r="J327" i="1"/>
  <c r="M327" i="1"/>
  <c r="J328" i="1"/>
  <c r="M328" i="1"/>
  <c r="J329" i="1"/>
  <c r="M329" i="1"/>
  <c r="J330" i="1"/>
  <c r="M330" i="1"/>
  <c r="J331" i="1"/>
  <c r="M331" i="1"/>
  <c r="J22" i="1"/>
  <c r="M22" i="1"/>
  <c r="M106" i="1"/>
  <c r="J106" i="1"/>
  <c r="J13" i="1"/>
  <c r="M13" i="1"/>
  <c r="I332" i="1" l="1"/>
  <c r="J332" i="1" l="1"/>
  <c r="F332" i="1"/>
  <c r="M332" i="1" l="1"/>
  <c r="J99" i="1"/>
  <c r="M99" i="1"/>
  <c r="M72" i="1" l="1"/>
  <c r="J72" i="1"/>
  <c r="M319" i="1"/>
  <c r="J319" i="1"/>
  <c r="J190" i="1" l="1"/>
  <c r="M190" i="1"/>
  <c r="J249" i="1" l="1"/>
  <c r="M249" i="1"/>
  <c r="M337" i="1" l="1"/>
  <c r="M336" i="1"/>
  <c r="J336" i="1"/>
  <c r="M71" i="1" l="1"/>
  <c r="M73" i="1"/>
  <c r="J73" i="1"/>
  <c r="M183" i="1" l="1"/>
  <c r="M184" i="1"/>
  <c r="M185" i="1"/>
  <c r="M186" i="1"/>
  <c r="J183" i="1"/>
  <c r="J184" i="1"/>
  <c r="J185" i="1"/>
  <c r="J186" i="1"/>
  <c r="M14" i="1" l="1"/>
  <c r="J14" i="1"/>
  <c r="M301" i="1" l="1"/>
  <c r="J301" i="1"/>
  <c r="J12" i="1" l="1"/>
  <c r="M12" i="1"/>
  <c r="J196" i="1"/>
  <c r="M196" i="1"/>
  <c r="J192" i="1"/>
  <c r="M192" i="1"/>
  <c r="M334" i="1"/>
  <c r="J334" i="1"/>
  <c r="M333" i="1"/>
  <c r="J333" i="1"/>
  <c r="M316" i="1"/>
  <c r="M315" i="1"/>
  <c r="J315" i="1"/>
  <c r="M314" i="1"/>
  <c r="J314" i="1"/>
  <c r="M313" i="1"/>
  <c r="J313" i="1"/>
  <c r="M310" i="1"/>
  <c r="J310" i="1"/>
  <c r="M309" i="1"/>
  <c r="J309" i="1"/>
  <c r="M308" i="1"/>
  <c r="J308" i="1"/>
  <c r="M307" i="1"/>
  <c r="J307" i="1"/>
  <c r="M306" i="1"/>
  <c r="J306" i="1"/>
  <c r="M305" i="1"/>
  <c r="J305" i="1"/>
  <c r="M304" i="1"/>
  <c r="J304" i="1"/>
  <c r="M303" i="1"/>
  <c r="J303" i="1"/>
  <c r="M302" i="1"/>
  <c r="J302" i="1"/>
  <c r="M300" i="1"/>
  <c r="J300" i="1"/>
  <c r="M299" i="1"/>
  <c r="J299" i="1"/>
  <c r="M298" i="1"/>
  <c r="J298" i="1"/>
  <c r="M297" i="1"/>
  <c r="J297" i="1"/>
  <c r="M296" i="1"/>
  <c r="J296" i="1"/>
  <c r="M295" i="1"/>
  <c r="J295" i="1"/>
  <c r="M294" i="1"/>
  <c r="J294" i="1"/>
  <c r="M293" i="1"/>
  <c r="J293" i="1"/>
  <c r="M292" i="1"/>
  <c r="J292" i="1"/>
  <c r="M291" i="1"/>
  <c r="J291" i="1"/>
  <c r="M290" i="1"/>
  <c r="J290" i="1"/>
  <c r="M289" i="1"/>
  <c r="J289" i="1"/>
  <c r="M288" i="1"/>
  <c r="J288" i="1"/>
  <c r="M287" i="1"/>
  <c r="J287" i="1"/>
  <c r="M286" i="1"/>
  <c r="J286" i="1"/>
  <c r="M285" i="1"/>
  <c r="J285" i="1"/>
  <c r="M284" i="1"/>
  <c r="J284" i="1"/>
  <c r="M282" i="1"/>
  <c r="J282" i="1"/>
  <c r="M281" i="1"/>
  <c r="J281" i="1"/>
  <c r="M280" i="1"/>
  <c r="J280" i="1"/>
  <c r="M279" i="1"/>
  <c r="J279" i="1"/>
  <c r="M278" i="1"/>
  <c r="J278" i="1"/>
  <c r="M277" i="1"/>
  <c r="J277" i="1"/>
  <c r="M276" i="1"/>
  <c r="J276" i="1"/>
  <c r="M275" i="1"/>
  <c r="J275" i="1"/>
  <c r="M274" i="1"/>
  <c r="J274" i="1"/>
  <c r="M273" i="1"/>
  <c r="J273" i="1"/>
  <c r="M272" i="1"/>
  <c r="J272" i="1"/>
  <c r="M271" i="1"/>
  <c r="J271" i="1"/>
  <c r="M270" i="1"/>
  <c r="J270" i="1"/>
  <c r="M269" i="1"/>
  <c r="J269" i="1"/>
  <c r="M268" i="1"/>
  <c r="J268" i="1"/>
  <c r="M267" i="1"/>
  <c r="J267" i="1"/>
  <c r="M266" i="1"/>
  <c r="J266" i="1"/>
  <c r="M265" i="1"/>
  <c r="J265" i="1"/>
  <c r="M263" i="1"/>
  <c r="J263" i="1"/>
  <c r="M262" i="1"/>
  <c r="J262" i="1"/>
  <c r="M261" i="1"/>
  <c r="J261" i="1"/>
  <c r="M260" i="1"/>
  <c r="J260" i="1"/>
  <c r="M259" i="1"/>
  <c r="J259" i="1"/>
  <c r="M258" i="1"/>
  <c r="J258" i="1"/>
  <c r="M257" i="1"/>
  <c r="J257" i="1"/>
  <c r="M256" i="1"/>
  <c r="J256" i="1"/>
  <c r="M255" i="1"/>
  <c r="J255" i="1"/>
  <c r="M254" i="1"/>
  <c r="J254" i="1"/>
  <c r="M253" i="1"/>
  <c r="J253" i="1"/>
  <c r="M252" i="1"/>
  <c r="J252" i="1"/>
  <c r="M251" i="1"/>
  <c r="J251" i="1"/>
  <c r="M250" i="1"/>
  <c r="J250" i="1"/>
  <c r="M248" i="1"/>
  <c r="J248" i="1"/>
  <c r="M247" i="1"/>
  <c r="J247" i="1"/>
  <c r="M246" i="1"/>
  <c r="J246" i="1"/>
  <c r="M245" i="1"/>
  <c r="J245" i="1"/>
  <c r="M244" i="1"/>
  <c r="J244" i="1"/>
  <c r="M243" i="1"/>
  <c r="J243" i="1"/>
  <c r="M242" i="1"/>
  <c r="J242" i="1"/>
  <c r="M241" i="1"/>
  <c r="J241" i="1"/>
  <c r="M240" i="1"/>
  <c r="J240" i="1"/>
  <c r="M239" i="1"/>
  <c r="J239" i="1"/>
  <c r="M238" i="1"/>
  <c r="J238" i="1"/>
  <c r="M237" i="1"/>
  <c r="J237" i="1"/>
  <c r="M236" i="1"/>
  <c r="J236" i="1"/>
  <c r="M235" i="1"/>
  <c r="J235" i="1"/>
  <c r="M234" i="1"/>
  <c r="J234" i="1"/>
  <c r="M233" i="1"/>
  <c r="J233" i="1"/>
  <c r="M232" i="1"/>
  <c r="J232" i="1"/>
  <c r="M231" i="1"/>
  <c r="J231" i="1"/>
  <c r="M230" i="1"/>
  <c r="J230" i="1"/>
  <c r="M229" i="1"/>
  <c r="J229" i="1"/>
  <c r="M228" i="1"/>
  <c r="J228" i="1"/>
  <c r="M227" i="1"/>
  <c r="J227" i="1"/>
  <c r="M226" i="1"/>
  <c r="J226" i="1"/>
  <c r="M224" i="1"/>
  <c r="J224" i="1"/>
  <c r="M223" i="1"/>
  <c r="J223" i="1"/>
  <c r="M222" i="1"/>
  <c r="J222" i="1"/>
  <c r="M221" i="1"/>
  <c r="J221" i="1"/>
  <c r="M220" i="1"/>
  <c r="J220" i="1"/>
  <c r="M219" i="1"/>
  <c r="J219" i="1"/>
  <c r="M218" i="1"/>
  <c r="J218" i="1"/>
  <c r="M217" i="1"/>
  <c r="J217" i="1"/>
  <c r="M216" i="1"/>
  <c r="J216" i="1"/>
  <c r="M215" i="1"/>
  <c r="J215" i="1"/>
  <c r="M214" i="1"/>
  <c r="J214" i="1"/>
  <c r="M213" i="1"/>
  <c r="J213" i="1"/>
  <c r="M212" i="1"/>
  <c r="J212" i="1"/>
  <c r="M211" i="1"/>
  <c r="J211" i="1"/>
  <c r="M210" i="1"/>
  <c r="J210" i="1"/>
  <c r="M209" i="1"/>
  <c r="J209" i="1"/>
  <c r="M208" i="1"/>
  <c r="J208" i="1"/>
  <c r="M207" i="1"/>
  <c r="J207" i="1"/>
  <c r="M206" i="1"/>
  <c r="J206" i="1"/>
  <c r="M205" i="1"/>
  <c r="J205" i="1"/>
  <c r="M204" i="1"/>
  <c r="J204" i="1"/>
  <c r="M203" i="1"/>
  <c r="J203" i="1"/>
  <c r="M202" i="1"/>
  <c r="J202" i="1"/>
  <c r="M201" i="1"/>
  <c r="J201" i="1"/>
  <c r="M200" i="1"/>
  <c r="J200" i="1"/>
  <c r="M199" i="1"/>
  <c r="J199" i="1"/>
  <c r="M198" i="1"/>
  <c r="J198" i="1"/>
  <c r="M197" i="1"/>
  <c r="J197" i="1"/>
  <c r="M195" i="1"/>
  <c r="J195" i="1"/>
  <c r="M194" i="1"/>
  <c r="J194" i="1"/>
  <c r="M193" i="1"/>
  <c r="J193" i="1"/>
  <c r="M191" i="1"/>
  <c r="J191" i="1"/>
  <c r="M189" i="1"/>
  <c r="J189" i="1"/>
  <c r="M187" i="1"/>
  <c r="J187" i="1"/>
  <c r="M182" i="1"/>
  <c r="J182" i="1"/>
  <c r="M181" i="1"/>
  <c r="J181" i="1"/>
  <c r="M180" i="1"/>
  <c r="J180" i="1"/>
  <c r="M179" i="1"/>
  <c r="J179" i="1"/>
  <c r="M178" i="1"/>
  <c r="J178" i="1"/>
  <c r="M177" i="1"/>
  <c r="J177" i="1"/>
  <c r="M176" i="1"/>
  <c r="J176" i="1"/>
  <c r="M175" i="1"/>
  <c r="J175" i="1"/>
  <c r="M174" i="1"/>
  <c r="J174" i="1"/>
  <c r="M173" i="1"/>
  <c r="J173" i="1"/>
  <c r="M172" i="1"/>
  <c r="J172" i="1"/>
  <c r="M171" i="1"/>
  <c r="J171" i="1"/>
  <c r="M170" i="1"/>
  <c r="J170" i="1"/>
  <c r="M169" i="1"/>
  <c r="J169" i="1"/>
  <c r="M168" i="1"/>
  <c r="J168" i="1"/>
  <c r="M167" i="1"/>
  <c r="J167" i="1"/>
  <c r="M166" i="1"/>
  <c r="J166" i="1"/>
  <c r="M165" i="1"/>
  <c r="J165" i="1"/>
  <c r="M164" i="1"/>
  <c r="J164" i="1"/>
  <c r="M163" i="1"/>
  <c r="J163" i="1"/>
  <c r="M162" i="1"/>
  <c r="J162" i="1"/>
  <c r="M161" i="1"/>
  <c r="J161" i="1"/>
  <c r="M160" i="1"/>
  <c r="J160" i="1"/>
  <c r="M159" i="1"/>
  <c r="J159" i="1"/>
  <c r="M158" i="1"/>
  <c r="J158" i="1"/>
  <c r="M157" i="1"/>
  <c r="J157" i="1"/>
  <c r="M156" i="1"/>
  <c r="J156" i="1"/>
  <c r="M155" i="1"/>
  <c r="J155" i="1"/>
  <c r="M154" i="1"/>
  <c r="J154" i="1"/>
  <c r="M153" i="1"/>
  <c r="J153" i="1"/>
  <c r="M152" i="1"/>
  <c r="J152" i="1"/>
  <c r="M151" i="1"/>
  <c r="J151" i="1"/>
  <c r="M150" i="1"/>
  <c r="J150" i="1"/>
  <c r="M149" i="1"/>
  <c r="J149" i="1"/>
  <c r="M148" i="1"/>
  <c r="J148" i="1"/>
  <c r="M147" i="1"/>
  <c r="J147" i="1"/>
  <c r="M146" i="1"/>
  <c r="J146" i="1"/>
  <c r="M145" i="1"/>
  <c r="J145" i="1"/>
  <c r="M144" i="1"/>
  <c r="J144" i="1"/>
  <c r="M143" i="1"/>
  <c r="J143" i="1"/>
  <c r="M142" i="1"/>
  <c r="J142" i="1"/>
  <c r="M141" i="1"/>
  <c r="J141" i="1"/>
  <c r="M140" i="1"/>
  <c r="J140" i="1"/>
  <c r="M139" i="1"/>
  <c r="J139" i="1"/>
  <c r="M138" i="1"/>
  <c r="J138" i="1"/>
  <c r="M137" i="1"/>
  <c r="J137" i="1"/>
  <c r="M136" i="1"/>
  <c r="J136" i="1"/>
  <c r="M135" i="1"/>
  <c r="J135" i="1"/>
  <c r="M133" i="1"/>
  <c r="J133" i="1"/>
  <c r="M132" i="1"/>
  <c r="J132" i="1"/>
  <c r="M131" i="1"/>
  <c r="J131" i="1"/>
  <c r="M130" i="1"/>
  <c r="J130" i="1"/>
  <c r="M122" i="1"/>
  <c r="J122" i="1"/>
  <c r="M121" i="1"/>
  <c r="J121" i="1"/>
  <c r="M120" i="1"/>
  <c r="J120" i="1"/>
  <c r="M119" i="1"/>
  <c r="J119" i="1"/>
  <c r="M118" i="1"/>
  <c r="J118" i="1"/>
  <c r="M117" i="1"/>
  <c r="J117" i="1"/>
  <c r="M116" i="1"/>
  <c r="J116" i="1"/>
  <c r="M115" i="1"/>
  <c r="J115" i="1"/>
  <c r="M114" i="1"/>
  <c r="J114" i="1"/>
  <c r="M113" i="1"/>
  <c r="J113" i="1"/>
  <c r="M112" i="1"/>
  <c r="J112" i="1"/>
  <c r="M110" i="1"/>
  <c r="J110" i="1"/>
  <c r="M109" i="1"/>
  <c r="J109" i="1"/>
  <c r="M108" i="1"/>
  <c r="J108" i="1"/>
  <c r="M107" i="1"/>
  <c r="J107" i="1"/>
  <c r="M105" i="1"/>
  <c r="J105" i="1"/>
  <c r="M104" i="1"/>
  <c r="J104" i="1"/>
  <c r="M103" i="1"/>
  <c r="J103" i="1"/>
  <c r="M102" i="1"/>
  <c r="J102" i="1"/>
  <c r="M101" i="1"/>
  <c r="J101" i="1"/>
  <c r="M100" i="1"/>
  <c r="J100" i="1"/>
  <c r="M98" i="1"/>
  <c r="J98" i="1"/>
  <c r="M97" i="1"/>
  <c r="J97" i="1"/>
  <c r="M96" i="1"/>
  <c r="J96" i="1"/>
  <c r="M95" i="1"/>
  <c r="J95" i="1"/>
  <c r="M94" i="1"/>
  <c r="J94" i="1"/>
  <c r="M93" i="1"/>
  <c r="J93" i="1"/>
  <c r="M92" i="1"/>
  <c r="J92" i="1"/>
  <c r="M91" i="1"/>
  <c r="J91" i="1"/>
  <c r="M90" i="1"/>
  <c r="J90" i="1"/>
  <c r="M89" i="1"/>
  <c r="J89" i="1"/>
  <c r="M88" i="1"/>
  <c r="J88" i="1"/>
  <c r="M87" i="1"/>
  <c r="J87" i="1"/>
  <c r="M84" i="1"/>
  <c r="J84" i="1"/>
  <c r="M83" i="1"/>
  <c r="J83" i="1"/>
  <c r="M82" i="1"/>
  <c r="J82" i="1"/>
  <c r="M81" i="1"/>
  <c r="J81" i="1"/>
  <c r="M80" i="1"/>
  <c r="J80" i="1"/>
  <c r="M79" i="1"/>
  <c r="J79" i="1"/>
  <c r="M78" i="1"/>
  <c r="J78" i="1"/>
  <c r="M77" i="1"/>
  <c r="J77" i="1"/>
  <c r="M76" i="1"/>
  <c r="J76" i="1"/>
  <c r="M75" i="1"/>
  <c r="J75" i="1"/>
  <c r="M74" i="1"/>
  <c r="J74" i="1"/>
  <c r="J71" i="1"/>
  <c r="M70" i="1"/>
  <c r="J70" i="1"/>
  <c r="M69" i="1"/>
  <c r="J69" i="1"/>
  <c r="M68" i="1"/>
  <c r="J68" i="1"/>
  <c r="M67" i="1"/>
  <c r="J67" i="1"/>
  <c r="M66" i="1"/>
  <c r="J66" i="1"/>
  <c r="M64" i="1"/>
  <c r="J64" i="1"/>
  <c r="M63" i="1"/>
  <c r="J63" i="1"/>
  <c r="M62" i="1"/>
  <c r="J62" i="1"/>
  <c r="M61" i="1"/>
  <c r="J61" i="1"/>
  <c r="M57" i="1"/>
  <c r="J57" i="1"/>
  <c r="M56" i="1"/>
  <c r="J56" i="1"/>
  <c r="M55" i="1"/>
  <c r="J55" i="1"/>
  <c r="M54" i="1"/>
  <c r="J54" i="1"/>
  <c r="M53" i="1"/>
  <c r="J53" i="1"/>
  <c r="M52" i="1"/>
  <c r="J52" i="1"/>
  <c r="M51" i="1"/>
  <c r="J51" i="1"/>
  <c r="M50" i="1"/>
  <c r="J50" i="1"/>
  <c r="M49" i="1"/>
  <c r="J49" i="1"/>
  <c r="M48" i="1"/>
  <c r="J48" i="1"/>
  <c r="M47" i="1"/>
  <c r="J47" i="1"/>
  <c r="M46" i="1"/>
  <c r="J46" i="1"/>
  <c r="M45" i="1"/>
  <c r="J45" i="1"/>
  <c r="M44" i="1"/>
  <c r="J44" i="1"/>
  <c r="M43" i="1"/>
  <c r="J43" i="1"/>
  <c r="M42" i="1"/>
  <c r="J42" i="1"/>
  <c r="M41" i="1"/>
  <c r="J41" i="1"/>
  <c r="M40" i="1"/>
  <c r="J40" i="1"/>
  <c r="M39" i="1"/>
  <c r="J39" i="1"/>
  <c r="M38" i="1"/>
  <c r="J38" i="1"/>
  <c r="M37" i="1"/>
  <c r="J37" i="1"/>
  <c r="M36" i="1"/>
  <c r="J36" i="1"/>
  <c r="M35" i="1"/>
  <c r="J35" i="1"/>
  <c r="M34" i="1"/>
  <c r="J34" i="1"/>
  <c r="M33" i="1"/>
  <c r="J33" i="1"/>
  <c r="M32" i="1"/>
  <c r="J32" i="1"/>
  <c r="M31" i="1"/>
  <c r="J31" i="1"/>
  <c r="M30" i="1"/>
  <c r="J30" i="1"/>
  <c r="M29" i="1"/>
  <c r="J29" i="1"/>
  <c r="M28" i="1"/>
  <c r="J28" i="1"/>
  <c r="M27" i="1"/>
  <c r="J27" i="1"/>
  <c r="M26" i="1"/>
  <c r="J26" i="1"/>
  <c r="M25" i="1"/>
  <c r="J25" i="1"/>
  <c r="M24" i="1"/>
  <c r="J24" i="1"/>
  <c r="M23" i="1"/>
  <c r="J23" i="1"/>
  <c r="M21" i="1"/>
  <c r="J21" i="1"/>
  <c r="M20" i="1"/>
  <c r="J20" i="1"/>
  <c r="M19" i="1"/>
  <c r="J19" i="1"/>
  <c r="M18" i="1"/>
  <c r="J18" i="1"/>
  <c r="M17" i="1"/>
  <c r="J17" i="1"/>
  <c r="M16" i="1"/>
  <c r="J16" i="1"/>
  <c r="M15" i="1"/>
  <c r="J15" i="1"/>
  <c r="M11" i="1"/>
  <c r="J11" i="1"/>
  <c r="M10" i="1"/>
  <c r="J10" i="1"/>
  <c r="H264" i="1"/>
  <c r="H283" i="1"/>
  <c r="F188" i="1"/>
  <c r="F225" i="1"/>
  <c r="F134" i="1"/>
  <c r="F111" i="1"/>
  <c r="F85" i="1"/>
  <c r="I58" i="1"/>
  <c r="F58" i="1"/>
  <c r="J58" i="1" l="1"/>
  <c r="M85" i="1"/>
  <c r="M58" i="1"/>
  <c r="I111" i="1" l="1"/>
  <c r="I134" i="1"/>
  <c r="I264" i="1"/>
  <c r="J264" i="1" s="1"/>
  <c r="I283" i="1"/>
  <c r="J283" i="1" s="1"/>
  <c r="I335" i="1"/>
  <c r="H134" i="1"/>
  <c r="H335" i="1"/>
  <c r="H338" i="1" l="1"/>
  <c r="L85" i="1" s="1"/>
  <c r="I338" i="1"/>
  <c r="J335" i="1"/>
  <c r="M188" i="1"/>
  <c r="J188" i="1"/>
  <c r="J134" i="1"/>
  <c r="M134" i="1"/>
  <c r="M111" i="1"/>
  <c r="J111" i="1"/>
  <c r="M225" i="1"/>
  <c r="J225" i="1"/>
  <c r="E345" i="1"/>
  <c r="E346" i="1" s="1"/>
  <c r="L59" i="1" l="1"/>
  <c r="L60" i="1" s="1"/>
  <c r="L58" i="1"/>
  <c r="L317" i="1"/>
  <c r="L318" i="1"/>
  <c r="L311" i="1"/>
  <c r="L312" i="1"/>
  <c r="L126" i="1"/>
  <c r="L6" i="1"/>
  <c r="L5" i="1"/>
  <c r="L9" i="1"/>
  <c r="L4" i="1"/>
  <c r="L8" i="1"/>
  <c r="L7" i="1"/>
  <c r="L124" i="1"/>
  <c r="L129" i="1"/>
  <c r="L123" i="1"/>
  <c r="L128" i="1"/>
  <c r="L127" i="1"/>
  <c r="L125" i="1"/>
  <c r="L65" i="1"/>
  <c r="L86" i="1"/>
  <c r="L320" i="1"/>
  <c r="L324" i="1"/>
  <c r="L328" i="1"/>
  <c r="L323" i="1"/>
  <c r="L327" i="1"/>
  <c r="L331" i="1"/>
  <c r="L322" i="1"/>
  <c r="L326" i="1"/>
  <c r="L330" i="1"/>
  <c r="L321" i="1"/>
  <c r="L325" i="1"/>
  <c r="L329" i="1"/>
  <c r="L332" i="1"/>
  <c r="L106" i="1"/>
  <c r="L22" i="1"/>
  <c r="L13" i="1"/>
  <c r="L99" i="1"/>
  <c r="L319" i="1"/>
  <c r="L72" i="1"/>
  <c r="L249" i="1"/>
  <c r="L190" i="1"/>
  <c r="L337" i="1"/>
  <c r="L336" i="1"/>
  <c r="J338" i="1"/>
  <c r="L71" i="1"/>
  <c r="L73" i="1"/>
  <c r="L14" i="1"/>
  <c r="L183" i="1"/>
  <c r="L186" i="1"/>
  <c r="L185" i="1"/>
  <c r="L184" i="1"/>
  <c r="L301" i="1"/>
  <c r="L225" i="1"/>
  <c r="L192" i="1"/>
  <c r="L196" i="1"/>
  <c r="L12" i="1"/>
  <c r="L333" i="1"/>
  <c r="L314" i="1"/>
  <c r="L309" i="1"/>
  <c r="L305" i="1"/>
  <c r="L300" i="1"/>
  <c r="L296" i="1"/>
  <c r="L292" i="1"/>
  <c r="L288" i="1"/>
  <c r="L284" i="1"/>
  <c r="L280" i="1"/>
  <c r="L276" i="1"/>
  <c r="L272" i="1"/>
  <c r="L268" i="1"/>
  <c r="L265" i="1"/>
  <c r="L261" i="1"/>
  <c r="L257" i="1"/>
  <c r="L253" i="1"/>
  <c r="L248" i="1"/>
  <c r="L244" i="1"/>
  <c r="L241" i="1"/>
  <c r="L237" i="1"/>
  <c r="L233" i="1"/>
  <c r="L229" i="1"/>
  <c r="L221" i="1"/>
  <c r="L217" i="1"/>
  <c r="L213" i="1"/>
  <c r="L209" i="1"/>
  <c r="L205" i="1"/>
  <c r="L201" i="1"/>
  <c r="L197" i="1"/>
  <c r="L193" i="1"/>
  <c r="L187" i="1"/>
  <c r="L181" i="1"/>
  <c r="L177" i="1"/>
  <c r="L173" i="1"/>
  <c r="L169" i="1"/>
  <c r="L165" i="1"/>
  <c r="L161" i="1"/>
  <c r="L157" i="1"/>
  <c r="L153" i="1"/>
  <c r="L149" i="1"/>
  <c r="L145" i="1"/>
  <c r="L141" i="1"/>
  <c r="L137" i="1"/>
  <c r="L134" i="1"/>
  <c r="L130" i="1"/>
  <c r="L120" i="1"/>
  <c r="L116" i="1"/>
  <c r="L114" i="1"/>
  <c r="L110" i="1"/>
  <c r="L105" i="1"/>
  <c r="L101" i="1"/>
  <c r="L96" i="1"/>
  <c r="L93" i="1"/>
  <c r="L89" i="1"/>
  <c r="L81" i="1"/>
  <c r="L77" i="1"/>
  <c r="L67" i="1"/>
  <c r="L63" i="1"/>
  <c r="L57" i="1"/>
  <c r="L53" i="1"/>
  <c r="L49" i="1"/>
  <c r="L45" i="1"/>
  <c r="L41" i="1"/>
  <c r="L37" i="1"/>
  <c r="L33" i="1"/>
  <c r="L29" i="1"/>
  <c r="L25" i="1"/>
  <c r="L20" i="1"/>
  <c r="L16" i="1"/>
  <c r="L338" i="1"/>
  <c r="L335" i="1"/>
  <c r="L316" i="1"/>
  <c r="L307" i="1"/>
  <c r="L303" i="1"/>
  <c r="L298" i="1"/>
  <c r="L294" i="1"/>
  <c r="L290" i="1"/>
  <c r="L286" i="1"/>
  <c r="L282" i="1"/>
  <c r="L278" i="1"/>
  <c r="L274" i="1"/>
  <c r="L270" i="1"/>
  <c r="L267" i="1"/>
  <c r="L263" i="1"/>
  <c r="L259" i="1"/>
  <c r="L255" i="1"/>
  <c r="L251" i="1"/>
  <c r="L246" i="1"/>
  <c r="L242" i="1"/>
  <c r="L239" i="1"/>
  <c r="L235" i="1"/>
  <c r="L231" i="1"/>
  <c r="L227" i="1"/>
  <c r="L223" i="1"/>
  <c r="L219" i="1"/>
  <c r="L215" i="1"/>
  <c r="L211" i="1"/>
  <c r="L207" i="1"/>
  <c r="L203" i="1"/>
  <c r="L199" i="1"/>
  <c r="L195" i="1"/>
  <c r="L189" i="1"/>
  <c r="L179" i="1"/>
  <c r="L175" i="1"/>
  <c r="L171" i="1"/>
  <c r="L167" i="1"/>
  <c r="L163" i="1"/>
  <c r="L159" i="1"/>
  <c r="L155" i="1"/>
  <c r="L151" i="1"/>
  <c r="L147" i="1"/>
  <c r="L143" i="1"/>
  <c r="L139" i="1"/>
  <c r="L136" i="1"/>
  <c r="L132" i="1"/>
  <c r="L122" i="1"/>
  <c r="L118" i="1"/>
  <c r="L112" i="1"/>
  <c r="L108" i="1"/>
  <c r="L103" i="1"/>
  <c r="L98" i="1"/>
  <c r="L94" i="1"/>
  <c r="L91" i="1"/>
  <c r="L87" i="1"/>
  <c r="L83" i="1"/>
  <c r="L79" i="1"/>
  <c r="L75" i="1"/>
  <c r="L69" i="1"/>
  <c r="L61" i="1"/>
  <c r="L55" i="1"/>
  <c r="L51" i="1"/>
  <c r="L47" i="1"/>
  <c r="L43" i="1"/>
  <c r="L39" i="1"/>
  <c r="L35" i="1"/>
  <c r="L31" i="1"/>
  <c r="L27" i="1"/>
  <c r="L23" i="1"/>
  <c r="L18" i="1"/>
  <c r="L11" i="1"/>
  <c r="L313" i="1"/>
  <c r="L308" i="1"/>
  <c r="L304" i="1"/>
  <c r="L299" i="1"/>
  <c r="L315" i="1"/>
  <c r="L297" i="1"/>
  <c r="L289" i="1"/>
  <c r="L281" i="1"/>
  <c r="L273" i="1"/>
  <c r="L266" i="1"/>
  <c r="L258" i="1"/>
  <c r="L250" i="1"/>
  <c r="L234" i="1"/>
  <c r="L226" i="1"/>
  <c r="L218" i="1"/>
  <c r="L210" i="1"/>
  <c r="L202" i="1"/>
  <c r="L194" i="1"/>
  <c r="L182" i="1"/>
  <c r="L174" i="1"/>
  <c r="L166" i="1"/>
  <c r="L158" i="1"/>
  <c r="L150" i="1"/>
  <c r="L142" i="1"/>
  <c r="L135" i="1"/>
  <c r="L117" i="1"/>
  <c r="L111" i="1"/>
  <c r="L102" i="1"/>
  <c r="L82" i="1"/>
  <c r="L74" i="1"/>
  <c r="L64" i="1"/>
  <c r="L54" i="1"/>
  <c r="L46" i="1"/>
  <c r="L38" i="1"/>
  <c r="L30" i="1"/>
  <c r="L21" i="1"/>
  <c r="L10" i="1"/>
  <c r="L90" i="1"/>
  <c r="L68" i="1"/>
  <c r="L50" i="1"/>
  <c r="L34" i="1"/>
  <c r="L17" i="1"/>
  <c r="L302" i="1"/>
  <c r="L275" i="1"/>
  <c r="L252" i="1"/>
  <c r="L228" i="1"/>
  <c r="L220" i="1"/>
  <c r="L176" i="1"/>
  <c r="L144" i="1"/>
  <c r="L310" i="1"/>
  <c r="L295" i="1"/>
  <c r="L287" i="1"/>
  <c r="L279" i="1"/>
  <c r="L271" i="1"/>
  <c r="L264" i="1"/>
  <c r="L256" i="1"/>
  <c r="L247" i="1"/>
  <c r="L240" i="1"/>
  <c r="L232" i="1"/>
  <c r="L224" i="1"/>
  <c r="L216" i="1"/>
  <c r="L208" i="1"/>
  <c r="L200" i="1"/>
  <c r="L191" i="1"/>
  <c r="L180" i="1"/>
  <c r="L172" i="1"/>
  <c r="L164" i="1"/>
  <c r="L156" i="1"/>
  <c r="L148" i="1"/>
  <c r="L140" i="1"/>
  <c r="L133" i="1"/>
  <c r="L109" i="1"/>
  <c r="L100" i="1"/>
  <c r="L92" i="1"/>
  <c r="L80" i="1"/>
  <c r="L70" i="1"/>
  <c r="L62" i="1"/>
  <c r="L52" i="1"/>
  <c r="L44" i="1"/>
  <c r="L36" i="1"/>
  <c r="L28" i="1"/>
  <c r="L19" i="1"/>
  <c r="L306" i="1"/>
  <c r="L293" i="1"/>
  <c r="L285" i="1"/>
  <c r="L277" i="1"/>
  <c r="L269" i="1"/>
  <c r="L262" i="1"/>
  <c r="L254" i="1"/>
  <c r="L245" i="1"/>
  <c r="L238" i="1"/>
  <c r="L230" i="1"/>
  <c r="L222" i="1"/>
  <c r="L214" i="1"/>
  <c r="L206" i="1"/>
  <c r="L198" i="1"/>
  <c r="L188" i="1"/>
  <c r="L178" i="1"/>
  <c r="L170" i="1"/>
  <c r="L162" i="1"/>
  <c r="L154" i="1"/>
  <c r="L146" i="1"/>
  <c r="L138" i="1"/>
  <c r="L131" i="1"/>
  <c r="L121" i="1"/>
  <c r="L115" i="1"/>
  <c r="L107" i="1"/>
  <c r="L97" i="1"/>
  <c r="L78" i="1"/>
  <c r="L42" i="1"/>
  <c r="L26" i="1"/>
  <c r="L334" i="1"/>
  <c r="L291" i="1"/>
  <c r="L283" i="1"/>
  <c r="L260" i="1"/>
  <c r="L243" i="1"/>
  <c r="L236" i="1"/>
  <c r="L212" i="1"/>
  <c r="L204" i="1"/>
  <c r="L168" i="1"/>
  <c r="L160" i="1"/>
  <c r="L152" i="1"/>
  <c r="L95" i="1"/>
  <c r="L66" i="1"/>
  <c r="L32" i="1"/>
  <c r="L104" i="1"/>
  <c r="L119" i="1"/>
  <c r="L88" i="1"/>
  <c r="L56" i="1"/>
  <c r="L24" i="1"/>
  <c r="L113" i="1"/>
  <c r="L84" i="1"/>
  <c r="L48" i="1"/>
  <c r="L15" i="1"/>
  <c r="L76" i="1"/>
  <c r="L40" i="1"/>
  <c r="E348" i="1"/>
  <c r="F264" i="1" l="1"/>
  <c r="M264" i="1" s="1"/>
  <c r="F283" i="1"/>
  <c r="M283" i="1" s="1"/>
  <c r="F335" i="1"/>
  <c r="M335" i="1" s="1"/>
  <c r="E341" i="1" l="1"/>
  <c r="E343" i="1" l="1"/>
  <c r="F338" i="1" l="1"/>
  <c r="M338" i="1" s="1"/>
  <c r="E340" i="1"/>
  <c r="F341" i="1" s="1"/>
  <c r="E342" i="1" l="1"/>
  <c r="F342" i="1" l="1"/>
</calcChain>
</file>

<file path=xl/sharedStrings.xml><?xml version="1.0" encoding="utf-8"?>
<sst xmlns="http://schemas.openxmlformats.org/spreadsheetml/2006/main" count="2061" uniqueCount="1077">
  <si>
    <t>区域</t>
    <phoneticPr fontId="5" type="noConversion"/>
  </si>
  <si>
    <t>楼层</t>
    <phoneticPr fontId="5" type="noConversion"/>
  </si>
  <si>
    <t>铺位号</t>
    <phoneticPr fontId="5" type="noConversion"/>
  </si>
  <si>
    <t>品牌同当日整体销售占比%</t>
    <phoneticPr fontId="5" type="noConversion"/>
  </si>
  <si>
    <t>面积
(单位：平米)</t>
    <phoneticPr fontId="5" type="noConversion"/>
  </si>
  <si>
    <t>当月累计
(单位：元)</t>
    <phoneticPr fontId="5" type="noConversion"/>
  </si>
  <si>
    <t>总计</t>
    <phoneticPr fontId="5" type="noConversion"/>
  </si>
  <si>
    <t>坪效
(元/日/平米)</t>
    <phoneticPr fontId="5" type="noConversion"/>
  </si>
  <si>
    <t>客单价
（单位：元）</t>
    <phoneticPr fontId="5" type="noConversion"/>
  </si>
  <si>
    <t>B1</t>
    <phoneticPr fontId="5" type="noConversion"/>
  </si>
  <si>
    <t>服装</t>
  </si>
  <si>
    <t>2F</t>
  </si>
  <si>
    <t>3F</t>
  </si>
  <si>
    <t>3F</t>
    <phoneticPr fontId="5" type="noConversion"/>
  </si>
  <si>
    <t>4F</t>
  </si>
  <si>
    <t>5F</t>
  </si>
  <si>
    <t>5F</t>
    <phoneticPr fontId="5" type="noConversion"/>
  </si>
  <si>
    <t>6F</t>
  </si>
  <si>
    <t>6F</t>
    <phoneticPr fontId="5" type="noConversion"/>
  </si>
  <si>
    <t>7F</t>
  </si>
  <si>
    <t>7F</t>
    <phoneticPr fontId="5" type="noConversion"/>
  </si>
  <si>
    <t>8F</t>
  </si>
  <si>
    <t>8F</t>
    <phoneticPr fontId="5" type="noConversion"/>
  </si>
  <si>
    <t>9F</t>
  </si>
  <si>
    <t>10F</t>
    <phoneticPr fontId="5" type="noConversion"/>
  </si>
  <si>
    <t>餐饮总销售：</t>
    <phoneticPr fontId="5" type="noConversion"/>
  </si>
  <si>
    <t>零售类总销售：</t>
    <phoneticPr fontId="5" type="noConversion"/>
  </si>
  <si>
    <t>提袋率：</t>
    <phoneticPr fontId="5" type="noConversion"/>
  </si>
  <si>
    <t>人次</t>
    <phoneticPr fontId="5" type="noConversion"/>
  </si>
  <si>
    <t>9F</t>
    <phoneticPr fontId="10" type="noConversion"/>
  </si>
  <si>
    <t>5F</t>
    <phoneticPr fontId="10" type="noConversion"/>
  </si>
  <si>
    <t>4F</t>
    <phoneticPr fontId="10" type="noConversion"/>
  </si>
  <si>
    <t>品牌促销活动</t>
    <phoneticPr fontId="5" type="noConversion"/>
  </si>
  <si>
    <t>当日客流：</t>
    <phoneticPr fontId="10" type="noConversion"/>
  </si>
  <si>
    <t>辆</t>
    <phoneticPr fontId="10" type="noConversion"/>
  </si>
  <si>
    <t>系统号</t>
    <phoneticPr fontId="10" type="noConversion"/>
  </si>
  <si>
    <t>2F1001</t>
  </si>
  <si>
    <t>2F1101</t>
  </si>
  <si>
    <t>2F1201</t>
  </si>
  <si>
    <t>4F3001</t>
  </si>
  <si>
    <t>5F0101</t>
  </si>
  <si>
    <t>5F1301</t>
  </si>
  <si>
    <t>5F1401</t>
  </si>
  <si>
    <t>5F2501</t>
  </si>
  <si>
    <t>6F0101</t>
  </si>
  <si>
    <t>6F0902</t>
  </si>
  <si>
    <t>6F1101</t>
  </si>
  <si>
    <t>6F2302</t>
  </si>
  <si>
    <t>7F0101</t>
  </si>
  <si>
    <t>7F0401</t>
  </si>
  <si>
    <t>7F0901</t>
  </si>
  <si>
    <t>7F1101</t>
  </si>
  <si>
    <t>7F0201</t>
  </si>
  <si>
    <t>8F0101</t>
  </si>
  <si>
    <t>8F0301</t>
  </si>
  <si>
    <t>8F0501</t>
  </si>
  <si>
    <t>8F0601</t>
  </si>
  <si>
    <t>9F0203</t>
  </si>
  <si>
    <t>9F1001</t>
  </si>
  <si>
    <t>A00201</t>
  </si>
  <si>
    <t>B1</t>
  </si>
  <si>
    <t>1F1701</t>
  </si>
  <si>
    <t>ARMANI JEANS</t>
  </si>
  <si>
    <t>3F-08</t>
  </si>
  <si>
    <t>b+ab</t>
  </si>
  <si>
    <t>鲜芋仙</t>
  </si>
  <si>
    <t>望湘园</t>
  </si>
  <si>
    <t>味千拉面</t>
  </si>
  <si>
    <t>外婆家</t>
  </si>
  <si>
    <t>辛香汇</t>
  </si>
  <si>
    <t>化妆品</t>
  </si>
  <si>
    <t>配饰</t>
  </si>
  <si>
    <t>专项服务</t>
  </si>
  <si>
    <t>家居生活</t>
  </si>
  <si>
    <t>非正餐</t>
  </si>
  <si>
    <t>皮具</t>
  </si>
  <si>
    <t>文教娱乐</t>
  </si>
  <si>
    <t>休闲娱乐</t>
  </si>
  <si>
    <t>正餐</t>
  </si>
  <si>
    <t>3F</t>
    <phoneticPr fontId="10" type="noConversion"/>
  </si>
  <si>
    <t>LOVE&amp;LOVE</t>
  </si>
  <si>
    <t>8F</t>
    <phoneticPr fontId="10" type="noConversion"/>
  </si>
  <si>
    <t>6F</t>
    <phoneticPr fontId="10" type="noConversion"/>
  </si>
  <si>
    <t>5F</t>
    <phoneticPr fontId="10" type="noConversion"/>
  </si>
  <si>
    <t>9F</t>
    <phoneticPr fontId="10" type="noConversion"/>
  </si>
  <si>
    <t>KAWAII</t>
  </si>
  <si>
    <t>Lobby</t>
  </si>
  <si>
    <t>6F</t>
    <phoneticPr fontId="10" type="noConversion"/>
  </si>
  <si>
    <t>3F</t>
    <phoneticPr fontId="10" type="noConversion"/>
  </si>
  <si>
    <t>B1</t>
    <phoneticPr fontId="10" type="noConversion"/>
  </si>
  <si>
    <t>2F</t>
    <phoneticPr fontId="10" type="noConversion"/>
  </si>
  <si>
    <t>VGO</t>
  </si>
  <si>
    <t>BATA</t>
  </si>
  <si>
    <t>4°C</t>
  </si>
  <si>
    <t>2F</t>
    <phoneticPr fontId="10" type="noConversion"/>
  </si>
  <si>
    <t>15MINS</t>
  </si>
  <si>
    <t>6F</t>
    <phoneticPr fontId="10" type="noConversion"/>
  </si>
  <si>
    <t>3F</t>
    <phoneticPr fontId="10" type="noConversion"/>
  </si>
  <si>
    <t>6F</t>
    <phoneticPr fontId="10" type="noConversion"/>
  </si>
  <si>
    <t>B1</t>
    <phoneticPr fontId="10" type="noConversion"/>
  </si>
  <si>
    <t>YVES ROCHER</t>
  </si>
  <si>
    <t>AU&amp;MU</t>
  </si>
  <si>
    <t>9F</t>
    <phoneticPr fontId="10" type="noConversion"/>
  </si>
  <si>
    <t>6F</t>
    <phoneticPr fontId="10" type="noConversion"/>
  </si>
  <si>
    <t>6F</t>
    <phoneticPr fontId="10" type="noConversion"/>
  </si>
  <si>
    <t>dream castle</t>
  </si>
  <si>
    <t>4F1802</t>
  </si>
  <si>
    <t>Joy Bar</t>
  </si>
  <si>
    <t>7F0803</t>
  </si>
  <si>
    <t>7F</t>
    <phoneticPr fontId="10" type="noConversion"/>
  </si>
  <si>
    <t>乐伯部队锅</t>
  </si>
  <si>
    <t>6F0703</t>
  </si>
  <si>
    <t>星空琴行</t>
  </si>
  <si>
    <t>6F0802</t>
  </si>
  <si>
    <t>2F</t>
    <phoneticPr fontId="5" type="noConversion"/>
  </si>
  <si>
    <t>2F</t>
    <phoneticPr fontId="10" type="noConversion"/>
  </si>
  <si>
    <t>婷芭蕾</t>
  </si>
  <si>
    <t>结绳记</t>
  </si>
  <si>
    <t>4F</t>
    <phoneticPr fontId="10" type="noConversion"/>
  </si>
  <si>
    <t>5F</t>
    <phoneticPr fontId="10" type="noConversion"/>
  </si>
  <si>
    <t>langerie</t>
  </si>
  <si>
    <t>晨光生活馆</t>
  </si>
  <si>
    <t>6F1403</t>
  </si>
  <si>
    <t>6F</t>
    <phoneticPr fontId="10" type="noConversion"/>
  </si>
  <si>
    <t>6F</t>
    <phoneticPr fontId="10" type="noConversion"/>
  </si>
  <si>
    <t>4F</t>
    <phoneticPr fontId="10" type="noConversion"/>
  </si>
  <si>
    <t>5F</t>
    <phoneticPr fontId="5" type="noConversion"/>
  </si>
  <si>
    <t>4F</t>
    <phoneticPr fontId="10" type="noConversion"/>
  </si>
  <si>
    <t>4F</t>
    <phoneticPr fontId="10" type="noConversion"/>
  </si>
  <si>
    <t>4F</t>
    <phoneticPr fontId="5" type="noConversion"/>
  </si>
  <si>
    <t>B10405</t>
  </si>
  <si>
    <t>伊岛屋</t>
  </si>
  <si>
    <t>Banila co.</t>
  </si>
  <si>
    <t>B1</t>
    <phoneticPr fontId="5" type="noConversion"/>
  </si>
  <si>
    <t>4F</t>
    <phoneticPr fontId="10" type="noConversion"/>
  </si>
  <si>
    <t>B10101</t>
  </si>
  <si>
    <t>B10604</t>
  </si>
  <si>
    <t>B10703</t>
  </si>
  <si>
    <t>B10803</t>
  </si>
  <si>
    <t>B10902</t>
  </si>
  <si>
    <t>B11002</t>
  </si>
  <si>
    <t>B11902</t>
  </si>
  <si>
    <t>B12002</t>
  </si>
  <si>
    <t>UNIQLO 优衣库</t>
  </si>
  <si>
    <t>MUK</t>
  </si>
  <si>
    <t>LA ROSABELLE</t>
  </si>
  <si>
    <t>tutuanna</t>
  </si>
  <si>
    <t>屈臣氏</t>
  </si>
  <si>
    <t xml:space="preserve">招财猫 </t>
  </si>
  <si>
    <t>1F0102</t>
  </si>
  <si>
    <t>1F0202</t>
  </si>
  <si>
    <t>1F0301</t>
  </si>
  <si>
    <t>1F0702</t>
  </si>
  <si>
    <t>1F0903</t>
  </si>
  <si>
    <t>1F1302</t>
  </si>
  <si>
    <t>wagas</t>
  </si>
  <si>
    <t>innisfree</t>
  </si>
  <si>
    <t>H&amp;M</t>
  </si>
  <si>
    <t>CAFÉ LUGO</t>
  </si>
  <si>
    <t>EVISU</t>
  </si>
  <si>
    <t>2F0602</t>
  </si>
  <si>
    <t>2F1403</t>
  </si>
  <si>
    <t>2F1503</t>
  </si>
  <si>
    <t>2F1602</t>
  </si>
  <si>
    <t>2F1702</t>
  </si>
  <si>
    <t>2F2004</t>
  </si>
  <si>
    <t>2F2502</t>
  </si>
  <si>
    <t>2F2602</t>
  </si>
  <si>
    <t>2F2902</t>
  </si>
  <si>
    <t>2F3301</t>
  </si>
  <si>
    <t>TATA</t>
  </si>
  <si>
    <t>BELLE</t>
  </si>
  <si>
    <t>STACCATO</t>
  </si>
  <si>
    <t>Rio Color</t>
  </si>
  <si>
    <t>Salad</t>
  </si>
  <si>
    <t>the Carnaby</t>
  </si>
  <si>
    <t>CLARKS</t>
  </si>
  <si>
    <t>妙丽</t>
  </si>
  <si>
    <t>hulahula</t>
  </si>
  <si>
    <t>3F0103</t>
  </si>
  <si>
    <t>3F0501</t>
  </si>
  <si>
    <t>3F1003</t>
  </si>
  <si>
    <t>3F1601</t>
  </si>
  <si>
    <t>3F1802</t>
  </si>
  <si>
    <t>亮视点</t>
  </si>
  <si>
    <t>CK UNDERWEAR</t>
  </si>
  <si>
    <t>BOSE</t>
  </si>
  <si>
    <t>STARBUCKS</t>
  </si>
  <si>
    <t>数码电器</t>
  </si>
  <si>
    <t>4F0102</t>
  </si>
  <si>
    <t>4F0202</t>
  </si>
  <si>
    <t>4F0503</t>
  </si>
  <si>
    <t>4F0060</t>
  </si>
  <si>
    <t>4F0703</t>
  </si>
  <si>
    <t>4F0803</t>
  </si>
  <si>
    <t>4F1203</t>
  </si>
  <si>
    <t>4F1303</t>
  </si>
  <si>
    <t>4F1403</t>
  </si>
  <si>
    <t>4F1502</t>
  </si>
  <si>
    <t>4F1904</t>
  </si>
  <si>
    <t>4F2003</t>
  </si>
  <si>
    <t>4F2902</t>
  </si>
  <si>
    <t>热风</t>
  </si>
  <si>
    <t>GOZO</t>
  </si>
  <si>
    <t>LALABOBO</t>
  </si>
  <si>
    <t>Airiqi</t>
  </si>
  <si>
    <t>H:CONNECT</t>
  </si>
  <si>
    <t>S'eifini</t>
  </si>
  <si>
    <t>Organic Work</t>
  </si>
  <si>
    <t>DESIGNICE</t>
  </si>
  <si>
    <t>Donoratico</t>
  </si>
  <si>
    <t>NOLA</t>
  </si>
  <si>
    <t xml:space="preserve">满记甜品 </t>
  </si>
  <si>
    <t>ZIPPO</t>
  </si>
  <si>
    <t>5F1701</t>
  </si>
  <si>
    <t>5F2204</t>
  </si>
  <si>
    <t>5F2703</t>
  </si>
  <si>
    <t>CASTER</t>
  </si>
  <si>
    <t>LEE</t>
  </si>
  <si>
    <t>ABLE JEANS</t>
  </si>
  <si>
    <t>VANS</t>
  </si>
  <si>
    <t>CICI纤体</t>
  </si>
  <si>
    <t>CAT</t>
  </si>
  <si>
    <t>太平洋咖啡</t>
  </si>
  <si>
    <t>雕刻时光咖啡馆</t>
  </si>
  <si>
    <t>DW</t>
  </si>
  <si>
    <t>6F0602</t>
  </si>
  <si>
    <t>6F1003</t>
  </si>
  <si>
    <t>6F1203</t>
  </si>
  <si>
    <t>6F1502</t>
  </si>
  <si>
    <t>6F1702</t>
  </si>
  <si>
    <t>6F1802</t>
  </si>
  <si>
    <t>6F1903</t>
  </si>
  <si>
    <t>6F2404</t>
  </si>
  <si>
    <t>6F2602</t>
  </si>
  <si>
    <t>TOM’S WORLD 汤姆熊</t>
  </si>
  <si>
    <t>BINGO</t>
  </si>
  <si>
    <t>kidsland</t>
  </si>
  <si>
    <t>乐高</t>
  </si>
  <si>
    <t>独角兽庄园</t>
  </si>
  <si>
    <t>雷诺瓦拼图</t>
  </si>
  <si>
    <t xml:space="preserve">城市玩具 </t>
  </si>
  <si>
    <t>STRIP&amp;BROWHAUS</t>
  </si>
  <si>
    <t xml:space="preserve">艾手艾脚 </t>
  </si>
  <si>
    <t>be in lover</t>
  </si>
  <si>
    <t>板长寿司</t>
  </si>
  <si>
    <t>广州蕉叶—星马殿</t>
  </si>
  <si>
    <t>PAPA JOHN'S 棒!约翰</t>
  </si>
  <si>
    <t>8F0402</t>
  </si>
  <si>
    <t>避风塘</t>
  </si>
  <si>
    <t>拿渡麻辣香锅</t>
  </si>
  <si>
    <t>半山小馆</t>
  </si>
  <si>
    <t>豆捞坊</t>
  </si>
  <si>
    <t>9F0103</t>
  </si>
  <si>
    <t>9F0402</t>
  </si>
  <si>
    <t>家有好面</t>
  </si>
  <si>
    <t>小杨生煎</t>
  </si>
  <si>
    <t>掌柜的店</t>
  </si>
  <si>
    <t>好乐迪KTV</t>
  </si>
  <si>
    <t>金逸院线—新恒星影城</t>
  </si>
  <si>
    <t>南楼</t>
  </si>
  <si>
    <t>南楼</t>
    <phoneticPr fontId="10" type="noConversion"/>
  </si>
  <si>
    <t>南楼</t>
    <phoneticPr fontId="10" type="noConversion"/>
  </si>
  <si>
    <t>占比：</t>
    <phoneticPr fontId="10" type="noConversion"/>
  </si>
  <si>
    <t>NB10401</t>
  </si>
  <si>
    <t>NB10501</t>
  </si>
  <si>
    <t>NB11101</t>
  </si>
  <si>
    <t>NB11501</t>
  </si>
  <si>
    <t>NB12701</t>
  </si>
  <si>
    <t>NB12801</t>
  </si>
  <si>
    <t>NB12901</t>
  </si>
  <si>
    <t>NB13001</t>
  </si>
  <si>
    <t>NB13101</t>
  </si>
  <si>
    <t>NB13401</t>
  </si>
  <si>
    <t>巴黎贝甜</t>
  </si>
  <si>
    <t>Mango six</t>
  </si>
  <si>
    <t>源丁农场</t>
  </si>
  <si>
    <t>乐凯撒披萨</t>
  </si>
  <si>
    <t>米勒布提宠物店</t>
  </si>
  <si>
    <t>花里花店</t>
  </si>
  <si>
    <t>美珍香</t>
  </si>
  <si>
    <t>DQ</t>
  </si>
  <si>
    <t>美仕唐纳滋</t>
  </si>
  <si>
    <t>大洋世家</t>
  </si>
  <si>
    <t>白熊咖喱</t>
  </si>
  <si>
    <t>度小月</t>
  </si>
  <si>
    <t>海苔先生</t>
  </si>
  <si>
    <t>每日新鲜</t>
  </si>
  <si>
    <t>Scream</t>
  </si>
  <si>
    <t>快乐柠檬</t>
  </si>
  <si>
    <t>赛百味</t>
  </si>
  <si>
    <t>奔跑的猪排</t>
  </si>
  <si>
    <t>丸来玩趣</t>
  </si>
  <si>
    <t>木仔记</t>
  </si>
  <si>
    <t>candy lab</t>
  </si>
  <si>
    <t>唐饼家</t>
  </si>
  <si>
    <t>yoyo yoghurt</t>
  </si>
  <si>
    <t>N2F0201</t>
  </si>
  <si>
    <t>N2F0301</t>
  </si>
  <si>
    <t>N2F0601</t>
  </si>
  <si>
    <t>Kipling</t>
  </si>
  <si>
    <t>GAP</t>
  </si>
  <si>
    <t>N2F1601</t>
  </si>
  <si>
    <t>N3F0201</t>
  </si>
  <si>
    <t>N3F1101</t>
  </si>
  <si>
    <t>LESS</t>
  </si>
  <si>
    <t>N3F1901</t>
  </si>
  <si>
    <t>N3F2401</t>
  </si>
  <si>
    <t>dazzshop</t>
  </si>
  <si>
    <t>N4F2401</t>
  </si>
  <si>
    <t>narue</t>
  </si>
  <si>
    <t>服装(内衣)</t>
  </si>
  <si>
    <t>N4F2501</t>
  </si>
  <si>
    <t>安秀丽</t>
  </si>
  <si>
    <t>N4F2601</t>
  </si>
  <si>
    <t>Fandecie</t>
  </si>
  <si>
    <t>N4F2701</t>
  </si>
  <si>
    <t>broadcast</t>
  </si>
  <si>
    <t>N4F2801</t>
  </si>
  <si>
    <t>Depot3</t>
  </si>
  <si>
    <t>N4F3001</t>
  </si>
  <si>
    <t>MODA生活馆</t>
  </si>
  <si>
    <t>N4F3101</t>
  </si>
  <si>
    <t>QDA</t>
  </si>
  <si>
    <t>N4F3201</t>
  </si>
  <si>
    <t>JNBY/速写</t>
  </si>
  <si>
    <t>N4F3501</t>
  </si>
  <si>
    <t>SHEEPET</t>
  </si>
  <si>
    <t>N4F3601</t>
  </si>
  <si>
    <t>NICE CLAUP</t>
  </si>
  <si>
    <t>N4F3701</t>
  </si>
  <si>
    <t>AJIDOU</t>
  </si>
  <si>
    <t>N4F4101</t>
  </si>
  <si>
    <t>JINS</t>
  </si>
  <si>
    <t>N4F4501</t>
  </si>
  <si>
    <t>Rouge Diamant</t>
  </si>
  <si>
    <t>N4F4601</t>
  </si>
  <si>
    <t>Christy&amp;Rocky</t>
  </si>
  <si>
    <t>N4F0101</t>
  </si>
  <si>
    <t>ONLY</t>
  </si>
  <si>
    <t>SELECTED</t>
  </si>
  <si>
    <t>N4F0501</t>
  </si>
  <si>
    <t>TRENDIANO</t>
  </si>
  <si>
    <t>N4F0601</t>
  </si>
  <si>
    <t>N4F0701</t>
  </si>
  <si>
    <t>N4F0801</t>
  </si>
  <si>
    <t>ZANE</t>
  </si>
  <si>
    <t>N4F0901</t>
  </si>
  <si>
    <t>N4F1001</t>
  </si>
  <si>
    <t>N4F1201</t>
  </si>
  <si>
    <t>wacoal</t>
  </si>
  <si>
    <t>N4F1301</t>
  </si>
  <si>
    <t>maniform</t>
  </si>
  <si>
    <t>N4F1401</t>
  </si>
  <si>
    <t>beauty up</t>
  </si>
  <si>
    <t>N4F1701</t>
  </si>
  <si>
    <t>香而</t>
  </si>
  <si>
    <t>N4F2001</t>
  </si>
  <si>
    <t>Triumph</t>
  </si>
  <si>
    <t>N4F2101</t>
  </si>
  <si>
    <t>安莉芳</t>
  </si>
  <si>
    <t>N4F2201</t>
  </si>
  <si>
    <t>欧迪芬</t>
  </si>
  <si>
    <t>N4F2301</t>
  </si>
  <si>
    <t>N5F0801</t>
  </si>
  <si>
    <t>NBA</t>
  </si>
  <si>
    <t>N5F0901</t>
  </si>
  <si>
    <t>MON2FRI</t>
  </si>
  <si>
    <t>N5F1001</t>
  </si>
  <si>
    <t>ENO</t>
  </si>
  <si>
    <t>N5F1401</t>
  </si>
  <si>
    <t>N5F1501</t>
  </si>
  <si>
    <t>N5F1701</t>
  </si>
  <si>
    <t>NIKE</t>
  </si>
  <si>
    <t>N5F1801</t>
  </si>
  <si>
    <t>ADIDAS</t>
  </si>
  <si>
    <t>N5F1901</t>
  </si>
  <si>
    <t>FILA</t>
  </si>
  <si>
    <t>N5F2101</t>
  </si>
  <si>
    <t>N5F2701</t>
  </si>
  <si>
    <t>N5F2801</t>
  </si>
  <si>
    <t>Palladium</t>
  </si>
  <si>
    <t>BOY LONDON</t>
  </si>
  <si>
    <t>N5F3001</t>
  </si>
  <si>
    <t>N5F3101</t>
  </si>
  <si>
    <t>CONVERSE</t>
  </si>
  <si>
    <t>N5F3201</t>
  </si>
  <si>
    <t>N6F0301</t>
  </si>
  <si>
    <t>万物想</t>
  </si>
  <si>
    <t>N6F0501</t>
  </si>
  <si>
    <t>N6F0801</t>
  </si>
  <si>
    <t>N6F1101</t>
  </si>
  <si>
    <t>N6F1401</t>
  </si>
  <si>
    <t>N6F1601</t>
  </si>
  <si>
    <t>百武西</t>
  </si>
  <si>
    <t>N6F1701</t>
  </si>
  <si>
    <t>ARANZI CAFE</t>
  </si>
  <si>
    <t>N6F1801</t>
  </si>
  <si>
    <t>N6F1901</t>
  </si>
  <si>
    <t>N6F2001</t>
  </si>
  <si>
    <t>千阳森活馆</t>
  </si>
  <si>
    <t>N6F2201</t>
  </si>
  <si>
    <t>N6F2301</t>
  </si>
  <si>
    <t>凯撒旅游</t>
  </si>
  <si>
    <t>N6F2601</t>
  </si>
  <si>
    <t>N6F2701</t>
  </si>
  <si>
    <t>华硕体验店</t>
  </si>
  <si>
    <t>N6F2901</t>
  </si>
  <si>
    <t>小辉哥火锅</t>
  </si>
  <si>
    <t>天辣</t>
  </si>
  <si>
    <t>MOMO牧场</t>
  </si>
  <si>
    <t>梅园春晓（下午茶）</t>
  </si>
  <si>
    <t>梅园春晓</t>
  </si>
  <si>
    <t>云海肴</t>
  </si>
  <si>
    <t>SHIKIの阿吾罗</t>
  </si>
  <si>
    <t>甄燕</t>
  </si>
  <si>
    <t>B1楼层小计</t>
  </si>
  <si>
    <t>1F楼层小计</t>
  </si>
  <si>
    <t>2F楼层小计</t>
  </si>
  <si>
    <t>3F楼层小计</t>
  </si>
  <si>
    <t>4F楼层小计</t>
  </si>
  <si>
    <t>5F楼层小计</t>
  </si>
  <si>
    <t>6F楼层小计</t>
  </si>
  <si>
    <t>7F楼层小计</t>
  </si>
  <si>
    <t>8F楼层小计</t>
  </si>
  <si>
    <t>9F楼层小计</t>
  </si>
  <si>
    <r>
      <rPr>
        <b/>
        <sz val="12"/>
        <color theme="1"/>
        <rFont val="微软雅黑"/>
        <family val="2"/>
        <charset val="134"/>
      </rPr>
      <t>上海大悦城</t>
    </r>
    <r>
      <rPr>
        <sz val="11"/>
        <color theme="1"/>
        <rFont val="微软雅黑"/>
        <family val="2"/>
        <charset val="134"/>
      </rPr>
      <t>总销售额：</t>
    </r>
    <phoneticPr fontId="5" type="noConversion"/>
  </si>
  <si>
    <t>南B101</t>
  </si>
  <si>
    <t>南B104</t>
  </si>
  <si>
    <t>南B106</t>
  </si>
  <si>
    <t>南B107</t>
  </si>
  <si>
    <t>南B108</t>
  </si>
  <si>
    <t>南B109</t>
  </si>
  <si>
    <t>南B110-112</t>
  </si>
  <si>
    <t>南B119</t>
  </si>
  <si>
    <t>南B120</t>
  </si>
  <si>
    <t>北B101-102</t>
  </si>
  <si>
    <t>北B103</t>
  </si>
  <si>
    <t>北B104</t>
  </si>
  <si>
    <t>北B105</t>
  </si>
  <si>
    <t>北B108</t>
  </si>
  <si>
    <t>北B111</t>
  </si>
  <si>
    <t>北B112</t>
  </si>
  <si>
    <t>北B114</t>
  </si>
  <si>
    <t>北B115</t>
  </si>
  <si>
    <t>北B116</t>
  </si>
  <si>
    <t>北B118-119</t>
  </si>
  <si>
    <t>北B122</t>
  </si>
  <si>
    <t>北B123</t>
  </si>
  <si>
    <t>北B124-125</t>
  </si>
  <si>
    <t>北B127</t>
  </si>
  <si>
    <t>北B128</t>
  </si>
  <si>
    <t>北B129</t>
  </si>
  <si>
    <t>北B130</t>
  </si>
  <si>
    <t>北B131</t>
  </si>
  <si>
    <t>北B133</t>
  </si>
  <si>
    <t>北B134</t>
  </si>
  <si>
    <t>北B135</t>
  </si>
  <si>
    <t>北B136</t>
  </si>
  <si>
    <t>北B137</t>
  </si>
  <si>
    <t>北B138</t>
  </si>
  <si>
    <t>北B139</t>
  </si>
  <si>
    <t>北B140</t>
  </si>
  <si>
    <t>北B141</t>
  </si>
  <si>
    <t>北B142</t>
  </si>
  <si>
    <t>北B143</t>
  </si>
  <si>
    <t>北B144</t>
  </si>
  <si>
    <t>北B145</t>
  </si>
  <si>
    <t>北B146</t>
  </si>
  <si>
    <t>南101A</t>
  </si>
  <si>
    <t>南101B</t>
  </si>
  <si>
    <t>南102</t>
  </si>
  <si>
    <t>南103</t>
  </si>
  <si>
    <t>南107</t>
  </si>
  <si>
    <t>南109-110</t>
  </si>
  <si>
    <t>南113</t>
  </si>
  <si>
    <t>南206</t>
  </si>
  <si>
    <t>南210</t>
  </si>
  <si>
    <t>南211</t>
  </si>
  <si>
    <t>南212</t>
  </si>
  <si>
    <t>南214</t>
  </si>
  <si>
    <t>南215</t>
  </si>
  <si>
    <t>南216</t>
  </si>
  <si>
    <t>南217</t>
  </si>
  <si>
    <t>南220</t>
  </si>
  <si>
    <t>南225</t>
  </si>
  <si>
    <t>南226-227</t>
  </si>
  <si>
    <t>南229-230</t>
  </si>
  <si>
    <t>南233</t>
  </si>
  <si>
    <t>北202</t>
  </si>
  <si>
    <t>北203-204</t>
  </si>
  <si>
    <t>北206</t>
  </si>
  <si>
    <t>北207</t>
  </si>
  <si>
    <t>北208-209</t>
  </si>
  <si>
    <t>北216-217</t>
  </si>
  <si>
    <t>南301</t>
  </si>
  <si>
    <t>南305</t>
  </si>
  <si>
    <t>南308</t>
  </si>
  <si>
    <t>南310</t>
  </si>
  <si>
    <t>南316</t>
  </si>
  <si>
    <t>南318</t>
  </si>
  <si>
    <t>北302</t>
  </si>
  <si>
    <t>北311</t>
  </si>
  <si>
    <t>北319-322</t>
  </si>
  <si>
    <t>北324</t>
  </si>
  <si>
    <t>南401</t>
  </si>
  <si>
    <t>南402-403</t>
  </si>
  <si>
    <t>南405</t>
  </si>
  <si>
    <t>南406</t>
  </si>
  <si>
    <t>南407</t>
  </si>
  <si>
    <t>南408</t>
  </si>
  <si>
    <t>南412</t>
  </si>
  <si>
    <t>南413</t>
  </si>
  <si>
    <t>南414</t>
  </si>
  <si>
    <t>南415</t>
  </si>
  <si>
    <t>南418</t>
  </si>
  <si>
    <t>南419</t>
  </si>
  <si>
    <t>南420</t>
  </si>
  <si>
    <t>南429</t>
  </si>
  <si>
    <t>南430</t>
  </si>
  <si>
    <t>北401-402</t>
  </si>
  <si>
    <t>北404</t>
  </si>
  <si>
    <t>北405</t>
  </si>
  <si>
    <t>北406</t>
  </si>
  <si>
    <t>北407</t>
  </si>
  <si>
    <t>北408</t>
  </si>
  <si>
    <t>北409</t>
  </si>
  <si>
    <t>北410-411</t>
  </si>
  <si>
    <t>北412</t>
  </si>
  <si>
    <t>北413</t>
  </si>
  <si>
    <t>北414</t>
  </si>
  <si>
    <t>北417</t>
  </si>
  <si>
    <t>北420</t>
  </si>
  <si>
    <t>北421</t>
  </si>
  <si>
    <t>北422</t>
  </si>
  <si>
    <t>北423</t>
  </si>
  <si>
    <t>北424</t>
  </si>
  <si>
    <t>北425</t>
  </si>
  <si>
    <t>北426</t>
  </si>
  <si>
    <t>北427</t>
  </si>
  <si>
    <t>北428-429</t>
  </si>
  <si>
    <t>北430</t>
  </si>
  <si>
    <t>北431</t>
  </si>
  <si>
    <t>北432-433</t>
  </si>
  <si>
    <t>北435</t>
  </si>
  <si>
    <t>北436</t>
  </si>
  <si>
    <t>北437-438</t>
  </si>
  <si>
    <t>北441</t>
  </si>
  <si>
    <t>北445</t>
  </si>
  <si>
    <t>北446</t>
  </si>
  <si>
    <t>南501</t>
  </si>
  <si>
    <t>南513</t>
  </si>
  <si>
    <t>南514</t>
  </si>
  <si>
    <t>南517</t>
  </si>
  <si>
    <t>南522-524</t>
  </si>
  <si>
    <t>南525</t>
  </si>
  <si>
    <t>南527</t>
  </si>
  <si>
    <t>北508</t>
  </si>
  <si>
    <t>北509</t>
  </si>
  <si>
    <t>北510-511</t>
  </si>
  <si>
    <t>北514</t>
  </si>
  <si>
    <t>北515-516</t>
  </si>
  <si>
    <t>北517</t>
  </si>
  <si>
    <t>北518</t>
  </si>
  <si>
    <t>北519</t>
  </si>
  <si>
    <t>北521-522</t>
  </si>
  <si>
    <t>北527</t>
  </si>
  <si>
    <t>北528</t>
  </si>
  <si>
    <t>北529</t>
  </si>
  <si>
    <t>北530</t>
  </si>
  <si>
    <t>北531</t>
  </si>
  <si>
    <t>北532</t>
  </si>
  <si>
    <t>南601-605</t>
  </si>
  <si>
    <t>南606</t>
  </si>
  <si>
    <t>南607</t>
  </si>
  <si>
    <t>南608</t>
  </si>
  <si>
    <t>南609</t>
  </si>
  <si>
    <t>南610</t>
  </si>
  <si>
    <t>南611</t>
  </si>
  <si>
    <t>南612-613</t>
  </si>
  <si>
    <t>南614</t>
  </si>
  <si>
    <t>南615</t>
  </si>
  <si>
    <t>南617</t>
  </si>
  <si>
    <t>南618</t>
  </si>
  <si>
    <t>南619</t>
  </si>
  <si>
    <t>南623</t>
  </si>
  <si>
    <t>南624</t>
  </si>
  <si>
    <t>南626</t>
  </si>
  <si>
    <t>北603-604</t>
  </si>
  <si>
    <t>北605</t>
  </si>
  <si>
    <t>北608</t>
  </si>
  <si>
    <t>北611</t>
  </si>
  <si>
    <t>北614-615</t>
  </si>
  <si>
    <t>北616</t>
  </si>
  <si>
    <t>北617</t>
  </si>
  <si>
    <t>北618</t>
  </si>
  <si>
    <t>北619</t>
  </si>
  <si>
    <t>北620-621</t>
  </si>
  <si>
    <t>北622</t>
  </si>
  <si>
    <t>北623</t>
  </si>
  <si>
    <t>北626</t>
  </si>
  <si>
    <t>北627</t>
  </si>
  <si>
    <t>南701</t>
  </si>
  <si>
    <t>南702-703</t>
  </si>
  <si>
    <t>南704-705</t>
  </si>
  <si>
    <t>南708</t>
  </si>
  <si>
    <t>南709</t>
  </si>
  <si>
    <t>南710</t>
  </si>
  <si>
    <t>北701</t>
  </si>
  <si>
    <t>北702</t>
  </si>
  <si>
    <t>北703</t>
  </si>
  <si>
    <t>北704</t>
  </si>
  <si>
    <t>北705-706</t>
  </si>
  <si>
    <t>北707</t>
  </si>
  <si>
    <t>北708</t>
  </si>
  <si>
    <t>北709-710</t>
  </si>
  <si>
    <t>北713</t>
  </si>
  <si>
    <t>南801-802</t>
  </si>
  <si>
    <t>南803</t>
  </si>
  <si>
    <t>南804</t>
  </si>
  <si>
    <t>南805</t>
  </si>
  <si>
    <t>南806</t>
  </si>
  <si>
    <t>南901</t>
  </si>
  <si>
    <t>南902</t>
  </si>
  <si>
    <t>南904</t>
  </si>
  <si>
    <t>南910</t>
  </si>
  <si>
    <t>南1001</t>
  </si>
  <si>
    <t>南1002</t>
  </si>
  <si>
    <t>南B103</t>
    <phoneticPr fontId="10" type="noConversion"/>
  </si>
  <si>
    <t>Re.classified 调香室</t>
  </si>
  <si>
    <t>化妆品</t>
    <phoneticPr fontId="10" type="noConversion"/>
  </si>
  <si>
    <t>B1</t>
    <phoneticPr fontId="10" type="noConversion"/>
  </si>
  <si>
    <t>B10302</t>
  </si>
  <si>
    <t>1F0802</t>
  </si>
  <si>
    <t>1F1202</t>
  </si>
  <si>
    <t>1F</t>
  </si>
  <si>
    <t>CARHARTT</t>
  </si>
  <si>
    <t>Hilfiger Denim</t>
  </si>
  <si>
    <t>南108</t>
  </si>
  <si>
    <t>南112</t>
  </si>
  <si>
    <t xml:space="preserve">木九十 </t>
  </si>
  <si>
    <t>南508</t>
  </si>
  <si>
    <t>南511</t>
  </si>
  <si>
    <t>5F0802</t>
  </si>
  <si>
    <t>5F1104</t>
  </si>
  <si>
    <t>N5F2001</t>
  </si>
  <si>
    <t>北520</t>
  </si>
  <si>
    <t>NB11201</t>
  </si>
  <si>
    <t>NB12201</t>
  </si>
  <si>
    <t>NB13601</t>
  </si>
  <si>
    <t>NB13701</t>
  </si>
  <si>
    <t>NB13801</t>
  </si>
  <si>
    <t>NB13901</t>
  </si>
  <si>
    <t>NB14001</t>
  </si>
  <si>
    <t>NB14101</t>
  </si>
  <si>
    <t>NB14201</t>
  </si>
  <si>
    <t>NB14301</t>
  </si>
  <si>
    <t>NB14401</t>
  </si>
  <si>
    <t>NB14501</t>
  </si>
  <si>
    <t>N7F1301</t>
  </si>
  <si>
    <t>N5F2901</t>
  </si>
  <si>
    <t>NB10101</t>
  </si>
  <si>
    <t>NB10301</t>
  </si>
  <si>
    <t>NB11401</t>
  </si>
  <si>
    <t>NB10801</t>
  </si>
  <si>
    <t>NB11601</t>
  </si>
  <si>
    <t>4F</t>
    <phoneticPr fontId="10" type="noConversion"/>
  </si>
  <si>
    <t>销售额</t>
  </si>
  <si>
    <t>当日车流：</t>
  </si>
  <si>
    <t>交易笔数</t>
  </si>
  <si>
    <t>标准业态</t>
    <phoneticPr fontId="5" type="noConversion"/>
  </si>
  <si>
    <t>N7F0101</t>
  </si>
  <si>
    <t>N7F0201</t>
  </si>
  <si>
    <t>N7F0301</t>
  </si>
  <si>
    <t>N7F0401</t>
  </si>
  <si>
    <t>N7F0501</t>
  </si>
  <si>
    <t>N7F0701</t>
  </si>
  <si>
    <t>4F</t>
    <phoneticPr fontId="10" type="noConversion"/>
  </si>
  <si>
    <t>4F1103</t>
    <phoneticPr fontId="10" type="noConversion"/>
  </si>
  <si>
    <t>南411</t>
    <phoneticPr fontId="10" type="noConversion"/>
  </si>
  <si>
    <t xml:space="preserve">The Carnaby  </t>
    <phoneticPr fontId="10" type="noConversion"/>
  </si>
  <si>
    <t>南楼餐饮</t>
    <phoneticPr fontId="10" type="noConversion"/>
  </si>
  <si>
    <t>北楼餐饮</t>
    <phoneticPr fontId="10" type="noConversion"/>
  </si>
  <si>
    <t>南楼零售</t>
    <phoneticPr fontId="10" type="noConversion"/>
  </si>
  <si>
    <t>北楼零售</t>
    <phoneticPr fontId="10" type="noConversion"/>
  </si>
  <si>
    <t>B12103</t>
    <phoneticPr fontId="5" type="noConversion"/>
  </si>
  <si>
    <t>南B121</t>
    <phoneticPr fontId="10" type="noConversion"/>
  </si>
  <si>
    <t>DHC</t>
    <phoneticPr fontId="5" type="noConversion"/>
  </si>
  <si>
    <t>NB10901</t>
  </si>
  <si>
    <t>汉堡王</t>
  </si>
  <si>
    <t>NB11801</t>
  </si>
  <si>
    <t>NB13301</t>
  </si>
  <si>
    <t>NB13501</t>
  </si>
  <si>
    <t>N1F0401</t>
  </si>
  <si>
    <t>北104</t>
  </si>
  <si>
    <t>marimekko</t>
  </si>
  <si>
    <t>N6F0601</t>
  </si>
  <si>
    <t>北606</t>
  </si>
  <si>
    <t>i@home</t>
  </si>
  <si>
    <t>北楼</t>
  </si>
  <si>
    <t>北B109-110</t>
  </si>
  <si>
    <t>NB11301</t>
  </si>
  <si>
    <t>北B113</t>
  </si>
  <si>
    <t>-</t>
  </si>
  <si>
    <t>NB11701</t>
  </si>
  <si>
    <t>北B117</t>
  </si>
  <si>
    <t>NB12001</t>
  </si>
  <si>
    <t>北B120-121</t>
  </si>
  <si>
    <t>潮记点心</t>
  </si>
  <si>
    <t>NB12301</t>
  </si>
  <si>
    <t>NB12401</t>
  </si>
  <si>
    <t>NB12601</t>
  </si>
  <si>
    <t>北B126</t>
  </si>
  <si>
    <t>Pony</t>
  </si>
  <si>
    <t>Crepeland</t>
  </si>
  <si>
    <t>NB13201</t>
  </si>
  <si>
    <t>北B132</t>
  </si>
  <si>
    <t>西树泡芙、小宫山浩二</t>
  </si>
  <si>
    <t>我们这里还有鱼</t>
  </si>
  <si>
    <t>花怡婷韩式炸鸡</t>
  </si>
  <si>
    <t>NB14601</t>
  </si>
  <si>
    <t>N1F0101</t>
  </si>
  <si>
    <t>北101</t>
  </si>
  <si>
    <t>N1F0501</t>
  </si>
  <si>
    <t>北105-106、127</t>
  </si>
  <si>
    <t>isetan beauty</t>
  </si>
  <si>
    <t>N1F0901</t>
  </si>
  <si>
    <t>北109</t>
  </si>
  <si>
    <t>N1F1001</t>
  </si>
  <si>
    <t>北110</t>
  </si>
  <si>
    <t>pandora</t>
  </si>
  <si>
    <t>N1F1101</t>
  </si>
  <si>
    <t>北111</t>
  </si>
  <si>
    <t>kiehl's</t>
  </si>
  <si>
    <t>N1F1201</t>
  </si>
  <si>
    <t>北112</t>
  </si>
  <si>
    <t>anterprima wirebag</t>
  </si>
  <si>
    <t>N1F1701</t>
  </si>
  <si>
    <t>北117</t>
  </si>
  <si>
    <t>JH1912</t>
  </si>
  <si>
    <t>N1F2201</t>
  </si>
  <si>
    <t>北122</t>
  </si>
  <si>
    <t>Love Moschino</t>
  </si>
  <si>
    <t>N1F2301</t>
  </si>
  <si>
    <t>北123</t>
  </si>
  <si>
    <t>GANT</t>
  </si>
  <si>
    <t>N1F2501</t>
  </si>
  <si>
    <t>北125</t>
  </si>
  <si>
    <t>o'blu</t>
  </si>
  <si>
    <t>服饰</t>
  </si>
  <si>
    <t>N1F2601</t>
  </si>
  <si>
    <t>北126</t>
  </si>
  <si>
    <t>Hardy Hardy</t>
  </si>
  <si>
    <t>SHEL'TTER</t>
  </si>
  <si>
    <t>N2F0501</t>
  </si>
  <si>
    <t>北205</t>
  </si>
  <si>
    <t>莆田</t>
  </si>
  <si>
    <t>N2F0701</t>
  </si>
  <si>
    <t>N2F0801</t>
  </si>
  <si>
    <t>N2F1101</t>
  </si>
  <si>
    <t>北211-212</t>
  </si>
  <si>
    <t>Fingercroxx</t>
  </si>
  <si>
    <t>N2F1301</t>
  </si>
  <si>
    <t>北213</t>
  </si>
  <si>
    <t>Adidas Origials</t>
  </si>
  <si>
    <t>FOSS Plus</t>
  </si>
  <si>
    <t>N2F1801</t>
  </si>
  <si>
    <t>北218</t>
  </si>
  <si>
    <t>N3F0101</t>
  </si>
  <si>
    <t>北301</t>
  </si>
  <si>
    <t>Bouthentique</t>
  </si>
  <si>
    <t>N3F0301</t>
  </si>
  <si>
    <t>北303-304</t>
  </si>
  <si>
    <t>N3F0501</t>
  </si>
  <si>
    <t>北305</t>
  </si>
  <si>
    <t>ZUCZUG</t>
  </si>
  <si>
    <t>N3F0601</t>
  </si>
  <si>
    <t>北306</t>
  </si>
  <si>
    <t>III VIVINIKO</t>
  </si>
  <si>
    <t>N3F0801</t>
  </si>
  <si>
    <t>北308-309</t>
  </si>
  <si>
    <t>LEWITT</t>
  </si>
  <si>
    <t>N3F1001</t>
  </si>
  <si>
    <t>北310</t>
  </si>
  <si>
    <t>mujuka</t>
  </si>
  <si>
    <t>N3F1401</t>
  </si>
  <si>
    <t>北314-315</t>
  </si>
  <si>
    <t>MUJI</t>
  </si>
  <si>
    <t>N3F1601</t>
  </si>
  <si>
    <t>北316-318</t>
  </si>
  <si>
    <t>i</t>
  </si>
  <si>
    <t>snidel</t>
  </si>
  <si>
    <t>N3F2301</t>
  </si>
  <si>
    <t>北323</t>
  </si>
  <si>
    <t>SHOKAY</t>
  </si>
  <si>
    <t>N3F2501</t>
  </si>
  <si>
    <t>北325</t>
  </si>
  <si>
    <t>LAVIE</t>
  </si>
  <si>
    <t>N4F0301</t>
  </si>
  <si>
    <t>北403</t>
  </si>
  <si>
    <t>GXG</t>
  </si>
  <si>
    <t>N4F0401</t>
  </si>
  <si>
    <t>Ochirly</t>
  </si>
  <si>
    <t xml:space="preserve">Aline de rose </t>
  </si>
  <si>
    <t>milleidee</t>
  </si>
  <si>
    <t>sungdo gin</t>
  </si>
  <si>
    <t>N4F1601</t>
  </si>
  <si>
    <t>北416</t>
  </si>
  <si>
    <t>sangluo</t>
  </si>
  <si>
    <t>N4F1901</t>
  </si>
  <si>
    <t>北419</t>
  </si>
  <si>
    <t>inmost</t>
  </si>
  <si>
    <t>N4F3401</t>
  </si>
  <si>
    <t>北434</t>
  </si>
  <si>
    <t>dreamcastle</t>
  </si>
  <si>
    <t>N4F4301</t>
  </si>
  <si>
    <t>北443</t>
  </si>
  <si>
    <t>S. luxury</t>
  </si>
  <si>
    <t>N5F0101</t>
  </si>
  <si>
    <t>北501</t>
  </si>
  <si>
    <t>CRZ</t>
  </si>
  <si>
    <t>N5F0201</t>
  </si>
  <si>
    <t>北502</t>
  </si>
  <si>
    <t>Pancoat</t>
  </si>
  <si>
    <t>N5F0301</t>
  </si>
  <si>
    <t>北503</t>
  </si>
  <si>
    <t>Hi Panda</t>
  </si>
  <si>
    <t>N5F0401</t>
  </si>
  <si>
    <t>北504</t>
  </si>
  <si>
    <t>D-machine</t>
  </si>
  <si>
    <t>N5F0701</t>
  </si>
  <si>
    <t>北507</t>
  </si>
  <si>
    <t>LEVIS</t>
  </si>
  <si>
    <t>N5F1201</t>
  </si>
  <si>
    <t>北512</t>
  </si>
  <si>
    <t>N5F1301</t>
  </si>
  <si>
    <t>北513</t>
  </si>
  <si>
    <t>ADIDAS NEO</t>
  </si>
  <si>
    <t>New Balance</t>
  </si>
  <si>
    <t>oakley</t>
  </si>
  <si>
    <t>Paul Frank</t>
  </si>
  <si>
    <t>N5F2301</t>
  </si>
  <si>
    <t>北523-524</t>
  </si>
  <si>
    <t>ONITSUKA TIGER</t>
  </si>
  <si>
    <t>test-tube</t>
  </si>
  <si>
    <t>Miracle Kill</t>
  </si>
  <si>
    <t>N6F0101</t>
  </si>
  <si>
    <t>北601-602</t>
  </si>
  <si>
    <t>酷乐潮玩</t>
  </si>
  <si>
    <t>THM手工大师</t>
  </si>
  <si>
    <t>N6F1201</t>
  </si>
  <si>
    <t>西西弗书店</t>
  </si>
  <si>
    <t>N6F1301</t>
  </si>
  <si>
    <t>北613</t>
  </si>
  <si>
    <t>朴坊</t>
  </si>
  <si>
    <t>贝林自然世界</t>
  </si>
  <si>
    <t>SS1超级轨道赛车</t>
  </si>
  <si>
    <t>iceason</t>
  </si>
  <si>
    <t>炫控电竞</t>
  </si>
  <si>
    <t>N6F2801</t>
  </si>
  <si>
    <t>北628</t>
  </si>
  <si>
    <t>北629-631</t>
  </si>
  <si>
    <t>Polymono</t>
  </si>
  <si>
    <t>N6F3001</t>
  </si>
  <si>
    <t>北630</t>
  </si>
  <si>
    <t>曼步城中</t>
  </si>
  <si>
    <t>N7F0801</t>
  </si>
  <si>
    <t>N7F0901</t>
  </si>
  <si>
    <t>N7F1101</t>
  </si>
  <si>
    <t>北711-712、814-815</t>
  </si>
  <si>
    <t>誉八仙</t>
  </si>
  <si>
    <t>N7F1401</t>
  </si>
  <si>
    <t>北714</t>
  </si>
  <si>
    <t>N7F1501</t>
  </si>
  <si>
    <t>北715</t>
  </si>
  <si>
    <t>N8F0101</t>
  </si>
  <si>
    <t>北801-802</t>
  </si>
  <si>
    <t>重庆小面</t>
  </si>
  <si>
    <t>N8F0301</t>
  </si>
  <si>
    <t>北803</t>
  </si>
  <si>
    <t>集装箱</t>
  </si>
  <si>
    <t>N8F0401</t>
  </si>
  <si>
    <t xml:space="preserve">北804 </t>
  </si>
  <si>
    <t>彼此的茶</t>
  </si>
  <si>
    <t>N8F0501</t>
  </si>
  <si>
    <t>北805</t>
  </si>
  <si>
    <t>三町目的回忆</t>
  </si>
  <si>
    <t>N8F0701</t>
  </si>
  <si>
    <t>北807</t>
  </si>
  <si>
    <t>Boogie Woogie</t>
  </si>
  <si>
    <t>N8F0901</t>
  </si>
  <si>
    <t>北809</t>
  </si>
  <si>
    <t>皮娜鲍什</t>
  </si>
  <si>
    <t>N8F1201</t>
  </si>
  <si>
    <t>北812</t>
  </si>
  <si>
    <t>N8F1301</t>
  </si>
  <si>
    <t>北813</t>
  </si>
  <si>
    <t>N8F1601</t>
  </si>
  <si>
    <t>北816</t>
  </si>
  <si>
    <t>作物</t>
  </si>
  <si>
    <t>N8F1701</t>
  </si>
  <si>
    <t>北817</t>
  </si>
  <si>
    <t>Dog House</t>
  </si>
  <si>
    <t>N8F1801</t>
  </si>
  <si>
    <t>北818-819</t>
  </si>
  <si>
    <t>cookie9</t>
  </si>
  <si>
    <t>N8F2001</t>
  </si>
  <si>
    <t>北820-821</t>
  </si>
  <si>
    <t>全爱工匠</t>
  </si>
  <si>
    <t>N8F2301</t>
  </si>
  <si>
    <t>北823</t>
  </si>
  <si>
    <t>Petit Pree</t>
  </si>
  <si>
    <t>N8F2401</t>
  </si>
  <si>
    <t>北824</t>
  </si>
  <si>
    <t>N8F2501</t>
  </si>
  <si>
    <t>北825、836</t>
  </si>
  <si>
    <t>iYoo Paint Bar</t>
  </si>
  <si>
    <t>N8F2801</t>
  </si>
  <si>
    <t>北828、833</t>
  </si>
  <si>
    <t>酷猫BOBOCAT</t>
  </si>
  <si>
    <t>N8F2901</t>
  </si>
  <si>
    <t>北829</t>
  </si>
  <si>
    <t>Greens</t>
  </si>
  <si>
    <t>N8F3001</t>
  </si>
  <si>
    <t>北830</t>
  </si>
  <si>
    <t>MOMOCHITL</t>
  </si>
  <si>
    <t>N8F3101</t>
  </si>
  <si>
    <t>北831-832</t>
  </si>
  <si>
    <t>MISS DECO</t>
  </si>
  <si>
    <t>N8F3401</t>
  </si>
  <si>
    <t>北834</t>
  </si>
  <si>
    <t>KIKICHECHE</t>
  </si>
  <si>
    <t>N8F3501</t>
  </si>
  <si>
    <t>北835</t>
  </si>
  <si>
    <t>重升号TATOO变奏馆</t>
  </si>
  <si>
    <t>TOUGH</t>
  </si>
  <si>
    <t>5F1502</t>
  </si>
  <si>
    <t>南515</t>
    <phoneticPr fontId="10" type="noConversion"/>
  </si>
  <si>
    <t>5F0903</t>
  </si>
  <si>
    <t>南509</t>
    <phoneticPr fontId="10" type="noConversion"/>
  </si>
  <si>
    <t>COLUMBIA</t>
  </si>
  <si>
    <t>南B113-115</t>
    <phoneticPr fontId="10" type="noConversion"/>
  </si>
  <si>
    <t>YIBOYO</t>
  </si>
  <si>
    <t>B11302</t>
    <phoneticPr fontId="10" type="noConversion"/>
  </si>
  <si>
    <t>优之良品</t>
    <rPh sb="0" eb="1">
      <t>you zhi liang pinzhi</t>
    </rPh>
    <phoneticPr fontId="24" type="noConversion"/>
  </si>
  <si>
    <t>临时店</t>
    <rPh sb="0" eb="3">
      <t>lin shi diandian</t>
    </rPh>
    <phoneticPr fontId="24" type="noConversion"/>
  </si>
  <si>
    <t>集食行乐/临时店</t>
    <rPh sb="0" eb="3">
      <t>nian huoji shi</t>
    </rPh>
    <phoneticPr fontId="24" type="noConversion"/>
  </si>
  <si>
    <t>汤鲜笙</t>
    <rPh sb="0" eb="1">
      <t>tang</t>
    </rPh>
    <rPh sb="1" eb="2">
      <t>xian</t>
    </rPh>
    <rPh sb="2" eb="3">
      <t>sheng</t>
    </rPh>
    <phoneticPr fontId="24" type="noConversion"/>
  </si>
  <si>
    <t>太郎烧鸟</t>
    <rPh sb="3" eb="4">
      <t>niao</t>
    </rPh>
    <phoneticPr fontId="24" type="noConversion"/>
  </si>
  <si>
    <t>酥妃皇后</t>
    <rPh sb="0" eb="1">
      <t>su</t>
    </rPh>
    <phoneticPr fontId="24" type="noConversion"/>
  </si>
  <si>
    <t>泉鲤</t>
    <rPh sb="0" eb="1">
      <t>quan</t>
    </rPh>
    <phoneticPr fontId="24" type="noConversion"/>
  </si>
  <si>
    <t>meal salad</t>
    <rPh sb="0" eb="1">
      <t>wei</t>
    </rPh>
    <rPh sb="1" eb="2">
      <t>yi jiao</t>
    </rPh>
    <phoneticPr fontId="24" type="noConversion"/>
  </si>
  <si>
    <t>MK/临时店</t>
    <rPh sb="0" eb="3">
      <t>lin shi diandian</t>
    </rPh>
    <phoneticPr fontId="24" type="noConversion"/>
  </si>
  <si>
    <t>UFO/临时店</t>
    <phoneticPr fontId="5" type="noConversion"/>
  </si>
  <si>
    <t>CASIO</t>
    <rPh sb="0" eb="1">
      <t>shou biao</t>
    </rPh>
    <phoneticPr fontId="24" type="noConversion"/>
  </si>
  <si>
    <t>ONE/临时店</t>
    <rPh sb="0" eb="3">
      <t>lin shi dian</t>
    </rPh>
    <phoneticPr fontId="24" type="noConversion"/>
  </si>
  <si>
    <t>潮界</t>
    <rPh sb="0" eb="1">
      <t>chao</t>
    </rPh>
    <rPh sb="1" eb="2">
      <t>jie</t>
    </rPh>
    <phoneticPr fontId="24" type="noConversion"/>
  </si>
  <si>
    <t>盘子女人坊</t>
    <rPh sb="0" eb="1">
      <t>pan zi</t>
    </rPh>
    <rPh sb="2" eb="3">
      <t>nü ren</t>
    </rPh>
    <rPh sb="4" eb="5">
      <t>fang</t>
    </rPh>
    <phoneticPr fontId="24" type="noConversion"/>
  </si>
  <si>
    <t>镜自由</t>
    <rPh sb="0" eb="1">
      <t>jing zi</t>
    </rPh>
    <rPh sb="1" eb="2">
      <t>zi you</t>
    </rPh>
    <phoneticPr fontId="24" type="noConversion"/>
  </si>
  <si>
    <t>小米/临时店</t>
    <rPh sb="0" eb="3">
      <t>lin shi diandian</t>
    </rPh>
    <phoneticPr fontId="24" type="noConversion"/>
  </si>
  <si>
    <t>麦子季节</t>
    <rPh sb="0" eb="1">
      <t>mai zi</t>
    </rPh>
    <rPh sb="2" eb="3">
      <t>ji jie</t>
    </rPh>
    <phoneticPr fontId="24" type="noConversion"/>
  </si>
  <si>
    <t>金刚</t>
    <rPh sb="0" eb="1">
      <t>jin gang</t>
    </rPh>
    <phoneticPr fontId="24" type="noConversion"/>
  </si>
  <si>
    <t>武吉士</t>
    <rPh sb="0" eb="1">
      <t>wu</t>
    </rPh>
    <rPh sb="1" eb="2">
      <t>ji xiang</t>
    </rPh>
    <rPh sb="2" eb="3">
      <t>shi bing</t>
    </rPh>
    <phoneticPr fontId="24" type="noConversion"/>
  </si>
  <si>
    <t>三浅陶社</t>
    <rPh sb="0" eb="1">
      <t>san</t>
    </rPh>
    <rPh sb="1" eb="2">
      <t>qian</t>
    </rPh>
    <rPh sb="2" eb="3">
      <t>tao</t>
    </rPh>
    <rPh sb="3" eb="4">
      <t>she</t>
    </rPh>
    <phoneticPr fontId="24" type="noConversion"/>
  </si>
  <si>
    <t>N8F2201</t>
    <phoneticPr fontId="10" type="noConversion"/>
  </si>
  <si>
    <t>北822</t>
    <phoneticPr fontId="10" type="noConversion"/>
  </si>
  <si>
    <t>ENCOM</t>
  </si>
  <si>
    <t>B11802</t>
    <phoneticPr fontId="10" type="noConversion"/>
  </si>
  <si>
    <t>南118</t>
    <phoneticPr fontId="10" type="noConversion"/>
  </si>
  <si>
    <t>AFU</t>
  </si>
  <si>
    <t>-</t>
    <phoneticPr fontId="10" type="noConversion"/>
  </si>
  <si>
    <t>N4F4201</t>
    <phoneticPr fontId="10" type="noConversion"/>
  </si>
  <si>
    <t>N4F4401</t>
    <phoneticPr fontId="10" type="noConversion"/>
  </si>
  <si>
    <t>北442</t>
    <phoneticPr fontId="10" type="noConversion"/>
  </si>
  <si>
    <t>北444</t>
    <phoneticPr fontId="10" type="noConversion"/>
  </si>
  <si>
    <t>临时店</t>
    <rPh sb="0" eb="3">
      <t>lin shi diandian</t>
    </rPh>
    <phoneticPr fontId="25" type="noConversion"/>
  </si>
  <si>
    <t>北103</t>
    <phoneticPr fontId="10" type="noConversion"/>
  </si>
  <si>
    <t>CNC/临时店</t>
  </si>
  <si>
    <t>N3F0701</t>
    <phoneticPr fontId="10" type="noConversion"/>
  </si>
  <si>
    <t>北307</t>
    <phoneticPr fontId="10" type="noConversion"/>
  </si>
  <si>
    <t>LEMON OPTICAL</t>
    <phoneticPr fontId="10" type="noConversion"/>
  </si>
  <si>
    <t>配饰</t>
    <phoneticPr fontId="10" type="noConversion"/>
  </si>
  <si>
    <t>-</t>
    <phoneticPr fontId="10" type="noConversion"/>
  </si>
  <si>
    <t>N6F1202</t>
    <phoneticPr fontId="10" type="noConversion"/>
  </si>
  <si>
    <t>北612-A</t>
    <phoneticPr fontId="10" type="noConversion"/>
  </si>
  <si>
    <t>北612-B</t>
    <phoneticPr fontId="10" type="noConversion"/>
  </si>
  <si>
    <t>西西弗咖啡</t>
  </si>
  <si>
    <t>5F0704</t>
    <phoneticPr fontId="10" type="noConversion"/>
  </si>
  <si>
    <t>THE NORTH FACE</t>
  </si>
  <si>
    <t>N9F0901</t>
    <phoneticPr fontId="10" type="noConversion"/>
  </si>
  <si>
    <t>北909</t>
    <phoneticPr fontId="10" type="noConversion"/>
  </si>
  <si>
    <t>大茴香</t>
  </si>
  <si>
    <t>N1F0201</t>
  </si>
  <si>
    <t>北102</t>
  </si>
  <si>
    <t>Godiva</t>
  </si>
  <si>
    <t>北201</t>
  </si>
  <si>
    <t>Sony/临时店</t>
  </si>
  <si>
    <t>易迅网/临时店</t>
    <rPh sb="0" eb="3">
      <t>lin shi diandian</t>
    </rPh>
    <phoneticPr fontId="24" type="noConversion"/>
  </si>
  <si>
    <t>北911</t>
  </si>
  <si>
    <t>北912</t>
  </si>
  <si>
    <t>北913</t>
  </si>
  <si>
    <t>北914</t>
  </si>
  <si>
    <t>北915</t>
  </si>
  <si>
    <t>北916</t>
  </si>
  <si>
    <t>北917</t>
  </si>
  <si>
    <t>北918</t>
  </si>
  <si>
    <t>北919</t>
  </si>
  <si>
    <t>北920</t>
  </si>
  <si>
    <t>北921</t>
  </si>
  <si>
    <t>北922</t>
  </si>
  <si>
    <t>NL9F1101</t>
  </si>
  <si>
    <t>NL9F1201</t>
  </si>
  <si>
    <t>NL9F1301</t>
  </si>
  <si>
    <t>NL9F1401</t>
  </si>
  <si>
    <t>NL9F1501</t>
  </si>
  <si>
    <t>NL9F1601</t>
  </si>
  <si>
    <t>NL9F1701</t>
  </si>
  <si>
    <t>NL9F1801</t>
  </si>
  <si>
    <t>NL9F1901</t>
  </si>
  <si>
    <t>NL9F2001</t>
  </si>
  <si>
    <t>NL9F2101</t>
  </si>
  <si>
    <t>NL9F2201</t>
  </si>
  <si>
    <t>枝繁设计</t>
  </si>
  <si>
    <t>天空之城Peco</t>
  </si>
  <si>
    <t>稚衣</t>
  </si>
  <si>
    <t>春生首饰</t>
  </si>
  <si>
    <t>青年创意岛（青意）</t>
  </si>
  <si>
    <t>3D打印</t>
  </si>
  <si>
    <t>智能时尚生活馆</t>
  </si>
  <si>
    <t>益涂墙面玩具</t>
  </si>
  <si>
    <t>火柴人创客空间</t>
  </si>
  <si>
    <t>HALO随心逛</t>
  </si>
  <si>
    <t>叮咚茶饮机</t>
  </si>
  <si>
    <t>花玉汐</t>
  </si>
  <si>
    <t>NL2F0101</t>
    <phoneticPr fontId="10" type="noConversion"/>
  </si>
  <si>
    <t>B11602</t>
  </si>
  <si>
    <t>南B116</t>
    <phoneticPr fontId="10" type="noConversion"/>
  </si>
  <si>
    <t xml:space="preserve">ZOFF  </t>
    <phoneticPr fontId="10" type="noConversion"/>
  </si>
  <si>
    <t>N2F1001</t>
  </si>
  <si>
    <t>北210</t>
  </si>
  <si>
    <t>Calvin Klein Performance</t>
  </si>
  <si>
    <t>NB10701</t>
  </si>
  <si>
    <t>北B107</t>
  </si>
  <si>
    <t>COSTA</t>
  </si>
  <si>
    <t>1F0601</t>
    <phoneticPr fontId="10" type="noConversion"/>
  </si>
  <si>
    <t>南106</t>
  </si>
  <si>
    <t>EA7</t>
  </si>
  <si>
    <t>北楼</t>
    <phoneticPr fontId="5" type="noConversion"/>
  </si>
  <si>
    <t>N3F1201</t>
    <phoneticPr fontId="5" type="noConversion"/>
  </si>
  <si>
    <t>北312-313</t>
  </si>
  <si>
    <t>Brosway、Rosato</t>
  </si>
  <si>
    <t>南507</t>
    <phoneticPr fontId="10" type="noConversion"/>
  </si>
  <si>
    <t>N8F3801</t>
  </si>
  <si>
    <t>北838</t>
    <phoneticPr fontId="10" type="noConversion"/>
  </si>
  <si>
    <t>西西弗 不二生活创意馆</t>
  </si>
  <si>
    <t>其它</t>
    <phoneticPr fontId="10" type="noConversion"/>
  </si>
  <si>
    <t>摩天轮</t>
    <phoneticPr fontId="10" type="noConversion"/>
  </si>
  <si>
    <t>N9F0501</t>
  </si>
  <si>
    <t>Yo!Niku</t>
  </si>
  <si>
    <t>北905-906</t>
  </si>
  <si>
    <t>摩天轮售票</t>
    <phoneticPr fontId="10" type="noConversion"/>
  </si>
  <si>
    <t>摩天轮</t>
    <phoneticPr fontId="10" type="noConversion"/>
  </si>
  <si>
    <t>正餐</t>
    <phoneticPr fontId="10" type="noConversion"/>
  </si>
  <si>
    <t>品牌</t>
    <phoneticPr fontId="10" type="noConversion"/>
  </si>
  <si>
    <t>N9F0801</t>
  </si>
  <si>
    <t>No!Chair</t>
  </si>
  <si>
    <t>北908</t>
    <phoneticPr fontId="10" type="noConversion"/>
  </si>
  <si>
    <t>B2</t>
    <phoneticPr fontId="10" type="noConversion"/>
  </si>
  <si>
    <t>B20101</t>
  </si>
  <si>
    <t>南201</t>
    <phoneticPr fontId="10" type="noConversion"/>
  </si>
  <si>
    <t>美车堂</t>
  </si>
  <si>
    <t>专项服务</t>
    <phoneticPr fontId="10" type="noConversion"/>
  </si>
  <si>
    <t>B2楼层小计</t>
    <phoneticPr fontId="10" type="noConversion"/>
  </si>
  <si>
    <t/>
  </si>
  <si>
    <t>天气：小雨转多云 14至22℃</t>
    <phoneticPr fontId="5" type="noConversion"/>
  </si>
  <si>
    <t>星期五</t>
    <phoneticPr fontId="5" type="noConversion"/>
  </si>
  <si>
    <t>2016年3月4日  上海大悦城商户销售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</si>
</sst>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.0_ "/>
    <numFmt numFmtId="177" formatCode="0.00_ "/>
    <numFmt numFmtId="178" formatCode="#,##0_);[Red]\(#,##0\)"/>
    <numFmt numFmtId="179" formatCode="0.00_);[Red]\(0.00\)"/>
    <numFmt numFmtId="180" formatCode="#,##0.00_);[Red]\(#,##0.00\)"/>
    <numFmt numFmtId="181" formatCode="0.0_);[Red]\(0.0\)"/>
    <numFmt numFmtId="182" formatCode="0_);[Red]\(0\)"/>
    <numFmt numFmtId="183" formatCode="#,##0.0_);[Red]\(#,##0.0\)"/>
    <numFmt numFmtId="184" formatCode="0.0%"/>
  </numFmts>
  <fonts count="31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Arial"/>
      <family val="2"/>
    </font>
    <font>
      <b/>
      <sz val="9"/>
      <color indexed="8"/>
      <name val="微软雅黑"/>
      <family val="2"/>
      <charset val="134"/>
    </font>
    <font>
      <b/>
      <sz val="16"/>
      <color indexed="8"/>
      <name val="微软雅黑"/>
      <family val="2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b/>
      <sz val="12"/>
      <color indexed="8"/>
      <name val="微软雅黑"/>
      <family val="2"/>
      <charset val="134"/>
    </font>
    <font>
      <sz val="14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i/>
      <sz val="11"/>
      <color theme="1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name val="宋体"/>
      <family val="3"/>
      <charset val="134"/>
    </font>
    <font>
      <b/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9"/>
      <color theme="0"/>
      <name val="微软雅黑"/>
      <family val="2"/>
      <charset val="134"/>
    </font>
    <font>
      <sz val="11"/>
      <name val="微软雅黑"/>
      <family val="2"/>
      <charset val="134"/>
    </font>
    <font>
      <sz val="8"/>
      <color rgb="FF006100"/>
      <name val="微软雅黑"/>
      <family val="2"/>
      <charset val="134"/>
    </font>
    <font>
      <sz val="11"/>
      <color theme="0"/>
      <name val="宋体"/>
      <family val="3"/>
      <charset val="134"/>
      <scheme val="minor"/>
    </font>
    <font>
      <sz val="8"/>
      <color theme="0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微软雅黑"/>
      <family val="2"/>
      <charset val="134"/>
    </font>
    <font>
      <sz val="11"/>
      <color theme="0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5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/>
    <xf numFmtId="0" fontId="4" fillId="0" borderId="0">
      <alignment vertical="center"/>
    </xf>
    <xf numFmtId="0" fontId="7" fillId="0" borderId="0" quotePrefix="1">
      <protection hidden="1"/>
    </xf>
    <xf numFmtId="9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176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0" fontId="14" fillId="0" borderId="0" xfId="1" applyNumberFormat="1" applyFont="1" applyAlignment="1">
      <alignment horizontal="center" vertical="center" wrapText="1"/>
    </xf>
    <xf numFmtId="180" fontId="0" fillId="0" borderId="0" xfId="0" applyNumberForma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181" fontId="17" fillId="4" borderId="1" xfId="0" applyNumberFormat="1" applyFont="1" applyFill="1" applyBorder="1" applyAlignment="1">
      <alignment horizontal="right" vertical="center" wrapText="1"/>
    </xf>
    <xf numFmtId="182" fontId="18" fillId="0" borderId="1" xfId="0" applyNumberFormat="1" applyFont="1" applyBorder="1" applyAlignment="1">
      <alignment horizontal="right" vertical="center" wrapText="1"/>
    </xf>
    <xf numFmtId="0" fontId="17" fillId="4" borderId="1" xfId="0" applyFont="1" applyFill="1" applyBorder="1" applyAlignment="1">
      <alignment vertical="center" wrapText="1"/>
    </xf>
    <xf numFmtId="183" fontId="17" fillId="4" borderId="1" xfId="0" applyNumberFormat="1" applyFont="1" applyFill="1" applyBorder="1" applyAlignment="1">
      <alignment vertical="center" wrapText="1"/>
    </xf>
    <xf numFmtId="178" fontId="17" fillId="4" borderId="1" xfId="0" applyNumberFormat="1" applyFont="1" applyFill="1" applyBorder="1" applyAlignment="1">
      <alignment vertical="center" wrapText="1"/>
    </xf>
    <xf numFmtId="176" fontId="17" fillId="4" borderId="1" xfId="0" applyNumberFormat="1" applyFont="1" applyFill="1" applyBorder="1" applyAlignment="1">
      <alignment vertical="center" wrapText="1"/>
    </xf>
    <xf numFmtId="184" fontId="17" fillId="4" borderId="1" xfId="0" applyNumberFormat="1" applyFont="1" applyFill="1" applyBorder="1" applyAlignment="1">
      <alignment vertical="center" wrapText="1"/>
    </xf>
    <xf numFmtId="176" fontId="17" fillId="4" borderId="2" xfId="0" applyNumberFormat="1" applyFont="1" applyFill="1" applyBorder="1" applyAlignment="1">
      <alignment vertical="center" wrapText="1"/>
    </xf>
    <xf numFmtId="178" fontId="13" fillId="0" borderId="9" xfId="0" applyNumberFormat="1" applyFont="1" applyBorder="1" applyAlignment="1">
      <alignment horizontal="left" vertical="center" wrapText="1"/>
    </xf>
    <xf numFmtId="180" fontId="13" fillId="0" borderId="9" xfId="0" applyNumberFormat="1" applyFont="1" applyBorder="1" applyAlignment="1">
      <alignment horizontal="right" vertical="center" wrapText="1"/>
    </xf>
    <xf numFmtId="180" fontId="13" fillId="0" borderId="6" xfId="0" applyNumberFormat="1" applyFont="1" applyBorder="1" applyAlignment="1">
      <alignment vertical="center" wrapText="1"/>
    </xf>
    <xf numFmtId="178" fontId="13" fillId="0" borderId="11" xfId="0" applyNumberFormat="1" applyFont="1" applyBorder="1" applyAlignment="1">
      <alignment horizontal="left" vertical="center" wrapText="1"/>
    </xf>
    <xf numFmtId="180" fontId="19" fillId="0" borderId="1" xfId="0" applyNumberFormat="1" applyFont="1" applyBorder="1" applyAlignment="1">
      <alignment horizontal="right" vertical="center" wrapText="1"/>
    </xf>
    <xf numFmtId="10" fontId="19" fillId="0" borderId="15" xfId="0" applyNumberFormat="1" applyFont="1" applyBorder="1" applyAlignment="1">
      <alignment horizontal="right" vertical="center" wrapText="1"/>
    </xf>
    <xf numFmtId="10" fontId="19" fillId="0" borderId="16" xfId="0" applyNumberFormat="1" applyFont="1" applyBorder="1" applyAlignment="1">
      <alignment horizontal="right" vertical="center" wrapText="1"/>
    </xf>
    <xf numFmtId="0" fontId="19" fillId="0" borderId="17" xfId="0" applyFont="1" applyBorder="1" applyAlignment="1">
      <alignment horizontal="right" vertical="center" wrapText="1"/>
    </xf>
    <xf numFmtId="180" fontId="13" fillId="0" borderId="9" xfId="0" applyNumberFormat="1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181" fontId="17" fillId="0" borderId="1" xfId="0" applyNumberFormat="1" applyFont="1" applyFill="1" applyBorder="1" applyAlignment="1">
      <alignment horizontal="right" vertical="center" wrapText="1"/>
    </xf>
    <xf numFmtId="0" fontId="17" fillId="0" borderId="1" xfId="0" applyFont="1" applyFill="1" applyBorder="1" applyAlignment="1">
      <alignment vertical="center" wrapText="1"/>
    </xf>
    <xf numFmtId="176" fontId="17" fillId="0" borderId="1" xfId="0" applyNumberFormat="1" applyFont="1" applyFill="1" applyBorder="1" applyAlignment="1">
      <alignment vertical="center" wrapText="1"/>
    </xf>
    <xf numFmtId="184" fontId="17" fillId="0" borderId="1" xfId="0" applyNumberFormat="1" applyFont="1" applyFill="1" applyBorder="1" applyAlignment="1">
      <alignment vertical="center" wrapText="1"/>
    </xf>
    <xf numFmtId="176" fontId="17" fillId="0" borderId="15" xfId="0" applyNumberFormat="1" applyFont="1" applyFill="1" applyBorder="1" applyAlignment="1">
      <alignment vertical="center" wrapText="1"/>
    </xf>
    <xf numFmtId="0" fontId="14" fillId="0" borderId="0" xfId="0" applyFont="1">
      <alignment vertical="center"/>
    </xf>
    <xf numFmtId="0" fontId="11" fillId="0" borderId="1" xfId="0" applyNumberFormat="1" applyFont="1" applyBorder="1" applyAlignment="1" applyProtection="1">
      <alignment horizontal="left" vertical="center" wrapText="1"/>
      <protection locked="0"/>
    </xf>
    <xf numFmtId="0" fontId="18" fillId="0" borderId="4" xfId="0" applyNumberFormat="1" applyFont="1" applyBorder="1" applyAlignment="1" applyProtection="1">
      <alignment horizontal="left" vertical="center" wrapText="1"/>
      <protection locked="0"/>
    </xf>
    <xf numFmtId="0" fontId="17" fillId="5" borderId="1" xfId="0" applyFont="1" applyFill="1" applyBorder="1" applyAlignment="1">
      <alignment vertical="center" wrapText="1"/>
    </xf>
    <xf numFmtId="0" fontId="15" fillId="0" borderId="5" xfId="0" applyFont="1" applyBorder="1" applyAlignment="1">
      <alignment horizontal="center" vertical="center" wrapText="1"/>
    </xf>
    <xf numFmtId="180" fontId="15" fillId="0" borderId="5" xfId="0" applyNumberFormat="1" applyFont="1" applyBorder="1" applyAlignment="1">
      <alignment horizontal="right" vertical="center" wrapText="1"/>
    </xf>
    <xf numFmtId="176" fontId="18" fillId="0" borderId="5" xfId="0" applyNumberFormat="1" applyFont="1" applyBorder="1" applyAlignment="1">
      <alignment horizontal="right" vertical="center" wrapText="1"/>
    </xf>
    <xf numFmtId="184" fontId="18" fillId="0" borderId="5" xfId="1" applyNumberFormat="1" applyFont="1" applyBorder="1" applyAlignment="1">
      <alignment horizontal="right" vertical="center" wrapText="1"/>
    </xf>
    <xf numFmtId="181" fontId="18" fillId="0" borderId="12" xfId="0" applyNumberFormat="1" applyFont="1" applyBorder="1" applyAlignment="1">
      <alignment horizontal="right" vertical="center" wrapText="1"/>
    </xf>
    <xf numFmtId="0" fontId="15" fillId="0" borderId="1" xfId="0" applyFont="1" applyBorder="1" applyAlignment="1">
      <alignment horizontal="center" vertical="center" wrapText="1"/>
    </xf>
    <xf numFmtId="180" fontId="15" fillId="0" borderId="1" xfId="0" applyNumberFormat="1" applyFont="1" applyBorder="1" applyAlignment="1">
      <alignment horizontal="right" vertical="center" wrapText="1"/>
    </xf>
    <xf numFmtId="0" fontId="18" fillId="0" borderId="1" xfId="0" applyNumberFormat="1" applyFont="1" applyBorder="1" applyAlignment="1" applyProtection="1">
      <alignment horizontal="left" vertical="center" wrapText="1"/>
      <protection locked="0"/>
    </xf>
    <xf numFmtId="0" fontId="18" fillId="0" borderId="1" xfId="0" applyFont="1" applyBorder="1" applyAlignment="1" applyProtection="1">
      <alignment horizontal="center" vertical="center" wrapText="1"/>
      <protection locked="0"/>
    </xf>
    <xf numFmtId="177" fontId="18" fillId="0" borderId="1" xfId="0" applyNumberFormat="1" applyFont="1" applyBorder="1" applyAlignment="1" applyProtection="1">
      <alignment horizontal="right" vertical="center" wrapText="1"/>
      <protection locked="0"/>
    </xf>
    <xf numFmtId="0" fontId="18" fillId="0" borderId="1" xfId="0" applyFont="1" applyBorder="1" applyAlignment="1" applyProtection="1">
      <alignment horizontal="right" vertical="center" wrapText="1"/>
      <protection locked="0"/>
    </xf>
    <xf numFmtId="176" fontId="18" fillId="0" borderId="1" xfId="0" applyNumberFormat="1" applyFont="1" applyBorder="1" applyAlignment="1">
      <alignment horizontal="right" vertical="center" wrapText="1"/>
    </xf>
    <xf numFmtId="184" fontId="18" fillId="0" borderId="1" xfId="1" applyNumberFormat="1" applyFont="1" applyBorder="1" applyAlignment="1">
      <alignment horizontal="right" vertical="center" wrapText="1"/>
    </xf>
    <xf numFmtId="181" fontId="18" fillId="0" borderId="2" xfId="0" applyNumberFormat="1" applyFont="1" applyBorder="1" applyAlignment="1">
      <alignment horizontal="right" vertical="center" wrapText="1"/>
    </xf>
    <xf numFmtId="0" fontId="15" fillId="0" borderId="13" xfId="0" applyFont="1" applyBorder="1" applyAlignment="1">
      <alignment horizontal="left" vertical="top"/>
    </xf>
    <xf numFmtId="0" fontId="15" fillId="0" borderId="26" xfId="0" applyFont="1" applyBorder="1" applyAlignment="1">
      <alignment horizontal="left" vertical="top"/>
    </xf>
    <xf numFmtId="177" fontId="12" fillId="3" borderId="30" xfId="0" applyNumberFormat="1" applyFont="1" applyFill="1" applyBorder="1" applyAlignment="1">
      <alignment horizontal="center" vertical="center" wrapText="1"/>
    </xf>
    <xf numFmtId="0" fontId="8" fillId="3" borderId="30" xfId="0" applyFont="1" applyFill="1" applyBorder="1" applyAlignment="1">
      <alignment horizontal="right" vertical="center" wrapText="1"/>
    </xf>
    <xf numFmtId="180" fontId="12" fillId="3" borderId="30" xfId="0" applyNumberFormat="1" applyFont="1" applyFill="1" applyBorder="1" applyAlignment="1">
      <alignment horizontal="right" vertical="center" wrapText="1"/>
    </xf>
    <xf numFmtId="178" fontId="8" fillId="3" borderId="30" xfId="0" applyNumberFormat="1" applyFont="1" applyFill="1" applyBorder="1" applyAlignment="1">
      <alignment horizontal="right" vertical="center" wrapText="1"/>
    </xf>
    <xf numFmtId="10" fontId="12" fillId="3" borderId="30" xfId="1" applyNumberFormat="1" applyFont="1" applyFill="1" applyBorder="1" applyAlignment="1">
      <alignment horizontal="right" vertical="center" wrapText="1"/>
    </xf>
    <xf numFmtId="179" fontId="12" fillId="3" borderId="31" xfId="0" applyNumberFormat="1" applyFont="1" applyFill="1" applyBorder="1" applyAlignment="1">
      <alignment horizontal="right" vertical="center" wrapText="1"/>
    </xf>
    <xf numFmtId="181" fontId="17" fillId="4" borderId="25" xfId="0" applyNumberFormat="1" applyFont="1" applyFill="1" applyBorder="1" applyAlignment="1">
      <alignment horizontal="right" vertical="center" wrapText="1"/>
    </xf>
    <xf numFmtId="0" fontId="17" fillId="4" borderId="25" xfId="0" applyFont="1" applyFill="1" applyBorder="1" applyAlignment="1">
      <alignment vertical="center" wrapText="1"/>
    </xf>
    <xf numFmtId="183" fontId="17" fillId="4" borderId="25" xfId="0" applyNumberFormat="1" applyFont="1" applyFill="1" applyBorder="1" applyAlignment="1">
      <alignment vertical="center" wrapText="1"/>
    </xf>
    <xf numFmtId="178" fontId="17" fillId="4" borderId="25" xfId="0" applyNumberFormat="1" applyFont="1" applyFill="1" applyBorder="1" applyAlignment="1">
      <alignment vertical="center" wrapText="1"/>
    </xf>
    <xf numFmtId="176" fontId="17" fillId="4" borderId="25" xfId="0" applyNumberFormat="1" applyFont="1" applyFill="1" applyBorder="1" applyAlignment="1">
      <alignment vertical="center" wrapText="1"/>
    </xf>
    <xf numFmtId="184" fontId="17" fillId="4" borderId="25" xfId="0" applyNumberFormat="1" applyFont="1" applyFill="1" applyBorder="1" applyAlignment="1">
      <alignment vertical="center" wrapText="1"/>
    </xf>
    <xf numFmtId="176" fontId="17" fillId="4" borderId="32" xfId="0" applyNumberFormat="1" applyFont="1" applyFill="1" applyBorder="1" applyAlignment="1">
      <alignment vertical="center" wrapText="1"/>
    </xf>
    <xf numFmtId="177" fontId="18" fillId="0" borderId="5" xfId="0" applyNumberFormat="1" applyFont="1" applyBorder="1" applyAlignment="1" applyProtection="1">
      <alignment horizontal="right" vertical="center" wrapText="1"/>
      <protection locked="0"/>
    </xf>
    <xf numFmtId="0" fontId="18" fillId="0" borderId="5" xfId="0" applyFont="1" applyBorder="1" applyAlignment="1" applyProtection="1">
      <alignment horizontal="right" vertical="center" wrapText="1"/>
      <protection locked="0"/>
    </xf>
    <xf numFmtId="0" fontId="0" fillId="0" borderId="0" xfId="0" applyBorder="1" applyAlignment="1">
      <alignment horizontal="center" vertical="center" wrapText="1"/>
    </xf>
    <xf numFmtId="0" fontId="19" fillId="2" borderId="33" xfId="0" applyFont="1" applyFill="1" applyBorder="1" applyAlignment="1">
      <alignment horizontal="center" vertical="center" wrapText="1"/>
    </xf>
    <xf numFmtId="0" fontId="19" fillId="2" borderId="14" xfId="0" applyFont="1" applyFill="1" applyBorder="1" applyAlignment="1">
      <alignment horizontal="center" vertical="center" wrapText="1"/>
    </xf>
    <xf numFmtId="58" fontId="19" fillId="3" borderId="14" xfId="0" applyNumberFormat="1" applyFont="1" applyFill="1" applyBorder="1" applyAlignment="1">
      <alignment horizontal="center" vertical="center" wrapText="1"/>
    </xf>
    <xf numFmtId="10" fontId="19" fillId="2" borderId="14" xfId="1" applyNumberFormat="1" applyFont="1" applyFill="1" applyBorder="1" applyAlignment="1">
      <alignment horizontal="center" vertical="center" wrapText="1"/>
    </xf>
    <xf numFmtId="10" fontId="19" fillId="2" borderId="34" xfId="1" applyNumberFormat="1" applyFont="1" applyFill="1" applyBorder="1" applyAlignment="1">
      <alignment horizontal="center" vertical="center" wrapText="1"/>
    </xf>
    <xf numFmtId="10" fontId="19" fillId="2" borderId="35" xfId="1" applyNumberFormat="1" applyFont="1" applyFill="1" applyBorder="1" applyAlignment="1">
      <alignment horizontal="center" vertical="center" wrapText="1"/>
    </xf>
    <xf numFmtId="0" fontId="15" fillId="0" borderId="36" xfId="0" applyFont="1" applyBorder="1" applyAlignment="1">
      <alignment horizontal="left" vertical="top"/>
    </xf>
    <xf numFmtId="0" fontId="23" fillId="6" borderId="28" xfId="0" applyFont="1" applyFill="1" applyBorder="1" applyAlignment="1">
      <alignment horizontal="center" vertical="center" wrapText="1"/>
    </xf>
    <xf numFmtId="0" fontId="23" fillId="6" borderId="20" xfId="0" applyFont="1" applyFill="1" applyBorder="1" applyAlignment="1">
      <alignment horizontal="center" vertical="center" wrapText="1"/>
    </xf>
    <xf numFmtId="0" fontId="23" fillId="7" borderId="28" xfId="0" applyFont="1" applyFill="1" applyBorder="1" applyAlignment="1">
      <alignment horizontal="center" vertical="center" wrapText="1"/>
    </xf>
    <xf numFmtId="0" fontId="23" fillId="7" borderId="27" xfId="0" applyFont="1" applyFill="1" applyBorder="1" applyAlignment="1">
      <alignment horizontal="center" vertical="center" wrapText="1"/>
    </xf>
    <xf numFmtId="0" fontId="17" fillId="4" borderId="20" xfId="0" applyFont="1" applyFill="1" applyBorder="1" applyAlignment="1">
      <alignment vertical="center" wrapText="1"/>
    </xf>
    <xf numFmtId="0" fontId="17" fillId="4" borderId="3" xfId="0" applyFont="1" applyFill="1" applyBorder="1" applyAlignment="1">
      <alignment vertical="center" wrapText="1"/>
    </xf>
    <xf numFmtId="0" fontId="17" fillId="4" borderId="4" xfId="0" applyFont="1" applyFill="1" applyBorder="1" applyAlignment="1">
      <alignment vertical="center" wrapText="1"/>
    </xf>
    <xf numFmtId="0" fontId="17" fillId="4" borderId="3" xfId="0" applyFont="1" applyFill="1" applyBorder="1" applyAlignment="1">
      <alignment vertical="center"/>
    </xf>
    <xf numFmtId="0" fontId="17" fillId="4" borderId="29" xfId="0" applyFont="1" applyFill="1" applyBorder="1" applyAlignment="1">
      <alignment vertical="center" wrapText="1"/>
    </xf>
    <xf numFmtId="0" fontId="17" fillId="4" borderId="18" xfId="0" applyFont="1" applyFill="1" applyBorder="1" applyAlignment="1">
      <alignment vertical="center" wrapText="1"/>
    </xf>
    <xf numFmtId="0" fontId="17" fillId="4" borderId="19" xfId="0" applyFont="1" applyFill="1" applyBorder="1" applyAlignment="1">
      <alignment vertical="center" wrapText="1"/>
    </xf>
    <xf numFmtId="0" fontId="12" fillId="3" borderId="21" xfId="0" applyFont="1" applyFill="1" applyBorder="1" applyAlignment="1">
      <alignment vertical="center" wrapText="1"/>
    </xf>
    <xf numFmtId="0" fontId="12" fillId="3" borderId="22" xfId="0" applyFont="1" applyFill="1" applyBorder="1" applyAlignment="1">
      <alignment vertical="center" wrapText="1"/>
    </xf>
    <xf numFmtId="0" fontId="12" fillId="3" borderId="23" xfId="0" applyFont="1" applyFill="1" applyBorder="1" applyAlignment="1">
      <alignment vertical="center" wrapText="1"/>
    </xf>
    <xf numFmtId="180" fontId="19" fillId="0" borderId="14" xfId="0" applyNumberFormat="1" applyFont="1" applyBorder="1" applyAlignment="1">
      <alignment horizontal="right" vertical="center" wrapText="1"/>
    </xf>
    <xf numFmtId="0" fontId="21" fillId="0" borderId="40" xfId="0" applyFont="1" applyBorder="1" applyAlignment="1">
      <alignment horizontal="center" vertical="center" wrapText="1"/>
    </xf>
    <xf numFmtId="0" fontId="18" fillId="0" borderId="1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" xfId="0" applyFont="1" applyFill="1" applyBorder="1" applyAlignment="1">
      <alignment horizontal="left" vertical="center"/>
    </xf>
    <xf numFmtId="183" fontId="17" fillId="0" borderId="1" xfId="0" applyNumberFormat="1" applyFont="1" applyFill="1" applyBorder="1" applyAlignment="1">
      <alignment horizontal="right" vertical="center" wrapText="1"/>
    </xf>
    <xf numFmtId="178" fontId="17" fillId="0" borderId="1" xfId="0" applyNumberFormat="1" applyFont="1" applyFill="1" applyBorder="1" applyAlignment="1">
      <alignment horizontal="right" vertical="center" wrapText="1"/>
    </xf>
    <xf numFmtId="176" fontId="17" fillId="0" borderId="1" xfId="0" applyNumberFormat="1" applyFont="1" applyFill="1" applyBorder="1" applyAlignment="1">
      <alignment horizontal="right" vertical="center" wrapText="1"/>
    </xf>
    <xf numFmtId="0" fontId="17" fillId="0" borderId="1" xfId="0" applyFont="1" applyFill="1" applyBorder="1" applyAlignment="1">
      <alignment horizontal="right" vertical="center" wrapText="1"/>
    </xf>
    <xf numFmtId="184" fontId="17" fillId="0" borderId="1" xfId="0" applyNumberFormat="1" applyFont="1" applyFill="1" applyBorder="1" applyAlignment="1">
      <alignment horizontal="right" vertical="center" wrapText="1"/>
    </xf>
    <xf numFmtId="176" fontId="17" fillId="0" borderId="15" xfId="0" applyNumberFormat="1" applyFont="1" applyFill="1" applyBorder="1" applyAlignment="1">
      <alignment horizontal="right" vertical="center" wrapText="1"/>
    </xf>
    <xf numFmtId="0" fontId="11" fillId="0" borderId="1" xfId="0" applyNumberFormat="1" applyFont="1" applyFill="1" applyBorder="1" applyAlignment="1" applyProtection="1">
      <alignment horizontal="left" vertical="center" wrapText="1"/>
      <protection locked="0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19" fillId="0" borderId="0" xfId="0" applyFont="1" applyAlignment="1"/>
    <xf numFmtId="0" fontId="26" fillId="0" borderId="0" xfId="0" applyFont="1" applyAlignment="1">
      <alignment horizontal="center" vertical="center" wrapText="1"/>
    </xf>
    <xf numFmtId="180" fontId="14" fillId="0" borderId="0" xfId="0" applyNumberFormat="1" applyFont="1" applyAlignment="1">
      <alignment horizontal="center" vertical="center" wrapText="1"/>
    </xf>
    <xf numFmtId="0" fontId="27" fillId="7" borderId="41" xfId="0" applyFont="1" applyFill="1" applyBorder="1" applyAlignment="1">
      <alignment horizontal="center"/>
    </xf>
    <xf numFmtId="10" fontId="26" fillId="0" borderId="0" xfId="0" applyNumberFormat="1" applyFont="1" applyAlignment="1">
      <alignment horizontal="left" vertical="center" wrapText="1"/>
    </xf>
    <xf numFmtId="0" fontId="15" fillId="0" borderId="3" xfId="0" applyFont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left" vertical="center"/>
    </xf>
    <xf numFmtId="0" fontId="17" fillId="0" borderId="25" xfId="0" applyFont="1" applyFill="1" applyBorder="1" applyAlignment="1">
      <alignment vertical="center" wrapText="1"/>
    </xf>
    <xf numFmtId="0" fontId="28" fillId="0" borderId="0" xfId="0" applyFont="1" applyAlignment="1">
      <alignment horizontal="center" vertical="center" wrapText="1"/>
    </xf>
    <xf numFmtId="0" fontId="28" fillId="0" borderId="0" xfId="0" applyFont="1" applyAlignment="1">
      <alignment horizontal="left" vertical="center" wrapText="1"/>
    </xf>
    <xf numFmtId="0" fontId="29" fillId="0" borderId="0" xfId="0" applyFont="1" applyAlignment="1"/>
    <xf numFmtId="0" fontId="15" fillId="8" borderId="28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left" vertical="center" wrapText="1"/>
    </xf>
    <xf numFmtId="0" fontId="30" fillId="0" borderId="0" xfId="0" applyFont="1" applyAlignment="1"/>
    <xf numFmtId="0" fontId="19" fillId="0" borderId="0" xfId="0" applyFont="1" applyAlignment="1">
      <alignment horizontal="left" vertical="center" wrapText="1" indent="1"/>
    </xf>
    <xf numFmtId="180" fontId="19" fillId="0" borderId="0" xfId="0" applyNumberFormat="1" applyFont="1" applyAlignment="1">
      <alignment horizontal="right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180" fontId="13" fillId="0" borderId="7" xfId="0" applyNumberFormat="1" applyFont="1" applyBorder="1" applyAlignment="1">
      <alignment horizontal="center" vertical="center" wrapText="1"/>
    </xf>
    <xf numFmtId="180" fontId="13" fillId="0" borderId="8" xfId="0" applyNumberFormat="1" applyFont="1" applyBorder="1" applyAlignment="1">
      <alignment horizontal="center" vertical="center" wrapText="1"/>
    </xf>
    <xf numFmtId="180" fontId="13" fillId="0" borderId="7" xfId="0" applyNumberFormat="1" applyFont="1" applyBorder="1" applyAlignment="1">
      <alignment horizontal="left" vertical="center" wrapText="1"/>
    </xf>
    <xf numFmtId="180" fontId="13" fillId="0" borderId="10" xfId="0" applyNumberFormat="1" applyFont="1" applyBorder="1" applyAlignment="1">
      <alignment horizontal="left" vertical="center" wrapText="1"/>
    </xf>
    <xf numFmtId="180" fontId="13" fillId="0" borderId="8" xfId="0" applyNumberFormat="1" applyFont="1" applyBorder="1" applyAlignment="1">
      <alignment horizontal="left" vertical="center" wrapText="1"/>
    </xf>
    <xf numFmtId="0" fontId="26" fillId="0" borderId="24" xfId="0" applyFont="1" applyBorder="1" applyAlignment="1">
      <alignment horizontal="center" vertical="center" wrapText="1"/>
    </xf>
    <xf numFmtId="0" fontId="19" fillId="0" borderId="37" xfId="0" applyFont="1" applyBorder="1" applyAlignment="1">
      <alignment horizontal="center" vertical="center" wrapText="1"/>
    </xf>
    <xf numFmtId="0" fontId="19" fillId="0" borderId="38" xfId="0" applyFont="1" applyBorder="1" applyAlignment="1">
      <alignment horizontal="center" vertical="center" wrapText="1"/>
    </xf>
    <xf numFmtId="0" fontId="19" fillId="0" borderId="39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</cellXfs>
  <cellStyles count="25">
    <cellStyle name="百分比" xfId="1" builtinId="5"/>
    <cellStyle name="百分比 2" xfId="14"/>
    <cellStyle name="百分比 2 2" xfId="18"/>
    <cellStyle name="百分比 2 3" xfId="22"/>
    <cellStyle name="百分比 3" xfId="16"/>
    <cellStyle name="百分比 3 2" xfId="20"/>
    <cellStyle name="百分比 3 3" xfId="24"/>
    <cellStyle name="常规" xfId="0" builtinId="0"/>
    <cellStyle name="常规 10" xfId="2"/>
    <cellStyle name="常规 11" xfId="12"/>
    <cellStyle name="常规 11 2" xfId="17"/>
    <cellStyle name="常规 11 3" xfId="21"/>
    <cellStyle name="常规 12" xfId="15"/>
    <cellStyle name="常规 12 2" xfId="19"/>
    <cellStyle name="常规 12 3" xfId="23"/>
    <cellStyle name="常规 2" xfId="3"/>
    <cellStyle name="常规 2 2" xfId="13"/>
    <cellStyle name="常规 2 4" xfId="11"/>
    <cellStyle name="常规 3" xfId="4"/>
    <cellStyle name="常规 4" xfId="5"/>
    <cellStyle name="常规 5" xfId="6"/>
    <cellStyle name="常规 6" xfId="7"/>
    <cellStyle name="常规 7" xfId="8"/>
    <cellStyle name="常规 8" xfId="9"/>
    <cellStyle name="常规 9" xfId="10"/>
  </cellStyles>
  <dxfs count="0"/>
  <tableStyles count="0" defaultTableStyle="TableStyleMedium9" defaultPivotStyle="PivotStyleLight16"/>
  <colors>
    <mruColors>
      <color rgb="FFE6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5"/>
  <sheetViews>
    <sheetView tabSelected="1" zoomScale="85" zoomScaleNormal="85" workbookViewId="0">
      <pane ySplit="3" topLeftCell="A4" activePane="bottomLeft" state="frozen"/>
      <selection pane="bottomLeft" activeCell="E345" sqref="E345:E348"/>
    </sheetView>
  </sheetViews>
  <sheetFormatPr defaultRowHeight="13.5" outlineLevelRow="1" x14ac:dyDescent="0.15"/>
  <cols>
    <col min="1" max="1" width="6" style="23" customWidth="1"/>
    <col min="2" max="2" width="8.375" style="23" customWidth="1"/>
    <col min="3" max="3" width="8.75" style="23" bestFit="1" customWidth="1"/>
    <col min="4" max="4" width="16" style="23" bestFit="1" customWidth="1"/>
    <col min="5" max="5" width="25.25" style="2" bestFit="1" customWidth="1"/>
    <col min="6" max="6" width="13" style="23" bestFit="1" customWidth="1"/>
    <col min="7" max="7" width="9" style="23"/>
    <col min="8" max="8" width="17.625" style="4" customWidth="1"/>
    <col min="9" max="9" width="15.375" style="4" customWidth="1"/>
    <col min="10" max="10" width="13.625" style="4" customWidth="1"/>
    <col min="11" max="11" width="13.375" style="23" customWidth="1"/>
    <col min="12" max="12" width="13.5" style="3" customWidth="1"/>
    <col min="13" max="13" width="14.375" style="1" customWidth="1"/>
    <col min="14" max="14" width="7.125" style="23" customWidth="1"/>
    <col min="15" max="16384" width="9" style="23"/>
  </cols>
  <sheetData>
    <row r="1" spans="1:14" ht="38.25" customHeight="1" thickBot="1" x14ac:dyDescent="0.2">
      <c r="A1" s="115" t="s">
        <v>1076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7"/>
    </row>
    <row r="2" spans="1:14" ht="28.5" customHeight="1" thickBot="1" x14ac:dyDescent="0.2">
      <c r="A2" s="120" t="s">
        <v>1074</v>
      </c>
      <c r="B2" s="121"/>
      <c r="C2" s="121"/>
      <c r="D2" s="121"/>
      <c r="E2" s="121"/>
      <c r="F2" s="122"/>
      <c r="G2" s="118" t="s">
        <v>1075</v>
      </c>
      <c r="H2" s="119"/>
      <c r="I2" s="15" t="s">
        <v>668</v>
      </c>
      <c r="J2" s="14">
        <f>151+1240</f>
        <v>1391</v>
      </c>
      <c r="K2" s="22" t="s">
        <v>34</v>
      </c>
      <c r="L2" s="14" t="s">
        <v>33</v>
      </c>
      <c r="M2" s="17">
        <f>16691+17476+1162</f>
        <v>35329</v>
      </c>
      <c r="N2" s="16" t="s">
        <v>28</v>
      </c>
    </row>
    <row r="3" spans="1:14" ht="52.5" customHeight="1" x14ac:dyDescent="0.15">
      <c r="A3" s="65" t="s">
        <v>0</v>
      </c>
      <c r="B3" s="66" t="s">
        <v>1</v>
      </c>
      <c r="C3" s="66" t="s">
        <v>35</v>
      </c>
      <c r="D3" s="66" t="s">
        <v>2</v>
      </c>
      <c r="E3" s="66" t="s">
        <v>1063</v>
      </c>
      <c r="F3" s="66" t="s">
        <v>4</v>
      </c>
      <c r="G3" s="66" t="s">
        <v>670</v>
      </c>
      <c r="H3" s="67" t="s">
        <v>667</v>
      </c>
      <c r="I3" s="67" t="s">
        <v>669</v>
      </c>
      <c r="J3" s="67" t="s">
        <v>8</v>
      </c>
      <c r="K3" s="66" t="s">
        <v>5</v>
      </c>
      <c r="L3" s="68" t="s">
        <v>3</v>
      </c>
      <c r="M3" s="69" t="s">
        <v>7</v>
      </c>
      <c r="N3" s="70" t="s">
        <v>32</v>
      </c>
    </row>
    <row r="4" spans="1:14" ht="15.95" customHeight="1" outlineLevel="1" x14ac:dyDescent="0.15">
      <c r="A4" s="72" t="s">
        <v>261</v>
      </c>
      <c r="B4" s="38" t="s">
        <v>9</v>
      </c>
      <c r="C4" s="38" t="s">
        <v>135</v>
      </c>
      <c r="D4" s="41" t="s">
        <v>427</v>
      </c>
      <c r="E4" s="88" t="s">
        <v>143</v>
      </c>
      <c r="F4" s="42">
        <v>1200</v>
      </c>
      <c r="G4" s="43" t="s">
        <v>10</v>
      </c>
      <c r="H4" s="44">
        <v>36157</v>
      </c>
      <c r="I4" s="7">
        <v>188</v>
      </c>
      <c r="J4" s="39">
        <f t="shared" ref="J4:J9" si="0">IFERROR(H4/I4,"")</f>
        <v>192.32446808510639</v>
      </c>
      <c r="K4" s="44"/>
      <c r="L4" s="45">
        <f t="shared" ref="L4:L35" si="1">IFERROR(H4/$H$338,"")</f>
        <v>1.603655033058703E-2</v>
      </c>
      <c r="M4" s="46">
        <f t="shared" ref="M4:M9" si="2">IFERROR(H4/F4,"")</f>
        <v>30.130833333333332</v>
      </c>
      <c r="N4" s="47"/>
    </row>
    <row r="5" spans="1:14" ht="15.95" customHeight="1" outlineLevel="1" x14ac:dyDescent="0.15">
      <c r="A5" s="72" t="s">
        <v>261</v>
      </c>
      <c r="B5" s="38" t="s">
        <v>631</v>
      </c>
      <c r="C5" s="38" t="s">
        <v>632</v>
      </c>
      <c r="D5" s="41" t="s">
        <v>628</v>
      </c>
      <c r="E5" s="40" t="s">
        <v>629</v>
      </c>
      <c r="F5" s="42">
        <v>31.7</v>
      </c>
      <c r="G5" s="43" t="s">
        <v>630</v>
      </c>
      <c r="H5" s="44">
        <v>1356</v>
      </c>
      <c r="I5" s="7">
        <v>4</v>
      </c>
      <c r="J5" s="39">
        <f t="shared" si="0"/>
        <v>339</v>
      </c>
      <c r="K5" s="44"/>
      <c r="L5" s="45">
        <f t="shared" si="1"/>
        <v>6.0142053401211423E-4</v>
      </c>
      <c r="M5" s="46">
        <f t="shared" si="2"/>
        <v>42.776025236593064</v>
      </c>
      <c r="N5" s="47"/>
    </row>
    <row r="6" spans="1:14" ht="15.95" customHeight="1" outlineLevel="1" x14ac:dyDescent="0.15">
      <c r="A6" s="72" t="s">
        <v>260</v>
      </c>
      <c r="B6" s="38" t="s">
        <v>60</v>
      </c>
      <c r="C6" s="38" t="s">
        <v>130</v>
      </c>
      <c r="D6" s="41" t="s">
        <v>428</v>
      </c>
      <c r="E6" s="40" t="s">
        <v>131</v>
      </c>
      <c r="F6" s="42">
        <v>74.75</v>
      </c>
      <c r="G6" s="43" t="s">
        <v>73</v>
      </c>
      <c r="H6" s="44">
        <v>4178.3999999999996</v>
      </c>
      <c r="I6" s="7">
        <v>17</v>
      </c>
      <c r="J6" s="39">
        <f t="shared" si="0"/>
        <v>245.78823529411761</v>
      </c>
      <c r="K6" s="44"/>
      <c r="L6" s="45">
        <f t="shared" si="1"/>
        <v>1.8532268136550278E-3</v>
      </c>
      <c r="M6" s="46">
        <f t="shared" si="2"/>
        <v>55.898327759197322</v>
      </c>
      <c r="N6" s="47"/>
    </row>
    <row r="7" spans="1:14" ht="15.95" customHeight="1" outlineLevel="1" x14ac:dyDescent="0.15">
      <c r="A7" s="72" t="s">
        <v>260</v>
      </c>
      <c r="B7" s="38" t="s">
        <v>99</v>
      </c>
      <c r="C7" s="38" t="s">
        <v>136</v>
      </c>
      <c r="D7" s="41" t="s">
        <v>429</v>
      </c>
      <c r="E7" s="40" t="s">
        <v>100</v>
      </c>
      <c r="F7" s="42">
        <v>29.5</v>
      </c>
      <c r="G7" s="43" t="s">
        <v>70</v>
      </c>
      <c r="H7" s="44">
        <v>1015</v>
      </c>
      <c r="I7" s="7">
        <v>4</v>
      </c>
      <c r="J7" s="39">
        <f t="shared" si="0"/>
        <v>253.75</v>
      </c>
      <c r="K7" s="44"/>
      <c r="L7" s="45">
        <f t="shared" si="1"/>
        <v>4.5017834957396453E-4</v>
      </c>
      <c r="M7" s="46">
        <f t="shared" si="2"/>
        <v>34.406779661016948</v>
      </c>
      <c r="N7" s="47"/>
    </row>
    <row r="8" spans="1:14" ht="15.95" customHeight="1" outlineLevel="1" x14ac:dyDescent="0.15">
      <c r="A8" s="72" t="s">
        <v>260</v>
      </c>
      <c r="B8" s="38" t="s">
        <v>89</v>
      </c>
      <c r="C8" s="38" t="s">
        <v>137</v>
      </c>
      <c r="D8" s="41" t="s">
        <v>430</v>
      </c>
      <c r="E8" s="40" t="s">
        <v>144</v>
      </c>
      <c r="F8" s="42">
        <v>38</v>
      </c>
      <c r="G8" s="43" t="s">
        <v>71</v>
      </c>
      <c r="H8" s="44">
        <v>1131</v>
      </c>
      <c r="I8" s="7">
        <v>9</v>
      </c>
      <c r="J8" s="39">
        <f t="shared" si="0"/>
        <v>125.66666666666667</v>
      </c>
      <c r="K8" s="44"/>
      <c r="L8" s="45">
        <f t="shared" si="1"/>
        <v>5.0162730381098899E-4</v>
      </c>
      <c r="M8" s="46">
        <f t="shared" si="2"/>
        <v>29.763157894736842</v>
      </c>
      <c r="N8" s="47"/>
    </row>
    <row r="9" spans="1:14" ht="15.95" customHeight="1" outlineLevel="1" x14ac:dyDescent="0.15">
      <c r="A9" s="72" t="s">
        <v>260</v>
      </c>
      <c r="B9" s="38" t="s">
        <v>60</v>
      </c>
      <c r="C9" s="38" t="s">
        <v>138</v>
      </c>
      <c r="D9" s="41" t="s">
        <v>431</v>
      </c>
      <c r="E9" s="40" t="s">
        <v>145</v>
      </c>
      <c r="F9" s="42">
        <v>63.4</v>
      </c>
      <c r="G9" s="43" t="s">
        <v>10</v>
      </c>
      <c r="H9" s="44">
        <v>1816</v>
      </c>
      <c r="I9" s="7">
        <v>7</v>
      </c>
      <c r="J9" s="39">
        <f t="shared" si="0"/>
        <v>259.42857142857144</v>
      </c>
      <c r="K9" s="44"/>
      <c r="L9" s="45">
        <f t="shared" si="1"/>
        <v>8.0544224908997008E-4</v>
      </c>
      <c r="M9" s="46">
        <f t="shared" si="2"/>
        <v>28.643533123028391</v>
      </c>
      <c r="N9" s="47"/>
    </row>
    <row r="10" spans="1:14" ht="15.95" customHeight="1" outlineLevel="1" x14ac:dyDescent="0.15">
      <c r="A10" s="72" t="s">
        <v>260</v>
      </c>
      <c r="B10" s="38" t="s">
        <v>60</v>
      </c>
      <c r="C10" s="38" t="s">
        <v>139</v>
      </c>
      <c r="D10" s="41" t="s">
        <v>432</v>
      </c>
      <c r="E10" s="40" t="s">
        <v>146</v>
      </c>
      <c r="F10" s="42">
        <v>66.5</v>
      </c>
      <c r="G10" s="43" t="s">
        <v>10</v>
      </c>
      <c r="H10" s="44">
        <v>6890.6</v>
      </c>
      <c r="I10" s="7">
        <v>46</v>
      </c>
      <c r="J10" s="39">
        <f t="shared" ref="J10:J76" si="3">IFERROR(H10/I10,"")</f>
        <v>149.79565217391306</v>
      </c>
      <c r="K10" s="44"/>
      <c r="L10" s="45">
        <f t="shared" si="1"/>
        <v>3.0561565867727684E-3</v>
      </c>
      <c r="M10" s="46">
        <f t="shared" ref="M10:M76" si="4">IFERROR(H10/F10,"")</f>
        <v>103.61804511278196</v>
      </c>
      <c r="N10" s="47"/>
    </row>
    <row r="11" spans="1:14" ht="15.95" customHeight="1" outlineLevel="1" x14ac:dyDescent="0.15">
      <c r="A11" s="72" t="s">
        <v>260</v>
      </c>
      <c r="B11" s="38" t="s">
        <v>60</v>
      </c>
      <c r="C11" s="38" t="s">
        <v>140</v>
      </c>
      <c r="D11" s="41" t="s">
        <v>433</v>
      </c>
      <c r="E11" s="40" t="s">
        <v>147</v>
      </c>
      <c r="F11" s="42">
        <v>264.5</v>
      </c>
      <c r="G11" s="43" t="s">
        <v>73</v>
      </c>
      <c r="H11" s="44">
        <v>23451.41</v>
      </c>
      <c r="I11" s="7">
        <v>420</v>
      </c>
      <c r="J11" s="39">
        <f t="shared" si="3"/>
        <v>55.836690476190476</v>
      </c>
      <c r="K11" s="44"/>
      <c r="L11" s="45">
        <f t="shared" si="1"/>
        <v>1.0401297585204302E-2</v>
      </c>
      <c r="M11" s="46">
        <f t="shared" si="4"/>
        <v>88.663175803402652</v>
      </c>
      <c r="N11" s="47"/>
    </row>
    <row r="12" spans="1:14" ht="15.95" customHeight="1" outlineLevel="1" x14ac:dyDescent="0.15">
      <c r="A12" s="72" t="s">
        <v>260</v>
      </c>
      <c r="B12" s="38" t="s">
        <v>60</v>
      </c>
      <c r="C12" s="38" t="s">
        <v>943</v>
      </c>
      <c r="D12" s="41" t="s">
        <v>941</v>
      </c>
      <c r="E12" s="88" t="s">
        <v>942</v>
      </c>
      <c r="F12" s="42">
        <v>68</v>
      </c>
      <c r="G12" s="43" t="s">
        <v>71</v>
      </c>
      <c r="H12" s="44">
        <v>6366</v>
      </c>
      <c r="I12" s="7">
        <v>1</v>
      </c>
      <c r="J12" s="39">
        <f t="shared" ref="J12:J14" si="5">IFERROR(H12/I12,"")</f>
        <v>6366</v>
      </c>
      <c r="K12" s="44"/>
      <c r="L12" s="45">
        <f t="shared" si="1"/>
        <v>2.8234831264905007E-3</v>
      </c>
      <c r="M12" s="46">
        <f t="shared" ref="M12" si="6">IFERROR(H12/F12,"")</f>
        <v>93.617647058823536</v>
      </c>
      <c r="N12" s="47"/>
    </row>
    <row r="13" spans="1:14" ht="15.95" customHeight="1" outlineLevel="1" x14ac:dyDescent="0.15">
      <c r="A13" s="72" t="s">
        <v>260</v>
      </c>
      <c r="B13" s="38" t="s">
        <v>60</v>
      </c>
      <c r="C13" s="38" t="s">
        <v>1035</v>
      </c>
      <c r="D13" s="41" t="s">
        <v>1036</v>
      </c>
      <c r="E13" s="88" t="s">
        <v>1037</v>
      </c>
      <c r="F13" s="42">
        <v>55.6</v>
      </c>
      <c r="G13" s="43" t="s">
        <v>71</v>
      </c>
      <c r="H13" s="44">
        <v>12945</v>
      </c>
      <c r="I13" s="7">
        <v>16</v>
      </c>
      <c r="J13" s="39">
        <f t="shared" ref="J13" si="7">IFERROR(H13/I13,"")</f>
        <v>809.0625</v>
      </c>
      <c r="K13" s="44"/>
      <c r="L13" s="45">
        <f t="shared" si="1"/>
        <v>5.7414371775713997E-3</v>
      </c>
      <c r="M13" s="46">
        <f t="shared" ref="M13" si="8">IFERROR(H13/F13,"")</f>
        <v>232.82374100719423</v>
      </c>
      <c r="N13" s="47"/>
    </row>
    <row r="14" spans="1:14" ht="15.95" customHeight="1" outlineLevel="1" x14ac:dyDescent="0.15">
      <c r="A14" s="72" t="s">
        <v>260</v>
      </c>
      <c r="B14" s="38" t="s">
        <v>60</v>
      </c>
      <c r="C14" s="38" t="s">
        <v>967</v>
      </c>
      <c r="D14" s="41" t="s">
        <v>968</v>
      </c>
      <c r="E14" s="88" t="s">
        <v>969</v>
      </c>
      <c r="F14" s="42">
        <v>43.8</v>
      </c>
      <c r="G14" s="43" t="s">
        <v>70</v>
      </c>
      <c r="H14" s="44">
        <v>623</v>
      </c>
      <c r="I14" s="7">
        <v>3</v>
      </c>
      <c r="J14" s="39">
        <f t="shared" si="5"/>
        <v>207.66666666666666</v>
      </c>
      <c r="K14" s="44"/>
      <c r="L14" s="45">
        <f t="shared" si="1"/>
        <v>2.7631636629022648E-4</v>
      </c>
      <c r="M14" s="46">
        <f t="shared" ref="M14" si="9">IFERROR(H14/F14,"")</f>
        <v>14.223744292237443</v>
      </c>
      <c r="N14" s="47"/>
    </row>
    <row r="15" spans="1:14" ht="15.95" customHeight="1" outlineLevel="1" x14ac:dyDescent="0.15">
      <c r="A15" s="73" t="s">
        <v>260</v>
      </c>
      <c r="B15" s="38" t="s">
        <v>9</v>
      </c>
      <c r="C15" s="38" t="s">
        <v>141</v>
      </c>
      <c r="D15" s="41" t="s">
        <v>434</v>
      </c>
      <c r="E15" s="40" t="s">
        <v>132</v>
      </c>
      <c r="F15" s="42">
        <v>35.79</v>
      </c>
      <c r="G15" s="43" t="s">
        <v>70</v>
      </c>
      <c r="H15" s="44">
        <v>2726</v>
      </c>
      <c r="I15" s="7">
        <v>3</v>
      </c>
      <c r="J15" s="39">
        <f t="shared" si="3"/>
        <v>908.66666666666663</v>
      </c>
      <c r="K15" s="44"/>
      <c r="L15" s="45">
        <f t="shared" si="1"/>
        <v>1.2090504245700761E-3</v>
      </c>
      <c r="M15" s="46">
        <f t="shared" si="4"/>
        <v>76.166526962838788</v>
      </c>
      <c r="N15" s="47"/>
    </row>
    <row r="16" spans="1:14" ht="15.95" customHeight="1" outlineLevel="1" x14ac:dyDescent="0.15">
      <c r="A16" s="73" t="s">
        <v>260</v>
      </c>
      <c r="B16" s="38" t="s">
        <v>133</v>
      </c>
      <c r="C16" s="38" t="s">
        <v>142</v>
      </c>
      <c r="D16" s="41" t="s">
        <v>435</v>
      </c>
      <c r="E16" s="40" t="s">
        <v>148</v>
      </c>
      <c r="F16" s="42">
        <v>35</v>
      </c>
      <c r="G16" s="43" t="s">
        <v>73</v>
      </c>
      <c r="H16" s="44">
        <v>2276</v>
      </c>
      <c r="I16" s="7">
        <v>9</v>
      </c>
      <c r="J16" s="39">
        <f t="shared" si="3"/>
        <v>252.88888888888889</v>
      </c>
      <c r="K16" s="44"/>
      <c r="L16" s="45">
        <f t="shared" si="1"/>
        <v>1.0094639641678258E-3</v>
      </c>
      <c r="M16" s="46">
        <f t="shared" si="4"/>
        <v>65.028571428571425</v>
      </c>
      <c r="N16" s="47"/>
    </row>
    <row r="17" spans="1:14" ht="15.95" customHeight="1" outlineLevel="1" x14ac:dyDescent="0.15">
      <c r="A17" s="73" t="s">
        <v>260</v>
      </c>
      <c r="B17" s="38" t="s">
        <v>9</v>
      </c>
      <c r="C17" s="38" t="s">
        <v>685</v>
      </c>
      <c r="D17" s="41" t="s">
        <v>686</v>
      </c>
      <c r="E17" s="88" t="s">
        <v>687</v>
      </c>
      <c r="F17" s="42">
        <v>43.8</v>
      </c>
      <c r="G17" s="43" t="s">
        <v>70</v>
      </c>
      <c r="H17" s="44">
        <v>1956</v>
      </c>
      <c r="I17" s="7">
        <v>5</v>
      </c>
      <c r="J17" s="39">
        <f t="shared" si="3"/>
        <v>391.2</v>
      </c>
      <c r="K17" s="44"/>
      <c r="L17" s="45">
        <f t="shared" si="1"/>
        <v>8.675358145484479E-4</v>
      </c>
      <c r="M17" s="46">
        <f t="shared" si="4"/>
        <v>44.657534246575345</v>
      </c>
      <c r="N17" s="47"/>
    </row>
    <row r="18" spans="1:14" ht="15.95" customHeight="1" outlineLevel="1" x14ac:dyDescent="0.15">
      <c r="A18" s="74" t="s">
        <v>699</v>
      </c>
      <c r="B18" s="38" t="s">
        <v>60</v>
      </c>
      <c r="C18" s="38" t="s">
        <v>661</v>
      </c>
      <c r="D18" s="41" t="s">
        <v>436</v>
      </c>
      <c r="E18" s="89" t="s">
        <v>274</v>
      </c>
      <c r="F18" s="42">
        <v>205</v>
      </c>
      <c r="G18" s="43" t="s">
        <v>74</v>
      </c>
      <c r="H18" s="44">
        <v>1326</v>
      </c>
      <c r="I18" s="7">
        <v>26</v>
      </c>
      <c r="J18" s="39">
        <f t="shared" si="3"/>
        <v>51</v>
      </c>
      <c r="K18" s="44"/>
      <c r="L18" s="45">
        <f t="shared" si="1"/>
        <v>5.8811476998529746E-4</v>
      </c>
      <c r="M18" s="46">
        <f t="shared" si="4"/>
        <v>6.4682926829268297</v>
      </c>
      <c r="N18" s="47"/>
    </row>
    <row r="19" spans="1:14" ht="15.95" customHeight="1" outlineLevel="1" x14ac:dyDescent="0.15">
      <c r="A19" s="74" t="s">
        <v>699</v>
      </c>
      <c r="B19" s="38" t="s">
        <v>60</v>
      </c>
      <c r="C19" s="38" t="s">
        <v>662</v>
      </c>
      <c r="D19" s="41" t="s">
        <v>437</v>
      </c>
      <c r="E19" s="89" t="s">
        <v>275</v>
      </c>
      <c r="F19" s="42">
        <v>121</v>
      </c>
      <c r="G19" s="43" t="s">
        <v>74</v>
      </c>
      <c r="H19" s="44">
        <v>10328</v>
      </c>
      <c r="I19" s="7">
        <v>200</v>
      </c>
      <c r="J19" s="39">
        <f t="shared" si="3"/>
        <v>51.64</v>
      </c>
      <c r="K19" s="44"/>
      <c r="L19" s="45">
        <f t="shared" si="1"/>
        <v>4.580731028965424E-3</v>
      </c>
      <c r="M19" s="46">
        <f t="shared" si="4"/>
        <v>85.355371900826441</v>
      </c>
      <c r="N19" s="47"/>
    </row>
    <row r="20" spans="1:14" ht="15.95" customHeight="1" outlineLevel="1" x14ac:dyDescent="0.15">
      <c r="A20" s="74" t="s">
        <v>699</v>
      </c>
      <c r="B20" s="38" t="s">
        <v>60</v>
      </c>
      <c r="C20" s="38" t="s">
        <v>264</v>
      </c>
      <c r="D20" s="41" t="s">
        <v>438</v>
      </c>
      <c r="E20" s="89" t="s">
        <v>276</v>
      </c>
      <c r="F20" s="42">
        <v>105</v>
      </c>
      <c r="G20" s="43" t="s">
        <v>73</v>
      </c>
      <c r="H20" s="44">
        <v>1324.3</v>
      </c>
      <c r="I20" s="7">
        <v>1</v>
      </c>
      <c r="J20" s="39">
        <f t="shared" si="3"/>
        <v>1324.3</v>
      </c>
      <c r="K20" s="44"/>
      <c r="L20" s="45">
        <f t="shared" si="1"/>
        <v>5.8736077669044448E-4</v>
      </c>
      <c r="M20" s="46">
        <f t="shared" si="4"/>
        <v>12.612380952380953</v>
      </c>
      <c r="N20" s="47"/>
    </row>
    <row r="21" spans="1:14" ht="15.95" customHeight="1" outlineLevel="1" x14ac:dyDescent="0.15">
      <c r="A21" s="74" t="s">
        <v>699</v>
      </c>
      <c r="B21" s="38" t="s">
        <v>60</v>
      </c>
      <c r="C21" s="38" t="s">
        <v>265</v>
      </c>
      <c r="D21" s="41" t="s">
        <v>439</v>
      </c>
      <c r="E21" s="89" t="s">
        <v>944</v>
      </c>
      <c r="F21" s="42">
        <v>17.2</v>
      </c>
      <c r="G21" s="43" t="s">
        <v>74</v>
      </c>
      <c r="H21" s="44">
        <v>1413</v>
      </c>
      <c r="I21" s="7">
        <v>40</v>
      </c>
      <c r="J21" s="39">
        <f t="shared" si="3"/>
        <v>35.325000000000003</v>
      </c>
      <c r="K21" s="44"/>
      <c r="L21" s="45">
        <f t="shared" si="1"/>
        <v>6.2670148566306588E-4</v>
      </c>
      <c r="M21" s="46">
        <f t="shared" si="4"/>
        <v>82.151162790697683</v>
      </c>
      <c r="N21" s="47"/>
    </row>
    <row r="22" spans="1:14" ht="15.95" customHeight="1" outlineLevel="1" x14ac:dyDescent="0.15">
      <c r="A22" s="74" t="s">
        <v>699</v>
      </c>
      <c r="B22" s="38" t="s">
        <v>60</v>
      </c>
      <c r="C22" s="38" t="s">
        <v>1041</v>
      </c>
      <c r="D22" s="41" t="s">
        <v>1042</v>
      </c>
      <c r="E22" s="89" t="s">
        <v>1043</v>
      </c>
      <c r="F22" s="42">
        <v>90</v>
      </c>
      <c r="G22" s="43" t="s">
        <v>74</v>
      </c>
      <c r="H22" s="44">
        <v>2256</v>
      </c>
      <c r="I22" s="7">
        <v>48</v>
      </c>
      <c r="J22" s="39">
        <f t="shared" ref="J22" si="10">IFERROR(H22/I22,"")</f>
        <v>47</v>
      </c>
      <c r="K22" s="44"/>
      <c r="L22" s="45">
        <f t="shared" si="1"/>
        <v>1.0005934548166149E-3</v>
      </c>
      <c r="M22" s="46">
        <f t="shared" ref="M22" si="11">IFERROR(H22/F22,"")</f>
        <v>25.066666666666666</v>
      </c>
      <c r="N22" s="47"/>
    </row>
    <row r="23" spans="1:14" ht="15.95" customHeight="1" outlineLevel="1" x14ac:dyDescent="0.15">
      <c r="A23" s="74" t="s">
        <v>699</v>
      </c>
      <c r="B23" s="38" t="s">
        <v>60</v>
      </c>
      <c r="C23" s="38" t="s">
        <v>664</v>
      </c>
      <c r="D23" s="41" t="s">
        <v>440</v>
      </c>
      <c r="E23" s="89" t="s">
        <v>277</v>
      </c>
      <c r="F23" s="42">
        <v>148</v>
      </c>
      <c r="G23" s="43" t="s">
        <v>74</v>
      </c>
      <c r="H23" s="44">
        <v>5565</v>
      </c>
      <c r="I23" s="7">
        <v>35</v>
      </c>
      <c r="J23" s="39">
        <f t="shared" si="3"/>
        <v>159</v>
      </c>
      <c r="K23" s="44"/>
      <c r="L23" s="45">
        <f t="shared" si="1"/>
        <v>2.468219226974495E-3</v>
      </c>
      <c r="M23" s="46">
        <f t="shared" si="4"/>
        <v>37.601351351351354</v>
      </c>
      <c r="N23" s="47"/>
    </row>
    <row r="24" spans="1:14" ht="15.95" customHeight="1" outlineLevel="1" x14ac:dyDescent="0.15">
      <c r="A24" s="74" t="s">
        <v>699</v>
      </c>
      <c r="B24" s="38" t="s">
        <v>60</v>
      </c>
      <c r="C24" s="38" t="s">
        <v>688</v>
      </c>
      <c r="D24" s="41" t="s">
        <v>700</v>
      </c>
      <c r="E24" s="89" t="s">
        <v>689</v>
      </c>
      <c r="F24" s="42">
        <v>318</v>
      </c>
      <c r="G24" s="43" t="s">
        <v>74</v>
      </c>
      <c r="H24" s="44">
        <v>2976</v>
      </c>
      <c r="I24" s="7">
        <v>93</v>
      </c>
      <c r="J24" s="39">
        <f t="shared" si="3"/>
        <v>32</v>
      </c>
      <c r="K24" s="44"/>
      <c r="L24" s="45">
        <f t="shared" si="1"/>
        <v>1.3199317914602152E-3</v>
      </c>
      <c r="M24" s="46">
        <f t="shared" si="4"/>
        <v>9.3584905660377355</v>
      </c>
      <c r="N24" s="47"/>
    </row>
    <row r="25" spans="1:14" ht="15.95" customHeight="1" outlineLevel="1" x14ac:dyDescent="0.15">
      <c r="A25" s="74" t="s">
        <v>699</v>
      </c>
      <c r="B25" s="38" t="s">
        <v>60</v>
      </c>
      <c r="C25" s="38" t="s">
        <v>266</v>
      </c>
      <c r="D25" s="41" t="s">
        <v>441</v>
      </c>
      <c r="E25" s="89" t="s">
        <v>278</v>
      </c>
      <c r="F25" s="42">
        <v>110.2</v>
      </c>
      <c r="G25" s="43" t="s">
        <v>72</v>
      </c>
      <c r="H25" s="44">
        <v>235</v>
      </c>
      <c r="I25" s="7">
        <v>5</v>
      </c>
      <c r="J25" s="39">
        <f t="shared" si="3"/>
        <v>47</v>
      </c>
      <c r="K25" s="44"/>
      <c r="L25" s="45">
        <f t="shared" si="1"/>
        <v>1.042284848767307E-4</v>
      </c>
      <c r="M25" s="46">
        <f t="shared" si="4"/>
        <v>2.1324863883847551</v>
      </c>
      <c r="N25" s="47"/>
    </row>
    <row r="26" spans="1:14" ht="15.95" customHeight="1" outlineLevel="1" x14ac:dyDescent="0.15">
      <c r="A26" s="74" t="s">
        <v>699</v>
      </c>
      <c r="B26" s="38" t="s">
        <v>60</v>
      </c>
      <c r="C26" s="38" t="s">
        <v>647</v>
      </c>
      <c r="D26" s="41" t="s">
        <v>442</v>
      </c>
      <c r="E26" s="89" t="s">
        <v>279</v>
      </c>
      <c r="F26" s="42">
        <v>36.200000000000003</v>
      </c>
      <c r="G26" s="43" t="s">
        <v>73</v>
      </c>
      <c r="H26" s="44">
        <v>270</v>
      </c>
      <c r="I26" s="7">
        <v>1</v>
      </c>
      <c r="J26" s="39">
        <f t="shared" si="3"/>
        <v>270</v>
      </c>
      <c r="K26" s="44"/>
      <c r="L26" s="45">
        <f t="shared" si="1"/>
        <v>1.1975187624135018E-4</v>
      </c>
      <c r="M26" s="46">
        <f t="shared" si="4"/>
        <v>7.458563535911602</v>
      </c>
      <c r="N26" s="47"/>
    </row>
    <row r="27" spans="1:14" ht="15.95" customHeight="1" outlineLevel="1" x14ac:dyDescent="0.15">
      <c r="A27" s="74" t="s">
        <v>699</v>
      </c>
      <c r="B27" s="38" t="s">
        <v>60</v>
      </c>
      <c r="C27" s="38" t="s">
        <v>701</v>
      </c>
      <c r="D27" s="41" t="s">
        <v>702</v>
      </c>
      <c r="E27" s="89" t="s">
        <v>945</v>
      </c>
      <c r="F27" s="42">
        <v>79.5</v>
      </c>
      <c r="G27" s="43" t="s">
        <v>703</v>
      </c>
      <c r="H27" s="44" t="s">
        <v>1073</v>
      </c>
      <c r="I27" s="7" t="s">
        <v>1073</v>
      </c>
      <c r="J27" s="39" t="str">
        <f t="shared" si="3"/>
        <v/>
      </c>
      <c r="K27" s="44"/>
      <c r="L27" s="45" t="str">
        <f t="shared" si="1"/>
        <v/>
      </c>
      <c r="M27" s="46" t="str">
        <f t="shared" si="4"/>
        <v/>
      </c>
      <c r="N27" s="47"/>
    </row>
    <row r="28" spans="1:14" ht="15.95" customHeight="1" outlineLevel="1" x14ac:dyDescent="0.15">
      <c r="A28" s="74" t="s">
        <v>699</v>
      </c>
      <c r="B28" s="38" t="s">
        <v>60</v>
      </c>
      <c r="C28" s="38" t="s">
        <v>663</v>
      </c>
      <c r="D28" s="41" t="s">
        <v>443</v>
      </c>
      <c r="E28" s="89" t="s">
        <v>280</v>
      </c>
      <c r="F28" s="42">
        <v>39</v>
      </c>
      <c r="G28" s="43" t="s">
        <v>74</v>
      </c>
      <c r="H28" s="44">
        <v>4845.6000000000004</v>
      </c>
      <c r="I28" s="7">
        <v>32</v>
      </c>
      <c r="J28" s="39">
        <f t="shared" si="3"/>
        <v>151.42500000000001</v>
      </c>
      <c r="K28" s="44"/>
      <c r="L28" s="45">
        <f t="shared" si="1"/>
        <v>2.1491470056114311E-3</v>
      </c>
      <c r="M28" s="46">
        <f t="shared" si="4"/>
        <v>124.24615384615386</v>
      </c>
      <c r="N28" s="47"/>
    </row>
    <row r="29" spans="1:14" ht="15.95" customHeight="1" outlineLevel="1" x14ac:dyDescent="0.15">
      <c r="A29" s="74" t="s">
        <v>699</v>
      </c>
      <c r="B29" s="38" t="s">
        <v>60</v>
      </c>
      <c r="C29" s="38" t="s">
        <v>267</v>
      </c>
      <c r="D29" s="41" t="s">
        <v>444</v>
      </c>
      <c r="E29" s="89" t="s">
        <v>281</v>
      </c>
      <c r="F29" s="42">
        <v>38</v>
      </c>
      <c r="G29" s="43" t="s">
        <v>74</v>
      </c>
      <c r="H29" s="44">
        <v>3806.56</v>
      </c>
      <c r="I29" s="7">
        <v>128</v>
      </c>
      <c r="J29" s="39">
        <f t="shared" si="3"/>
        <v>29.73875</v>
      </c>
      <c r="K29" s="44"/>
      <c r="L29" s="45">
        <f t="shared" si="1"/>
        <v>1.6883063037973108E-3</v>
      </c>
      <c r="M29" s="46">
        <f t="shared" si="4"/>
        <v>100.17263157894736</v>
      </c>
      <c r="N29" s="47"/>
    </row>
    <row r="30" spans="1:14" ht="15.95" customHeight="1" outlineLevel="1" x14ac:dyDescent="0.15">
      <c r="A30" s="74" t="s">
        <v>699</v>
      </c>
      <c r="B30" s="38" t="s">
        <v>60</v>
      </c>
      <c r="C30" s="38" t="s">
        <v>665</v>
      </c>
      <c r="D30" s="41" t="s">
        <v>445</v>
      </c>
      <c r="E30" s="89" t="s">
        <v>282</v>
      </c>
      <c r="F30" s="42">
        <v>34</v>
      </c>
      <c r="G30" s="43" t="s">
        <v>74</v>
      </c>
      <c r="H30" s="44">
        <v>2131.6999999999998</v>
      </c>
      <c r="I30" s="7">
        <v>68</v>
      </c>
      <c r="J30" s="39">
        <f t="shared" si="3"/>
        <v>31.348529411764702</v>
      </c>
      <c r="K30" s="44"/>
      <c r="L30" s="45">
        <f t="shared" si="1"/>
        <v>9.4546323919883751E-4</v>
      </c>
      <c r="M30" s="46">
        <f t="shared" si="4"/>
        <v>62.697058823529403</v>
      </c>
      <c r="N30" s="47"/>
    </row>
    <row r="31" spans="1:14" ht="15.95" customHeight="1" outlineLevel="1" x14ac:dyDescent="0.15">
      <c r="A31" s="74" t="s">
        <v>699</v>
      </c>
      <c r="B31" s="38" t="s">
        <v>60</v>
      </c>
      <c r="C31" s="38" t="s">
        <v>704</v>
      </c>
      <c r="D31" s="41" t="s">
        <v>705</v>
      </c>
      <c r="E31" s="89" t="s">
        <v>946</v>
      </c>
      <c r="F31" s="42">
        <v>680</v>
      </c>
      <c r="G31" s="43" t="s">
        <v>703</v>
      </c>
      <c r="H31" s="44" t="s">
        <v>1073</v>
      </c>
      <c r="I31" s="7" t="s">
        <v>1073</v>
      </c>
      <c r="J31" s="39" t="str">
        <f t="shared" si="3"/>
        <v/>
      </c>
      <c r="K31" s="44"/>
      <c r="L31" s="45" t="str">
        <f t="shared" si="1"/>
        <v/>
      </c>
      <c r="M31" s="46" t="str">
        <f t="shared" si="4"/>
        <v/>
      </c>
      <c r="N31" s="47"/>
    </row>
    <row r="32" spans="1:14" ht="15.95" customHeight="1" outlineLevel="1" x14ac:dyDescent="0.15">
      <c r="A32" s="74" t="s">
        <v>699</v>
      </c>
      <c r="B32" s="38" t="s">
        <v>60</v>
      </c>
      <c r="C32" s="38" t="s">
        <v>690</v>
      </c>
      <c r="D32" s="41" t="s">
        <v>446</v>
      </c>
      <c r="E32" s="89" t="s">
        <v>283</v>
      </c>
      <c r="F32" s="42">
        <v>87</v>
      </c>
      <c r="G32" s="43" t="s">
        <v>74</v>
      </c>
      <c r="H32" s="44">
        <v>7433.1</v>
      </c>
      <c r="I32" s="7">
        <v>77</v>
      </c>
      <c r="J32" s="39">
        <f t="shared" si="3"/>
        <v>96.533766233766244</v>
      </c>
      <c r="K32" s="44"/>
      <c r="L32" s="45">
        <f t="shared" si="1"/>
        <v>3.2967691529243704E-3</v>
      </c>
      <c r="M32" s="46">
        <f t="shared" si="4"/>
        <v>85.437931034482759</v>
      </c>
      <c r="N32" s="47"/>
    </row>
    <row r="33" spans="1:14" ht="15.95" customHeight="1" outlineLevel="1" x14ac:dyDescent="0.15">
      <c r="A33" s="74" t="s">
        <v>699</v>
      </c>
      <c r="B33" s="38" t="s">
        <v>60</v>
      </c>
      <c r="C33" s="38" t="s">
        <v>706</v>
      </c>
      <c r="D33" s="41" t="s">
        <v>707</v>
      </c>
      <c r="E33" s="89" t="s">
        <v>708</v>
      </c>
      <c r="F33" s="42">
        <v>90</v>
      </c>
      <c r="G33" s="43" t="s">
        <v>74</v>
      </c>
      <c r="H33" s="44">
        <v>9008</v>
      </c>
      <c r="I33" s="7">
        <v>90</v>
      </c>
      <c r="J33" s="39">
        <f t="shared" si="3"/>
        <v>100.08888888888889</v>
      </c>
      <c r="K33" s="44"/>
      <c r="L33" s="45">
        <f t="shared" si="1"/>
        <v>3.9952774117854905E-3</v>
      </c>
      <c r="M33" s="46">
        <f t="shared" si="4"/>
        <v>100.08888888888889</v>
      </c>
      <c r="N33" s="47"/>
    </row>
    <row r="34" spans="1:14" ht="15.95" customHeight="1" outlineLevel="1" x14ac:dyDescent="0.15">
      <c r="A34" s="74" t="s">
        <v>699</v>
      </c>
      <c r="B34" s="38" t="s">
        <v>60</v>
      </c>
      <c r="C34" s="38" t="s">
        <v>648</v>
      </c>
      <c r="D34" s="41" t="s">
        <v>447</v>
      </c>
      <c r="E34" s="89" t="s">
        <v>284</v>
      </c>
      <c r="F34" s="42">
        <v>135</v>
      </c>
      <c r="G34" s="43" t="s">
        <v>74</v>
      </c>
      <c r="H34" s="44">
        <v>9350</v>
      </c>
      <c r="I34" s="7">
        <v>85</v>
      </c>
      <c r="J34" s="39">
        <f t="shared" si="3"/>
        <v>110</v>
      </c>
      <c r="K34" s="44"/>
      <c r="L34" s="45">
        <f t="shared" si="1"/>
        <v>4.1469631216912006E-3</v>
      </c>
      <c r="M34" s="46">
        <f t="shared" si="4"/>
        <v>69.259259259259252</v>
      </c>
      <c r="N34" s="47"/>
    </row>
    <row r="35" spans="1:14" ht="15.95" customHeight="1" outlineLevel="1" x14ac:dyDescent="0.15">
      <c r="A35" s="74" t="s">
        <v>699</v>
      </c>
      <c r="B35" s="38" t="s">
        <v>60</v>
      </c>
      <c r="C35" s="38" t="s">
        <v>709</v>
      </c>
      <c r="D35" s="41" t="s">
        <v>448</v>
      </c>
      <c r="E35" s="89" t="s">
        <v>285</v>
      </c>
      <c r="F35" s="42">
        <v>236</v>
      </c>
      <c r="G35" s="43" t="s">
        <v>74</v>
      </c>
      <c r="H35" s="44">
        <v>32414</v>
      </c>
      <c r="I35" s="7">
        <v>1</v>
      </c>
      <c r="J35" s="39">
        <f t="shared" si="3"/>
        <v>32414</v>
      </c>
      <c r="K35" s="44"/>
      <c r="L35" s="45">
        <f t="shared" si="1"/>
        <v>1.4376434505507869E-2</v>
      </c>
      <c r="M35" s="46">
        <f t="shared" si="4"/>
        <v>137.34745762711864</v>
      </c>
      <c r="N35" s="47"/>
    </row>
    <row r="36" spans="1:14" ht="15.95" customHeight="1" outlineLevel="1" x14ac:dyDescent="0.15">
      <c r="A36" s="74" t="s">
        <v>699</v>
      </c>
      <c r="B36" s="38" t="s">
        <v>60</v>
      </c>
      <c r="C36" s="38" t="s">
        <v>710</v>
      </c>
      <c r="D36" s="41" t="s">
        <v>449</v>
      </c>
      <c r="E36" s="89" t="s">
        <v>947</v>
      </c>
      <c r="F36" s="42">
        <v>105</v>
      </c>
      <c r="G36" s="43" t="s">
        <v>74</v>
      </c>
      <c r="H36" s="44">
        <v>9057</v>
      </c>
      <c r="I36" s="7">
        <v>164</v>
      </c>
      <c r="J36" s="39">
        <f t="shared" si="3"/>
        <v>55.225609756097562</v>
      </c>
      <c r="K36" s="44"/>
      <c r="L36" s="45">
        <f t="shared" ref="L36:L69" si="12">IFERROR(H36/$H$338,"")</f>
        <v>4.0170101596959575E-3</v>
      </c>
      <c r="M36" s="46">
        <f t="shared" si="4"/>
        <v>86.257142857142853</v>
      </c>
      <c r="N36" s="47"/>
    </row>
    <row r="37" spans="1:14" ht="15.95" customHeight="1" outlineLevel="1" x14ac:dyDescent="0.15">
      <c r="A37" s="74" t="s">
        <v>699</v>
      </c>
      <c r="B37" s="38" t="s">
        <v>60</v>
      </c>
      <c r="C37" s="38" t="s">
        <v>711</v>
      </c>
      <c r="D37" s="41" t="s">
        <v>712</v>
      </c>
      <c r="E37" s="89" t="s">
        <v>945</v>
      </c>
      <c r="F37" s="42">
        <v>64</v>
      </c>
      <c r="G37" s="43" t="s">
        <v>703</v>
      </c>
      <c r="H37" s="44" t="s">
        <v>1073</v>
      </c>
      <c r="I37" s="7" t="s">
        <v>1073</v>
      </c>
      <c r="J37" s="39" t="str">
        <f t="shared" si="3"/>
        <v/>
      </c>
      <c r="K37" s="44"/>
      <c r="L37" s="45" t="str">
        <f t="shared" si="12"/>
        <v/>
      </c>
      <c r="M37" s="46" t="str">
        <f t="shared" si="4"/>
        <v/>
      </c>
      <c r="N37" s="47"/>
    </row>
    <row r="38" spans="1:14" ht="15.95" customHeight="1" outlineLevel="1" x14ac:dyDescent="0.15">
      <c r="A38" s="74" t="s">
        <v>699</v>
      </c>
      <c r="B38" s="38" t="s">
        <v>60</v>
      </c>
      <c r="C38" s="38" t="s">
        <v>268</v>
      </c>
      <c r="D38" s="41" t="s">
        <v>450</v>
      </c>
      <c r="E38" s="89" t="s">
        <v>286</v>
      </c>
      <c r="F38" s="42">
        <v>18</v>
      </c>
      <c r="G38" s="43" t="s">
        <v>74</v>
      </c>
      <c r="H38" s="44">
        <v>2502</v>
      </c>
      <c r="I38" s="7">
        <v>114</v>
      </c>
      <c r="J38" s="39">
        <f t="shared" si="3"/>
        <v>21.94736842105263</v>
      </c>
      <c r="K38" s="44"/>
      <c r="L38" s="45">
        <f t="shared" si="12"/>
        <v>1.1097007198365115E-3</v>
      </c>
      <c r="M38" s="46">
        <f t="shared" si="4"/>
        <v>139</v>
      </c>
      <c r="N38" s="47"/>
    </row>
    <row r="39" spans="1:14" ht="15.95" customHeight="1" outlineLevel="1" x14ac:dyDescent="0.15">
      <c r="A39" s="74" t="s">
        <v>699</v>
      </c>
      <c r="B39" s="38" t="s">
        <v>60</v>
      </c>
      <c r="C39" s="38" t="s">
        <v>269</v>
      </c>
      <c r="D39" s="41" t="s">
        <v>451</v>
      </c>
      <c r="E39" s="89" t="s">
        <v>287</v>
      </c>
      <c r="F39" s="42">
        <v>47</v>
      </c>
      <c r="G39" s="43" t="s">
        <v>74</v>
      </c>
      <c r="H39" s="44">
        <v>16460.400000000001</v>
      </c>
      <c r="I39" s="7">
        <v>52</v>
      </c>
      <c r="J39" s="39">
        <f t="shared" si="3"/>
        <v>316.54615384615386</v>
      </c>
      <c r="K39" s="44"/>
      <c r="L39" s="45">
        <f t="shared" si="12"/>
        <v>7.3006066062337796E-3</v>
      </c>
      <c r="M39" s="46">
        <f t="shared" si="4"/>
        <v>350.22127659574471</v>
      </c>
      <c r="N39" s="47"/>
    </row>
    <row r="40" spans="1:14" ht="15.95" customHeight="1" outlineLevel="1" x14ac:dyDescent="0.15">
      <c r="A40" s="74" t="s">
        <v>699</v>
      </c>
      <c r="B40" s="38" t="s">
        <v>60</v>
      </c>
      <c r="C40" s="38" t="s">
        <v>270</v>
      </c>
      <c r="D40" s="41" t="s">
        <v>452</v>
      </c>
      <c r="E40" s="89" t="s">
        <v>713</v>
      </c>
      <c r="F40" s="42">
        <v>17.8</v>
      </c>
      <c r="G40" s="43" t="s">
        <v>74</v>
      </c>
      <c r="H40" s="44">
        <v>1230.7</v>
      </c>
      <c r="I40" s="7">
        <v>13</v>
      </c>
      <c r="J40" s="39">
        <f t="shared" si="3"/>
        <v>94.669230769230779</v>
      </c>
      <c r="K40" s="44"/>
      <c r="L40" s="45">
        <f t="shared" si="12"/>
        <v>5.4584679292677654E-4</v>
      </c>
      <c r="M40" s="46">
        <f t="shared" si="4"/>
        <v>69.140449438202253</v>
      </c>
      <c r="N40" s="47"/>
    </row>
    <row r="41" spans="1:14" ht="15.95" customHeight="1" outlineLevel="1" x14ac:dyDescent="0.15">
      <c r="A41" s="74" t="s">
        <v>699</v>
      </c>
      <c r="B41" s="38" t="s">
        <v>60</v>
      </c>
      <c r="C41" s="38" t="s">
        <v>271</v>
      </c>
      <c r="D41" s="41" t="s">
        <v>453</v>
      </c>
      <c r="E41" s="89" t="s">
        <v>714</v>
      </c>
      <c r="F41" s="42">
        <v>22.1</v>
      </c>
      <c r="G41" s="43" t="s">
        <v>74</v>
      </c>
      <c r="H41" s="44">
        <v>1240</v>
      </c>
      <c r="I41" s="7">
        <v>33</v>
      </c>
      <c r="J41" s="39">
        <f t="shared" si="3"/>
        <v>37.575757575757578</v>
      </c>
      <c r="K41" s="44"/>
      <c r="L41" s="45">
        <f t="shared" si="12"/>
        <v>5.4997157977508971E-4</v>
      </c>
      <c r="M41" s="46">
        <f t="shared" si="4"/>
        <v>56.108597285067873</v>
      </c>
      <c r="N41" s="47"/>
    </row>
    <row r="42" spans="1:14" ht="15.95" customHeight="1" outlineLevel="1" x14ac:dyDescent="0.15">
      <c r="A42" s="74" t="s">
        <v>699</v>
      </c>
      <c r="B42" s="38" t="s">
        <v>60</v>
      </c>
      <c r="C42" s="38" t="s">
        <v>272</v>
      </c>
      <c r="D42" s="41" t="s">
        <v>454</v>
      </c>
      <c r="E42" s="89" t="s">
        <v>288</v>
      </c>
      <c r="F42" s="42">
        <v>28</v>
      </c>
      <c r="G42" s="43" t="s">
        <v>74</v>
      </c>
      <c r="H42" s="44">
        <v>1974</v>
      </c>
      <c r="I42" s="7">
        <v>72</v>
      </c>
      <c r="J42" s="39">
        <f t="shared" si="3"/>
        <v>27.416666666666668</v>
      </c>
      <c r="K42" s="44"/>
      <c r="L42" s="45">
        <f t="shared" si="12"/>
        <v>8.7551927296453786E-4</v>
      </c>
      <c r="M42" s="46">
        <f t="shared" si="4"/>
        <v>70.5</v>
      </c>
      <c r="N42" s="47"/>
    </row>
    <row r="43" spans="1:14" ht="15.95" customHeight="1" outlineLevel="1" x14ac:dyDescent="0.15">
      <c r="A43" s="74" t="s">
        <v>699</v>
      </c>
      <c r="B43" s="38" t="s">
        <v>60</v>
      </c>
      <c r="C43" s="38" t="s">
        <v>715</v>
      </c>
      <c r="D43" s="41" t="s">
        <v>716</v>
      </c>
      <c r="E43" s="89" t="s">
        <v>717</v>
      </c>
      <c r="F43" s="42">
        <v>30</v>
      </c>
      <c r="G43" s="43" t="s">
        <v>74</v>
      </c>
      <c r="H43" s="44">
        <v>3614.6</v>
      </c>
      <c r="I43" s="7">
        <v>1</v>
      </c>
      <c r="J43" s="39">
        <f t="shared" si="3"/>
        <v>3614.6</v>
      </c>
      <c r="K43" s="44"/>
      <c r="L43" s="45">
        <f t="shared" si="12"/>
        <v>1.6031671550443864E-3</v>
      </c>
      <c r="M43" s="46">
        <f t="shared" si="4"/>
        <v>120.48666666666666</v>
      </c>
      <c r="N43" s="47"/>
    </row>
    <row r="44" spans="1:14" ht="15.95" customHeight="1" outlineLevel="1" x14ac:dyDescent="0.15">
      <c r="A44" s="74" t="s">
        <v>699</v>
      </c>
      <c r="B44" s="38" t="s">
        <v>60</v>
      </c>
      <c r="C44" s="38" t="s">
        <v>691</v>
      </c>
      <c r="D44" s="41" t="s">
        <v>455</v>
      </c>
      <c r="E44" s="89" t="s">
        <v>718</v>
      </c>
      <c r="F44" s="42">
        <v>26</v>
      </c>
      <c r="G44" s="43" t="s">
        <v>74</v>
      </c>
      <c r="H44" s="44">
        <v>3343.25</v>
      </c>
      <c r="I44" s="7">
        <v>173</v>
      </c>
      <c r="J44" s="39">
        <f t="shared" si="3"/>
        <v>19.325144508670519</v>
      </c>
      <c r="K44" s="44"/>
      <c r="L44" s="45">
        <f t="shared" si="12"/>
        <v>1.4828165194218294E-3</v>
      </c>
      <c r="M44" s="46">
        <f t="shared" si="4"/>
        <v>128.58653846153845</v>
      </c>
      <c r="N44" s="47"/>
    </row>
    <row r="45" spans="1:14" ht="15.95" customHeight="1" outlineLevel="1" x14ac:dyDescent="0.15">
      <c r="A45" s="74" t="s">
        <v>699</v>
      </c>
      <c r="B45" s="38" t="s">
        <v>60</v>
      </c>
      <c r="C45" s="38" t="s">
        <v>273</v>
      </c>
      <c r="D45" s="41" t="s">
        <v>456</v>
      </c>
      <c r="E45" s="89" t="s">
        <v>948</v>
      </c>
      <c r="F45" s="42">
        <v>19</v>
      </c>
      <c r="G45" s="43" t="s">
        <v>74</v>
      </c>
      <c r="H45" s="44">
        <v>4418</v>
      </c>
      <c r="I45" s="7">
        <v>156</v>
      </c>
      <c r="J45" s="39">
        <f t="shared" si="3"/>
        <v>28.320512820512821</v>
      </c>
      <c r="K45" s="44"/>
      <c r="L45" s="45">
        <f t="shared" si="12"/>
        <v>1.9594955156825374E-3</v>
      </c>
      <c r="M45" s="46">
        <f t="shared" si="4"/>
        <v>232.52631578947367</v>
      </c>
      <c r="N45" s="47"/>
    </row>
    <row r="46" spans="1:14" ht="15.95" customHeight="1" outlineLevel="1" x14ac:dyDescent="0.15">
      <c r="A46" s="74" t="s">
        <v>699</v>
      </c>
      <c r="B46" s="38" t="s">
        <v>60</v>
      </c>
      <c r="C46" s="38" t="s">
        <v>692</v>
      </c>
      <c r="D46" s="41" t="s">
        <v>457</v>
      </c>
      <c r="E46" s="89" t="s">
        <v>719</v>
      </c>
      <c r="F46" s="42">
        <v>21</v>
      </c>
      <c r="G46" s="43" t="s">
        <v>74</v>
      </c>
      <c r="H46" s="44">
        <v>512</v>
      </c>
      <c r="I46" s="7">
        <v>16</v>
      </c>
      <c r="J46" s="39">
        <f t="shared" si="3"/>
        <v>32</v>
      </c>
      <c r="K46" s="44"/>
      <c r="L46" s="45">
        <f t="shared" si="12"/>
        <v>2.2708503939100475E-4</v>
      </c>
      <c r="M46" s="46">
        <f t="shared" si="4"/>
        <v>24.38095238095238</v>
      </c>
      <c r="N46" s="47"/>
    </row>
    <row r="47" spans="1:14" ht="15.95" customHeight="1" outlineLevel="1" x14ac:dyDescent="0.15">
      <c r="A47" s="74" t="s">
        <v>699</v>
      </c>
      <c r="B47" s="38" t="s">
        <v>60</v>
      </c>
      <c r="C47" s="38" t="s">
        <v>649</v>
      </c>
      <c r="D47" s="41" t="s">
        <v>458</v>
      </c>
      <c r="E47" s="89" t="s">
        <v>289</v>
      </c>
      <c r="F47" s="42">
        <v>20.8</v>
      </c>
      <c r="G47" s="43" t="s">
        <v>74</v>
      </c>
      <c r="H47" s="44">
        <v>48</v>
      </c>
      <c r="I47" s="7">
        <v>3</v>
      </c>
      <c r="J47" s="39">
        <f t="shared" si="3"/>
        <v>16</v>
      </c>
      <c r="K47" s="44"/>
      <c r="L47" s="45">
        <f t="shared" si="12"/>
        <v>2.1289222442906697E-5</v>
      </c>
      <c r="M47" s="46">
        <f t="shared" si="4"/>
        <v>2.3076923076923075</v>
      </c>
      <c r="N47" s="47"/>
    </row>
    <row r="48" spans="1:14" ht="15.95" customHeight="1" outlineLevel="1" x14ac:dyDescent="0.15">
      <c r="A48" s="74" t="s">
        <v>699</v>
      </c>
      <c r="B48" s="38" t="s">
        <v>60</v>
      </c>
      <c r="C48" s="38" t="s">
        <v>650</v>
      </c>
      <c r="D48" s="41" t="s">
        <v>459</v>
      </c>
      <c r="E48" s="89" t="s">
        <v>290</v>
      </c>
      <c r="F48" s="42">
        <v>21.4</v>
      </c>
      <c r="G48" s="43" t="s">
        <v>74</v>
      </c>
      <c r="H48" s="44">
        <v>2877.05</v>
      </c>
      <c r="I48" s="7">
        <v>117</v>
      </c>
      <c r="J48" s="39">
        <f t="shared" si="3"/>
        <v>24.590170940170943</v>
      </c>
      <c r="K48" s="44"/>
      <c r="L48" s="45">
        <f t="shared" si="12"/>
        <v>1.2760449464450983E-3</v>
      </c>
      <c r="M48" s="46">
        <f t="shared" si="4"/>
        <v>134.44158878504675</v>
      </c>
      <c r="N48" s="47"/>
    </row>
    <row r="49" spans="1:14" ht="15.95" customHeight="1" outlineLevel="1" x14ac:dyDescent="0.15">
      <c r="A49" s="74" t="s">
        <v>699</v>
      </c>
      <c r="B49" s="38" t="s">
        <v>60</v>
      </c>
      <c r="C49" s="38" t="s">
        <v>651</v>
      </c>
      <c r="D49" s="41" t="s">
        <v>460</v>
      </c>
      <c r="E49" s="89" t="s">
        <v>949</v>
      </c>
      <c r="F49" s="42">
        <v>22.1</v>
      </c>
      <c r="G49" s="43" t="s">
        <v>74</v>
      </c>
      <c r="H49" s="44">
        <v>1891</v>
      </c>
      <c r="I49" s="7">
        <v>61</v>
      </c>
      <c r="J49" s="39">
        <f t="shared" si="3"/>
        <v>31</v>
      </c>
      <c r="K49" s="44"/>
      <c r="L49" s="45">
        <f t="shared" si="12"/>
        <v>8.3870665915701179E-4</v>
      </c>
      <c r="M49" s="46">
        <f t="shared" si="4"/>
        <v>85.565610859728508</v>
      </c>
      <c r="N49" s="47"/>
    </row>
    <row r="50" spans="1:14" ht="15.95" customHeight="1" outlineLevel="1" x14ac:dyDescent="0.15">
      <c r="A50" s="74" t="s">
        <v>699</v>
      </c>
      <c r="B50" s="38" t="s">
        <v>60</v>
      </c>
      <c r="C50" s="38" t="s">
        <v>652</v>
      </c>
      <c r="D50" s="41" t="s">
        <v>461</v>
      </c>
      <c r="E50" s="89" t="s">
        <v>950</v>
      </c>
      <c r="F50" s="42">
        <v>21</v>
      </c>
      <c r="G50" s="43" t="s">
        <v>74</v>
      </c>
      <c r="H50" s="44">
        <v>5986.5</v>
      </c>
      <c r="I50" s="7">
        <v>238</v>
      </c>
      <c r="J50" s="39">
        <f t="shared" si="3"/>
        <v>25.153361344537814</v>
      </c>
      <c r="K50" s="44"/>
      <c r="L50" s="45">
        <f t="shared" si="12"/>
        <v>2.6551652115512697E-3</v>
      </c>
      <c r="M50" s="46">
        <f t="shared" si="4"/>
        <v>285.07142857142856</v>
      </c>
      <c r="N50" s="47"/>
    </row>
    <row r="51" spans="1:14" ht="15.95" customHeight="1" outlineLevel="1" x14ac:dyDescent="0.15">
      <c r="A51" s="74" t="s">
        <v>699</v>
      </c>
      <c r="B51" s="38" t="s">
        <v>60</v>
      </c>
      <c r="C51" s="38" t="s">
        <v>653</v>
      </c>
      <c r="D51" s="41" t="s">
        <v>462</v>
      </c>
      <c r="E51" s="89" t="s">
        <v>291</v>
      </c>
      <c r="F51" s="42">
        <v>20.8</v>
      </c>
      <c r="G51" s="43" t="s">
        <v>74</v>
      </c>
      <c r="H51" s="44">
        <v>4075</v>
      </c>
      <c r="I51" s="7">
        <v>196</v>
      </c>
      <c r="J51" s="39">
        <f t="shared" si="3"/>
        <v>20.790816326530614</v>
      </c>
      <c r="K51" s="44"/>
      <c r="L51" s="45">
        <f t="shared" si="12"/>
        <v>1.8073662803092664E-3</v>
      </c>
      <c r="M51" s="46">
        <f t="shared" si="4"/>
        <v>195.91346153846152</v>
      </c>
      <c r="N51" s="47"/>
    </row>
    <row r="52" spans="1:14" ht="15.95" customHeight="1" outlineLevel="1" x14ac:dyDescent="0.15">
      <c r="A52" s="74" t="s">
        <v>699</v>
      </c>
      <c r="B52" s="38" t="s">
        <v>60</v>
      </c>
      <c r="C52" s="38" t="s">
        <v>654</v>
      </c>
      <c r="D52" s="41" t="s">
        <v>463</v>
      </c>
      <c r="E52" s="89" t="s">
        <v>292</v>
      </c>
      <c r="F52" s="42">
        <v>22.7</v>
      </c>
      <c r="G52" s="43" t="s">
        <v>74</v>
      </c>
      <c r="H52" s="44">
        <v>5480</v>
      </c>
      <c r="I52" s="7">
        <v>381</v>
      </c>
      <c r="J52" s="39">
        <f t="shared" si="3"/>
        <v>14.383202099737533</v>
      </c>
      <c r="K52" s="44"/>
      <c r="L52" s="45">
        <f t="shared" si="12"/>
        <v>2.4305195622318478E-3</v>
      </c>
      <c r="M52" s="46">
        <f t="shared" si="4"/>
        <v>241.40969162995594</v>
      </c>
      <c r="N52" s="47"/>
    </row>
    <row r="53" spans="1:14" ht="15.95" customHeight="1" outlineLevel="1" x14ac:dyDescent="0.15">
      <c r="A53" s="74" t="s">
        <v>699</v>
      </c>
      <c r="B53" s="38" t="s">
        <v>60</v>
      </c>
      <c r="C53" s="38" t="s">
        <v>655</v>
      </c>
      <c r="D53" s="41" t="s">
        <v>464</v>
      </c>
      <c r="E53" s="89" t="s">
        <v>293</v>
      </c>
      <c r="F53" s="42">
        <v>26</v>
      </c>
      <c r="G53" s="43" t="s">
        <v>74</v>
      </c>
      <c r="H53" s="44">
        <v>6536.3</v>
      </c>
      <c r="I53" s="7">
        <v>333</v>
      </c>
      <c r="J53" s="39">
        <f t="shared" si="3"/>
        <v>19.62852852852853</v>
      </c>
      <c r="K53" s="44"/>
      <c r="L53" s="45">
        <f t="shared" si="12"/>
        <v>2.8990155136160633E-3</v>
      </c>
      <c r="M53" s="46">
        <f t="shared" si="4"/>
        <v>251.39615384615385</v>
      </c>
      <c r="N53" s="47"/>
    </row>
    <row r="54" spans="1:14" ht="15.95" customHeight="1" outlineLevel="1" x14ac:dyDescent="0.15">
      <c r="A54" s="74" t="s">
        <v>699</v>
      </c>
      <c r="B54" s="38" t="s">
        <v>60</v>
      </c>
      <c r="C54" s="38" t="s">
        <v>656</v>
      </c>
      <c r="D54" s="41" t="s">
        <v>465</v>
      </c>
      <c r="E54" s="89" t="s">
        <v>294</v>
      </c>
      <c r="F54" s="42">
        <v>38</v>
      </c>
      <c r="G54" s="43" t="s">
        <v>74</v>
      </c>
      <c r="H54" s="44">
        <v>1120</v>
      </c>
      <c r="I54" s="7">
        <v>22</v>
      </c>
      <c r="J54" s="39">
        <f t="shared" si="3"/>
        <v>50.909090909090907</v>
      </c>
      <c r="K54" s="44"/>
      <c r="L54" s="45">
        <f t="shared" si="12"/>
        <v>4.9674852366782295E-4</v>
      </c>
      <c r="M54" s="46">
        <f t="shared" si="4"/>
        <v>29.473684210526315</v>
      </c>
      <c r="N54" s="47"/>
    </row>
    <row r="55" spans="1:14" ht="15.95" customHeight="1" outlineLevel="1" x14ac:dyDescent="0.15">
      <c r="A55" s="74" t="s">
        <v>699</v>
      </c>
      <c r="B55" s="38" t="s">
        <v>60</v>
      </c>
      <c r="C55" s="38" t="s">
        <v>657</v>
      </c>
      <c r="D55" s="41" t="s">
        <v>466</v>
      </c>
      <c r="E55" s="89" t="s">
        <v>295</v>
      </c>
      <c r="F55" s="42">
        <v>22.7</v>
      </c>
      <c r="G55" s="43" t="s">
        <v>74</v>
      </c>
      <c r="H55" s="44">
        <v>2460.6</v>
      </c>
      <c r="I55" s="7">
        <v>25</v>
      </c>
      <c r="J55" s="39">
        <f t="shared" si="3"/>
        <v>98.423999999999992</v>
      </c>
      <c r="K55" s="44"/>
      <c r="L55" s="45">
        <f t="shared" si="12"/>
        <v>1.0913387654795045E-3</v>
      </c>
      <c r="M55" s="46">
        <f t="shared" si="4"/>
        <v>108.39647577092511</v>
      </c>
      <c r="N55" s="47"/>
    </row>
    <row r="56" spans="1:14" ht="15.95" customHeight="1" outlineLevel="1" x14ac:dyDescent="0.15">
      <c r="A56" s="74" t="s">
        <v>699</v>
      </c>
      <c r="B56" s="38" t="s">
        <v>60</v>
      </c>
      <c r="C56" s="38" t="s">
        <v>658</v>
      </c>
      <c r="D56" s="41" t="s">
        <v>467</v>
      </c>
      <c r="E56" s="89" t="s">
        <v>296</v>
      </c>
      <c r="F56" s="42">
        <v>21</v>
      </c>
      <c r="G56" s="43" t="s">
        <v>74</v>
      </c>
      <c r="H56" s="44">
        <v>1957</v>
      </c>
      <c r="I56" s="7">
        <v>9</v>
      </c>
      <c r="J56" s="39">
        <f t="shared" si="3"/>
        <v>217.44444444444446</v>
      </c>
      <c r="K56" s="44"/>
      <c r="L56" s="45">
        <f t="shared" si="12"/>
        <v>8.6797934001600846E-4</v>
      </c>
      <c r="M56" s="46">
        <f t="shared" si="4"/>
        <v>93.19047619047619</v>
      </c>
      <c r="N56" s="47"/>
    </row>
    <row r="57" spans="1:14" ht="15.95" customHeight="1" outlineLevel="1" x14ac:dyDescent="0.15">
      <c r="A57" s="74" t="s">
        <v>699</v>
      </c>
      <c r="B57" s="38" t="s">
        <v>60</v>
      </c>
      <c r="C57" s="38" t="s">
        <v>720</v>
      </c>
      <c r="D57" s="41" t="s">
        <v>468</v>
      </c>
      <c r="E57" s="89" t="s">
        <v>951</v>
      </c>
      <c r="F57" s="42">
        <v>32</v>
      </c>
      <c r="G57" s="43" t="s">
        <v>74</v>
      </c>
      <c r="H57" s="44">
        <v>3110</v>
      </c>
      <c r="I57" s="7">
        <v>32</v>
      </c>
      <c r="J57" s="39">
        <f t="shared" si="3"/>
        <v>97.1875</v>
      </c>
      <c r="K57" s="44"/>
      <c r="L57" s="45">
        <f t="shared" si="12"/>
        <v>1.3793642041133296E-3</v>
      </c>
      <c r="M57" s="46">
        <f t="shared" si="4"/>
        <v>97.1875</v>
      </c>
      <c r="N57" s="47"/>
    </row>
    <row r="58" spans="1:14" ht="15.95" customHeight="1" x14ac:dyDescent="0.15">
      <c r="A58" s="76"/>
      <c r="B58" s="77"/>
      <c r="C58" s="77"/>
      <c r="D58" s="79" t="s">
        <v>416</v>
      </c>
      <c r="E58" s="78"/>
      <c r="F58" s="6">
        <f>SUM(F4:F57)</f>
        <v>5285.84</v>
      </c>
      <c r="G58" s="8"/>
      <c r="H58" s="9">
        <f>SUM(H4:H57)</f>
        <v>277463.07</v>
      </c>
      <c r="I58" s="10">
        <f>SUM(I4:I57)</f>
        <v>3873</v>
      </c>
      <c r="J58" s="11">
        <f t="shared" si="3"/>
        <v>71.64034856700232</v>
      </c>
      <c r="K58" s="8"/>
      <c r="L58" s="12">
        <f>IFERROR(H58/$H$338,"")</f>
        <v>0.12306193785253733</v>
      </c>
      <c r="M58" s="13">
        <f t="shared" si="4"/>
        <v>52.491764790459037</v>
      </c>
      <c r="N58" s="47"/>
    </row>
    <row r="59" spans="1:14" ht="15.95" customHeight="1" outlineLevel="1" x14ac:dyDescent="0.15">
      <c r="A59" s="72" t="s">
        <v>262</v>
      </c>
      <c r="B59" s="38" t="s">
        <v>1067</v>
      </c>
      <c r="C59" s="38" t="s">
        <v>1068</v>
      </c>
      <c r="D59" s="41" t="s">
        <v>1069</v>
      </c>
      <c r="E59" s="40" t="s">
        <v>1070</v>
      </c>
      <c r="F59" s="42">
        <v>70</v>
      </c>
      <c r="G59" s="43" t="s">
        <v>1071</v>
      </c>
      <c r="H59" s="44">
        <v>80</v>
      </c>
      <c r="I59" s="7">
        <v>4</v>
      </c>
      <c r="J59" s="39">
        <f t="shared" ref="J59" si="13">IFERROR(H59/I59,"")</f>
        <v>20</v>
      </c>
      <c r="K59" s="44"/>
      <c r="L59" s="45">
        <f t="shared" ref="L59" si="14">IFERROR(H59/$H$338,"")</f>
        <v>3.5482037404844498E-5</v>
      </c>
      <c r="M59" s="46">
        <f t="shared" ref="M59" si="15">IFERROR(H59/F59,"")</f>
        <v>1.1428571428571428</v>
      </c>
      <c r="N59" s="47"/>
    </row>
    <row r="60" spans="1:14" ht="15.95" customHeight="1" x14ac:dyDescent="0.15">
      <c r="A60" s="76"/>
      <c r="B60" s="77"/>
      <c r="C60" s="77"/>
      <c r="D60" s="79" t="s">
        <v>1072</v>
      </c>
      <c r="E60" s="78"/>
      <c r="F60" s="6">
        <f>F59</f>
        <v>70</v>
      </c>
      <c r="G60" s="8"/>
      <c r="H60" s="9">
        <f>H59</f>
        <v>80</v>
      </c>
      <c r="I60" s="10">
        <f>I59</f>
        <v>4</v>
      </c>
      <c r="J60" s="11">
        <f>J59</f>
        <v>20</v>
      </c>
      <c r="K60" s="8"/>
      <c r="L60" s="12">
        <f>L59</f>
        <v>3.5482037404844498E-5</v>
      </c>
      <c r="M60" s="13">
        <f>M59</f>
        <v>1.1428571428571428</v>
      </c>
      <c r="N60" s="47"/>
    </row>
    <row r="61" spans="1:14" ht="15.95" customHeight="1" outlineLevel="1" x14ac:dyDescent="0.15">
      <c r="A61" s="72" t="s">
        <v>262</v>
      </c>
      <c r="B61" s="38" t="s">
        <v>635</v>
      </c>
      <c r="C61" s="38" t="s">
        <v>61</v>
      </c>
      <c r="D61" s="41" t="s">
        <v>469</v>
      </c>
      <c r="E61" s="40" t="s">
        <v>62</v>
      </c>
      <c r="F61" s="42">
        <v>74.3</v>
      </c>
      <c r="G61" s="43" t="s">
        <v>75</v>
      </c>
      <c r="H61" s="44" t="s">
        <v>1073</v>
      </c>
      <c r="I61" s="7" t="s">
        <v>1073</v>
      </c>
      <c r="J61" s="39" t="str">
        <f t="shared" si="3"/>
        <v/>
      </c>
      <c r="K61" s="44"/>
      <c r="L61" s="45" t="str">
        <f t="shared" si="12"/>
        <v/>
      </c>
      <c r="M61" s="46" t="str">
        <f t="shared" si="4"/>
        <v/>
      </c>
      <c r="N61" s="47"/>
    </row>
    <row r="62" spans="1:14" ht="15.95" customHeight="1" outlineLevel="1" x14ac:dyDescent="0.15">
      <c r="A62" s="72" t="s">
        <v>262</v>
      </c>
      <c r="B62" s="38" t="s">
        <v>635</v>
      </c>
      <c r="C62" s="38" t="s">
        <v>149</v>
      </c>
      <c r="D62" s="41" t="s">
        <v>470</v>
      </c>
      <c r="E62" s="40" t="s">
        <v>155</v>
      </c>
      <c r="F62" s="42">
        <v>107</v>
      </c>
      <c r="G62" s="43" t="s">
        <v>74</v>
      </c>
      <c r="H62" s="44">
        <v>17013</v>
      </c>
      <c r="I62" s="7">
        <v>199</v>
      </c>
      <c r="J62" s="39">
        <f t="shared" si="3"/>
        <v>85.492462311557787</v>
      </c>
      <c r="K62" s="44"/>
      <c r="L62" s="45">
        <f t="shared" si="12"/>
        <v>7.5456987796077421E-3</v>
      </c>
      <c r="M62" s="46">
        <f t="shared" si="4"/>
        <v>159</v>
      </c>
      <c r="N62" s="47"/>
    </row>
    <row r="63" spans="1:14" ht="15.95" customHeight="1" outlineLevel="1" x14ac:dyDescent="0.15">
      <c r="A63" s="72" t="s">
        <v>262</v>
      </c>
      <c r="B63" s="38" t="s">
        <v>635</v>
      </c>
      <c r="C63" s="38" t="s">
        <v>150</v>
      </c>
      <c r="D63" s="41" t="s">
        <v>471</v>
      </c>
      <c r="E63" s="40" t="s">
        <v>156</v>
      </c>
      <c r="F63" s="42">
        <v>145</v>
      </c>
      <c r="G63" s="43" t="s">
        <v>70</v>
      </c>
      <c r="H63" s="44">
        <v>18354.2</v>
      </c>
      <c r="I63" s="7">
        <v>63</v>
      </c>
      <c r="J63" s="39">
        <f t="shared" si="3"/>
        <v>291.33650793650793</v>
      </c>
      <c r="K63" s="44"/>
      <c r="L63" s="45">
        <f t="shared" si="12"/>
        <v>8.1405551366999611E-3</v>
      </c>
      <c r="M63" s="46">
        <f t="shared" si="4"/>
        <v>126.58068965517242</v>
      </c>
      <c r="N63" s="47"/>
    </row>
    <row r="64" spans="1:14" ht="15.95" customHeight="1" outlineLevel="1" x14ac:dyDescent="0.15">
      <c r="A64" s="72" t="s">
        <v>262</v>
      </c>
      <c r="B64" s="38" t="s">
        <v>635</v>
      </c>
      <c r="C64" s="38" t="s">
        <v>151</v>
      </c>
      <c r="D64" s="41" t="s">
        <v>472</v>
      </c>
      <c r="E64" s="40" t="s">
        <v>157</v>
      </c>
      <c r="F64" s="42">
        <v>1579.4</v>
      </c>
      <c r="G64" s="43" t="s">
        <v>10</v>
      </c>
      <c r="H64" s="44">
        <v>50000</v>
      </c>
      <c r="I64" s="7">
        <v>239</v>
      </c>
      <c r="J64" s="39">
        <f t="shared" si="3"/>
        <v>209.20502092050208</v>
      </c>
      <c r="K64" s="44"/>
      <c r="L64" s="45">
        <f t="shared" si="12"/>
        <v>2.217627337802781E-2</v>
      </c>
      <c r="M64" s="46">
        <f t="shared" si="4"/>
        <v>31.657591490439405</v>
      </c>
      <c r="N64" s="47"/>
    </row>
    <row r="65" spans="1:14" ht="15.95" customHeight="1" outlineLevel="1" x14ac:dyDescent="0.15">
      <c r="A65" s="72" t="s">
        <v>261</v>
      </c>
      <c r="B65" s="38" t="s">
        <v>635</v>
      </c>
      <c r="C65" s="38" t="s">
        <v>1044</v>
      </c>
      <c r="D65" s="41" t="s">
        <v>1045</v>
      </c>
      <c r="E65" s="40" t="s">
        <v>1046</v>
      </c>
      <c r="F65" s="42">
        <v>72.900000000000006</v>
      </c>
      <c r="G65" s="43" t="s">
        <v>10</v>
      </c>
      <c r="H65" s="44">
        <v>2910</v>
      </c>
      <c r="I65" s="7">
        <v>3</v>
      </c>
      <c r="J65" s="39">
        <f t="shared" ref="J65" si="16">IFERROR(H65/I65,"")</f>
        <v>970</v>
      </c>
      <c r="K65" s="44"/>
      <c r="L65" s="45">
        <f t="shared" si="12"/>
        <v>1.2906591106012185E-3</v>
      </c>
      <c r="M65" s="46">
        <f t="shared" ref="M65" si="17">IFERROR(H65/F65,"")</f>
        <v>39.917695473251023</v>
      </c>
      <c r="N65" s="47"/>
    </row>
    <row r="66" spans="1:14" ht="15.95" customHeight="1" outlineLevel="1" x14ac:dyDescent="0.15">
      <c r="A66" s="72" t="s">
        <v>262</v>
      </c>
      <c r="B66" s="38" t="s">
        <v>635</v>
      </c>
      <c r="C66" s="38" t="s">
        <v>152</v>
      </c>
      <c r="D66" s="41" t="s">
        <v>473</v>
      </c>
      <c r="E66" s="40" t="s">
        <v>158</v>
      </c>
      <c r="F66" s="42">
        <v>297</v>
      </c>
      <c r="G66" s="43" t="s">
        <v>74</v>
      </c>
      <c r="H66" s="44">
        <v>7000</v>
      </c>
      <c r="I66" s="7">
        <v>114</v>
      </c>
      <c r="J66" s="39">
        <f t="shared" si="3"/>
        <v>61.403508771929822</v>
      </c>
      <c r="K66" s="44"/>
      <c r="L66" s="45">
        <f t="shared" si="12"/>
        <v>3.1046782729238932E-3</v>
      </c>
      <c r="M66" s="46">
        <f t="shared" si="4"/>
        <v>23.569023569023567</v>
      </c>
      <c r="N66" s="47"/>
    </row>
    <row r="67" spans="1:14" ht="15.95" customHeight="1" outlineLevel="1" x14ac:dyDescent="0.15">
      <c r="A67" s="72" t="s">
        <v>262</v>
      </c>
      <c r="B67" s="38" t="s">
        <v>635</v>
      </c>
      <c r="C67" s="38" t="s">
        <v>633</v>
      </c>
      <c r="D67" s="41" t="s">
        <v>638</v>
      </c>
      <c r="E67" s="40" t="s">
        <v>636</v>
      </c>
      <c r="F67" s="42">
        <v>87.56</v>
      </c>
      <c r="G67" s="43" t="s">
        <v>10</v>
      </c>
      <c r="H67" s="44" t="s">
        <v>1073</v>
      </c>
      <c r="I67" s="7" t="s">
        <v>1073</v>
      </c>
      <c r="J67" s="39" t="str">
        <f t="shared" si="3"/>
        <v/>
      </c>
      <c r="K67" s="44"/>
      <c r="L67" s="45" t="str">
        <f t="shared" si="12"/>
        <v/>
      </c>
      <c r="M67" s="46" t="str">
        <f t="shared" si="4"/>
        <v/>
      </c>
      <c r="N67" s="47"/>
    </row>
    <row r="68" spans="1:14" ht="15.95" customHeight="1" outlineLevel="1" x14ac:dyDescent="0.15">
      <c r="A68" s="72" t="s">
        <v>262</v>
      </c>
      <c r="B68" s="38" t="s">
        <v>635</v>
      </c>
      <c r="C68" s="38" t="s">
        <v>153</v>
      </c>
      <c r="D68" s="41" t="s">
        <v>474</v>
      </c>
      <c r="E68" s="40" t="s">
        <v>159</v>
      </c>
      <c r="F68" s="42">
        <v>86.5</v>
      </c>
      <c r="G68" s="43" t="s">
        <v>10</v>
      </c>
      <c r="H68" s="44">
        <v>9778</v>
      </c>
      <c r="I68" s="7">
        <v>3</v>
      </c>
      <c r="J68" s="39">
        <f t="shared" si="3"/>
        <v>3259.3333333333335</v>
      </c>
      <c r="K68" s="44"/>
      <c r="L68" s="45">
        <f t="shared" si="12"/>
        <v>4.3367920218071185E-3</v>
      </c>
      <c r="M68" s="46">
        <f t="shared" si="4"/>
        <v>113.04046242774567</v>
      </c>
      <c r="N68" s="47"/>
    </row>
    <row r="69" spans="1:14" ht="15.95" customHeight="1" outlineLevel="1" x14ac:dyDescent="0.15">
      <c r="A69" s="72" t="s">
        <v>262</v>
      </c>
      <c r="B69" s="38" t="s">
        <v>635</v>
      </c>
      <c r="C69" s="38" t="s">
        <v>634</v>
      </c>
      <c r="D69" s="41" t="s">
        <v>639</v>
      </c>
      <c r="E69" s="31" t="s">
        <v>637</v>
      </c>
      <c r="F69" s="42">
        <v>88.23</v>
      </c>
      <c r="G69" s="43" t="s">
        <v>10</v>
      </c>
      <c r="H69" s="44">
        <v>2148</v>
      </c>
      <c r="I69" s="7">
        <v>2</v>
      </c>
      <c r="J69" s="39">
        <f t="shared" si="3"/>
        <v>1074</v>
      </c>
      <c r="K69" s="44"/>
      <c r="L69" s="45">
        <f t="shared" si="12"/>
        <v>9.5269270432007469E-4</v>
      </c>
      <c r="M69" s="46">
        <f t="shared" si="4"/>
        <v>24.345460727643658</v>
      </c>
      <c r="N69" s="47"/>
    </row>
    <row r="70" spans="1:14" ht="15.95" customHeight="1" outlineLevel="1" x14ac:dyDescent="0.15">
      <c r="A70" s="72" t="s">
        <v>262</v>
      </c>
      <c r="B70" s="38" t="s">
        <v>635</v>
      </c>
      <c r="C70" s="38" t="s">
        <v>154</v>
      </c>
      <c r="D70" s="41" t="s">
        <v>475</v>
      </c>
      <c r="E70" s="31" t="s">
        <v>93</v>
      </c>
      <c r="F70" s="42">
        <v>53.6</v>
      </c>
      <c r="G70" s="43" t="s">
        <v>71</v>
      </c>
      <c r="H70" s="44">
        <v>7520</v>
      </c>
      <c r="I70" s="7">
        <v>3</v>
      </c>
      <c r="J70" s="39">
        <f t="shared" si="3"/>
        <v>2506.6666666666665</v>
      </c>
      <c r="K70" s="44"/>
      <c r="L70" s="45">
        <f t="shared" ref="L70:L101" si="18">IFERROR(H70/$H$338,"")</f>
        <v>3.3353115160553825E-3</v>
      </c>
      <c r="M70" s="46">
        <f t="shared" si="4"/>
        <v>140.29850746268656</v>
      </c>
      <c r="N70" s="47"/>
    </row>
    <row r="71" spans="1:14" ht="15.95" customHeight="1" outlineLevel="1" x14ac:dyDescent="0.15">
      <c r="A71" s="74" t="s">
        <v>699</v>
      </c>
      <c r="B71" s="38" t="s">
        <v>635</v>
      </c>
      <c r="C71" s="38" t="s">
        <v>721</v>
      </c>
      <c r="D71" s="41" t="s">
        <v>722</v>
      </c>
      <c r="E71" s="89" t="s">
        <v>952</v>
      </c>
      <c r="F71" s="42">
        <v>123.7</v>
      </c>
      <c r="G71" s="43" t="s">
        <v>703</v>
      </c>
      <c r="H71" s="44" t="s">
        <v>1073</v>
      </c>
      <c r="I71" s="7" t="s">
        <v>1073</v>
      </c>
      <c r="J71" s="39" t="str">
        <f t="shared" si="3"/>
        <v/>
      </c>
      <c r="K71" s="44"/>
      <c r="L71" s="45" t="str">
        <f t="shared" si="18"/>
        <v/>
      </c>
      <c r="M71" s="46" t="str">
        <f t="shared" ref="M71:M73" si="19">IFERROR(H71/F71,"")</f>
        <v/>
      </c>
      <c r="N71" s="47"/>
    </row>
    <row r="72" spans="1:14" ht="15.95" customHeight="1" outlineLevel="1" x14ac:dyDescent="0.15">
      <c r="A72" s="74" t="s">
        <v>699</v>
      </c>
      <c r="B72" s="38" t="s">
        <v>635</v>
      </c>
      <c r="C72" s="38" t="s">
        <v>992</v>
      </c>
      <c r="D72" s="41" t="s">
        <v>993</v>
      </c>
      <c r="E72" s="89" t="s">
        <v>994</v>
      </c>
      <c r="F72" s="42">
        <v>108.4</v>
      </c>
      <c r="G72" s="43" t="s">
        <v>74</v>
      </c>
      <c r="H72" s="44">
        <v>3501.6</v>
      </c>
      <c r="I72" s="7">
        <v>39</v>
      </c>
      <c r="J72" s="39">
        <f t="shared" ref="J72" si="20">IFERROR(H72/I72,"")</f>
        <v>89.784615384615378</v>
      </c>
      <c r="K72" s="44"/>
      <c r="L72" s="45">
        <f t="shared" si="18"/>
        <v>1.5530487772100435E-3</v>
      </c>
      <c r="M72" s="46">
        <f>IFERROR(H72/F72,"")</f>
        <v>32.302583025830259</v>
      </c>
      <c r="N72" s="47"/>
    </row>
    <row r="73" spans="1:14" ht="15.95" customHeight="1" outlineLevel="1" x14ac:dyDescent="0.15">
      <c r="A73" s="74" t="s">
        <v>699</v>
      </c>
      <c r="B73" s="38" t="s">
        <v>635</v>
      </c>
      <c r="C73" s="38" t="s">
        <v>662</v>
      </c>
      <c r="D73" s="41" t="s">
        <v>976</v>
      </c>
      <c r="E73" s="89" t="s">
        <v>977</v>
      </c>
      <c r="F73" s="42">
        <v>171.7</v>
      </c>
      <c r="G73" s="43" t="s">
        <v>703</v>
      </c>
      <c r="H73" s="44" t="s">
        <v>1073</v>
      </c>
      <c r="I73" s="7" t="s">
        <v>1073</v>
      </c>
      <c r="J73" s="39" t="str">
        <f t="shared" si="3"/>
        <v/>
      </c>
      <c r="K73" s="44"/>
      <c r="L73" s="45" t="str">
        <f t="shared" si="18"/>
        <v/>
      </c>
      <c r="M73" s="46" t="str">
        <f t="shared" si="19"/>
        <v/>
      </c>
      <c r="N73" s="47"/>
    </row>
    <row r="74" spans="1:14" ht="15.95" customHeight="1" outlineLevel="1" x14ac:dyDescent="0.15">
      <c r="A74" s="74" t="s">
        <v>699</v>
      </c>
      <c r="B74" s="38" t="s">
        <v>635</v>
      </c>
      <c r="C74" s="38" t="s">
        <v>693</v>
      </c>
      <c r="D74" s="41" t="s">
        <v>694</v>
      </c>
      <c r="E74" s="89" t="s">
        <v>695</v>
      </c>
      <c r="F74" s="42">
        <v>146.30000000000001</v>
      </c>
      <c r="G74" s="43" t="s">
        <v>10</v>
      </c>
      <c r="H74" s="44">
        <v>4225</v>
      </c>
      <c r="I74" s="7">
        <v>2</v>
      </c>
      <c r="J74" s="39">
        <f t="shared" si="3"/>
        <v>2112.5</v>
      </c>
      <c r="K74" s="44"/>
      <c r="L74" s="45">
        <f t="shared" si="18"/>
        <v>1.8738951004433498E-3</v>
      </c>
      <c r="M74" s="46">
        <f t="shared" si="4"/>
        <v>28.879015721120982</v>
      </c>
      <c r="N74" s="47"/>
    </row>
    <row r="75" spans="1:14" ht="15.95" customHeight="1" outlineLevel="1" x14ac:dyDescent="0.15">
      <c r="A75" s="74" t="s">
        <v>699</v>
      </c>
      <c r="B75" s="38" t="s">
        <v>635</v>
      </c>
      <c r="C75" s="38" t="s">
        <v>723</v>
      </c>
      <c r="D75" s="41" t="s">
        <v>724</v>
      </c>
      <c r="E75" s="89" t="s">
        <v>725</v>
      </c>
      <c r="F75" s="42">
        <v>767.5</v>
      </c>
      <c r="G75" s="43" t="s">
        <v>70</v>
      </c>
      <c r="H75" s="44">
        <v>25361.8</v>
      </c>
      <c r="I75" s="7">
        <v>36</v>
      </c>
      <c r="J75" s="39">
        <f t="shared" si="3"/>
        <v>704.49444444444441</v>
      </c>
      <c r="K75" s="44"/>
      <c r="L75" s="45">
        <f t="shared" si="18"/>
        <v>1.1248604203177314E-2</v>
      </c>
      <c r="M75" s="46">
        <f t="shared" si="4"/>
        <v>33.04469055374593</v>
      </c>
      <c r="N75" s="47"/>
    </row>
    <row r="76" spans="1:14" ht="15.95" customHeight="1" outlineLevel="1" x14ac:dyDescent="0.15">
      <c r="A76" s="74" t="s">
        <v>699</v>
      </c>
      <c r="B76" s="38" t="s">
        <v>635</v>
      </c>
      <c r="C76" s="38" t="s">
        <v>726</v>
      </c>
      <c r="D76" s="41" t="s">
        <v>727</v>
      </c>
      <c r="E76" s="89" t="s">
        <v>953</v>
      </c>
      <c r="F76" s="42">
        <v>170.8</v>
      </c>
      <c r="G76" s="43" t="s">
        <v>703</v>
      </c>
      <c r="H76" s="44">
        <v>3485</v>
      </c>
      <c r="I76" s="7">
        <v>4</v>
      </c>
      <c r="J76" s="39">
        <f t="shared" si="3"/>
        <v>871.25</v>
      </c>
      <c r="K76" s="44"/>
      <c r="L76" s="45">
        <f t="shared" si="18"/>
        <v>1.5456862544485383E-3</v>
      </c>
      <c r="M76" s="46">
        <f t="shared" si="4"/>
        <v>20.403981264637</v>
      </c>
      <c r="N76" s="47"/>
    </row>
    <row r="77" spans="1:14" ht="15.95" customHeight="1" outlineLevel="1" x14ac:dyDescent="0.15">
      <c r="A77" s="74" t="s">
        <v>699</v>
      </c>
      <c r="B77" s="38" t="s">
        <v>635</v>
      </c>
      <c r="C77" s="38" t="s">
        <v>728</v>
      </c>
      <c r="D77" s="41" t="s">
        <v>729</v>
      </c>
      <c r="E77" s="89" t="s">
        <v>730</v>
      </c>
      <c r="F77" s="42">
        <v>51</v>
      </c>
      <c r="G77" s="43" t="s">
        <v>71</v>
      </c>
      <c r="H77" s="44">
        <v>11954</v>
      </c>
      <c r="I77" s="7">
        <v>10</v>
      </c>
      <c r="J77" s="39">
        <f t="shared" ref="J77:J136" si="21">IFERROR(H77/I77,"")</f>
        <v>1195.4000000000001</v>
      </c>
      <c r="K77" s="44"/>
      <c r="L77" s="45">
        <f t="shared" si="18"/>
        <v>5.3019034392188889E-3</v>
      </c>
      <c r="M77" s="46">
        <f t="shared" ref="M77:M136" si="22">IFERROR(H77/F77,"")</f>
        <v>234.39215686274511</v>
      </c>
      <c r="N77" s="47"/>
    </row>
    <row r="78" spans="1:14" ht="15.95" customHeight="1" outlineLevel="1" x14ac:dyDescent="0.15">
      <c r="A78" s="74" t="s">
        <v>699</v>
      </c>
      <c r="B78" s="38" t="s">
        <v>635</v>
      </c>
      <c r="C78" s="38" t="s">
        <v>731</v>
      </c>
      <c r="D78" s="41" t="s">
        <v>732</v>
      </c>
      <c r="E78" s="89" t="s">
        <v>733</v>
      </c>
      <c r="F78" s="42">
        <v>52.8</v>
      </c>
      <c r="G78" s="43" t="s">
        <v>70</v>
      </c>
      <c r="H78" s="44">
        <v>3690</v>
      </c>
      <c r="I78" s="7">
        <v>5</v>
      </c>
      <c r="J78" s="39">
        <f t="shared" si="21"/>
        <v>738</v>
      </c>
      <c r="K78" s="44"/>
      <c r="L78" s="45">
        <f t="shared" si="18"/>
        <v>1.6366089752984524E-3</v>
      </c>
      <c r="M78" s="46">
        <f t="shared" si="22"/>
        <v>69.88636363636364</v>
      </c>
      <c r="N78" s="47"/>
    </row>
    <row r="79" spans="1:14" ht="15.95" customHeight="1" outlineLevel="1" x14ac:dyDescent="0.15">
      <c r="A79" s="74" t="s">
        <v>699</v>
      </c>
      <c r="B79" s="38" t="s">
        <v>635</v>
      </c>
      <c r="C79" s="38" t="s">
        <v>734</v>
      </c>
      <c r="D79" s="41" t="s">
        <v>735</v>
      </c>
      <c r="E79" s="89" t="s">
        <v>736</v>
      </c>
      <c r="F79" s="42">
        <v>49.3</v>
      </c>
      <c r="G79" s="43" t="s">
        <v>75</v>
      </c>
      <c r="H79" s="44" t="s">
        <v>1073</v>
      </c>
      <c r="I79" s="7" t="s">
        <v>1073</v>
      </c>
      <c r="J79" s="39" t="str">
        <f t="shared" si="21"/>
        <v/>
      </c>
      <c r="K79" s="44"/>
      <c r="L79" s="45" t="str">
        <f t="shared" si="18"/>
        <v/>
      </c>
      <c r="M79" s="46" t="str">
        <f t="shared" si="22"/>
        <v/>
      </c>
      <c r="N79" s="47"/>
    </row>
    <row r="80" spans="1:14" ht="15.95" customHeight="1" outlineLevel="1" x14ac:dyDescent="0.15">
      <c r="A80" s="74" t="s">
        <v>699</v>
      </c>
      <c r="B80" s="38" t="s">
        <v>635</v>
      </c>
      <c r="C80" s="38" t="s">
        <v>737</v>
      </c>
      <c r="D80" s="41" t="s">
        <v>738</v>
      </c>
      <c r="E80" s="89" t="s">
        <v>739</v>
      </c>
      <c r="F80" s="42">
        <v>116.6</v>
      </c>
      <c r="G80" s="43" t="s">
        <v>10</v>
      </c>
      <c r="H80" s="44" t="s">
        <v>1073</v>
      </c>
      <c r="I80" s="7" t="s">
        <v>1073</v>
      </c>
      <c r="J80" s="39" t="str">
        <f t="shared" si="21"/>
        <v/>
      </c>
      <c r="K80" s="44"/>
      <c r="L80" s="45" t="str">
        <f t="shared" si="18"/>
        <v/>
      </c>
      <c r="M80" s="46" t="str">
        <f t="shared" si="22"/>
        <v/>
      </c>
      <c r="N80" s="47"/>
    </row>
    <row r="81" spans="1:14" ht="15.95" customHeight="1" outlineLevel="1" x14ac:dyDescent="0.15">
      <c r="A81" s="74" t="s">
        <v>699</v>
      </c>
      <c r="B81" s="38" t="s">
        <v>635</v>
      </c>
      <c r="C81" s="38" t="s">
        <v>740</v>
      </c>
      <c r="D81" s="41" t="s">
        <v>741</v>
      </c>
      <c r="E81" s="89" t="s">
        <v>742</v>
      </c>
      <c r="F81" s="42">
        <v>120.1</v>
      </c>
      <c r="G81" s="43" t="s">
        <v>10</v>
      </c>
      <c r="H81" s="44">
        <v>290</v>
      </c>
      <c r="I81" s="7">
        <v>1</v>
      </c>
      <c r="J81" s="39">
        <f t="shared" si="21"/>
        <v>290</v>
      </c>
      <c r="K81" s="44"/>
      <c r="L81" s="45">
        <f t="shared" si="18"/>
        <v>1.286223855925613E-4</v>
      </c>
      <c r="M81" s="46">
        <f t="shared" si="22"/>
        <v>2.4146544546211492</v>
      </c>
      <c r="N81" s="47"/>
    </row>
    <row r="82" spans="1:14" ht="15.95" customHeight="1" outlineLevel="1" x14ac:dyDescent="0.15">
      <c r="A82" s="74" t="s">
        <v>699</v>
      </c>
      <c r="B82" s="38" t="s">
        <v>635</v>
      </c>
      <c r="C82" s="38" t="s">
        <v>743</v>
      </c>
      <c r="D82" s="41" t="s">
        <v>744</v>
      </c>
      <c r="E82" s="89" t="s">
        <v>745</v>
      </c>
      <c r="F82" s="42">
        <v>166.4</v>
      </c>
      <c r="G82" s="43" t="s">
        <v>10</v>
      </c>
      <c r="H82" s="44" t="s">
        <v>1073</v>
      </c>
      <c r="I82" s="7" t="s">
        <v>1073</v>
      </c>
      <c r="J82" s="39" t="str">
        <f t="shared" si="21"/>
        <v/>
      </c>
      <c r="K82" s="44"/>
      <c r="L82" s="45" t="str">
        <f t="shared" si="18"/>
        <v/>
      </c>
      <c r="M82" s="46" t="str">
        <f t="shared" si="22"/>
        <v/>
      </c>
      <c r="N82" s="48"/>
    </row>
    <row r="83" spans="1:14" ht="15.95" customHeight="1" outlineLevel="1" x14ac:dyDescent="0.15">
      <c r="A83" s="74" t="s">
        <v>699</v>
      </c>
      <c r="B83" s="38" t="s">
        <v>635</v>
      </c>
      <c r="C83" s="38" t="s">
        <v>746</v>
      </c>
      <c r="D83" s="41" t="s">
        <v>747</v>
      </c>
      <c r="E83" s="89" t="s">
        <v>748</v>
      </c>
      <c r="F83" s="42">
        <v>118.4</v>
      </c>
      <c r="G83" s="43" t="s">
        <v>749</v>
      </c>
      <c r="H83" s="44" t="s">
        <v>1073</v>
      </c>
      <c r="I83" s="7" t="s">
        <v>1073</v>
      </c>
      <c r="J83" s="39" t="str">
        <f t="shared" si="21"/>
        <v/>
      </c>
      <c r="K83" s="44"/>
      <c r="L83" s="45" t="str">
        <f t="shared" si="18"/>
        <v/>
      </c>
      <c r="M83" s="46" t="str">
        <f t="shared" si="22"/>
        <v/>
      </c>
      <c r="N83" s="48"/>
    </row>
    <row r="84" spans="1:14" ht="15.95" customHeight="1" outlineLevel="1" x14ac:dyDescent="0.15">
      <c r="A84" s="74" t="s">
        <v>699</v>
      </c>
      <c r="B84" s="38" t="s">
        <v>635</v>
      </c>
      <c r="C84" s="38" t="s">
        <v>750</v>
      </c>
      <c r="D84" s="41" t="s">
        <v>751</v>
      </c>
      <c r="E84" s="89" t="s">
        <v>945</v>
      </c>
      <c r="F84" s="42">
        <v>116</v>
      </c>
      <c r="G84" s="43" t="s">
        <v>703</v>
      </c>
      <c r="H84" s="44" t="s">
        <v>1073</v>
      </c>
      <c r="I84" s="7" t="s">
        <v>1073</v>
      </c>
      <c r="J84" s="39" t="str">
        <f t="shared" si="21"/>
        <v/>
      </c>
      <c r="K84" s="44"/>
      <c r="L84" s="45" t="str">
        <f t="shared" si="18"/>
        <v/>
      </c>
      <c r="M84" s="46" t="str">
        <f t="shared" si="22"/>
        <v/>
      </c>
      <c r="N84" s="48"/>
    </row>
    <row r="85" spans="1:14" ht="15.95" customHeight="1" outlineLevel="1" x14ac:dyDescent="0.15">
      <c r="A85" s="80"/>
      <c r="B85" s="81"/>
      <c r="C85" s="81"/>
      <c r="D85" s="81" t="s">
        <v>417</v>
      </c>
      <c r="E85" s="82"/>
      <c r="F85" s="55">
        <f>SUM(F61:F84)</f>
        <v>4870.4900000000007</v>
      </c>
      <c r="G85" s="56"/>
      <c r="H85" s="57">
        <f>SUM(H61:H84)</f>
        <v>167230.6</v>
      </c>
      <c r="I85" s="58">
        <f>SUM(I61:I84)</f>
        <v>723</v>
      </c>
      <c r="J85" s="59">
        <f>IFERROR(H85/I85,"")</f>
        <v>231.30096818810512</v>
      </c>
      <c r="K85" s="56"/>
      <c r="L85" s="60">
        <f>IFERROR(H85/$H$338,"")</f>
        <v>7.4171030055432352E-2</v>
      </c>
      <c r="M85" s="61">
        <f t="shared" si="22"/>
        <v>34.335477539220896</v>
      </c>
      <c r="N85" s="48"/>
    </row>
    <row r="86" spans="1:14" ht="15.95" customHeight="1" outlineLevel="1" x14ac:dyDescent="0.15">
      <c r="A86" s="72" t="s">
        <v>262</v>
      </c>
      <c r="B86" s="38" t="s">
        <v>90</v>
      </c>
      <c r="C86" s="38" t="s">
        <v>160</v>
      </c>
      <c r="D86" s="41" t="s">
        <v>476</v>
      </c>
      <c r="E86" s="40" t="s">
        <v>91</v>
      </c>
      <c r="F86" s="42">
        <v>167.9</v>
      </c>
      <c r="G86" s="43" t="s">
        <v>10</v>
      </c>
      <c r="H86" s="44" t="s">
        <v>1073</v>
      </c>
      <c r="I86" s="7" t="s">
        <v>1073</v>
      </c>
      <c r="J86" s="39" t="str">
        <f t="shared" si="21"/>
        <v/>
      </c>
      <c r="K86" s="44"/>
      <c r="L86" s="45" t="str">
        <f t="shared" si="18"/>
        <v/>
      </c>
      <c r="M86" s="46" t="str">
        <f t="shared" si="22"/>
        <v/>
      </c>
      <c r="N86" s="47"/>
    </row>
    <row r="87" spans="1:14" ht="15.95" customHeight="1" outlineLevel="1" x14ac:dyDescent="0.15">
      <c r="A87" s="72" t="s">
        <v>262</v>
      </c>
      <c r="B87" s="38" t="s">
        <v>11</v>
      </c>
      <c r="C87" s="38" t="s">
        <v>36</v>
      </c>
      <c r="D87" s="41" t="s">
        <v>477</v>
      </c>
      <c r="E87" s="40" t="s">
        <v>170</v>
      </c>
      <c r="F87" s="42">
        <v>34.9</v>
      </c>
      <c r="G87" s="43" t="s">
        <v>75</v>
      </c>
      <c r="H87" s="44">
        <v>1895</v>
      </c>
      <c r="I87" s="7">
        <v>4</v>
      </c>
      <c r="J87" s="39">
        <f t="shared" si="21"/>
        <v>473.75</v>
      </c>
      <c r="K87" s="44"/>
      <c r="L87" s="45">
        <f t="shared" si="18"/>
        <v>8.4048076102725391E-4</v>
      </c>
      <c r="M87" s="46">
        <f t="shared" si="22"/>
        <v>54.297994269340975</v>
      </c>
      <c r="N87" s="47"/>
    </row>
    <row r="88" spans="1:14" ht="15.95" customHeight="1" outlineLevel="1" x14ac:dyDescent="0.15">
      <c r="A88" s="72" t="s">
        <v>262</v>
      </c>
      <c r="B88" s="38" t="s">
        <v>11</v>
      </c>
      <c r="C88" s="38" t="s">
        <v>37</v>
      </c>
      <c r="D88" s="41" t="s">
        <v>478</v>
      </c>
      <c r="E88" s="40" t="s">
        <v>171</v>
      </c>
      <c r="F88" s="42">
        <v>89</v>
      </c>
      <c r="G88" s="43" t="s">
        <v>75</v>
      </c>
      <c r="H88" s="44">
        <v>2844</v>
      </c>
      <c r="I88" s="7">
        <v>7</v>
      </c>
      <c r="J88" s="39">
        <f t="shared" si="21"/>
        <v>406.28571428571428</v>
      </c>
      <c r="K88" s="44"/>
      <c r="L88" s="45">
        <f t="shared" si="18"/>
        <v>1.2613864297422218E-3</v>
      </c>
      <c r="M88" s="46">
        <f t="shared" si="22"/>
        <v>31.95505617977528</v>
      </c>
      <c r="N88" s="47"/>
    </row>
    <row r="89" spans="1:14" ht="15.95" customHeight="1" outlineLevel="1" x14ac:dyDescent="0.15">
      <c r="A89" s="72" t="s">
        <v>262</v>
      </c>
      <c r="B89" s="38" t="s">
        <v>11</v>
      </c>
      <c r="C89" s="38" t="s">
        <v>38</v>
      </c>
      <c r="D89" s="41" t="s">
        <v>479</v>
      </c>
      <c r="E89" s="40" t="s">
        <v>172</v>
      </c>
      <c r="F89" s="42">
        <v>90</v>
      </c>
      <c r="G89" s="43" t="s">
        <v>75</v>
      </c>
      <c r="H89" s="44">
        <v>3298</v>
      </c>
      <c r="I89" s="7">
        <v>5</v>
      </c>
      <c r="J89" s="39">
        <f t="shared" si="21"/>
        <v>659.6</v>
      </c>
      <c r="K89" s="44"/>
      <c r="L89" s="45">
        <f t="shared" si="18"/>
        <v>1.4627469920147143E-3</v>
      </c>
      <c r="M89" s="46">
        <f t="shared" si="22"/>
        <v>36.644444444444446</v>
      </c>
      <c r="N89" s="47"/>
    </row>
    <row r="90" spans="1:14" ht="15.95" customHeight="1" outlineLevel="1" x14ac:dyDescent="0.15">
      <c r="A90" s="72" t="s">
        <v>262</v>
      </c>
      <c r="B90" s="38" t="s">
        <v>11</v>
      </c>
      <c r="C90" s="38" t="s">
        <v>161</v>
      </c>
      <c r="D90" s="41" t="s">
        <v>480</v>
      </c>
      <c r="E90" s="40" t="s">
        <v>101</v>
      </c>
      <c r="F90" s="42">
        <v>33.299999999999997</v>
      </c>
      <c r="G90" s="43" t="s">
        <v>75</v>
      </c>
      <c r="H90" s="44">
        <v>4888</v>
      </c>
      <c r="I90" s="7">
        <v>9</v>
      </c>
      <c r="J90" s="39">
        <f t="shared" si="21"/>
        <v>543.11111111111109</v>
      </c>
      <c r="K90" s="44"/>
      <c r="L90" s="45">
        <f t="shared" si="18"/>
        <v>2.1679524854359986E-3</v>
      </c>
      <c r="M90" s="46">
        <f t="shared" si="22"/>
        <v>146.78678678678679</v>
      </c>
      <c r="N90" s="47"/>
    </row>
    <row r="91" spans="1:14" ht="15.95" customHeight="1" outlineLevel="1" x14ac:dyDescent="0.15">
      <c r="A91" s="72" t="s">
        <v>262</v>
      </c>
      <c r="B91" s="38" t="s">
        <v>115</v>
      </c>
      <c r="C91" s="38" t="s">
        <v>162</v>
      </c>
      <c r="D91" s="41" t="s">
        <v>481</v>
      </c>
      <c r="E91" s="40" t="s">
        <v>173</v>
      </c>
      <c r="F91" s="42">
        <v>105</v>
      </c>
      <c r="G91" s="43" t="s">
        <v>75</v>
      </c>
      <c r="H91" s="44">
        <v>2104</v>
      </c>
      <c r="I91" s="7">
        <v>6</v>
      </c>
      <c r="J91" s="39">
        <f t="shared" si="21"/>
        <v>350.66666666666669</v>
      </c>
      <c r="K91" s="44"/>
      <c r="L91" s="45">
        <f t="shared" si="18"/>
        <v>9.3317758374741021E-4</v>
      </c>
      <c r="M91" s="46">
        <f t="shared" si="22"/>
        <v>20.038095238095238</v>
      </c>
      <c r="N91" s="47"/>
    </row>
    <row r="92" spans="1:14" ht="15.95" customHeight="1" outlineLevel="1" x14ac:dyDescent="0.15">
      <c r="A92" s="72" t="s">
        <v>262</v>
      </c>
      <c r="B92" s="38" t="s">
        <v>94</v>
      </c>
      <c r="C92" s="38" t="s">
        <v>163</v>
      </c>
      <c r="D92" s="41" t="s">
        <v>482</v>
      </c>
      <c r="E92" s="40" t="s">
        <v>95</v>
      </c>
      <c r="F92" s="42">
        <v>68</v>
      </c>
      <c r="G92" s="43" t="s">
        <v>75</v>
      </c>
      <c r="H92" s="44">
        <v>2627</v>
      </c>
      <c r="I92" s="7">
        <v>9</v>
      </c>
      <c r="J92" s="39">
        <f t="shared" si="21"/>
        <v>291.88888888888891</v>
      </c>
      <c r="K92" s="44"/>
      <c r="L92" s="45">
        <f t="shared" si="18"/>
        <v>1.1651414032815811E-3</v>
      </c>
      <c r="M92" s="46">
        <f t="shared" si="22"/>
        <v>38.632352941176471</v>
      </c>
      <c r="N92" s="47"/>
    </row>
    <row r="93" spans="1:14" ht="15.95" customHeight="1" outlineLevel="1" x14ac:dyDescent="0.15">
      <c r="A93" s="72" t="s">
        <v>262</v>
      </c>
      <c r="B93" s="38" t="s">
        <v>90</v>
      </c>
      <c r="C93" s="38" t="s">
        <v>164</v>
      </c>
      <c r="D93" s="41" t="s">
        <v>483</v>
      </c>
      <c r="E93" s="40" t="s">
        <v>92</v>
      </c>
      <c r="F93" s="42">
        <v>46.5</v>
      </c>
      <c r="G93" s="43" t="s">
        <v>75</v>
      </c>
      <c r="H93" s="44">
        <v>1515</v>
      </c>
      <c r="I93" s="7">
        <v>3</v>
      </c>
      <c r="J93" s="39">
        <f t="shared" si="21"/>
        <v>505</v>
      </c>
      <c r="K93" s="44"/>
      <c r="L93" s="45">
        <f t="shared" si="18"/>
        <v>6.7194108335424257E-4</v>
      </c>
      <c r="M93" s="46">
        <f t="shared" si="22"/>
        <v>32.58064516129032</v>
      </c>
      <c r="N93" s="47"/>
    </row>
    <row r="94" spans="1:14" ht="15.95" customHeight="1" outlineLevel="1" x14ac:dyDescent="0.15">
      <c r="A94" s="72" t="s">
        <v>262</v>
      </c>
      <c r="B94" s="38" t="s">
        <v>90</v>
      </c>
      <c r="C94" s="38" t="s">
        <v>165</v>
      </c>
      <c r="D94" s="41" t="s">
        <v>484</v>
      </c>
      <c r="E94" s="88" t="s">
        <v>174</v>
      </c>
      <c r="F94" s="42">
        <v>40</v>
      </c>
      <c r="G94" s="43" t="s">
        <v>75</v>
      </c>
      <c r="H94" s="44">
        <v>5288</v>
      </c>
      <c r="I94" s="7">
        <v>5</v>
      </c>
      <c r="J94" s="39">
        <f t="shared" si="21"/>
        <v>1057.5999999999999</v>
      </c>
      <c r="K94" s="44"/>
      <c r="L94" s="45">
        <f t="shared" si="18"/>
        <v>2.3453626724602209E-3</v>
      </c>
      <c r="M94" s="46">
        <f t="shared" si="22"/>
        <v>132.19999999999999</v>
      </c>
      <c r="N94" s="47"/>
    </row>
    <row r="95" spans="1:14" ht="15.95" customHeight="1" outlineLevel="1" x14ac:dyDescent="0.15">
      <c r="A95" s="72" t="s">
        <v>262</v>
      </c>
      <c r="B95" s="38" t="s">
        <v>114</v>
      </c>
      <c r="C95" s="38" t="s">
        <v>166</v>
      </c>
      <c r="D95" s="41" t="s">
        <v>485</v>
      </c>
      <c r="E95" s="88" t="s">
        <v>175</v>
      </c>
      <c r="F95" s="42">
        <v>20</v>
      </c>
      <c r="G95" s="43" t="s">
        <v>75</v>
      </c>
      <c r="H95" s="44">
        <v>722</v>
      </c>
      <c r="I95" s="7">
        <v>2</v>
      </c>
      <c r="J95" s="39">
        <f t="shared" si="21"/>
        <v>361</v>
      </c>
      <c r="K95" s="44"/>
      <c r="L95" s="45">
        <f t="shared" si="18"/>
        <v>3.2022538757872155E-4</v>
      </c>
      <c r="M95" s="46">
        <f t="shared" si="22"/>
        <v>36.1</v>
      </c>
      <c r="N95" s="47"/>
    </row>
    <row r="96" spans="1:14" ht="15.95" customHeight="1" outlineLevel="1" x14ac:dyDescent="0.15">
      <c r="A96" s="72" t="s">
        <v>262</v>
      </c>
      <c r="B96" s="38" t="s">
        <v>11</v>
      </c>
      <c r="C96" s="38" t="s">
        <v>167</v>
      </c>
      <c r="D96" s="41" t="s">
        <v>486</v>
      </c>
      <c r="E96" s="40" t="s">
        <v>176</v>
      </c>
      <c r="F96" s="42">
        <v>72</v>
      </c>
      <c r="G96" s="43" t="s">
        <v>75</v>
      </c>
      <c r="H96" s="44">
        <v>4564</v>
      </c>
      <c r="I96" s="7">
        <v>5</v>
      </c>
      <c r="J96" s="39">
        <f t="shared" si="21"/>
        <v>912.8</v>
      </c>
      <c r="K96" s="44"/>
      <c r="L96" s="45">
        <f t="shared" si="18"/>
        <v>2.0242502339463783E-3</v>
      </c>
      <c r="M96" s="46">
        <f t="shared" si="22"/>
        <v>63.388888888888886</v>
      </c>
      <c r="N96" s="47"/>
    </row>
    <row r="97" spans="1:14" ht="15.95" customHeight="1" outlineLevel="1" x14ac:dyDescent="0.15">
      <c r="A97" s="72" t="s">
        <v>262</v>
      </c>
      <c r="B97" s="38" t="s">
        <v>11</v>
      </c>
      <c r="C97" s="38" t="s">
        <v>168</v>
      </c>
      <c r="D97" s="41" t="s">
        <v>487</v>
      </c>
      <c r="E97" s="40" t="s">
        <v>177</v>
      </c>
      <c r="F97" s="42">
        <v>97</v>
      </c>
      <c r="G97" s="43" t="s">
        <v>75</v>
      </c>
      <c r="H97" s="44">
        <v>1936</v>
      </c>
      <c r="I97" s="7">
        <v>3</v>
      </c>
      <c r="J97" s="39">
        <f t="shared" si="21"/>
        <v>645.33333333333337</v>
      </c>
      <c r="K97" s="44"/>
      <c r="L97" s="45">
        <f t="shared" si="18"/>
        <v>8.5866530519723672E-4</v>
      </c>
      <c r="M97" s="46">
        <f t="shared" si="22"/>
        <v>19.958762886597938</v>
      </c>
      <c r="N97" s="47"/>
    </row>
    <row r="98" spans="1:14" ht="15.95" customHeight="1" outlineLevel="1" x14ac:dyDescent="0.15">
      <c r="A98" s="72" t="s">
        <v>262</v>
      </c>
      <c r="B98" s="38" t="s">
        <v>11</v>
      </c>
      <c r="C98" s="38" t="s">
        <v>169</v>
      </c>
      <c r="D98" s="41" t="s">
        <v>488</v>
      </c>
      <c r="E98" s="40" t="s">
        <v>178</v>
      </c>
      <c r="F98" s="42">
        <v>8</v>
      </c>
      <c r="G98" s="43" t="s">
        <v>75</v>
      </c>
      <c r="H98" s="44">
        <v>4180</v>
      </c>
      <c r="I98" s="7">
        <v>9</v>
      </c>
      <c r="J98" s="39">
        <f t="shared" si="21"/>
        <v>464.44444444444446</v>
      </c>
      <c r="K98" s="44"/>
      <c r="L98" s="45">
        <f t="shared" si="18"/>
        <v>1.8539364544031248E-3</v>
      </c>
      <c r="M98" s="46">
        <f t="shared" si="22"/>
        <v>522.5</v>
      </c>
      <c r="N98" s="47"/>
    </row>
    <row r="99" spans="1:14" ht="15.95" customHeight="1" outlineLevel="1" x14ac:dyDescent="0.15">
      <c r="A99" s="74" t="s">
        <v>699</v>
      </c>
      <c r="B99" s="38" t="s">
        <v>11</v>
      </c>
      <c r="C99" s="38" t="s">
        <v>1034</v>
      </c>
      <c r="D99" s="41" t="s">
        <v>995</v>
      </c>
      <c r="E99" s="40" t="s">
        <v>996</v>
      </c>
      <c r="F99" s="42">
        <v>510</v>
      </c>
      <c r="G99" s="43" t="s">
        <v>970</v>
      </c>
      <c r="H99" s="44">
        <v>1299</v>
      </c>
      <c r="I99" s="7">
        <v>1</v>
      </c>
      <c r="J99" s="39">
        <f t="shared" ref="J99" si="23">IFERROR(H99/I99,"")</f>
        <v>1299</v>
      </c>
      <c r="K99" s="44"/>
      <c r="L99" s="45">
        <f t="shared" si="18"/>
        <v>5.7613958236116247E-4</v>
      </c>
      <c r="M99" s="46">
        <f t="shared" ref="M99" si="24">IFERROR(H99/F99,"")</f>
        <v>2.5470588235294116</v>
      </c>
      <c r="N99" s="47"/>
    </row>
    <row r="100" spans="1:14" s="64" customFormat="1" ht="16.5" x14ac:dyDescent="0.15">
      <c r="A100" s="74" t="s">
        <v>699</v>
      </c>
      <c r="B100" s="38" t="s">
        <v>11</v>
      </c>
      <c r="C100" s="38" t="s">
        <v>297</v>
      </c>
      <c r="D100" s="41" t="s">
        <v>489</v>
      </c>
      <c r="E100" s="89" t="s">
        <v>752</v>
      </c>
      <c r="F100" s="42">
        <v>214</v>
      </c>
      <c r="G100" s="43" t="s">
        <v>10</v>
      </c>
      <c r="H100" s="44">
        <v>9588</v>
      </c>
      <c r="I100" s="7">
        <v>8</v>
      </c>
      <c r="J100" s="39">
        <f t="shared" si="21"/>
        <v>1198.5</v>
      </c>
      <c r="K100" s="44"/>
      <c r="L100" s="45">
        <f t="shared" si="18"/>
        <v>4.2525221829706125E-3</v>
      </c>
      <c r="M100" s="46">
        <f t="shared" si="22"/>
        <v>44.803738317757009</v>
      </c>
      <c r="N100" s="47"/>
    </row>
    <row r="101" spans="1:14" s="64" customFormat="1" ht="16.5" x14ac:dyDescent="0.15">
      <c r="A101" s="75" t="s">
        <v>699</v>
      </c>
      <c r="B101" s="33" t="s">
        <v>11</v>
      </c>
      <c r="C101" s="33" t="s">
        <v>298</v>
      </c>
      <c r="D101" s="41" t="s">
        <v>490</v>
      </c>
      <c r="E101" s="89" t="s">
        <v>753</v>
      </c>
      <c r="F101" s="62">
        <v>932.4</v>
      </c>
      <c r="G101" s="63" t="s">
        <v>749</v>
      </c>
      <c r="H101" s="44">
        <v>35635</v>
      </c>
      <c r="I101" s="7">
        <v>6</v>
      </c>
      <c r="J101" s="34">
        <f t="shared" si="21"/>
        <v>5939.166666666667</v>
      </c>
      <c r="K101" s="35"/>
      <c r="L101" s="36">
        <f t="shared" si="18"/>
        <v>1.580503003652042E-2</v>
      </c>
      <c r="M101" s="37">
        <f t="shared" si="22"/>
        <v>38.218575718575721</v>
      </c>
      <c r="N101" s="47"/>
    </row>
    <row r="102" spans="1:14" s="64" customFormat="1" ht="16.5" x14ac:dyDescent="0.15">
      <c r="A102" s="75" t="s">
        <v>699</v>
      </c>
      <c r="B102" s="33" t="s">
        <v>11</v>
      </c>
      <c r="C102" s="33" t="s">
        <v>754</v>
      </c>
      <c r="D102" s="41" t="s">
        <v>755</v>
      </c>
      <c r="E102" s="89" t="s">
        <v>756</v>
      </c>
      <c r="F102" s="62">
        <v>465</v>
      </c>
      <c r="G102" s="63" t="s">
        <v>78</v>
      </c>
      <c r="H102" s="44">
        <v>33806</v>
      </c>
      <c r="I102" s="7">
        <v>76</v>
      </c>
      <c r="J102" s="34">
        <f t="shared" si="21"/>
        <v>444.81578947368422</v>
      </c>
      <c r="K102" s="35"/>
      <c r="L102" s="36">
        <f t="shared" ref="L102:L131" si="25">IFERROR(H102/$H$338,"")</f>
        <v>1.4993821956352162E-2</v>
      </c>
      <c r="M102" s="37">
        <f t="shared" si="22"/>
        <v>72.701075268817206</v>
      </c>
      <c r="N102" s="47"/>
    </row>
    <row r="103" spans="1:14" s="64" customFormat="1" ht="16.5" x14ac:dyDescent="0.15">
      <c r="A103" s="75" t="s">
        <v>699</v>
      </c>
      <c r="B103" s="33" t="s">
        <v>11</v>
      </c>
      <c r="C103" s="33" t="s">
        <v>299</v>
      </c>
      <c r="D103" s="41" t="s">
        <v>491</v>
      </c>
      <c r="E103" s="89" t="s">
        <v>174</v>
      </c>
      <c r="F103" s="62">
        <v>34.799999999999997</v>
      </c>
      <c r="G103" s="63" t="s">
        <v>75</v>
      </c>
      <c r="H103" s="44">
        <v>3649</v>
      </c>
      <c r="I103" s="7">
        <v>2</v>
      </c>
      <c r="J103" s="34">
        <f t="shared" si="21"/>
        <v>1824.5</v>
      </c>
      <c r="K103" s="35"/>
      <c r="L103" s="36">
        <f t="shared" si="25"/>
        <v>1.6184244311284695E-3</v>
      </c>
      <c r="M103" s="37">
        <f t="shared" si="22"/>
        <v>104.85632183908046</v>
      </c>
      <c r="N103" s="47"/>
    </row>
    <row r="104" spans="1:14" s="64" customFormat="1" ht="16.5" x14ac:dyDescent="0.15">
      <c r="A104" s="75" t="s">
        <v>699</v>
      </c>
      <c r="B104" s="33" t="s">
        <v>11</v>
      </c>
      <c r="C104" s="33" t="s">
        <v>757</v>
      </c>
      <c r="D104" s="41" t="s">
        <v>492</v>
      </c>
      <c r="E104" s="89" t="s">
        <v>300</v>
      </c>
      <c r="F104" s="62">
        <v>36.1</v>
      </c>
      <c r="G104" s="63" t="s">
        <v>75</v>
      </c>
      <c r="H104" s="44">
        <v>2537</v>
      </c>
      <c r="I104" s="7">
        <v>4</v>
      </c>
      <c r="J104" s="34">
        <f t="shared" si="21"/>
        <v>634.25</v>
      </c>
      <c r="K104" s="35"/>
      <c r="L104" s="36">
        <f t="shared" si="25"/>
        <v>1.125224111201131E-3</v>
      </c>
      <c r="M104" s="37">
        <f t="shared" si="22"/>
        <v>70.2770083102493</v>
      </c>
      <c r="N104" s="47"/>
    </row>
    <row r="105" spans="1:14" ht="15.95" customHeight="1" outlineLevel="1" x14ac:dyDescent="0.15">
      <c r="A105" s="75" t="s">
        <v>699</v>
      </c>
      <c r="B105" s="33" t="s">
        <v>11</v>
      </c>
      <c r="C105" s="33" t="s">
        <v>758</v>
      </c>
      <c r="D105" s="41" t="s">
        <v>493</v>
      </c>
      <c r="E105" s="89" t="s">
        <v>301</v>
      </c>
      <c r="F105" s="62">
        <v>830</v>
      </c>
      <c r="G105" s="63" t="s">
        <v>10</v>
      </c>
      <c r="H105" s="44">
        <v>20152.599999999999</v>
      </c>
      <c r="I105" s="7">
        <v>63</v>
      </c>
      <c r="J105" s="34">
        <f t="shared" si="21"/>
        <v>319.88253968253969</v>
      </c>
      <c r="K105" s="35"/>
      <c r="L105" s="36">
        <f t="shared" si="25"/>
        <v>8.9381913375608645E-3</v>
      </c>
      <c r="M105" s="37">
        <f t="shared" si="22"/>
        <v>24.28024096385542</v>
      </c>
      <c r="N105" s="47"/>
    </row>
    <row r="106" spans="1:14" ht="15.95" customHeight="1" outlineLevel="1" x14ac:dyDescent="0.15">
      <c r="A106" s="75" t="s">
        <v>699</v>
      </c>
      <c r="B106" s="33" t="s">
        <v>11</v>
      </c>
      <c r="C106" s="33" t="s">
        <v>1038</v>
      </c>
      <c r="D106" s="41" t="s">
        <v>1039</v>
      </c>
      <c r="E106" s="89" t="s">
        <v>1040</v>
      </c>
      <c r="F106" s="62">
        <v>94.1</v>
      </c>
      <c r="G106" s="63" t="s">
        <v>10</v>
      </c>
      <c r="H106" s="44">
        <v>495</v>
      </c>
      <c r="I106" s="7">
        <v>1</v>
      </c>
      <c r="J106" s="34">
        <f>IFERROR(H106/I106,"")</f>
        <v>495</v>
      </c>
      <c r="K106" s="35"/>
      <c r="L106" s="36">
        <f t="shared" si="25"/>
        <v>2.195451064424753E-4</v>
      </c>
      <c r="M106" s="37">
        <f>IFERROR(H106/F106,"")</f>
        <v>5.260361317747078</v>
      </c>
      <c r="N106" s="47"/>
    </row>
    <row r="107" spans="1:14" ht="15.95" customHeight="1" outlineLevel="1" x14ac:dyDescent="0.15">
      <c r="A107" s="74" t="s">
        <v>699</v>
      </c>
      <c r="B107" s="38" t="s">
        <v>11</v>
      </c>
      <c r="C107" s="38" t="s">
        <v>759</v>
      </c>
      <c r="D107" s="41" t="s">
        <v>760</v>
      </c>
      <c r="E107" s="89" t="s">
        <v>761</v>
      </c>
      <c r="F107" s="42">
        <v>115</v>
      </c>
      <c r="G107" s="43" t="s">
        <v>10</v>
      </c>
      <c r="H107" s="44">
        <v>3151.1</v>
      </c>
      <c r="I107" s="7">
        <v>7</v>
      </c>
      <c r="J107" s="39">
        <f t="shared" si="21"/>
        <v>450.15714285714284</v>
      </c>
      <c r="K107" s="44"/>
      <c r="L107" s="45">
        <f t="shared" si="25"/>
        <v>1.3975931008300686E-3</v>
      </c>
      <c r="M107" s="46">
        <f t="shared" si="22"/>
        <v>27.400869565217391</v>
      </c>
      <c r="N107" s="47"/>
    </row>
    <row r="108" spans="1:14" ht="15.95" customHeight="1" outlineLevel="1" x14ac:dyDescent="0.15">
      <c r="A108" s="74" t="s">
        <v>699</v>
      </c>
      <c r="B108" s="38" t="s">
        <v>11</v>
      </c>
      <c r="C108" s="38" t="s">
        <v>762</v>
      </c>
      <c r="D108" s="41" t="s">
        <v>763</v>
      </c>
      <c r="E108" s="89" t="s">
        <v>764</v>
      </c>
      <c r="F108" s="42">
        <v>170.77</v>
      </c>
      <c r="G108" s="43" t="s">
        <v>10</v>
      </c>
      <c r="H108" s="44">
        <v>12851</v>
      </c>
      <c r="I108" s="7">
        <v>11</v>
      </c>
      <c r="J108" s="39">
        <f t="shared" si="21"/>
        <v>1168.2727272727273</v>
      </c>
      <c r="K108" s="44"/>
      <c r="L108" s="45">
        <f t="shared" si="25"/>
        <v>5.6997457836207074E-3</v>
      </c>
      <c r="M108" s="46">
        <f t="shared" si="22"/>
        <v>75.253264624934118</v>
      </c>
      <c r="N108" s="47"/>
    </row>
    <row r="109" spans="1:14" ht="15.95" customHeight="1" outlineLevel="1" x14ac:dyDescent="0.15">
      <c r="A109" s="74" t="s">
        <v>699</v>
      </c>
      <c r="B109" s="38" t="s">
        <v>11</v>
      </c>
      <c r="C109" s="38" t="s">
        <v>302</v>
      </c>
      <c r="D109" s="41" t="s">
        <v>494</v>
      </c>
      <c r="E109" s="89" t="s">
        <v>765</v>
      </c>
      <c r="F109" s="42">
        <v>216.6</v>
      </c>
      <c r="G109" s="43" t="s">
        <v>75</v>
      </c>
      <c r="H109" s="44">
        <v>998</v>
      </c>
      <c r="I109" s="7">
        <v>1</v>
      </c>
      <c r="J109" s="39">
        <f t="shared" si="21"/>
        <v>998</v>
      </c>
      <c r="K109" s="44"/>
      <c r="L109" s="45">
        <f t="shared" si="25"/>
        <v>4.4263841662543508E-4</v>
      </c>
      <c r="M109" s="46">
        <f t="shared" si="22"/>
        <v>4.6075715604801477</v>
      </c>
      <c r="N109" s="47"/>
    </row>
    <row r="110" spans="1:14" ht="15.95" customHeight="1" outlineLevel="1" x14ac:dyDescent="0.15">
      <c r="A110" s="74" t="s">
        <v>699</v>
      </c>
      <c r="B110" s="38" t="s">
        <v>11</v>
      </c>
      <c r="C110" s="38" t="s">
        <v>766</v>
      </c>
      <c r="D110" s="41" t="s">
        <v>767</v>
      </c>
      <c r="E110" s="89" t="s">
        <v>954</v>
      </c>
      <c r="F110" s="42">
        <v>18.600000000000001</v>
      </c>
      <c r="G110" s="43" t="s">
        <v>71</v>
      </c>
      <c r="H110" s="44">
        <v>2380</v>
      </c>
      <c r="I110" s="7">
        <v>2</v>
      </c>
      <c r="J110" s="39">
        <f t="shared" si="21"/>
        <v>1190</v>
      </c>
      <c r="K110" s="44"/>
      <c r="L110" s="45">
        <f t="shared" si="25"/>
        <v>1.0555906127941237E-3</v>
      </c>
      <c r="M110" s="46">
        <f t="shared" si="22"/>
        <v>127.95698924731182</v>
      </c>
      <c r="N110" s="47"/>
    </row>
    <row r="111" spans="1:14" ht="15.95" customHeight="1" outlineLevel="1" x14ac:dyDescent="0.15">
      <c r="A111" s="76"/>
      <c r="B111" s="77"/>
      <c r="C111" s="77"/>
      <c r="D111" s="77" t="s">
        <v>418</v>
      </c>
      <c r="E111" s="78"/>
      <c r="F111" s="6">
        <f>SUM(F86:F110)</f>
        <v>4508.9700000000012</v>
      </c>
      <c r="G111" s="8"/>
      <c r="H111" s="9">
        <f>SUM(H86:H110)</f>
        <v>162402.70000000001</v>
      </c>
      <c r="I111" s="10">
        <f>SUM(I86:I110)</f>
        <v>249</v>
      </c>
      <c r="J111" s="11">
        <f t="shared" si="21"/>
        <v>652.21967871485947</v>
      </c>
      <c r="K111" s="8"/>
      <c r="L111" s="12">
        <f t="shared" si="25"/>
        <v>7.2029733450596739E-2</v>
      </c>
      <c r="M111" s="13">
        <f t="shared" si="22"/>
        <v>36.01769361960713</v>
      </c>
      <c r="N111" s="47"/>
    </row>
    <row r="112" spans="1:14" ht="15.95" customHeight="1" outlineLevel="1" x14ac:dyDescent="0.15">
      <c r="A112" s="72" t="s">
        <v>262</v>
      </c>
      <c r="B112" s="38" t="s">
        <v>13</v>
      </c>
      <c r="C112" s="38" t="s">
        <v>179</v>
      </c>
      <c r="D112" s="41" t="s">
        <v>495</v>
      </c>
      <c r="E112" s="40" t="s">
        <v>184</v>
      </c>
      <c r="F112" s="42">
        <v>90</v>
      </c>
      <c r="G112" s="43" t="s">
        <v>71</v>
      </c>
      <c r="H112" s="44">
        <v>2626</v>
      </c>
      <c r="I112" s="7">
        <v>3</v>
      </c>
      <c r="J112" s="39">
        <f t="shared" si="21"/>
        <v>875.33333333333337</v>
      </c>
      <c r="K112" s="44"/>
      <c r="L112" s="45">
        <f t="shared" si="25"/>
        <v>1.1646978778140206E-3</v>
      </c>
      <c r="M112" s="46">
        <f t="shared" si="22"/>
        <v>29.177777777777777</v>
      </c>
      <c r="N112" s="47"/>
    </row>
    <row r="113" spans="1:14" ht="15.95" customHeight="1" outlineLevel="1" x14ac:dyDescent="0.15">
      <c r="A113" s="72" t="s">
        <v>262</v>
      </c>
      <c r="B113" s="38" t="s">
        <v>97</v>
      </c>
      <c r="C113" s="38" t="s">
        <v>180</v>
      </c>
      <c r="D113" s="41" t="s">
        <v>496</v>
      </c>
      <c r="E113" s="40" t="s">
        <v>185</v>
      </c>
      <c r="F113" s="42">
        <v>77.2</v>
      </c>
      <c r="G113" s="43" t="s">
        <v>10</v>
      </c>
      <c r="H113" s="44">
        <v>585</v>
      </c>
      <c r="I113" s="7">
        <v>1</v>
      </c>
      <c r="J113" s="39">
        <f t="shared" si="21"/>
        <v>585</v>
      </c>
      <c r="K113" s="44"/>
      <c r="L113" s="45">
        <f t="shared" si="25"/>
        <v>2.5946239852292534E-4</v>
      </c>
      <c r="M113" s="46">
        <f t="shared" si="22"/>
        <v>7.5777202072538854</v>
      </c>
      <c r="N113" s="47"/>
    </row>
    <row r="114" spans="1:14" ht="15.95" customHeight="1" outlineLevel="1" x14ac:dyDescent="0.15">
      <c r="A114" s="72" t="s">
        <v>262</v>
      </c>
      <c r="B114" s="38" t="s">
        <v>12</v>
      </c>
      <c r="C114" s="38" t="s">
        <v>63</v>
      </c>
      <c r="D114" s="41" t="s">
        <v>497</v>
      </c>
      <c r="E114" s="88" t="s">
        <v>64</v>
      </c>
      <c r="F114" s="42">
        <v>170.3</v>
      </c>
      <c r="G114" s="43" t="s">
        <v>10</v>
      </c>
      <c r="H114" s="44">
        <v>6244.6</v>
      </c>
      <c r="I114" s="7">
        <v>5</v>
      </c>
      <c r="J114" s="39">
        <f t="shared" si="21"/>
        <v>1248.92</v>
      </c>
      <c r="K114" s="44"/>
      <c r="L114" s="45">
        <f t="shared" si="25"/>
        <v>2.7696391347286492E-3</v>
      </c>
      <c r="M114" s="46">
        <f t="shared" si="22"/>
        <v>36.66823253082795</v>
      </c>
      <c r="N114" s="47"/>
    </row>
    <row r="115" spans="1:14" ht="15.95" customHeight="1" outlineLevel="1" x14ac:dyDescent="0.15">
      <c r="A115" s="72" t="s">
        <v>262</v>
      </c>
      <c r="B115" s="38" t="s">
        <v>88</v>
      </c>
      <c r="C115" s="38" t="s">
        <v>181</v>
      </c>
      <c r="D115" s="41" t="s">
        <v>498</v>
      </c>
      <c r="E115" s="40" t="s">
        <v>186</v>
      </c>
      <c r="F115" s="42">
        <v>56.4</v>
      </c>
      <c r="G115" s="43" t="s">
        <v>188</v>
      </c>
      <c r="H115" s="44">
        <v>1579</v>
      </c>
      <c r="I115" s="7">
        <v>1</v>
      </c>
      <c r="J115" s="39">
        <f t="shared" si="21"/>
        <v>1579</v>
      </c>
      <c r="K115" s="44"/>
      <c r="L115" s="45">
        <f t="shared" si="25"/>
        <v>7.0032671327811824E-4</v>
      </c>
      <c r="M115" s="46">
        <f t="shared" si="22"/>
        <v>27.99645390070922</v>
      </c>
      <c r="N115" s="47"/>
    </row>
    <row r="116" spans="1:14" ht="15.95" customHeight="1" outlineLevel="1" x14ac:dyDescent="0.15">
      <c r="A116" s="72" t="s">
        <v>262</v>
      </c>
      <c r="B116" s="38" t="s">
        <v>13</v>
      </c>
      <c r="C116" s="38" t="s">
        <v>182</v>
      </c>
      <c r="D116" s="41" t="s">
        <v>499</v>
      </c>
      <c r="E116" s="88" t="s">
        <v>187</v>
      </c>
      <c r="F116" s="42">
        <v>126</v>
      </c>
      <c r="G116" s="43" t="s">
        <v>74</v>
      </c>
      <c r="H116" s="44">
        <v>16836</v>
      </c>
      <c r="I116" s="7">
        <v>368</v>
      </c>
      <c r="J116" s="39">
        <f t="shared" si="21"/>
        <v>45.75</v>
      </c>
      <c r="K116" s="44"/>
      <c r="L116" s="45">
        <f t="shared" si="25"/>
        <v>7.4671947718495234E-3</v>
      </c>
      <c r="M116" s="46">
        <f t="shared" si="22"/>
        <v>133.61904761904762</v>
      </c>
      <c r="N116" s="47"/>
    </row>
    <row r="117" spans="1:14" ht="15.95" customHeight="1" outlineLevel="1" x14ac:dyDescent="0.15">
      <c r="A117" s="72" t="s">
        <v>262</v>
      </c>
      <c r="B117" s="38" t="s">
        <v>79</v>
      </c>
      <c r="C117" s="38" t="s">
        <v>183</v>
      </c>
      <c r="D117" s="41" t="s">
        <v>500</v>
      </c>
      <c r="E117" s="40" t="s">
        <v>80</v>
      </c>
      <c r="F117" s="42">
        <v>12</v>
      </c>
      <c r="G117" s="43" t="s">
        <v>71</v>
      </c>
      <c r="H117" s="44">
        <v>4869</v>
      </c>
      <c r="I117" s="7">
        <v>6</v>
      </c>
      <c r="J117" s="39">
        <f t="shared" si="21"/>
        <v>811.5</v>
      </c>
      <c r="K117" s="44"/>
      <c r="L117" s="45">
        <f t="shared" si="25"/>
        <v>2.1595255015523481E-3</v>
      </c>
      <c r="M117" s="46">
        <f t="shared" si="22"/>
        <v>405.75</v>
      </c>
      <c r="N117" s="47"/>
    </row>
    <row r="118" spans="1:14" ht="15.95" customHeight="1" outlineLevel="1" x14ac:dyDescent="0.15">
      <c r="A118" s="74" t="s">
        <v>699</v>
      </c>
      <c r="B118" s="38" t="s">
        <v>12</v>
      </c>
      <c r="C118" s="38" t="s">
        <v>768</v>
      </c>
      <c r="D118" s="41" t="s">
        <v>769</v>
      </c>
      <c r="E118" s="89" t="s">
        <v>997</v>
      </c>
      <c r="F118" s="42">
        <v>500.3</v>
      </c>
      <c r="G118" s="43" t="s">
        <v>703</v>
      </c>
      <c r="H118" s="44" t="s">
        <v>1073</v>
      </c>
      <c r="I118" s="7" t="s">
        <v>1073</v>
      </c>
      <c r="J118" s="39" t="str">
        <f t="shared" si="21"/>
        <v/>
      </c>
      <c r="K118" s="44"/>
      <c r="L118" s="45" t="str">
        <f t="shared" si="25"/>
        <v/>
      </c>
      <c r="M118" s="46" t="str">
        <f t="shared" si="22"/>
        <v/>
      </c>
      <c r="N118" s="47"/>
    </row>
    <row r="119" spans="1:14" ht="15.95" customHeight="1" outlineLevel="1" x14ac:dyDescent="0.15">
      <c r="A119" s="74" t="s">
        <v>699</v>
      </c>
      <c r="B119" s="38" t="s">
        <v>12</v>
      </c>
      <c r="C119" s="38" t="s">
        <v>303</v>
      </c>
      <c r="D119" s="41" t="s">
        <v>501</v>
      </c>
      <c r="E119" s="89" t="s">
        <v>770</v>
      </c>
      <c r="F119" s="42">
        <v>122</v>
      </c>
      <c r="G119" s="43" t="s">
        <v>10</v>
      </c>
      <c r="H119" s="44">
        <v>3618</v>
      </c>
      <c r="I119" s="7">
        <v>3</v>
      </c>
      <c r="J119" s="39">
        <f t="shared" si="21"/>
        <v>1206</v>
      </c>
      <c r="K119" s="44"/>
      <c r="L119" s="45">
        <f t="shared" si="25"/>
        <v>1.6046751416340923E-3</v>
      </c>
      <c r="M119" s="46">
        <f t="shared" si="22"/>
        <v>29.655737704918032</v>
      </c>
      <c r="N119" s="47"/>
    </row>
    <row r="120" spans="1:14" ht="15.95" customHeight="1" outlineLevel="1" x14ac:dyDescent="0.15">
      <c r="A120" s="74" t="s">
        <v>699</v>
      </c>
      <c r="B120" s="38" t="s">
        <v>12</v>
      </c>
      <c r="C120" s="38" t="s">
        <v>771</v>
      </c>
      <c r="D120" s="41" t="s">
        <v>772</v>
      </c>
      <c r="E120" s="89" t="s">
        <v>955</v>
      </c>
      <c r="F120" s="42">
        <v>492.5</v>
      </c>
      <c r="G120" s="43" t="s">
        <v>703</v>
      </c>
      <c r="H120" s="44">
        <v>3610.5</v>
      </c>
      <c r="I120" s="7">
        <v>26</v>
      </c>
      <c r="J120" s="39">
        <f t="shared" si="21"/>
        <v>138.86538461538461</v>
      </c>
      <c r="K120" s="44"/>
      <c r="L120" s="45">
        <f t="shared" si="25"/>
        <v>1.6013487006273882E-3</v>
      </c>
      <c r="M120" s="46">
        <f t="shared" si="22"/>
        <v>7.3309644670050762</v>
      </c>
      <c r="N120" s="47"/>
    </row>
    <row r="121" spans="1:14" ht="15.95" customHeight="1" outlineLevel="1" x14ac:dyDescent="0.15">
      <c r="A121" s="74" t="s">
        <v>699</v>
      </c>
      <c r="B121" s="38" t="s">
        <v>12</v>
      </c>
      <c r="C121" s="38" t="s">
        <v>773</v>
      </c>
      <c r="D121" s="41" t="s">
        <v>774</v>
      </c>
      <c r="E121" s="89" t="s">
        <v>775</v>
      </c>
      <c r="F121" s="42">
        <v>138.80000000000001</v>
      </c>
      <c r="G121" s="43" t="s">
        <v>10</v>
      </c>
      <c r="H121" s="44">
        <v>2091</v>
      </c>
      <c r="I121" s="7">
        <v>1</v>
      </c>
      <c r="J121" s="39">
        <f t="shared" si="21"/>
        <v>2091</v>
      </c>
      <c r="K121" s="44"/>
      <c r="L121" s="45">
        <f t="shared" si="25"/>
        <v>9.2741175266912294E-4</v>
      </c>
      <c r="M121" s="46">
        <f t="shared" si="22"/>
        <v>15.064841498559076</v>
      </c>
      <c r="N121" s="47"/>
    </row>
    <row r="122" spans="1:14" ht="15.95" customHeight="1" outlineLevel="1" x14ac:dyDescent="0.15">
      <c r="A122" s="74" t="s">
        <v>699</v>
      </c>
      <c r="B122" s="38" t="s">
        <v>12</v>
      </c>
      <c r="C122" s="38" t="s">
        <v>776</v>
      </c>
      <c r="D122" s="41" t="s">
        <v>777</v>
      </c>
      <c r="E122" s="89" t="s">
        <v>778</v>
      </c>
      <c r="F122" s="42">
        <v>136.5</v>
      </c>
      <c r="G122" s="43" t="s">
        <v>10</v>
      </c>
      <c r="H122" s="44">
        <v>7796</v>
      </c>
      <c r="I122" s="7">
        <v>3</v>
      </c>
      <c r="J122" s="39">
        <f t="shared" si="21"/>
        <v>2598.6666666666665</v>
      </c>
      <c r="K122" s="44"/>
      <c r="L122" s="45">
        <f t="shared" si="25"/>
        <v>3.457724545102096E-3</v>
      </c>
      <c r="M122" s="46">
        <f t="shared" si="22"/>
        <v>57.113553113553117</v>
      </c>
      <c r="N122" s="47"/>
    </row>
    <row r="123" spans="1:14" ht="15.95" customHeight="1" outlineLevel="1" x14ac:dyDescent="0.15">
      <c r="A123" s="74" t="s">
        <v>699</v>
      </c>
      <c r="B123" s="38" t="s">
        <v>12</v>
      </c>
      <c r="C123" s="38" t="s">
        <v>978</v>
      </c>
      <c r="D123" s="41" t="s">
        <v>979</v>
      </c>
      <c r="E123" s="89" t="s">
        <v>980</v>
      </c>
      <c r="F123" s="42">
        <v>91</v>
      </c>
      <c r="G123" s="43" t="s">
        <v>981</v>
      </c>
      <c r="H123" s="44">
        <v>3395</v>
      </c>
      <c r="I123" s="7">
        <v>2</v>
      </c>
      <c r="J123" s="39">
        <f t="shared" ref="J123:J129" si="26">IFERROR(H123/I123,"")</f>
        <v>1697.5</v>
      </c>
      <c r="K123" s="44"/>
      <c r="L123" s="45">
        <f t="shared" si="25"/>
        <v>1.5057689623680882E-3</v>
      </c>
      <c r="M123" s="46">
        <f t="shared" ref="M123:M129" si="27">IFERROR(H123/F123,"")</f>
        <v>37.307692307692307</v>
      </c>
      <c r="N123" s="47"/>
    </row>
    <row r="124" spans="1:14" ht="15.95" customHeight="1" outlineLevel="1" x14ac:dyDescent="0.15">
      <c r="A124" s="74" t="s">
        <v>699</v>
      </c>
      <c r="B124" s="38" t="s">
        <v>12</v>
      </c>
      <c r="C124" s="38" t="s">
        <v>779</v>
      </c>
      <c r="D124" s="41" t="s">
        <v>780</v>
      </c>
      <c r="E124" s="89" t="s">
        <v>781</v>
      </c>
      <c r="F124" s="42">
        <v>189.7</v>
      </c>
      <c r="G124" s="43" t="s">
        <v>10</v>
      </c>
      <c r="H124" s="44">
        <v>850</v>
      </c>
      <c r="I124" s="7">
        <v>1</v>
      </c>
      <c r="J124" s="39">
        <f t="shared" si="26"/>
        <v>850</v>
      </c>
      <c r="K124" s="44"/>
      <c r="L124" s="45">
        <f t="shared" si="25"/>
        <v>3.7699664742647278E-4</v>
      </c>
      <c r="M124" s="46">
        <f t="shared" si="27"/>
        <v>4.4807590933052186</v>
      </c>
      <c r="N124" s="47"/>
    </row>
    <row r="125" spans="1:14" ht="15.95" customHeight="1" outlineLevel="1" x14ac:dyDescent="0.15">
      <c r="A125" s="74" t="s">
        <v>699</v>
      </c>
      <c r="B125" s="38" t="s">
        <v>12</v>
      </c>
      <c r="C125" s="38" t="s">
        <v>782</v>
      </c>
      <c r="D125" s="41" t="s">
        <v>783</v>
      </c>
      <c r="E125" s="89" t="s">
        <v>784</v>
      </c>
      <c r="F125" s="42">
        <v>125.2</v>
      </c>
      <c r="G125" s="43" t="s">
        <v>10</v>
      </c>
      <c r="H125" s="44" t="s">
        <v>1073</v>
      </c>
      <c r="I125" s="7" t="s">
        <v>1073</v>
      </c>
      <c r="J125" s="39" t="str">
        <f t="shared" si="26"/>
        <v/>
      </c>
      <c r="K125" s="44"/>
      <c r="L125" s="45" t="str">
        <f t="shared" si="25"/>
        <v/>
      </c>
      <c r="M125" s="46" t="str">
        <f t="shared" si="27"/>
        <v/>
      </c>
      <c r="N125" s="47"/>
    </row>
    <row r="126" spans="1:14" ht="15.95" customHeight="1" outlineLevel="1" x14ac:dyDescent="0.3">
      <c r="A126" s="102" t="s">
        <v>1047</v>
      </c>
      <c r="B126" s="38" t="s">
        <v>12</v>
      </c>
      <c r="C126" s="38" t="s">
        <v>1048</v>
      </c>
      <c r="D126" s="41" t="s">
        <v>1049</v>
      </c>
      <c r="E126" s="89" t="s">
        <v>1050</v>
      </c>
      <c r="F126" s="42">
        <v>65.7</v>
      </c>
      <c r="G126" s="43" t="s">
        <v>71</v>
      </c>
      <c r="H126" s="44">
        <v>1331</v>
      </c>
      <c r="I126" s="7">
        <v>1</v>
      </c>
      <c r="J126" s="39">
        <f>IFERROR(H126/I126,"")</f>
        <v>1331</v>
      </c>
      <c r="K126" s="44"/>
      <c r="L126" s="45">
        <f t="shared" si="25"/>
        <v>5.9033239732310025E-4</v>
      </c>
      <c r="M126" s="46">
        <f t="shared" ref="M126" si="28">IFERROR(H126/F126,"")</f>
        <v>20.25875190258752</v>
      </c>
      <c r="N126" s="47"/>
    </row>
    <row r="127" spans="1:14" ht="15.95" customHeight="1" outlineLevel="1" x14ac:dyDescent="0.15">
      <c r="A127" s="74" t="s">
        <v>699</v>
      </c>
      <c r="B127" s="38" t="s">
        <v>12</v>
      </c>
      <c r="C127" s="38" t="s">
        <v>304</v>
      </c>
      <c r="D127" s="41" t="s">
        <v>502</v>
      </c>
      <c r="E127" s="89" t="s">
        <v>305</v>
      </c>
      <c r="F127" s="42">
        <v>147.80000000000001</v>
      </c>
      <c r="G127" s="43" t="s">
        <v>10</v>
      </c>
      <c r="H127" s="44">
        <v>4756</v>
      </c>
      <c r="I127" s="7">
        <v>6</v>
      </c>
      <c r="J127" s="39">
        <f t="shared" si="26"/>
        <v>792.66666666666663</v>
      </c>
      <c r="K127" s="44"/>
      <c r="L127" s="45">
        <f t="shared" si="25"/>
        <v>2.1094071237180052E-3</v>
      </c>
      <c r="M127" s="46">
        <f t="shared" si="27"/>
        <v>32.178619756427601</v>
      </c>
      <c r="N127" s="47"/>
    </row>
    <row r="128" spans="1:14" ht="15.95" customHeight="1" outlineLevel="1" x14ac:dyDescent="0.15">
      <c r="A128" s="74" t="s">
        <v>699</v>
      </c>
      <c r="B128" s="38" t="s">
        <v>12</v>
      </c>
      <c r="C128" s="38" t="s">
        <v>785</v>
      </c>
      <c r="D128" s="41" t="s">
        <v>786</v>
      </c>
      <c r="E128" s="89" t="s">
        <v>787</v>
      </c>
      <c r="F128" s="42">
        <v>1301.4000000000001</v>
      </c>
      <c r="G128" s="43" t="s">
        <v>73</v>
      </c>
      <c r="H128" s="44">
        <v>65916</v>
      </c>
      <c r="I128" s="7">
        <v>447</v>
      </c>
      <c r="J128" s="39">
        <f t="shared" si="26"/>
        <v>147.46308724832215</v>
      </c>
      <c r="K128" s="44"/>
      <c r="L128" s="45">
        <f t="shared" si="25"/>
        <v>2.9235424719721622E-2</v>
      </c>
      <c r="M128" s="46">
        <f t="shared" si="27"/>
        <v>50.65006915629322</v>
      </c>
      <c r="N128" s="47"/>
    </row>
    <row r="129" spans="1:14" ht="15.95" customHeight="1" outlineLevel="1" x14ac:dyDescent="0.15">
      <c r="A129" s="74" t="s">
        <v>699</v>
      </c>
      <c r="B129" s="38" t="s">
        <v>12</v>
      </c>
      <c r="C129" s="38" t="s">
        <v>788</v>
      </c>
      <c r="D129" s="41" t="s">
        <v>789</v>
      </c>
      <c r="E129" s="89" t="s">
        <v>790</v>
      </c>
      <c r="F129" s="42">
        <v>201.5</v>
      </c>
      <c r="G129" s="43" t="s">
        <v>10</v>
      </c>
      <c r="H129" s="44">
        <v>9340</v>
      </c>
      <c r="I129" s="7">
        <v>2</v>
      </c>
      <c r="J129" s="39">
        <f t="shared" si="26"/>
        <v>4670</v>
      </c>
      <c r="K129" s="44"/>
      <c r="L129" s="45">
        <f t="shared" si="25"/>
        <v>4.1425278670155948E-3</v>
      </c>
      <c r="M129" s="46">
        <f t="shared" si="27"/>
        <v>46.352357320099259</v>
      </c>
      <c r="N129" s="47"/>
    </row>
    <row r="130" spans="1:14" ht="15.95" customHeight="1" outlineLevel="1" x14ac:dyDescent="0.15">
      <c r="A130" s="74" t="s">
        <v>699</v>
      </c>
      <c r="B130" s="38" t="s">
        <v>12</v>
      </c>
      <c r="C130" s="38" t="s">
        <v>306</v>
      </c>
      <c r="D130" s="41" t="s">
        <v>503</v>
      </c>
      <c r="E130" s="89" t="s">
        <v>791</v>
      </c>
      <c r="F130" s="42">
        <v>837</v>
      </c>
      <c r="G130" s="43" t="s">
        <v>749</v>
      </c>
      <c r="H130" s="44">
        <v>26403</v>
      </c>
      <c r="I130" s="7">
        <v>38</v>
      </c>
      <c r="J130" s="39">
        <f t="shared" si="21"/>
        <v>694.81578947368416</v>
      </c>
      <c r="K130" s="44"/>
      <c r="L130" s="45">
        <f t="shared" si="25"/>
        <v>1.1710402920001365E-2</v>
      </c>
      <c r="M130" s="46">
        <f t="shared" si="22"/>
        <v>31.544802867383513</v>
      </c>
      <c r="N130" s="47"/>
    </row>
    <row r="131" spans="1:14" ht="15.95" customHeight="1" outlineLevel="1" x14ac:dyDescent="0.15">
      <c r="A131" s="74" t="s">
        <v>699</v>
      </c>
      <c r="B131" s="38" t="s">
        <v>12</v>
      </c>
      <c r="C131" s="38" t="s">
        <v>792</v>
      </c>
      <c r="D131" s="41" t="s">
        <v>793</v>
      </c>
      <c r="E131" s="89" t="s">
        <v>794</v>
      </c>
      <c r="F131" s="42">
        <v>32.200000000000003</v>
      </c>
      <c r="G131" s="43" t="s">
        <v>749</v>
      </c>
      <c r="H131" s="44" t="s">
        <v>1073</v>
      </c>
      <c r="I131" s="7" t="s">
        <v>1073</v>
      </c>
      <c r="J131" s="39" t="str">
        <f t="shared" si="21"/>
        <v/>
      </c>
      <c r="K131" s="44"/>
      <c r="L131" s="45" t="str">
        <f t="shared" si="25"/>
        <v/>
      </c>
      <c r="M131" s="46" t="str">
        <f t="shared" si="22"/>
        <v/>
      </c>
      <c r="N131" s="47"/>
    </row>
    <row r="132" spans="1:14" ht="15.95" customHeight="1" outlineLevel="1" x14ac:dyDescent="0.15">
      <c r="A132" s="74" t="s">
        <v>699</v>
      </c>
      <c r="B132" s="38" t="s">
        <v>12</v>
      </c>
      <c r="C132" s="38" t="s">
        <v>307</v>
      </c>
      <c r="D132" s="41" t="s">
        <v>504</v>
      </c>
      <c r="E132" s="89" t="s">
        <v>308</v>
      </c>
      <c r="F132" s="42">
        <v>19</v>
      </c>
      <c r="G132" s="43" t="s">
        <v>71</v>
      </c>
      <c r="H132" s="44">
        <v>5483</v>
      </c>
      <c r="I132" s="7">
        <v>18</v>
      </c>
      <c r="J132" s="39">
        <f t="shared" si="21"/>
        <v>304.61111111111109</v>
      </c>
      <c r="K132" s="44"/>
      <c r="L132" s="45">
        <f t="shared" ref="L132:L163" si="29">IFERROR(H132/$H$338,"")</f>
        <v>2.4318501386345294E-3</v>
      </c>
      <c r="M132" s="46">
        <f t="shared" si="22"/>
        <v>288.57894736842104</v>
      </c>
      <c r="N132" s="47"/>
    </row>
    <row r="133" spans="1:14" ht="15.95" customHeight="1" outlineLevel="1" x14ac:dyDescent="0.15">
      <c r="A133" s="74" t="s">
        <v>699</v>
      </c>
      <c r="B133" s="38" t="s">
        <v>12</v>
      </c>
      <c r="C133" s="38" t="s">
        <v>795</v>
      </c>
      <c r="D133" s="41" t="s">
        <v>796</v>
      </c>
      <c r="E133" s="89" t="s">
        <v>797</v>
      </c>
      <c r="F133" s="42">
        <v>34.5</v>
      </c>
      <c r="G133" s="43" t="s">
        <v>70</v>
      </c>
      <c r="H133" s="44">
        <v>1295</v>
      </c>
      <c r="I133" s="7">
        <v>5</v>
      </c>
      <c r="J133" s="39">
        <f t="shared" si="21"/>
        <v>259</v>
      </c>
      <c r="K133" s="44"/>
      <c r="L133" s="45">
        <f t="shared" si="29"/>
        <v>5.7436548049092024E-4</v>
      </c>
      <c r="M133" s="46">
        <f t="shared" si="22"/>
        <v>37.536231884057969</v>
      </c>
      <c r="N133" s="47"/>
    </row>
    <row r="134" spans="1:14" ht="15.95" customHeight="1" outlineLevel="1" x14ac:dyDescent="0.15">
      <c r="A134" s="76"/>
      <c r="B134" s="77"/>
      <c r="C134" s="77"/>
      <c r="D134" s="77" t="s">
        <v>419</v>
      </c>
      <c r="E134" s="78"/>
      <c r="F134" s="6">
        <f>SUM(F112:F133)</f>
        <v>4966.9999999999991</v>
      </c>
      <c r="G134" s="8"/>
      <c r="H134" s="9">
        <f>SUM(H112:H133)</f>
        <v>168624.1</v>
      </c>
      <c r="I134" s="10">
        <f>SUM(I112:I133)</f>
        <v>937</v>
      </c>
      <c r="J134" s="11">
        <f t="shared" si="21"/>
        <v>179.96168623265743</v>
      </c>
      <c r="K134" s="8"/>
      <c r="L134" s="12">
        <f t="shared" si="29"/>
        <v>7.478908279447799E-2</v>
      </c>
      <c r="M134" s="13">
        <f t="shared" si="22"/>
        <v>33.948882625327165</v>
      </c>
      <c r="N134" s="47"/>
    </row>
    <row r="135" spans="1:14" ht="15.95" customHeight="1" outlineLevel="1" x14ac:dyDescent="0.15">
      <c r="A135" s="72" t="s">
        <v>262</v>
      </c>
      <c r="B135" s="38" t="s">
        <v>31</v>
      </c>
      <c r="C135" s="38" t="s">
        <v>189</v>
      </c>
      <c r="D135" s="41" t="s">
        <v>505</v>
      </c>
      <c r="E135" s="30" t="s">
        <v>116</v>
      </c>
      <c r="F135" s="42">
        <v>221.6</v>
      </c>
      <c r="G135" s="43" t="s">
        <v>76</v>
      </c>
      <c r="H135" s="44">
        <v>4850</v>
      </c>
      <c r="I135" s="7">
        <v>5</v>
      </c>
      <c r="J135" s="39">
        <f t="shared" si="21"/>
        <v>970</v>
      </c>
      <c r="K135" s="44"/>
      <c r="L135" s="45">
        <f t="shared" si="29"/>
        <v>2.1510985176686976E-3</v>
      </c>
      <c r="M135" s="46">
        <f t="shared" si="22"/>
        <v>21.886281588447655</v>
      </c>
      <c r="N135" s="47"/>
    </row>
    <row r="136" spans="1:14" ht="15.95" customHeight="1" outlineLevel="1" x14ac:dyDescent="0.15">
      <c r="A136" s="72" t="s">
        <v>262</v>
      </c>
      <c r="B136" s="38" t="s">
        <v>666</v>
      </c>
      <c r="C136" s="38" t="s">
        <v>190</v>
      </c>
      <c r="D136" s="41" t="s">
        <v>506</v>
      </c>
      <c r="E136" s="96" t="s">
        <v>202</v>
      </c>
      <c r="F136" s="42">
        <v>300</v>
      </c>
      <c r="G136" s="43" t="s">
        <v>10</v>
      </c>
      <c r="H136" s="44">
        <v>8083</v>
      </c>
      <c r="I136" s="7">
        <v>78</v>
      </c>
      <c r="J136" s="39">
        <f t="shared" si="21"/>
        <v>103.62820512820512</v>
      </c>
      <c r="K136" s="44"/>
      <c r="L136" s="45">
        <f t="shared" si="29"/>
        <v>3.5850163542919754E-3</v>
      </c>
      <c r="M136" s="46">
        <f t="shared" si="22"/>
        <v>26.943333333333332</v>
      </c>
      <c r="N136" s="47"/>
    </row>
    <row r="137" spans="1:14" ht="15.95" customHeight="1" outlineLevel="1" x14ac:dyDescent="0.15">
      <c r="A137" s="72" t="s">
        <v>262</v>
      </c>
      <c r="B137" s="38" t="s">
        <v>31</v>
      </c>
      <c r="C137" s="38" t="s">
        <v>191</v>
      </c>
      <c r="D137" s="41" t="s">
        <v>507</v>
      </c>
      <c r="E137" s="30" t="s">
        <v>203</v>
      </c>
      <c r="F137" s="42">
        <v>133.1</v>
      </c>
      <c r="G137" s="43" t="s">
        <v>10</v>
      </c>
      <c r="H137" s="44">
        <v>1970</v>
      </c>
      <c r="I137" s="7">
        <v>3</v>
      </c>
      <c r="J137" s="39">
        <f t="shared" ref="J137:J204" si="30">IFERROR(H137/I137,"")</f>
        <v>656.66666666666663</v>
      </c>
      <c r="K137" s="44"/>
      <c r="L137" s="45">
        <f t="shared" si="29"/>
        <v>8.7374517109429562E-4</v>
      </c>
      <c r="M137" s="46">
        <f t="shared" ref="M137:M204" si="31">IFERROR(H137/F137,"")</f>
        <v>14.800901577761083</v>
      </c>
      <c r="N137" s="47"/>
    </row>
    <row r="138" spans="1:14" ht="15.95" customHeight="1" outlineLevel="1" x14ac:dyDescent="0.15">
      <c r="A138" s="72" t="s">
        <v>262</v>
      </c>
      <c r="B138" s="38" t="s">
        <v>14</v>
      </c>
      <c r="C138" s="38" t="s">
        <v>192</v>
      </c>
      <c r="D138" s="41" t="s">
        <v>508</v>
      </c>
      <c r="E138" s="30" t="s">
        <v>204</v>
      </c>
      <c r="F138" s="42">
        <v>54.3</v>
      </c>
      <c r="G138" s="43" t="s">
        <v>10</v>
      </c>
      <c r="H138" s="44">
        <v>1239</v>
      </c>
      <c r="I138" s="7">
        <v>1</v>
      </c>
      <c r="J138" s="39">
        <f t="shared" si="30"/>
        <v>1239</v>
      </c>
      <c r="K138" s="44"/>
      <c r="L138" s="45">
        <f t="shared" si="29"/>
        <v>5.4952805430752915E-4</v>
      </c>
      <c r="M138" s="46">
        <f t="shared" si="31"/>
        <v>22.817679558011051</v>
      </c>
      <c r="N138" s="47"/>
    </row>
    <row r="139" spans="1:14" ht="15.95" customHeight="1" outlineLevel="1" x14ac:dyDescent="0.15">
      <c r="A139" s="72" t="s">
        <v>262</v>
      </c>
      <c r="B139" s="38" t="s">
        <v>125</v>
      </c>
      <c r="C139" s="38" t="s">
        <v>193</v>
      </c>
      <c r="D139" s="41" t="s">
        <v>509</v>
      </c>
      <c r="E139" s="30" t="s">
        <v>205</v>
      </c>
      <c r="F139" s="42">
        <v>132.4</v>
      </c>
      <c r="G139" s="43" t="s">
        <v>10</v>
      </c>
      <c r="H139" s="44">
        <v>587</v>
      </c>
      <c r="I139" s="7">
        <v>2</v>
      </c>
      <c r="J139" s="39">
        <f t="shared" si="30"/>
        <v>293.5</v>
      </c>
      <c r="K139" s="44"/>
      <c r="L139" s="45">
        <f t="shared" si="29"/>
        <v>2.6034944945804646E-4</v>
      </c>
      <c r="M139" s="46">
        <f t="shared" si="31"/>
        <v>4.4335347432024168</v>
      </c>
      <c r="N139" s="47"/>
    </row>
    <row r="140" spans="1:14" ht="15.95" customHeight="1" outlineLevel="1" x14ac:dyDescent="0.15">
      <c r="A140" s="72" t="s">
        <v>262</v>
      </c>
      <c r="B140" s="38" t="s">
        <v>31</v>
      </c>
      <c r="C140" s="38" t="s">
        <v>194</v>
      </c>
      <c r="D140" s="41" t="s">
        <v>510</v>
      </c>
      <c r="E140" s="30" t="s">
        <v>206</v>
      </c>
      <c r="F140" s="42">
        <v>124.1</v>
      </c>
      <c r="G140" s="43" t="s">
        <v>10</v>
      </c>
      <c r="H140" s="44">
        <v>11602</v>
      </c>
      <c r="I140" s="7">
        <v>22</v>
      </c>
      <c r="J140" s="39">
        <f t="shared" si="30"/>
        <v>527.36363636363637</v>
      </c>
      <c r="K140" s="44"/>
      <c r="L140" s="45">
        <f t="shared" si="29"/>
        <v>5.145782474637573E-3</v>
      </c>
      <c r="M140" s="46">
        <f t="shared" si="31"/>
        <v>93.489121676067697</v>
      </c>
      <c r="N140" s="47"/>
    </row>
    <row r="141" spans="1:14" ht="15.95" customHeight="1" outlineLevel="1" x14ac:dyDescent="0.15">
      <c r="A141" s="72" t="s">
        <v>261</v>
      </c>
      <c r="B141" s="38" t="s">
        <v>677</v>
      </c>
      <c r="C141" s="38" t="s">
        <v>678</v>
      </c>
      <c r="D141" s="41" t="s">
        <v>679</v>
      </c>
      <c r="E141" s="30" t="s">
        <v>680</v>
      </c>
      <c r="F141" s="42">
        <v>45.6</v>
      </c>
      <c r="G141" s="43" t="s">
        <v>10</v>
      </c>
      <c r="H141" s="44">
        <v>2771</v>
      </c>
      <c r="I141" s="7">
        <v>9</v>
      </c>
      <c r="J141" s="39">
        <f t="shared" si="30"/>
        <v>307.88888888888891</v>
      </c>
      <c r="K141" s="44"/>
      <c r="L141" s="45">
        <f t="shared" si="29"/>
        <v>1.2290090706103011E-3</v>
      </c>
      <c r="M141" s="46">
        <f t="shared" si="31"/>
        <v>60.767543859649123</v>
      </c>
      <c r="N141" s="47"/>
    </row>
    <row r="142" spans="1:14" ht="15.95" customHeight="1" outlineLevel="1" x14ac:dyDescent="0.15">
      <c r="A142" s="72" t="s">
        <v>262</v>
      </c>
      <c r="B142" s="38" t="s">
        <v>129</v>
      </c>
      <c r="C142" s="38" t="s">
        <v>195</v>
      </c>
      <c r="D142" s="41" t="s">
        <v>511</v>
      </c>
      <c r="E142" s="30" t="s">
        <v>207</v>
      </c>
      <c r="F142" s="42">
        <v>105.8</v>
      </c>
      <c r="G142" s="43" t="s">
        <v>10</v>
      </c>
      <c r="H142" s="44">
        <v>3780</v>
      </c>
      <c r="I142" s="7">
        <v>4</v>
      </c>
      <c r="J142" s="39">
        <f t="shared" si="30"/>
        <v>945</v>
      </c>
      <c r="K142" s="44"/>
      <c r="L142" s="45">
        <f t="shared" si="29"/>
        <v>1.6765262673789025E-3</v>
      </c>
      <c r="M142" s="46">
        <f t="shared" si="31"/>
        <v>35.727788279773158</v>
      </c>
      <c r="N142" s="47"/>
    </row>
    <row r="143" spans="1:14" ht="15.95" customHeight="1" outlineLevel="1" x14ac:dyDescent="0.15">
      <c r="A143" s="72" t="s">
        <v>262</v>
      </c>
      <c r="B143" s="38" t="s">
        <v>127</v>
      </c>
      <c r="C143" s="38" t="s">
        <v>196</v>
      </c>
      <c r="D143" s="41" t="s">
        <v>512</v>
      </c>
      <c r="E143" s="30" t="s">
        <v>208</v>
      </c>
      <c r="F143" s="42">
        <v>105.4</v>
      </c>
      <c r="G143" s="43" t="s">
        <v>10</v>
      </c>
      <c r="H143" s="44">
        <v>2418</v>
      </c>
      <c r="I143" s="7">
        <v>2</v>
      </c>
      <c r="J143" s="39">
        <f t="shared" si="30"/>
        <v>1209</v>
      </c>
      <c r="K143" s="44"/>
      <c r="L143" s="45">
        <f t="shared" si="29"/>
        <v>1.0724445805614248E-3</v>
      </c>
      <c r="M143" s="46">
        <f t="shared" si="31"/>
        <v>22.941176470588236</v>
      </c>
      <c r="N143" s="47"/>
    </row>
    <row r="144" spans="1:14" ht="15.95" customHeight="1" outlineLevel="1" x14ac:dyDescent="0.15">
      <c r="A144" s="72" t="s">
        <v>262</v>
      </c>
      <c r="B144" s="38" t="s">
        <v>14</v>
      </c>
      <c r="C144" s="38" t="s">
        <v>197</v>
      </c>
      <c r="D144" s="41" t="s">
        <v>513</v>
      </c>
      <c r="E144" s="30" t="s">
        <v>209</v>
      </c>
      <c r="F144" s="42">
        <v>126.9</v>
      </c>
      <c r="G144" s="43" t="s">
        <v>10</v>
      </c>
      <c r="H144" s="44">
        <v>591</v>
      </c>
      <c r="I144" s="7">
        <v>1</v>
      </c>
      <c r="J144" s="39">
        <f t="shared" si="30"/>
        <v>591</v>
      </c>
      <c r="K144" s="44"/>
      <c r="L144" s="45">
        <f t="shared" si="29"/>
        <v>2.621235513282887E-4</v>
      </c>
      <c r="M144" s="46">
        <f t="shared" si="31"/>
        <v>4.6572104018912528</v>
      </c>
      <c r="N144" s="47"/>
    </row>
    <row r="145" spans="1:14" ht="15.95" customHeight="1" outlineLevel="1" x14ac:dyDescent="0.15">
      <c r="A145" s="72" t="s">
        <v>262</v>
      </c>
      <c r="B145" s="38" t="s">
        <v>128</v>
      </c>
      <c r="C145" s="38" t="s">
        <v>198</v>
      </c>
      <c r="D145" s="41" t="s">
        <v>514</v>
      </c>
      <c r="E145" s="30" t="s">
        <v>210</v>
      </c>
      <c r="F145" s="42">
        <v>100.3</v>
      </c>
      <c r="G145" s="43" t="s">
        <v>10</v>
      </c>
      <c r="H145" s="44">
        <v>4136</v>
      </c>
      <c r="I145" s="7">
        <v>4</v>
      </c>
      <c r="J145" s="39">
        <f t="shared" si="30"/>
        <v>1034</v>
      </c>
      <c r="K145" s="44"/>
      <c r="L145" s="45">
        <f t="shared" si="29"/>
        <v>1.8344213338304604E-3</v>
      </c>
      <c r="M145" s="46">
        <f t="shared" si="31"/>
        <v>41.236291126620138</v>
      </c>
      <c r="N145" s="47"/>
    </row>
    <row r="146" spans="1:14" s="5" customFormat="1" ht="15.95" customHeight="1" outlineLevel="1" x14ac:dyDescent="0.15">
      <c r="A146" s="72" t="s">
        <v>262</v>
      </c>
      <c r="B146" s="38" t="s">
        <v>14</v>
      </c>
      <c r="C146" s="38" t="s">
        <v>106</v>
      </c>
      <c r="D146" s="41" t="s">
        <v>515</v>
      </c>
      <c r="E146" s="30" t="s">
        <v>107</v>
      </c>
      <c r="F146" s="42">
        <v>133.9</v>
      </c>
      <c r="G146" s="43" t="s">
        <v>74</v>
      </c>
      <c r="H146" s="44">
        <v>344</v>
      </c>
      <c r="I146" s="7">
        <v>11</v>
      </c>
      <c r="J146" s="39">
        <f t="shared" si="30"/>
        <v>31.272727272727273</v>
      </c>
      <c r="K146" s="44"/>
      <c r="L146" s="45">
        <f t="shared" si="29"/>
        <v>1.5257276084083133E-4</v>
      </c>
      <c r="M146" s="46">
        <f t="shared" si="31"/>
        <v>2.5690814040328602</v>
      </c>
      <c r="N146" s="47"/>
    </row>
    <row r="147" spans="1:14" ht="15.95" customHeight="1" outlineLevel="1" x14ac:dyDescent="0.15">
      <c r="A147" s="72" t="s">
        <v>262</v>
      </c>
      <c r="B147" s="38" t="s">
        <v>128</v>
      </c>
      <c r="C147" s="38" t="s">
        <v>199</v>
      </c>
      <c r="D147" s="41" t="s">
        <v>516</v>
      </c>
      <c r="E147" s="30" t="s">
        <v>211</v>
      </c>
      <c r="F147" s="42">
        <v>38</v>
      </c>
      <c r="G147" s="43" t="s">
        <v>75</v>
      </c>
      <c r="H147" s="44">
        <v>895</v>
      </c>
      <c r="I147" s="7">
        <v>3</v>
      </c>
      <c r="J147" s="39">
        <f t="shared" si="30"/>
        <v>298.33333333333331</v>
      </c>
      <c r="K147" s="44"/>
      <c r="L147" s="45">
        <f t="shared" si="29"/>
        <v>3.9695529346669777E-4</v>
      </c>
      <c r="M147" s="46">
        <f t="shared" si="31"/>
        <v>23.55263157894737</v>
      </c>
      <c r="N147" s="47"/>
    </row>
    <row r="148" spans="1:14" ht="15.95" customHeight="1" outlineLevel="1" x14ac:dyDescent="0.15">
      <c r="A148" s="72" t="s">
        <v>262</v>
      </c>
      <c r="B148" s="38" t="s">
        <v>134</v>
      </c>
      <c r="C148" s="38" t="s">
        <v>200</v>
      </c>
      <c r="D148" s="41" t="s">
        <v>517</v>
      </c>
      <c r="E148" s="96" t="s">
        <v>212</v>
      </c>
      <c r="F148" s="42">
        <v>132</v>
      </c>
      <c r="G148" s="43" t="s">
        <v>74</v>
      </c>
      <c r="H148" s="44">
        <v>12125.6</v>
      </c>
      <c r="I148" s="7">
        <v>223</v>
      </c>
      <c r="J148" s="39">
        <f t="shared" si="30"/>
        <v>54.374887892376684</v>
      </c>
      <c r="K148" s="44"/>
      <c r="L148" s="45">
        <f t="shared" si="29"/>
        <v>5.37801240945228E-3</v>
      </c>
      <c r="M148" s="46">
        <f t="shared" si="31"/>
        <v>91.860606060606059</v>
      </c>
      <c r="N148" s="47"/>
    </row>
    <row r="149" spans="1:14" s="5" customFormat="1" ht="15.95" customHeight="1" outlineLevel="1" x14ac:dyDescent="0.15">
      <c r="A149" s="72" t="s">
        <v>262</v>
      </c>
      <c r="B149" s="38" t="s">
        <v>118</v>
      </c>
      <c r="C149" s="38" t="s">
        <v>201</v>
      </c>
      <c r="D149" s="41" t="s">
        <v>518</v>
      </c>
      <c r="E149" s="30" t="s">
        <v>117</v>
      </c>
      <c r="F149" s="42">
        <v>16</v>
      </c>
      <c r="G149" s="43" t="s">
        <v>71</v>
      </c>
      <c r="H149" s="44">
        <v>150</v>
      </c>
      <c r="I149" s="7">
        <v>1</v>
      </c>
      <c r="J149" s="39">
        <f t="shared" si="30"/>
        <v>150</v>
      </c>
      <c r="K149" s="44"/>
      <c r="L149" s="45">
        <f t="shared" si="29"/>
        <v>6.6528820134083432E-5</v>
      </c>
      <c r="M149" s="46">
        <f t="shared" si="31"/>
        <v>9.375</v>
      </c>
      <c r="N149" s="47"/>
    </row>
    <row r="150" spans="1:14" s="5" customFormat="1" ht="15.95" customHeight="1" outlineLevel="1" x14ac:dyDescent="0.15">
      <c r="A150" s="72" t="s">
        <v>262</v>
      </c>
      <c r="B150" s="38" t="s">
        <v>14</v>
      </c>
      <c r="C150" s="38" t="s">
        <v>39</v>
      </c>
      <c r="D150" s="41" t="s">
        <v>519</v>
      </c>
      <c r="E150" s="30" t="s">
        <v>213</v>
      </c>
      <c r="F150" s="42">
        <v>10</v>
      </c>
      <c r="G150" s="43" t="s">
        <v>73</v>
      </c>
      <c r="H150" s="44">
        <v>710</v>
      </c>
      <c r="I150" s="7">
        <v>1</v>
      </c>
      <c r="J150" s="39">
        <f t="shared" si="30"/>
        <v>710</v>
      </c>
      <c r="K150" s="44"/>
      <c r="L150" s="45">
        <f t="shared" si="29"/>
        <v>3.149030819679949E-4</v>
      </c>
      <c r="M150" s="46">
        <f t="shared" si="31"/>
        <v>71</v>
      </c>
      <c r="N150" s="47"/>
    </row>
    <row r="151" spans="1:14" ht="15.95" customHeight="1" outlineLevel="1" x14ac:dyDescent="0.15">
      <c r="A151" s="74" t="s">
        <v>699</v>
      </c>
      <c r="B151" s="38" t="s">
        <v>14</v>
      </c>
      <c r="C151" s="38" t="s">
        <v>338</v>
      </c>
      <c r="D151" s="41" t="s">
        <v>520</v>
      </c>
      <c r="E151" s="40" t="s">
        <v>339</v>
      </c>
      <c r="F151" s="42">
        <v>202.1</v>
      </c>
      <c r="G151" s="43" t="s">
        <v>10</v>
      </c>
      <c r="H151" s="44">
        <v>3643</v>
      </c>
      <c r="I151" s="7">
        <v>4</v>
      </c>
      <c r="J151" s="39">
        <f t="shared" si="30"/>
        <v>910.75</v>
      </c>
      <c r="K151" s="44"/>
      <c r="L151" s="45">
        <f t="shared" si="29"/>
        <v>1.6157632783231062E-3</v>
      </c>
      <c r="M151" s="46">
        <f t="shared" si="31"/>
        <v>18.025729836714497</v>
      </c>
      <c r="N151" s="47"/>
    </row>
    <row r="152" spans="1:14" ht="15.95" customHeight="1" outlineLevel="1" x14ac:dyDescent="0.15">
      <c r="A152" s="74" t="s">
        <v>699</v>
      </c>
      <c r="B152" s="38" t="s">
        <v>14</v>
      </c>
      <c r="C152" s="38" t="s">
        <v>798</v>
      </c>
      <c r="D152" s="41" t="s">
        <v>799</v>
      </c>
      <c r="E152" s="88" t="s">
        <v>800</v>
      </c>
      <c r="F152" s="42">
        <v>116</v>
      </c>
      <c r="G152" s="43" t="s">
        <v>10</v>
      </c>
      <c r="H152" s="44">
        <v>2666</v>
      </c>
      <c r="I152" s="7">
        <v>1</v>
      </c>
      <c r="J152" s="39">
        <f t="shared" si="30"/>
        <v>2666</v>
      </c>
      <c r="K152" s="44"/>
      <c r="L152" s="45">
        <f t="shared" si="29"/>
        <v>1.1824388965164427E-3</v>
      </c>
      <c r="M152" s="46">
        <f t="shared" si="31"/>
        <v>22.982758620689655</v>
      </c>
      <c r="N152" s="47"/>
    </row>
    <row r="153" spans="1:14" ht="15.95" customHeight="1" outlineLevel="1" x14ac:dyDescent="0.15">
      <c r="A153" s="74" t="s">
        <v>699</v>
      </c>
      <c r="B153" s="38" t="s">
        <v>14</v>
      </c>
      <c r="C153" s="38" t="s">
        <v>801</v>
      </c>
      <c r="D153" s="41" t="s">
        <v>521</v>
      </c>
      <c r="E153" s="40" t="s">
        <v>340</v>
      </c>
      <c r="F153" s="42">
        <v>211</v>
      </c>
      <c r="G153" s="43" t="s">
        <v>10</v>
      </c>
      <c r="H153" s="44">
        <v>2697</v>
      </c>
      <c r="I153" s="7">
        <v>3</v>
      </c>
      <c r="J153" s="39">
        <f t="shared" si="30"/>
        <v>899</v>
      </c>
      <c r="K153" s="44"/>
      <c r="L153" s="45">
        <f t="shared" si="29"/>
        <v>1.19618818601082E-3</v>
      </c>
      <c r="M153" s="46">
        <f t="shared" si="31"/>
        <v>12.781990521327014</v>
      </c>
      <c r="N153" s="47"/>
    </row>
    <row r="154" spans="1:14" ht="15.95" customHeight="1" outlineLevel="1" x14ac:dyDescent="0.15">
      <c r="A154" s="74" t="s">
        <v>699</v>
      </c>
      <c r="B154" s="38" t="s">
        <v>14</v>
      </c>
      <c r="C154" s="38" t="s">
        <v>341</v>
      </c>
      <c r="D154" s="41" t="s">
        <v>522</v>
      </c>
      <c r="E154" s="40" t="s">
        <v>342</v>
      </c>
      <c r="F154" s="42">
        <v>214.9</v>
      </c>
      <c r="G154" s="43" t="s">
        <v>10</v>
      </c>
      <c r="H154" s="44">
        <v>2097</v>
      </c>
      <c r="I154" s="7">
        <v>1</v>
      </c>
      <c r="J154" s="39">
        <f t="shared" si="30"/>
        <v>2097</v>
      </c>
      <c r="K154" s="44"/>
      <c r="L154" s="45">
        <f t="shared" si="29"/>
        <v>9.3007290547448629E-4</v>
      </c>
      <c r="M154" s="46">
        <f t="shared" si="31"/>
        <v>9.7580269892973472</v>
      </c>
      <c r="N154" s="47"/>
    </row>
    <row r="155" spans="1:14" ht="15.95" customHeight="1" outlineLevel="1" x14ac:dyDescent="0.15">
      <c r="A155" s="74" t="s">
        <v>699</v>
      </c>
      <c r="B155" s="38" t="s">
        <v>14</v>
      </c>
      <c r="C155" s="38" t="s">
        <v>343</v>
      </c>
      <c r="D155" s="41" t="s">
        <v>523</v>
      </c>
      <c r="E155" s="40" t="s">
        <v>802</v>
      </c>
      <c r="F155" s="42">
        <v>198.2</v>
      </c>
      <c r="G155" s="43" t="s">
        <v>10</v>
      </c>
      <c r="H155" s="44">
        <v>4936</v>
      </c>
      <c r="I155" s="7">
        <v>5</v>
      </c>
      <c r="J155" s="39">
        <f t="shared" si="30"/>
        <v>987.2</v>
      </c>
      <c r="K155" s="44"/>
      <c r="L155" s="45">
        <f t="shared" si="29"/>
        <v>2.1892417078789054E-3</v>
      </c>
      <c r="M155" s="46">
        <f t="shared" si="31"/>
        <v>24.904137235116046</v>
      </c>
      <c r="N155" s="47"/>
    </row>
    <row r="156" spans="1:14" ht="15.95" customHeight="1" outlineLevel="1" x14ac:dyDescent="0.15">
      <c r="A156" s="74" t="s">
        <v>699</v>
      </c>
      <c r="B156" s="38" t="s">
        <v>14</v>
      </c>
      <c r="C156" s="38" t="s">
        <v>344</v>
      </c>
      <c r="D156" s="41" t="s">
        <v>524</v>
      </c>
      <c r="E156" s="40" t="s">
        <v>803</v>
      </c>
      <c r="F156" s="42">
        <v>292.39999999999998</v>
      </c>
      <c r="G156" s="43" t="s">
        <v>749</v>
      </c>
      <c r="H156" s="44">
        <v>11255</v>
      </c>
      <c r="I156" s="7">
        <v>12</v>
      </c>
      <c r="J156" s="39">
        <f t="shared" si="30"/>
        <v>937.91666666666663</v>
      </c>
      <c r="K156" s="44"/>
      <c r="L156" s="45">
        <f t="shared" si="29"/>
        <v>4.99187913739406E-3</v>
      </c>
      <c r="M156" s="46">
        <f t="shared" si="31"/>
        <v>38.491792065663475</v>
      </c>
      <c r="N156" s="47"/>
    </row>
    <row r="157" spans="1:14" ht="15.95" customHeight="1" outlineLevel="1" x14ac:dyDescent="0.15">
      <c r="A157" s="74" t="s">
        <v>699</v>
      </c>
      <c r="B157" s="38" t="s">
        <v>14</v>
      </c>
      <c r="C157" s="38" t="s">
        <v>345</v>
      </c>
      <c r="D157" s="41" t="s">
        <v>525</v>
      </c>
      <c r="E157" s="40" t="s">
        <v>346</v>
      </c>
      <c r="F157" s="42">
        <v>110</v>
      </c>
      <c r="G157" s="43" t="s">
        <v>10</v>
      </c>
      <c r="H157" s="44">
        <v>2068</v>
      </c>
      <c r="I157" s="7">
        <v>2</v>
      </c>
      <c r="J157" s="39">
        <f t="shared" si="30"/>
        <v>1034</v>
      </c>
      <c r="K157" s="44"/>
      <c r="L157" s="45">
        <f t="shared" si="29"/>
        <v>9.1721066691523019E-4</v>
      </c>
      <c r="M157" s="46">
        <f t="shared" si="31"/>
        <v>18.8</v>
      </c>
      <c r="N157" s="47"/>
    </row>
    <row r="158" spans="1:14" ht="15.95" customHeight="1" outlineLevel="1" x14ac:dyDescent="0.15">
      <c r="A158" s="74" t="s">
        <v>699</v>
      </c>
      <c r="B158" s="38" t="s">
        <v>14</v>
      </c>
      <c r="C158" s="38" t="s">
        <v>347</v>
      </c>
      <c r="D158" s="41" t="s">
        <v>526</v>
      </c>
      <c r="E158" s="40" t="s">
        <v>804</v>
      </c>
      <c r="F158" s="42">
        <v>106.1</v>
      </c>
      <c r="G158" s="43" t="s">
        <v>10</v>
      </c>
      <c r="H158" s="44">
        <v>989</v>
      </c>
      <c r="I158" s="7">
        <v>1</v>
      </c>
      <c r="J158" s="39">
        <f t="shared" si="30"/>
        <v>989</v>
      </c>
      <c r="K158" s="44"/>
      <c r="L158" s="45">
        <f t="shared" si="29"/>
        <v>4.3864668741739005E-4</v>
      </c>
      <c r="M158" s="46">
        <f t="shared" si="31"/>
        <v>9.3213949104618283</v>
      </c>
      <c r="N158" s="47"/>
    </row>
    <row r="159" spans="1:14" ht="15.95" customHeight="1" outlineLevel="1" x14ac:dyDescent="0.15">
      <c r="A159" s="74" t="s">
        <v>699</v>
      </c>
      <c r="B159" s="38" t="s">
        <v>14</v>
      </c>
      <c r="C159" s="38" t="s">
        <v>348</v>
      </c>
      <c r="D159" s="41" t="s">
        <v>527</v>
      </c>
      <c r="E159" s="40" t="s">
        <v>805</v>
      </c>
      <c r="F159" s="42">
        <v>72.5</v>
      </c>
      <c r="G159" s="43" t="s">
        <v>10</v>
      </c>
      <c r="H159" s="44" t="s">
        <v>1073</v>
      </c>
      <c r="I159" s="7" t="s">
        <v>1073</v>
      </c>
      <c r="J159" s="39" t="str">
        <f t="shared" si="30"/>
        <v/>
      </c>
      <c r="K159" s="44"/>
      <c r="L159" s="45" t="str">
        <f t="shared" si="29"/>
        <v/>
      </c>
      <c r="M159" s="46" t="str">
        <f t="shared" si="31"/>
        <v/>
      </c>
      <c r="N159" s="47"/>
    </row>
    <row r="160" spans="1:14" ht="15.95" customHeight="1" outlineLevel="1" x14ac:dyDescent="0.15">
      <c r="A160" s="74" t="s">
        <v>699</v>
      </c>
      <c r="B160" s="38" t="s">
        <v>14</v>
      </c>
      <c r="C160" s="38" t="s">
        <v>349</v>
      </c>
      <c r="D160" s="41" t="s">
        <v>528</v>
      </c>
      <c r="E160" s="40" t="s">
        <v>350</v>
      </c>
      <c r="F160" s="42">
        <v>47.1</v>
      </c>
      <c r="G160" s="43" t="s">
        <v>311</v>
      </c>
      <c r="H160" s="44">
        <v>2598</v>
      </c>
      <c r="I160" s="7">
        <v>4</v>
      </c>
      <c r="J160" s="39">
        <f t="shared" si="30"/>
        <v>649.5</v>
      </c>
      <c r="K160" s="44"/>
      <c r="L160" s="45">
        <f t="shared" si="29"/>
        <v>1.1522791647223249E-3</v>
      </c>
      <c r="M160" s="46">
        <f t="shared" si="31"/>
        <v>55.159235668789805</v>
      </c>
      <c r="N160" s="47"/>
    </row>
    <row r="161" spans="1:14" ht="15.95" customHeight="1" outlineLevel="1" x14ac:dyDescent="0.15">
      <c r="A161" s="74" t="s">
        <v>699</v>
      </c>
      <c r="B161" s="38" t="s">
        <v>14</v>
      </c>
      <c r="C161" s="38" t="s">
        <v>351</v>
      </c>
      <c r="D161" s="41" t="s">
        <v>529</v>
      </c>
      <c r="E161" s="40" t="s">
        <v>352</v>
      </c>
      <c r="F161" s="42">
        <v>52.2</v>
      </c>
      <c r="G161" s="43" t="s">
        <v>311</v>
      </c>
      <c r="H161" s="44">
        <v>2792</v>
      </c>
      <c r="I161" s="7">
        <v>7</v>
      </c>
      <c r="J161" s="39">
        <f t="shared" si="30"/>
        <v>398.85714285714283</v>
      </c>
      <c r="K161" s="44"/>
      <c r="L161" s="45">
        <f t="shared" si="29"/>
        <v>1.2383231054290727E-3</v>
      </c>
      <c r="M161" s="46">
        <f t="shared" si="31"/>
        <v>53.486590038314176</v>
      </c>
      <c r="N161" s="47"/>
    </row>
    <row r="162" spans="1:14" ht="15.95" customHeight="1" outlineLevel="1" x14ac:dyDescent="0.15">
      <c r="A162" s="74" t="s">
        <v>699</v>
      </c>
      <c r="B162" s="38" t="s">
        <v>14</v>
      </c>
      <c r="C162" s="38" t="s">
        <v>353</v>
      </c>
      <c r="D162" s="41" t="s">
        <v>530</v>
      </c>
      <c r="E162" s="40" t="s">
        <v>354</v>
      </c>
      <c r="F162" s="42">
        <v>61.5</v>
      </c>
      <c r="G162" s="43" t="s">
        <v>72</v>
      </c>
      <c r="H162" s="44" t="s">
        <v>1073</v>
      </c>
      <c r="I162" s="7" t="s">
        <v>1073</v>
      </c>
      <c r="J162" s="39" t="str">
        <f t="shared" si="30"/>
        <v/>
      </c>
      <c r="K162" s="44"/>
      <c r="L162" s="45" t="str">
        <f t="shared" si="29"/>
        <v/>
      </c>
      <c r="M162" s="46" t="str">
        <f t="shared" si="31"/>
        <v/>
      </c>
      <c r="N162" s="47"/>
    </row>
    <row r="163" spans="1:14" ht="15.95" customHeight="1" outlineLevel="1" x14ac:dyDescent="0.15">
      <c r="A163" s="74" t="s">
        <v>699</v>
      </c>
      <c r="B163" s="38" t="s">
        <v>14</v>
      </c>
      <c r="C163" s="38" t="s">
        <v>806</v>
      </c>
      <c r="D163" s="41" t="s">
        <v>807</v>
      </c>
      <c r="E163" s="88" t="s">
        <v>808</v>
      </c>
      <c r="F163" s="42">
        <v>46.8</v>
      </c>
      <c r="G163" s="43" t="s">
        <v>10</v>
      </c>
      <c r="H163" s="44" t="s">
        <v>1073</v>
      </c>
      <c r="I163" s="7" t="s">
        <v>1073</v>
      </c>
      <c r="J163" s="39" t="str">
        <f t="shared" si="30"/>
        <v/>
      </c>
      <c r="K163" s="44"/>
      <c r="L163" s="45" t="str">
        <f t="shared" si="29"/>
        <v/>
      </c>
      <c r="M163" s="46" t="str">
        <f t="shared" si="31"/>
        <v/>
      </c>
      <c r="N163" s="47"/>
    </row>
    <row r="164" spans="1:14" ht="15.95" customHeight="1" outlineLevel="1" x14ac:dyDescent="0.15">
      <c r="A164" s="74" t="s">
        <v>699</v>
      </c>
      <c r="B164" s="38" t="s">
        <v>14</v>
      </c>
      <c r="C164" s="38" t="s">
        <v>355</v>
      </c>
      <c r="D164" s="41" t="s">
        <v>531</v>
      </c>
      <c r="E164" s="40" t="s">
        <v>356</v>
      </c>
      <c r="F164" s="42">
        <v>57.5</v>
      </c>
      <c r="G164" s="43" t="s">
        <v>311</v>
      </c>
      <c r="H164" s="44">
        <v>408</v>
      </c>
      <c r="I164" s="7">
        <v>2</v>
      </c>
      <c r="J164" s="39">
        <f t="shared" si="30"/>
        <v>204</v>
      </c>
      <c r="K164" s="44"/>
      <c r="L164" s="45">
        <f t="shared" ref="L164:L194" si="32">IFERROR(H164/$H$338,"")</f>
        <v>1.8095839076470691E-4</v>
      </c>
      <c r="M164" s="46">
        <f t="shared" si="31"/>
        <v>7.0956521739130434</v>
      </c>
      <c r="N164" s="47"/>
    </row>
    <row r="165" spans="1:14" ht="15.95" customHeight="1" outlineLevel="1" x14ac:dyDescent="0.15">
      <c r="A165" s="74" t="s">
        <v>699</v>
      </c>
      <c r="B165" s="38" t="s">
        <v>14</v>
      </c>
      <c r="C165" s="38" t="s">
        <v>809</v>
      </c>
      <c r="D165" s="41" t="s">
        <v>810</v>
      </c>
      <c r="E165" s="40" t="s">
        <v>811</v>
      </c>
      <c r="F165" s="42">
        <v>50</v>
      </c>
      <c r="G165" s="43" t="s">
        <v>10</v>
      </c>
      <c r="H165" s="44">
        <v>1329</v>
      </c>
      <c r="I165" s="7">
        <v>1</v>
      </c>
      <c r="J165" s="39">
        <f t="shared" si="30"/>
        <v>1329</v>
      </c>
      <c r="K165" s="44"/>
      <c r="L165" s="45">
        <f t="shared" si="32"/>
        <v>5.8944534638797914E-4</v>
      </c>
      <c r="M165" s="46">
        <f t="shared" si="31"/>
        <v>26.58</v>
      </c>
      <c r="N165" s="47"/>
    </row>
    <row r="166" spans="1:14" ht="15.95" customHeight="1" outlineLevel="1" x14ac:dyDescent="0.15">
      <c r="A166" s="74" t="s">
        <v>699</v>
      </c>
      <c r="B166" s="38" t="s">
        <v>14</v>
      </c>
      <c r="C166" s="38" t="s">
        <v>357</v>
      </c>
      <c r="D166" s="41" t="s">
        <v>532</v>
      </c>
      <c r="E166" s="40" t="s">
        <v>358</v>
      </c>
      <c r="F166" s="42">
        <v>41.5</v>
      </c>
      <c r="G166" s="43" t="s">
        <v>311</v>
      </c>
      <c r="H166" s="44">
        <v>3855.6</v>
      </c>
      <c r="I166" s="7">
        <v>2</v>
      </c>
      <c r="J166" s="39">
        <f t="shared" si="30"/>
        <v>1927.8</v>
      </c>
      <c r="K166" s="44"/>
      <c r="L166" s="45">
        <f t="shared" si="32"/>
        <v>1.7100567927264803E-3</v>
      </c>
      <c r="M166" s="46">
        <f t="shared" si="31"/>
        <v>92.906024096385536</v>
      </c>
      <c r="N166" s="47"/>
    </row>
    <row r="167" spans="1:14" ht="15.95" customHeight="1" x14ac:dyDescent="0.15">
      <c r="A167" s="74" t="s">
        <v>699</v>
      </c>
      <c r="B167" s="38" t="s">
        <v>14</v>
      </c>
      <c r="C167" s="38" t="s">
        <v>359</v>
      </c>
      <c r="D167" s="41" t="s">
        <v>533</v>
      </c>
      <c r="E167" s="40" t="s">
        <v>360</v>
      </c>
      <c r="F167" s="42">
        <v>56.7</v>
      </c>
      <c r="G167" s="43" t="s">
        <v>311</v>
      </c>
      <c r="H167" s="44">
        <v>3082</v>
      </c>
      <c r="I167" s="7">
        <v>6</v>
      </c>
      <c r="J167" s="39">
        <f t="shared" si="30"/>
        <v>513.66666666666663</v>
      </c>
      <c r="K167" s="44"/>
      <c r="L167" s="45">
        <f t="shared" si="32"/>
        <v>1.3669454910216342E-3</v>
      </c>
      <c r="M167" s="46">
        <f t="shared" si="31"/>
        <v>54.35626102292769</v>
      </c>
      <c r="N167" s="47"/>
    </row>
    <row r="168" spans="1:14" ht="15.95" customHeight="1" outlineLevel="1" x14ac:dyDescent="0.15">
      <c r="A168" s="74" t="s">
        <v>699</v>
      </c>
      <c r="B168" s="38" t="s">
        <v>14</v>
      </c>
      <c r="C168" s="38" t="s">
        <v>361</v>
      </c>
      <c r="D168" s="41" t="s">
        <v>534</v>
      </c>
      <c r="E168" s="40" t="s">
        <v>362</v>
      </c>
      <c r="F168" s="42">
        <v>46.2</v>
      </c>
      <c r="G168" s="43" t="s">
        <v>311</v>
      </c>
      <c r="H168" s="44">
        <v>723</v>
      </c>
      <c r="I168" s="7">
        <v>2</v>
      </c>
      <c r="J168" s="39">
        <f t="shared" si="30"/>
        <v>361.5</v>
      </c>
      <c r="K168" s="44"/>
      <c r="L168" s="45">
        <f t="shared" si="32"/>
        <v>3.2066891304628211E-4</v>
      </c>
      <c r="M168" s="46">
        <f t="shared" si="31"/>
        <v>15.649350649350648</v>
      </c>
      <c r="N168" s="47"/>
    </row>
    <row r="169" spans="1:14" ht="15.95" customHeight="1" outlineLevel="1" x14ac:dyDescent="0.15">
      <c r="A169" s="74" t="s">
        <v>699</v>
      </c>
      <c r="B169" s="38" t="s">
        <v>14</v>
      </c>
      <c r="C169" s="38" t="s">
        <v>363</v>
      </c>
      <c r="D169" s="41" t="s">
        <v>535</v>
      </c>
      <c r="E169" s="40" t="s">
        <v>120</v>
      </c>
      <c r="F169" s="42">
        <v>48.6</v>
      </c>
      <c r="G169" s="43" t="s">
        <v>311</v>
      </c>
      <c r="H169" s="44">
        <v>4068</v>
      </c>
      <c r="I169" s="7">
        <v>7</v>
      </c>
      <c r="J169" s="39">
        <f t="shared" si="30"/>
        <v>581.14285714285711</v>
      </c>
      <c r="K169" s="44"/>
      <c r="L169" s="45">
        <f t="shared" si="32"/>
        <v>1.8042616020363426E-3</v>
      </c>
      <c r="M169" s="46">
        <f t="shared" si="31"/>
        <v>83.703703703703695</v>
      </c>
      <c r="N169" s="47"/>
    </row>
    <row r="170" spans="1:14" ht="15.95" customHeight="1" outlineLevel="1" x14ac:dyDescent="0.15">
      <c r="A170" s="74" t="s">
        <v>699</v>
      </c>
      <c r="B170" s="38" t="s">
        <v>14</v>
      </c>
      <c r="C170" s="38" t="s">
        <v>309</v>
      </c>
      <c r="D170" s="41" t="s">
        <v>536</v>
      </c>
      <c r="E170" s="40" t="s">
        <v>310</v>
      </c>
      <c r="F170" s="42">
        <v>35.700000000000003</v>
      </c>
      <c r="G170" s="43" t="s">
        <v>311</v>
      </c>
      <c r="H170" s="44">
        <v>800</v>
      </c>
      <c r="I170" s="7">
        <v>1</v>
      </c>
      <c r="J170" s="39">
        <f t="shared" si="30"/>
        <v>800</v>
      </c>
      <c r="K170" s="44"/>
      <c r="L170" s="45">
        <f t="shared" si="32"/>
        <v>3.5482037404844494E-4</v>
      </c>
      <c r="M170" s="46">
        <f t="shared" si="31"/>
        <v>22.408963585434172</v>
      </c>
      <c r="N170" s="47"/>
    </row>
    <row r="171" spans="1:14" ht="15.95" customHeight="1" outlineLevel="1" x14ac:dyDescent="0.15">
      <c r="A171" s="74" t="s">
        <v>699</v>
      </c>
      <c r="B171" s="38" t="s">
        <v>14</v>
      </c>
      <c r="C171" s="38" t="s">
        <v>312</v>
      </c>
      <c r="D171" s="41" t="s">
        <v>537</v>
      </c>
      <c r="E171" s="40" t="s">
        <v>313</v>
      </c>
      <c r="F171" s="42">
        <v>42.1</v>
      </c>
      <c r="G171" s="43" t="s">
        <v>311</v>
      </c>
      <c r="H171" s="44">
        <v>1232</v>
      </c>
      <c r="I171" s="7">
        <v>4</v>
      </c>
      <c r="J171" s="39">
        <f t="shared" si="30"/>
        <v>308</v>
      </c>
      <c r="K171" s="44"/>
      <c r="L171" s="45">
        <f t="shared" si="32"/>
        <v>5.4642337603460524E-4</v>
      </c>
      <c r="M171" s="46">
        <f t="shared" si="31"/>
        <v>29.263657957244654</v>
      </c>
      <c r="N171" s="47"/>
    </row>
    <row r="172" spans="1:14" ht="15.95" customHeight="1" outlineLevel="1" x14ac:dyDescent="0.15">
      <c r="A172" s="74" t="s">
        <v>699</v>
      </c>
      <c r="B172" s="38" t="s">
        <v>14</v>
      </c>
      <c r="C172" s="38" t="s">
        <v>314</v>
      </c>
      <c r="D172" s="41" t="s">
        <v>538</v>
      </c>
      <c r="E172" s="40" t="s">
        <v>315</v>
      </c>
      <c r="F172" s="42">
        <v>42.1</v>
      </c>
      <c r="G172" s="43" t="s">
        <v>311</v>
      </c>
      <c r="H172" s="44">
        <v>1163</v>
      </c>
      <c r="I172" s="7">
        <v>4</v>
      </c>
      <c r="J172" s="39">
        <f t="shared" si="30"/>
        <v>290.75</v>
      </c>
      <c r="K172" s="44"/>
      <c r="L172" s="45">
        <f t="shared" si="32"/>
        <v>5.1582011877292688E-4</v>
      </c>
      <c r="M172" s="46">
        <f t="shared" si="31"/>
        <v>27.624703087885983</v>
      </c>
      <c r="N172" s="47"/>
    </row>
    <row r="173" spans="1:14" ht="15.95" customHeight="1" outlineLevel="1" x14ac:dyDescent="0.15">
      <c r="A173" s="74" t="s">
        <v>699</v>
      </c>
      <c r="B173" s="38" t="s">
        <v>14</v>
      </c>
      <c r="C173" s="38" t="s">
        <v>316</v>
      </c>
      <c r="D173" s="41" t="s">
        <v>539</v>
      </c>
      <c r="E173" s="40" t="s">
        <v>317</v>
      </c>
      <c r="F173" s="42">
        <v>96.8</v>
      </c>
      <c r="G173" s="43" t="s">
        <v>10</v>
      </c>
      <c r="H173" s="44" t="s">
        <v>1073</v>
      </c>
      <c r="I173" s="7" t="s">
        <v>1073</v>
      </c>
      <c r="J173" s="39" t="str">
        <f t="shared" si="30"/>
        <v/>
      </c>
      <c r="K173" s="44"/>
      <c r="L173" s="45" t="str">
        <f t="shared" si="32"/>
        <v/>
      </c>
      <c r="M173" s="46" t="str">
        <f t="shared" si="31"/>
        <v/>
      </c>
      <c r="N173" s="47"/>
    </row>
    <row r="174" spans="1:14" ht="15.95" customHeight="1" outlineLevel="1" x14ac:dyDescent="0.15">
      <c r="A174" s="74" t="s">
        <v>699</v>
      </c>
      <c r="B174" s="38" t="s">
        <v>14</v>
      </c>
      <c r="C174" s="38" t="s">
        <v>318</v>
      </c>
      <c r="D174" s="41" t="s">
        <v>540</v>
      </c>
      <c r="E174" s="40" t="s">
        <v>319</v>
      </c>
      <c r="F174" s="42">
        <v>117.8</v>
      </c>
      <c r="G174" s="43" t="s">
        <v>10</v>
      </c>
      <c r="H174" s="44">
        <v>899</v>
      </c>
      <c r="I174" s="7">
        <v>1</v>
      </c>
      <c r="J174" s="39">
        <f t="shared" si="30"/>
        <v>899</v>
      </c>
      <c r="K174" s="44"/>
      <c r="L174" s="45">
        <f t="shared" si="32"/>
        <v>3.9872939533694001E-4</v>
      </c>
      <c r="M174" s="46">
        <f t="shared" si="31"/>
        <v>7.6315789473684212</v>
      </c>
      <c r="N174" s="47"/>
    </row>
    <row r="175" spans="1:14" ht="15.95" customHeight="1" outlineLevel="1" x14ac:dyDescent="0.15">
      <c r="A175" s="74" t="s">
        <v>699</v>
      </c>
      <c r="B175" s="38" t="s">
        <v>14</v>
      </c>
      <c r="C175" s="38" t="s">
        <v>320</v>
      </c>
      <c r="D175" s="41" t="s">
        <v>541</v>
      </c>
      <c r="E175" s="40" t="s">
        <v>321</v>
      </c>
      <c r="F175" s="42">
        <v>448</v>
      </c>
      <c r="G175" s="43" t="s">
        <v>10</v>
      </c>
      <c r="H175" s="44">
        <v>9081</v>
      </c>
      <c r="I175" s="7">
        <v>7</v>
      </c>
      <c r="J175" s="39">
        <f t="shared" si="30"/>
        <v>1297.2857142857142</v>
      </c>
      <c r="K175" s="44"/>
      <c r="L175" s="45">
        <f t="shared" si="32"/>
        <v>4.0276547709174109E-3</v>
      </c>
      <c r="M175" s="46">
        <f t="shared" si="31"/>
        <v>20.270089285714285</v>
      </c>
      <c r="N175" s="47"/>
    </row>
    <row r="176" spans="1:14" ht="15.95" customHeight="1" outlineLevel="1" x14ac:dyDescent="0.15">
      <c r="A176" s="74" t="s">
        <v>699</v>
      </c>
      <c r="B176" s="38" t="s">
        <v>14</v>
      </c>
      <c r="C176" s="38" t="s">
        <v>322</v>
      </c>
      <c r="D176" s="41" t="s">
        <v>542</v>
      </c>
      <c r="E176" s="40" t="s">
        <v>323</v>
      </c>
      <c r="F176" s="42">
        <v>157.80000000000001</v>
      </c>
      <c r="G176" s="43" t="s">
        <v>10</v>
      </c>
      <c r="H176" s="44">
        <v>3036</v>
      </c>
      <c r="I176" s="7">
        <v>2</v>
      </c>
      <c r="J176" s="39">
        <f t="shared" si="30"/>
        <v>1518</v>
      </c>
      <c r="K176" s="44"/>
      <c r="L176" s="45">
        <f t="shared" si="32"/>
        <v>1.3465433195138485E-3</v>
      </c>
      <c r="M176" s="46">
        <f t="shared" si="31"/>
        <v>19.239543726235741</v>
      </c>
      <c r="N176" s="47"/>
    </row>
    <row r="177" spans="1:14" ht="15.95" customHeight="1" outlineLevel="1" x14ac:dyDescent="0.15">
      <c r="A177" s="74" t="s">
        <v>699</v>
      </c>
      <c r="B177" s="38" t="s">
        <v>14</v>
      </c>
      <c r="C177" s="38" t="s">
        <v>324</v>
      </c>
      <c r="D177" s="41" t="s">
        <v>543</v>
      </c>
      <c r="E177" s="40" t="s">
        <v>325</v>
      </c>
      <c r="F177" s="42">
        <v>225.9</v>
      </c>
      <c r="G177" s="43" t="s">
        <v>10</v>
      </c>
      <c r="H177" s="44">
        <v>7038</v>
      </c>
      <c r="I177" s="7">
        <v>9</v>
      </c>
      <c r="J177" s="39">
        <f t="shared" si="30"/>
        <v>782</v>
      </c>
      <c r="K177" s="44"/>
      <c r="L177" s="45">
        <f t="shared" si="32"/>
        <v>3.1215322406911942E-3</v>
      </c>
      <c r="M177" s="46">
        <f t="shared" si="31"/>
        <v>31.155378486055778</v>
      </c>
      <c r="N177" s="47"/>
    </row>
    <row r="178" spans="1:14" ht="15.95" customHeight="1" outlineLevel="1" x14ac:dyDescent="0.15">
      <c r="A178" s="74" t="s">
        <v>699</v>
      </c>
      <c r="B178" s="38" t="s">
        <v>14</v>
      </c>
      <c r="C178" s="38" t="s">
        <v>812</v>
      </c>
      <c r="D178" s="41" t="s">
        <v>813</v>
      </c>
      <c r="E178" s="40" t="s">
        <v>814</v>
      </c>
      <c r="F178" s="42">
        <v>32</v>
      </c>
      <c r="G178" s="43" t="s">
        <v>73</v>
      </c>
      <c r="H178" s="44">
        <v>399</v>
      </c>
      <c r="I178" s="7">
        <v>1</v>
      </c>
      <c r="J178" s="39">
        <f t="shared" si="30"/>
        <v>399</v>
      </c>
      <c r="K178" s="44"/>
      <c r="L178" s="45">
        <f t="shared" si="32"/>
        <v>1.7696666155666191E-4</v>
      </c>
      <c r="M178" s="46">
        <f t="shared" si="31"/>
        <v>12.46875</v>
      </c>
      <c r="N178" s="47"/>
    </row>
    <row r="179" spans="1:14" ht="15.95" customHeight="1" outlineLevel="1" x14ac:dyDescent="0.15">
      <c r="A179" s="74" t="s">
        <v>699</v>
      </c>
      <c r="B179" s="38" t="s">
        <v>14</v>
      </c>
      <c r="C179" s="38" t="s">
        <v>326</v>
      </c>
      <c r="D179" s="41" t="s">
        <v>544</v>
      </c>
      <c r="E179" s="40" t="s">
        <v>327</v>
      </c>
      <c r="F179" s="42">
        <v>19.3</v>
      </c>
      <c r="G179" s="43" t="s">
        <v>73</v>
      </c>
      <c r="H179" s="44">
        <v>398</v>
      </c>
      <c r="I179" s="7">
        <v>1</v>
      </c>
      <c r="J179" s="39">
        <f t="shared" si="30"/>
        <v>398</v>
      </c>
      <c r="K179" s="44"/>
      <c r="L179" s="45">
        <f t="shared" si="32"/>
        <v>1.7652313608910135E-4</v>
      </c>
      <c r="M179" s="46">
        <f t="shared" si="31"/>
        <v>20.621761658031087</v>
      </c>
      <c r="N179" s="47"/>
    </row>
    <row r="180" spans="1:14" ht="15.95" customHeight="1" outlineLevel="1" x14ac:dyDescent="0.15">
      <c r="A180" s="74" t="s">
        <v>699</v>
      </c>
      <c r="B180" s="38" t="s">
        <v>14</v>
      </c>
      <c r="C180" s="38" t="s">
        <v>328</v>
      </c>
      <c r="D180" s="41" t="s">
        <v>545</v>
      </c>
      <c r="E180" s="40" t="s">
        <v>329</v>
      </c>
      <c r="F180" s="42">
        <v>52</v>
      </c>
      <c r="G180" s="43" t="s">
        <v>10</v>
      </c>
      <c r="H180" s="44">
        <v>11822</v>
      </c>
      <c r="I180" s="7">
        <v>27</v>
      </c>
      <c r="J180" s="39">
        <f t="shared" si="30"/>
        <v>437.85185185185185</v>
      </c>
      <c r="K180" s="44"/>
      <c r="L180" s="45">
        <f t="shared" si="32"/>
        <v>5.2433580775008955E-3</v>
      </c>
      <c r="M180" s="46">
        <f t="shared" si="31"/>
        <v>227.34615384615384</v>
      </c>
      <c r="N180" s="47"/>
    </row>
    <row r="181" spans="1:14" s="5" customFormat="1" ht="15.95" customHeight="1" outlineLevel="1" x14ac:dyDescent="0.15">
      <c r="A181" s="74" t="s">
        <v>699</v>
      </c>
      <c r="B181" s="38" t="s">
        <v>14</v>
      </c>
      <c r="C181" s="38" t="s">
        <v>330</v>
      </c>
      <c r="D181" s="41" t="s">
        <v>546</v>
      </c>
      <c r="E181" s="40" t="s">
        <v>331</v>
      </c>
      <c r="F181" s="42">
        <v>78.7</v>
      </c>
      <c r="G181" s="43" t="s">
        <v>71</v>
      </c>
      <c r="H181" s="44">
        <v>2597</v>
      </c>
      <c r="I181" s="7">
        <v>15</v>
      </c>
      <c r="J181" s="39">
        <f t="shared" si="30"/>
        <v>173.13333333333333</v>
      </c>
      <c r="K181" s="44"/>
      <c r="L181" s="45">
        <f t="shared" si="32"/>
        <v>1.1518356392547645E-3</v>
      </c>
      <c r="M181" s="46">
        <f t="shared" si="31"/>
        <v>32.998729351969502</v>
      </c>
      <c r="N181" s="47"/>
    </row>
    <row r="182" spans="1:14" ht="15.95" customHeight="1" outlineLevel="1" x14ac:dyDescent="0.15">
      <c r="A182" s="74" t="s">
        <v>699</v>
      </c>
      <c r="B182" s="38" t="s">
        <v>14</v>
      </c>
      <c r="C182" s="38" t="s">
        <v>332</v>
      </c>
      <c r="D182" s="41" t="s">
        <v>547</v>
      </c>
      <c r="E182" s="40" t="s">
        <v>333</v>
      </c>
      <c r="F182" s="42">
        <v>98.5</v>
      </c>
      <c r="G182" s="43" t="s">
        <v>71</v>
      </c>
      <c r="H182" s="44">
        <v>10274</v>
      </c>
      <c r="I182" s="7">
        <v>18</v>
      </c>
      <c r="J182" s="39">
        <f t="shared" si="30"/>
        <v>570.77777777777783</v>
      </c>
      <c r="K182" s="44"/>
      <c r="L182" s="45">
        <f t="shared" si="32"/>
        <v>4.5567806537171541E-3</v>
      </c>
      <c r="M182" s="46">
        <f t="shared" si="31"/>
        <v>104.30456852791878</v>
      </c>
      <c r="N182" s="47"/>
    </row>
    <row r="183" spans="1:14" ht="15.95" customHeight="1" outlineLevel="1" x14ac:dyDescent="0.15">
      <c r="A183" s="74" t="s">
        <v>699</v>
      </c>
      <c r="B183" s="38" t="s">
        <v>14</v>
      </c>
      <c r="C183" s="38" t="s">
        <v>971</v>
      </c>
      <c r="D183" s="41" t="s">
        <v>973</v>
      </c>
      <c r="E183" s="40" t="s">
        <v>975</v>
      </c>
      <c r="F183" s="42">
        <v>109.5</v>
      </c>
      <c r="G183" s="43" t="s">
        <v>970</v>
      </c>
      <c r="H183" s="44">
        <v>2451</v>
      </c>
      <c r="I183" s="7">
        <v>7</v>
      </c>
      <c r="J183" s="39">
        <f t="shared" si="30"/>
        <v>350.14285714285717</v>
      </c>
      <c r="K183" s="44"/>
      <c r="L183" s="45">
        <f t="shared" si="32"/>
        <v>1.0870809209909231E-3</v>
      </c>
      <c r="M183" s="46">
        <f t="shared" ref="M183:M186" si="33">IFERROR(H183/F183,"")</f>
        <v>22.383561643835616</v>
      </c>
      <c r="N183" s="47"/>
    </row>
    <row r="184" spans="1:14" ht="15.95" customHeight="1" outlineLevel="1" x14ac:dyDescent="0.15">
      <c r="A184" s="74" t="s">
        <v>699</v>
      </c>
      <c r="B184" s="38" t="s">
        <v>14</v>
      </c>
      <c r="C184" s="38" t="s">
        <v>815</v>
      </c>
      <c r="D184" s="41" t="s">
        <v>816</v>
      </c>
      <c r="E184" s="40" t="s">
        <v>817</v>
      </c>
      <c r="F184" s="42">
        <v>78.900000000000006</v>
      </c>
      <c r="G184" s="43" t="s">
        <v>10</v>
      </c>
      <c r="H184" s="44">
        <v>3828</v>
      </c>
      <c r="I184" s="7">
        <v>8</v>
      </c>
      <c r="J184" s="39">
        <f t="shared" si="30"/>
        <v>478.5</v>
      </c>
      <c r="K184" s="44"/>
      <c r="L184" s="45">
        <f t="shared" si="32"/>
        <v>1.6978154898218091E-3</v>
      </c>
      <c r="M184" s="46">
        <f t="shared" si="33"/>
        <v>48.51711026615969</v>
      </c>
      <c r="N184" s="47"/>
    </row>
    <row r="185" spans="1:14" ht="15.95" customHeight="1" outlineLevel="1" x14ac:dyDescent="0.15">
      <c r="A185" s="74" t="s">
        <v>699</v>
      </c>
      <c r="B185" s="38" t="s">
        <v>14</v>
      </c>
      <c r="C185" s="38" t="s">
        <v>972</v>
      </c>
      <c r="D185" s="41" t="s">
        <v>974</v>
      </c>
      <c r="E185" s="40" t="s">
        <v>975</v>
      </c>
      <c r="F185" s="42">
        <v>75</v>
      </c>
      <c r="G185" s="43" t="s">
        <v>970</v>
      </c>
      <c r="H185" s="44" t="s">
        <v>1073</v>
      </c>
      <c r="I185" s="7" t="s">
        <v>1073</v>
      </c>
      <c r="J185" s="39" t="str">
        <f t="shared" si="30"/>
        <v/>
      </c>
      <c r="K185" s="44"/>
      <c r="L185" s="45" t="str">
        <f t="shared" si="32"/>
        <v/>
      </c>
      <c r="M185" s="46" t="str">
        <f t="shared" si="33"/>
        <v/>
      </c>
      <c r="N185" s="47"/>
    </row>
    <row r="186" spans="1:14" s="5" customFormat="1" ht="15.95" customHeight="1" outlineLevel="1" x14ac:dyDescent="0.15">
      <c r="A186" s="74" t="s">
        <v>699</v>
      </c>
      <c r="B186" s="38" t="s">
        <v>14</v>
      </c>
      <c r="C186" s="38" t="s">
        <v>334</v>
      </c>
      <c r="D186" s="41" t="s">
        <v>548</v>
      </c>
      <c r="E186" s="40" t="s">
        <v>335</v>
      </c>
      <c r="F186" s="42">
        <v>74.8</v>
      </c>
      <c r="G186" s="43" t="s">
        <v>10</v>
      </c>
      <c r="H186" s="44">
        <v>516</v>
      </c>
      <c r="I186" s="7">
        <v>1</v>
      </c>
      <c r="J186" s="39">
        <f t="shared" si="30"/>
        <v>516</v>
      </c>
      <c r="K186" s="44"/>
      <c r="L186" s="45">
        <f t="shared" si="32"/>
        <v>2.2885914126124699E-4</v>
      </c>
      <c r="M186" s="46">
        <f t="shared" si="33"/>
        <v>6.8983957219251337</v>
      </c>
      <c r="N186" s="47"/>
    </row>
    <row r="187" spans="1:14" s="5" customFormat="1" ht="15.95" customHeight="1" outlineLevel="1" x14ac:dyDescent="0.15">
      <c r="A187" s="74" t="s">
        <v>699</v>
      </c>
      <c r="B187" s="38" t="s">
        <v>14</v>
      </c>
      <c r="C187" s="38" t="s">
        <v>336</v>
      </c>
      <c r="D187" s="41" t="s">
        <v>549</v>
      </c>
      <c r="E187" s="40" t="s">
        <v>337</v>
      </c>
      <c r="F187" s="42">
        <v>36</v>
      </c>
      <c r="G187" s="43" t="s">
        <v>71</v>
      </c>
      <c r="H187" s="44" t="s">
        <v>1073</v>
      </c>
      <c r="I187" s="7" t="s">
        <v>1073</v>
      </c>
      <c r="J187" s="39" t="str">
        <f t="shared" si="30"/>
        <v/>
      </c>
      <c r="K187" s="44"/>
      <c r="L187" s="45" t="str">
        <f t="shared" si="32"/>
        <v/>
      </c>
      <c r="M187" s="46" t="str">
        <f t="shared" si="31"/>
        <v/>
      </c>
      <c r="N187" s="47"/>
    </row>
    <row r="188" spans="1:14" s="5" customFormat="1" ht="15.95" customHeight="1" x14ac:dyDescent="0.15">
      <c r="A188" s="76"/>
      <c r="B188" s="77"/>
      <c r="C188" s="77"/>
      <c r="D188" s="77" t="s">
        <v>420</v>
      </c>
      <c r="E188" s="78"/>
      <c r="F188" s="6">
        <f>SUM(F135:F187)</f>
        <v>5631.5999999999985</v>
      </c>
      <c r="G188" s="8"/>
      <c r="H188" s="9">
        <f>SUM(H135:H187)</f>
        <v>160992.20000000001</v>
      </c>
      <c r="I188" s="10">
        <f>SUM(I135:I187)</f>
        <v>536</v>
      </c>
      <c r="J188" s="11">
        <f t="shared" si="30"/>
        <v>300.35858208955227</v>
      </c>
      <c r="K188" s="8"/>
      <c r="L188" s="12">
        <f t="shared" si="32"/>
        <v>7.1404140778602576E-2</v>
      </c>
      <c r="M188" s="13">
        <f t="shared" si="31"/>
        <v>28.587293131614469</v>
      </c>
      <c r="N188" s="47"/>
    </row>
    <row r="189" spans="1:14" s="5" customFormat="1" ht="15.95" customHeight="1" outlineLevel="1" x14ac:dyDescent="0.15">
      <c r="A189" s="72" t="s">
        <v>262</v>
      </c>
      <c r="B189" s="38" t="s">
        <v>16</v>
      </c>
      <c r="C189" s="38" t="s">
        <v>40</v>
      </c>
      <c r="D189" s="41" t="s">
        <v>550</v>
      </c>
      <c r="E189" s="40" t="s">
        <v>217</v>
      </c>
      <c r="F189" s="42">
        <v>211.6</v>
      </c>
      <c r="G189" s="43" t="s">
        <v>76</v>
      </c>
      <c r="H189" s="44">
        <v>1000</v>
      </c>
      <c r="I189" s="7">
        <v>1</v>
      </c>
      <c r="J189" s="39">
        <f t="shared" si="30"/>
        <v>1000</v>
      </c>
      <c r="K189" s="44"/>
      <c r="L189" s="45">
        <f t="shared" si="32"/>
        <v>4.435254675605562E-4</v>
      </c>
      <c r="M189" s="46">
        <f t="shared" si="31"/>
        <v>4.7258979206049148</v>
      </c>
      <c r="N189" s="47"/>
    </row>
    <row r="190" spans="1:14" s="5" customFormat="1" ht="15.95" customHeight="1" outlineLevel="1" x14ac:dyDescent="0.15">
      <c r="A190" s="72" t="s">
        <v>261</v>
      </c>
      <c r="B190" s="38" t="s">
        <v>16</v>
      </c>
      <c r="C190" s="38" t="s">
        <v>987</v>
      </c>
      <c r="D190" s="41" t="s">
        <v>1051</v>
      </c>
      <c r="E190" s="40" t="s">
        <v>988</v>
      </c>
      <c r="F190" s="42">
        <v>132</v>
      </c>
      <c r="G190" s="43" t="s">
        <v>10</v>
      </c>
      <c r="H190" s="44">
        <v>3920</v>
      </c>
      <c r="I190" s="7">
        <v>5</v>
      </c>
      <c r="J190" s="39">
        <f t="shared" ref="J190" si="34">IFERROR(H190/I190,"")</f>
        <v>784</v>
      </c>
      <c r="K190" s="44"/>
      <c r="L190" s="45">
        <f t="shared" si="32"/>
        <v>1.7386198328373803E-3</v>
      </c>
      <c r="M190" s="46">
        <f t="shared" ref="M190" si="35">IFERROR(H190/F190,"")</f>
        <v>29.696969696969695</v>
      </c>
      <c r="N190" s="47"/>
    </row>
    <row r="191" spans="1:14" s="5" customFormat="1" ht="15.95" customHeight="1" outlineLevel="1" x14ac:dyDescent="0.15">
      <c r="A191" s="72" t="s">
        <v>262</v>
      </c>
      <c r="B191" s="38" t="s">
        <v>15</v>
      </c>
      <c r="C191" s="38" t="s">
        <v>643</v>
      </c>
      <c r="D191" s="41" t="s">
        <v>641</v>
      </c>
      <c r="E191" s="40" t="s">
        <v>222</v>
      </c>
      <c r="F191" s="42">
        <v>127.2</v>
      </c>
      <c r="G191" s="43" t="s">
        <v>10</v>
      </c>
      <c r="H191" s="44">
        <v>1987</v>
      </c>
      <c r="I191" s="7">
        <v>3</v>
      </c>
      <c r="J191" s="39">
        <f t="shared" si="30"/>
        <v>662.33333333333337</v>
      </c>
      <c r="K191" s="44"/>
      <c r="L191" s="45">
        <f t="shared" si="32"/>
        <v>8.8128510404282513E-4</v>
      </c>
      <c r="M191" s="46">
        <f t="shared" si="31"/>
        <v>15.621069182389936</v>
      </c>
      <c r="N191" s="47"/>
    </row>
    <row r="192" spans="1:14" s="5" customFormat="1" ht="15.95" customHeight="1" outlineLevel="1" x14ac:dyDescent="0.15">
      <c r="A192" s="72" t="s">
        <v>262</v>
      </c>
      <c r="B192" s="38" t="s">
        <v>15</v>
      </c>
      <c r="C192" s="38" t="s">
        <v>938</v>
      </c>
      <c r="D192" s="41" t="s">
        <v>939</v>
      </c>
      <c r="E192" s="40" t="s">
        <v>940</v>
      </c>
      <c r="F192" s="42">
        <v>113.4</v>
      </c>
      <c r="G192" s="43" t="s">
        <v>10</v>
      </c>
      <c r="H192" s="44">
        <v>0</v>
      </c>
      <c r="I192" s="7">
        <v>0</v>
      </c>
      <c r="J192" s="39" t="str">
        <f t="shared" ref="J192" si="36">IFERROR(H192/I192,"")</f>
        <v/>
      </c>
      <c r="K192" s="44"/>
      <c r="L192" s="45">
        <f t="shared" si="32"/>
        <v>0</v>
      </c>
      <c r="M192" s="46">
        <f t="shared" ref="M192" si="37">IFERROR(H192/F192,"")</f>
        <v>0</v>
      </c>
      <c r="N192" s="47"/>
    </row>
    <row r="193" spans="1:14" s="5" customFormat="1" ht="15.95" customHeight="1" outlineLevel="1" x14ac:dyDescent="0.15">
      <c r="A193" s="72" t="s">
        <v>262</v>
      </c>
      <c r="B193" s="38" t="s">
        <v>15</v>
      </c>
      <c r="C193" s="38" t="s">
        <v>644</v>
      </c>
      <c r="D193" s="41" t="s">
        <v>642</v>
      </c>
      <c r="E193" s="40" t="s">
        <v>640</v>
      </c>
      <c r="F193" s="42">
        <v>44.1</v>
      </c>
      <c r="G193" s="43" t="s">
        <v>71</v>
      </c>
      <c r="H193" s="44">
        <v>9256</v>
      </c>
      <c r="I193" s="7">
        <v>11</v>
      </c>
      <c r="J193" s="39">
        <f t="shared" si="30"/>
        <v>841.4545454545455</v>
      </c>
      <c r="K193" s="44"/>
      <c r="L193" s="45">
        <f t="shared" si="32"/>
        <v>4.1052717277405082E-3</v>
      </c>
      <c r="M193" s="46">
        <f t="shared" si="31"/>
        <v>209.88662131519274</v>
      </c>
      <c r="N193" s="47"/>
    </row>
    <row r="194" spans="1:14" s="5" customFormat="1" ht="15.95" customHeight="1" outlineLevel="1" x14ac:dyDescent="0.15">
      <c r="A194" s="72" t="s">
        <v>262</v>
      </c>
      <c r="B194" s="38" t="s">
        <v>15</v>
      </c>
      <c r="C194" s="38" t="s">
        <v>41</v>
      </c>
      <c r="D194" s="41" t="s">
        <v>551</v>
      </c>
      <c r="E194" s="40" t="s">
        <v>218</v>
      </c>
      <c r="F194" s="42">
        <v>105.4</v>
      </c>
      <c r="G194" s="43" t="s">
        <v>10</v>
      </c>
      <c r="H194" s="44">
        <v>623</v>
      </c>
      <c r="I194" s="7">
        <v>1</v>
      </c>
      <c r="J194" s="39">
        <f t="shared" si="30"/>
        <v>623</v>
      </c>
      <c r="K194" s="44"/>
      <c r="L194" s="45">
        <f t="shared" si="32"/>
        <v>2.7631636629022648E-4</v>
      </c>
      <c r="M194" s="46">
        <f t="shared" si="31"/>
        <v>5.9108159392789368</v>
      </c>
      <c r="N194" s="47"/>
    </row>
    <row r="195" spans="1:14" s="5" customFormat="1" ht="15.95" customHeight="1" outlineLevel="1" x14ac:dyDescent="0.15">
      <c r="A195" s="72" t="s">
        <v>262</v>
      </c>
      <c r="B195" s="38" t="s">
        <v>83</v>
      </c>
      <c r="C195" s="38" t="s">
        <v>42</v>
      </c>
      <c r="D195" s="41" t="s">
        <v>552</v>
      </c>
      <c r="E195" s="40" t="s">
        <v>219</v>
      </c>
      <c r="F195" s="42">
        <v>92.6</v>
      </c>
      <c r="G195" s="43" t="s">
        <v>10</v>
      </c>
      <c r="H195" s="44">
        <v>703</v>
      </c>
      <c r="I195" s="7">
        <v>1</v>
      </c>
      <c r="J195" s="39">
        <f t="shared" si="30"/>
        <v>703</v>
      </c>
      <c r="K195" s="44"/>
      <c r="L195" s="45">
        <f t="shared" ref="L195:L248" si="38">IFERROR(H195/$H$338,"")</f>
        <v>3.1179840369507098E-4</v>
      </c>
      <c r="M195" s="46">
        <f t="shared" si="31"/>
        <v>7.5917926565874732</v>
      </c>
      <c r="N195" s="47"/>
    </row>
    <row r="196" spans="1:14" s="5" customFormat="1" ht="15.95" customHeight="1" outlineLevel="1" x14ac:dyDescent="0.15">
      <c r="A196" s="72" t="s">
        <v>262</v>
      </c>
      <c r="B196" s="38" t="s">
        <v>15</v>
      </c>
      <c r="C196" s="38" t="s">
        <v>936</v>
      </c>
      <c r="D196" s="41" t="s">
        <v>937</v>
      </c>
      <c r="E196" s="40" t="s">
        <v>935</v>
      </c>
      <c r="F196" s="42">
        <v>66</v>
      </c>
      <c r="G196" s="43" t="s">
        <v>10</v>
      </c>
      <c r="H196" s="44">
        <v>2026</v>
      </c>
      <c r="I196" s="7">
        <v>3</v>
      </c>
      <c r="J196" s="39">
        <f t="shared" ref="J196" si="39">IFERROR(H196/I196,"")</f>
        <v>675.33333333333337</v>
      </c>
      <c r="K196" s="44"/>
      <c r="L196" s="45">
        <f t="shared" si="38"/>
        <v>8.9858259727768682E-4</v>
      </c>
      <c r="M196" s="46">
        <f t="shared" ref="M196" si="40">IFERROR(H196/F196,"")</f>
        <v>30.696969696969695</v>
      </c>
      <c r="N196" s="47"/>
    </row>
    <row r="197" spans="1:14" s="5" customFormat="1" ht="15.95" customHeight="1" outlineLevel="1" x14ac:dyDescent="0.15">
      <c r="A197" s="72" t="s">
        <v>262</v>
      </c>
      <c r="B197" s="38" t="s">
        <v>15</v>
      </c>
      <c r="C197" s="38" t="s">
        <v>214</v>
      </c>
      <c r="D197" s="41" t="s">
        <v>553</v>
      </c>
      <c r="E197" s="40" t="s">
        <v>221</v>
      </c>
      <c r="F197" s="42">
        <v>138</v>
      </c>
      <c r="G197" s="43" t="s">
        <v>72</v>
      </c>
      <c r="H197" s="44">
        <v>5000</v>
      </c>
      <c r="I197" s="7">
        <v>1</v>
      </c>
      <c r="J197" s="39">
        <f t="shared" si="30"/>
        <v>5000</v>
      </c>
      <c r="K197" s="44"/>
      <c r="L197" s="45">
        <f t="shared" si="38"/>
        <v>2.2176273378027808E-3</v>
      </c>
      <c r="M197" s="46">
        <f t="shared" si="31"/>
        <v>36.231884057971016</v>
      </c>
      <c r="N197" s="47"/>
    </row>
    <row r="198" spans="1:14" s="5" customFormat="1" ht="15.95" customHeight="1" outlineLevel="1" x14ac:dyDescent="0.15">
      <c r="A198" s="72" t="s">
        <v>262</v>
      </c>
      <c r="B198" s="38" t="s">
        <v>126</v>
      </c>
      <c r="C198" s="38" t="s">
        <v>215</v>
      </c>
      <c r="D198" s="41" t="s">
        <v>554</v>
      </c>
      <c r="E198" s="40" t="s">
        <v>223</v>
      </c>
      <c r="F198" s="42">
        <v>130</v>
      </c>
      <c r="G198" s="43" t="s">
        <v>74</v>
      </c>
      <c r="H198" s="44">
        <v>2533</v>
      </c>
      <c r="I198" s="7">
        <v>61</v>
      </c>
      <c r="J198" s="39">
        <f t="shared" si="30"/>
        <v>41.524590163934427</v>
      </c>
      <c r="K198" s="44"/>
      <c r="L198" s="45">
        <f t="shared" si="38"/>
        <v>1.1234500093308887E-3</v>
      </c>
      <c r="M198" s="46">
        <f t="shared" si="31"/>
        <v>19.484615384615385</v>
      </c>
      <c r="N198" s="47"/>
    </row>
    <row r="199" spans="1:14" s="5" customFormat="1" ht="15.95" customHeight="1" outlineLevel="1" x14ac:dyDescent="0.15">
      <c r="A199" s="72" t="s">
        <v>262</v>
      </c>
      <c r="B199" s="38" t="s">
        <v>119</v>
      </c>
      <c r="C199" s="38" t="s">
        <v>43</v>
      </c>
      <c r="D199" s="41" t="s">
        <v>555</v>
      </c>
      <c r="E199" s="40" t="s">
        <v>224</v>
      </c>
      <c r="F199" s="42">
        <v>190</v>
      </c>
      <c r="G199" s="43" t="s">
        <v>74</v>
      </c>
      <c r="H199" s="44">
        <v>3096</v>
      </c>
      <c r="I199" s="7">
        <v>42</v>
      </c>
      <c r="J199" s="39">
        <f t="shared" si="30"/>
        <v>73.714285714285708</v>
      </c>
      <c r="K199" s="44"/>
      <c r="L199" s="45">
        <f t="shared" si="38"/>
        <v>1.373154847567482E-3</v>
      </c>
      <c r="M199" s="46">
        <f t="shared" si="31"/>
        <v>16.294736842105262</v>
      </c>
      <c r="N199" s="47"/>
    </row>
    <row r="200" spans="1:14" s="5" customFormat="1" ht="15.95" customHeight="1" outlineLevel="1" x14ac:dyDescent="0.15">
      <c r="A200" s="72" t="s">
        <v>262</v>
      </c>
      <c r="B200" s="38" t="s">
        <v>30</v>
      </c>
      <c r="C200" s="38" t="s">
        <v>216</v>
      </c>
      <c r="D200" s="41" t="s">
        <v>556</v>
      </c>
      <c r="E200" s="40" t="s">
        <v>225</v>
      </c>
      <c r="F200" s="42">
        <v>15</v>
      </c>
      <c r="G200" s="43" t="s">
        <v>71</v>
      </c>
      <c r="H200" s="44">
        <v>9425</v>
      </c>
      <c r="I200" s="7">
        <v>9</v>
      </c>
      <c r="J200" s="39">
        <f t="shared" si="30"/>
        <v>1047.2222222222222</v>
      </c>
      <c r="K200" s="44"/>
      <c r="L200" s="45">
        <f t="shared" si="38"/>
        <v>4.1802275317582424E-3</v>
      </c>
      <c r="M200" s="46">
        <f t="shared" si="31"/>
        <v>628.33333333333337</v>
      </c>
      <c r="N200" s="47"/>
    </row>
    <row r="201" spans="1:14" s="5" customFormat="1" ht="15.95" customHeight="1" outlineLevel="1" x14ac:dyDescent="0.15">
      <c r="A201" s="74" t="s">
        <v>699</v>
      </c>
      <c r="B201" s="38" t="s">
        <v>15</v>
      </c>
      <c r="C201" s="38" t="s">
        <v>818</v>
      </c>
      <c r="D201" s="41" t="s">
        <v>819</v>
      </c>
      <c r="E201" s="89" t="s">
        <v>820</v>
      </c>
      <c r="F201" s="42">
        <v>95.8</v>
      </c>
      <c r="G201" s="43" t="s">
        <v>749</v>
      </c>
      <c r="H201" s="44" t="s">
        <v>1073</v>
      </c>
      <c r="I201" s="7" t="s">
        <v>1073</v>
      </c>
      <c r="J201" s="39" t="str">
        <f t="shared" si="30"/>
        <v/>
      </c>
      <c r="K201" s="44"/>
      <c r="L201" s="45" t="str">
        <f t="shared" si="38"/>
        <v/>
      </c>
      <c r="M201" s="46" t="str">
        <f t="shared" si="31"/>
        <v/>
      </c>
      <c r="N201" s="47"/>
    </row>
    <row r="202" spans="1:14" s="5" customFormat="1" ht="15.95" customHeight="1" outlineLevel="1" x14ac:dyDescent="0.15">
      <c r="A202" s="74" t="s">
        <v>699</v>
      </c>
      <c r="B202" s="38" t="s">
        <v>15</v>
      </c>
      <c r="C202" s="38" t="s">
        <v>821</v>
      </c>
      <c r="D202" s="41" t="s">
        <v>822</v>
      </c>
      <c r="E202" s="89" t="s">
        <v>823</v>
      </c>
      <c r="F202" s="42">
        <v>91.2</v>
      </c>
      <c r="G202" s="43" t="s">
        <v>10</v>
      </c>
      <c r="H202" s="44">
        <v>1908</v>
      </c>
      <c r="I202" s="7">
        <v>5</v>
      </c>
      <c r="J202" s="39">
        <f t="shared" si="30"/>
        <v>381.6</v>
      </c>
      <c r="K202" s="44"/>
      <c r="L202" s="45">
        <f t="shared" si="38"/>
        <v>8.4624659210554118E-4</v>
      </c>
      <c r="M202" s="46">
        <f t="shared" si="31"/>
        <v>20.921052631578945</v>
      </c>
      <c r="N202" s="47"/>
    </row>
    <row r="203" spans="1:14" s="5" customFormat="1" ht="15.95" customHeight="1" outlineLevel="1" x14ac:dyDescent="0.15">
      <c r="A203" s="74" t="s">
        <v>699</v>
      </c>
      <c r="B203" s="38" t="s">
        <v>15</v>
      </c>
      <c r="C203" s="38" t="s">
        <v>824</v>
      </c>
      <c r="D203" s="41" t="s">
        <v>825</v>
      </c>
      <c r="E203" s="89" t="s">
        <v>826</v>
      </c>
      <c r="F203" s="42">
        <v>88.2</v>
      </c>
      <c r="G203" s="43" t="s">
        <v>10</v>
      </c>
      <c r="H203" s="44">
        <v>1757</v>
      </c>
      <c r="I203" s="7">
        <v>3</v>
      </c>
      <c r="J203" s="39">
        <f t="shared" si="30"/>
        <v>585.66666666666663</v>
      </c>
      <c r="K203" s="44"/>
      <c r="L203" s="45">
        <f t="shared" si="38"/>
        <v>7.792742465038972E-4</v>
      </c>
      <c r="M203" s="46">
        <f t="shared" si="31"/>
        <v>19.920634920634921</v>
      </c>
      <c r="N203" s="47"/>
    </row>
    <row r="204" spans="1:14" s="5" customFormat="1" ht="15.95" customHeight="1" outlineLevel="1" x14ac:dyDescent="0.15">
      <c r="A204" s="74" t="s">
        <v>699</v>
      </c>
      <c r="B204" s="38" t="s">
        <v>15</v>
      </c>
      <c r="C204" s="38" t="s">
        <v>827</v>
      </c>
      <c r="D204" s="41" t="s">
        <v>828</v>
      </c>
      <c r="E204" s="89" t="s">
        <v>829</v>
      </c>
      <c r="F204" s="42">
        <v>211</v>
      </c>
      <c r="G204" s="43" t="s">
        <v>72</v>
      </c>
      <c r="H204" s="44" t="s">
        <v>1073</v>
      </c>
      <c r="I204" s="7" t="s">
        <v>1073</v>
      </c>
      <c r="J204" s="39" t="str">
        <f t="shared" si="30"/>
        <v/>
      </c>
      <c r="K204" s="44"/>
      <c r="L204" s="45" t="str">
        <f t="shared" si="38"/>
        <v/>
      </c>
      <c r="M204" s="46" t="str">
        <f t="shared" si="31"/>
        <v/>
      </c>
      <c r="N204" s="47"/>
    </row>
    <row r="205" spans="1:14" s="5" customFormat="1" ht="15.95" customHeight="1" outlineLevel="1" x14ac:dyDescent="0.15">
      <c r="A205" s="74" t="s">
        <v>699</v>
      </c>
      <c r="B205" s="38" t="s">
        <v>15</v>
      </c>
      <c r="C205" s="38" t="s">
        <v>830</v>
      </c>
      <c r="D205" s="41" t="s">
        <v>831</v>
      </c>
      <c r="E205" s="89" t="s">
        <v>832</v>
      </c>
      <c r="F205" s="42">
        <v>203.5</v>
      </c>
      <c r="G205" s="43" t="s">
        <v>10</v>
      </c>
      <c r="H205" s="44">
        <v>4726</v>
      </c>
      <c r="I205" s="7">
        <v>5</v>
      </c>
      <c r="J205" s="39">
        <f t="shared" ref="J205:J267" si="41">IFERROR(H205/I205,"")</f>
        <v>945.2</v>
      </c>
      <c r="K205" s="44"/>
      <c r="L205" s="45">
        <f t="shared" si="38"/>
        <v>2.0961013596911887E-3</v>
      </c>
      <c r="M205" s="46">
        <f t="shared" ref="M205:M267" si="42">IFERROR(H205/F205,"")</f>
        <v>23.223587223587224</v>
      </c>
      <c r="N205" s="47"/>
    </row>
    <row r="206" spans="1:14" s="5" customFormat="1" ht="15.95" customHeight="1" outlineLevel="1" x14ac:dyDescent="0.15">
      <c r="A206" s="74" t="s">
        <v>699</v>
      </c>
      <c r="B206" s="38" t="s">
        <v>15</v>
      </c>
      <c r="C206" s="38" t="s">
        <v>364</v>
      </c>
      <c r="D206" s="41" t="s">
        <v>557</v>
      </c>
      <c r="E206" s="89" t="s">
        <v>365</v>
      </c>
      <c r="F206" s="42">
        <v>111.1</v>
      </c>
      <c r="G206" s="43" t="s">
        <v>10</v>
      </c>
      <c r="H206" s="44">
        <v>763</v>
      </c>
      <c r="I206" s="7">
        <v>1</v>
      </c>
      <c r="J206" s="39">
        <f t="shared" si="41"/>
        <v>763</v>
      </c>
      <c r="K206" s="44"/>
      <c r="L206" s="45">
        <f t="shared" si="38"/>
        <v>3.3840993174870436E-4</v>
      </c>
      <c r="M206" s="46">
        <f t="shared" si="42"/>
        <v>6.8676867686768679</v>
      </c>
      <c r="N206" s="47"/>
    </row>
    <row r="207" spans="1:14" s="5" customFormat="1" ht="15.95" customHeight="1" outlineLevel="1" x14ac:dyDescent="0.15">
      <c r="A207" s="74" t="s">
        <v>699</v>
      </c>
      <c r="B207" s="38" t="s">
        <v>15</v>
      </c>
      <c r="C207" s="38" t="s">
        <v>366</v>
      </c>
      <c r="D207" s="41" t="s">
        <v>558</v>
      </c>
      <c r="E207" s="89" t="s">
        <v>367</v>
      </c>
      <c r="F207" s="42">
        <v>65.3</v>
      </c>
      <c r="G207" s="43" t="s">
        <v>311</v>
      </c>
      <c r="H207" s="44">
        <v>385</v>
      </c>
      <c r="I207" s="7">
        <v>3</v>
      </c>
      <c r="J207" s="39">
        <f t="shared" si="41"/>
        <v>128.33333333333334</v>
      </c>
      <c r="K207" s="44"/>
      <c r="L207" s="45">
        <f t="shared" si="38"/>
        <v>1.7075730501081414E-4</v>
      </c>
      <c r="M207" s="46">
        <f t="shared" si="42"/>
        <v>5.895865237366003</v>
      </c>
      <c r="N207" s="47"/>
    </row>
    <row r="208" spans="1:14" s="5" customFormat="1" ht="15.95" customHeight="1" outlineLevel="1" x14ac:dyDescent="0.15">
      <c r="A208" s="74" t="s">
        <v>699</v>
      </c>
      <c r="B208" s="38" t="s">
        <v>15</v>
      </c>
      <c r="C208" s="38" t="s">
        <v>368</v>
      </c>
      <c r="D208" s="41" t="s">
        <v>559</v>
      </c>
      <c r="E208" s="89" t="s">
        <v>369</v>
      </c>
      <c r="F208" s="42">
        <v>68.099999999999994</v>
      </c>
      <c r="G208" s="43" t="s">
        <v>10</v>
      </c>
      <c r="H208" s="44">
        <v>8375.5</v>
      </c>
      <c r="I208" s="7">
        <v>6</v>
      </c>
      <c r="J208" s="39">
        <f t="shared" si="41"/>
        <v>1395.9166666666667</v>
      </c>
      <c r="K208" s="44"/>
      <c r="L208" s="45">
        <f t="shared" si="38"/>
        <v>3.7147475535534383E-3</v>
      </c>
      <c r="M208" s="46">
        <f t="shared" si="42"/>
        <v>122.98825256975037</v>
      </c>
      <c r="N208" s="47"/>
    </row>
    <row r="209" spans="1:14" s="5" customFormat="1" ht="15.95" customHeight="1" outlineLevel="1" x14ac:dyDescent="0.15">
      <c r="A209" s="74" t="s">
        <v>699</v>
      </c>
      <c r="B209" s="38" t="s">
        <v>15</v>
      </c>
      <c r="C209" s="38" t="s">
        <v>833</v>
      </c>
      <c r="D209" s="41" t="s">
        <v>834</v>
      </c>
      <c r="E209" s="89" t="s">
        <v>945</v>
      </c>
      <c r="F209" s="42">
        <v>180</v>
      </c>
      <c r="G209" s="43" t="s">
        <v>703</v>
      </c>
      <c r="H209" s="44" t="s">
        <v>1073</v>
      </c>
      <c r="I209" s="7" t="s">
        <v>1073</v>
      </c>
      <c r="J209" s="39" t="str">
        <f t="shared" si="41"/>
        <v/>
      </c>
      <c r="K209" s="44"/>
      <c r="L209" s="45" t="str">
        <f t="shared" si="38"/>
        <v/>
      </c>
      <c r="M209" s="46" t="str">
        <f t="shared" si="42"/>
        <v/>
      </c>
      <c r="N209" s="47"/>
    </row>
    <row r="210" spans="1:14" s="5" customFormat="1" ht="15.95" customHeight="1" outlineLevel="1" x14ac:dyDescent="0.15">
      <c r="A210" s="74" t="s">
        <v>699</v>
      </c>
      <c r="B210" s="38" t="s">
        <v>15</v>
      </c>
      <c r="C210" s="38" t="s">
        <v>835</v>
      </c>
      <c r="D210" s="41" t="s">
        <v>836</v>
      </c>
      <c r="E210" s="89" t="s">
        <v>945</v>
      </c>
      <c r="F210" s="42">
        <v>340.9</v>
      </c>
      <c r="G210" s="43" t="s">
        <v>703</v>
      </c>
      <c r="H210" s="44" t="s">
        <v>1073</v>
      </c>
      <c r="I210" s="7" t="s">
        <v>1073</v>
      </c>
      <c r="J210" s="39" t="str">
        <f t="shared" si="41"/>
        <v/>
      </c>
      <c r="K210" s="44"/>
      <c r="L210" s="45" t="str">
        <f t="shared" si="38"/>
        <v/>
      </c>
      <c r="M210" s="46" t="str">
        <f t="shared" si="42"/>
        <v/>
      </c>
      <c r="N210" s="47"/>
    </row>
    <row r="211" spans="1:14" s="5" customFormat="1" ht="15.95" customHeight="1" outlineLevel="1" x14ac:dyDescent="0.15">
      <c r="A211" s="74" t="s">
        <v>699</v>
      </c>
      <c r="B211" s="38" t="s">
        <v>15</v>
      </c>
      <c r="C211" s="38" t="s">
        <v>370</v>
      </c>
      <c r="D211" s="41" t="s">
        <v>560</v>
      </c>
      <c r="E211" s="89" t="s">
        <v>837</v>
      </c>
      <c r="F211" s="42">
        <v>93.7</v>
      </c>
      <c r="G211" s="43" t="s">
        <v>749</v>
      </c>
      <c r="H211" s="44">
        <v>1709</v>
      </c>
      <c r="I211" s="7">
        <v>2</v>
      </c>
      <c r="J211" s="39">
        <f t="shared" si="41"/>
        <v>854.5</v>
      </c>
      <c r="K211" s="44"/>
      <c r="L211" s="45">
        <f t="shared" si="38"/>
        <v>7.5798502406099048E-4</v>
      </c>
      <c r="M211" s="46">
        <f t="shared" si="42"/>
        <v>18.239060832443968</v>
      </c>
      <c r="N211" s="47"/>
    </row>
    <row r="212" spans="1:14" s="5" customFormat="1" ht="15.95" customHeight="1" outlineLevel="1" x14ac:dyDescent="0.15">
      <c r="A212" s="74" t="s">
        <v>699</v>
      </c>
      <c r="B212" s="38" t="s">
        <v>15</v>
      </c>
      <c r="C212" s="38" t="s">
        <v>371</v>
      </c>
      <c r="D212" s="41" t="s">
        <v>561</v>
      </c>
      <c r="E212" s="89" t="s">
        <v>838</v>
      </c>
      <c r="F212" s="42">
        <v>146.30000000000001</v>
      </c>
      <c r="G212" s="43" t="s">
        <v>75</v>
      </c>
      <c r="H212" s="44">
        <v>9539</v>
      </c>
      <c r="I212" s="7">
        <v>9</v>
      </c>
      <c r="J212" s="39">
        <f t="shared" si="41"/>
        <v>1059.8888888888889</v>
      </c>
      <c r="K212" s="44"/>
      <c r="L212" s="45">
        <f t="shared" si="38"/>
        <v>4.2307894350601455E-3</v>
      </c>
      <c r="M212" s="46">
        <f t="shared" si="42"/>
        <v>65.201640464798359</v>
      </c>
      <c r="N212" s="47"/>
    </row>
    <row r="213" spans="1:14" s="5" customFormat="1" ht="15.95" customHeight="1" outlineLevel="1" x14ac:dyDescent="0.15">
      <c r="A213" s="74" t="s">
        <v>699</v>
      </c>
      <c r="B213" s="38" t="s">
        <v>15</v>
      </c>
      <c r="C213" s="38" t="s">
        <v>372</v>
      </c>
      <c r="D213" s="41" t="s">
        <v>562</v>
      </c>
      <c r="E213" s="89" t="s">
        <v>373</v>
      </c>
      <c r="F213" s="42">
        <v>251.6</v>
      </c>
      <c r="G213" s="43" t="s">
        <v>75</v>
      </c>
      <c r="H213" s="44">
        <v>8113</v>
      </c>
      <c r="I213" s="7">
        <v>2</v>
      </c>
      <c r="J213" s="39">
        <f t="shared" si="41"/>
        <v>4056.5</v>
      </c>
      <c r="K213" s="44"/>
      <c r="L213" s="45">
        <f t="shared" si="38"/>
        <v>3.5983221183187924E-3</v>
      </c>
      <c r="M213" s="46">
        <f t="shared" si="42"/>
        <v>32.245627980922102</v>
      </c>
      <c r="N213" s="47"/>
    </row>
    <row r="214" spans="1:14" s="5" customFormat="1" ht="15.95" customHeight="1" outlineLevel="1" x14ac:dyDescent="0.15">
      <c r="A214" s="74" t="s">
        <v>699</v>
      </c>
      <c r="B214" s="38" t="s">
        <v>15</v>
      </c>
      <c r="C214" s="38" t="s">
        <v>374</v>
      </c>
      <c r="D214" s="41" t="s">
        <v>563</v>
      </c>
      <c r="E214" s="89" t="s">
        <v>375</v>
      </c>
      <c r="F214" s="42">
        <v>176.2</v>
      </c>
      <c r="G214" s="43" t="s">
        <v>75</v>
      </c>
      <c r="H214" s="44">
        <v>5950</v>
      </c>
      <c r="I214" s="7">
        <v>10</v>
      </c>
      <c r="J214" s="39">
        <f t="shared" si="41"/>
        <v>595</v>
      </c>
      <c r="K214" s="44"/>
      <c r="L214" s="45">
        <f t="shared" si="38"/>
        <v>2.6389765319853094E-3</v>
      </c>
      <c r="M214" s="46">
        <f t="shared" si="42"/>
        <v>33.768444948921683</v>
      </c>
      <c r="N214" s="47"/>
    </row>
    <row r="215" spans="1:14" s="5" customFormat="1" ht="15.95" customHeight="1" outlineLevel="1" x14ac:dyDescent="0.15">
      <c r="A215" s="74" t="s">
        <v>699</v>
      </c>
      <c r="B215" s="38" t="s">
        <v>15</v>
      </c>
      <c r="C215" s="38" t="s">
        <v>376</v>
      </c>
      <c r="D215" s="41" t="s">
        <v>564</v>
      </c>
      <c r="E215" s="89" t="s">
        <v>377</v>
      </c>
      <c r="F215" s="42">
        <v>106.9</v>
      </c>
      <c r="G215" s="43" t="s">
        <v>10</v>
      </c>
      <c r="H215" s="44">
        <v>6267</v>
      </c>
      <c r="I215" s="7">
        <v>4</v>
      </c>
      <c r="J215" s="39">
        <f t="shared" si="41"/>
        <v>1566.75</v>
      </c>
      <c r="K215" s="44"/>
      <c r="L215" s="45">
        <f t="shared" si="38"/>
        <v>2.7795741052020055E-3</v>
      </c>
      <c r="M215" s="46">
        <f t="shared" si="42"/>
        <v>58.624883068288113</v>
      </c>
      <c r="N215" s="47"/>
    </row>
    <row r="216" spans="1:14" s="5" customFormat="1" ht="15.95" customHeight="1" outlineLevel="1" x14ac:dyDescent="0.15">
      <c r="A216" s="74" t="s">
        <v>699</v>
      </c>
      <c r="B216" s="38" t="s">
        <v>15</v>
      </c>
      <c r="C216" s="38" t="s">
        <v>645</v>
      </c>
      <c r="D216" s="41" t="s">
        <v>646</v>
      </c>
      <c r="E216" s="89" t="s">
        <v>839</v>
      </c>
      <c r="F216" s="42">
        <v>29.3</v>
      </c>
      <c r="G216" s="43" t="s">
        <v>71</v>
      </c>
      <c r="H216" s="44" t="s">
        <v>1073</v>
      </c>
      <c r="I216" s="7" t="s">
        <v>1073</v>
      </c>
      <c r="J216" s="39" t="str">
        <f t="shared" si="41"/>
        <v/>
      </c>
      <c r="K216" s="44"/>
      <c r="L216" s="45" t="str">
        <f t="shared" si="38"/>
        <v/>
      </c>
      <c r="M216" s="46" t="str">
        <f t="shared" si="42"/>
        <v/>
      </c>
      <c r="N216" s="47"/>
    </row>
    <row r="217" spans="1:14" s="5" customFormat="1" ht="15.95" customHeight="1" outlineLevel="1" x14ac:dyDescent="0.15">
      <c r="A217" s="74" t="s">
        <v>699</v>
      </c>
      <c r="B217" s="38" t="s">
        <v>15</v>
      </c>
      <c r="C217" s="38" t="s">
        <v>378</v>
      </c>
      <c r="D217" s="41" t="s">
        <v>565</v>
      </c>
      <c r="E217" s="89" t="s">
        <v>840</v>
      </c>
      <c r="F217" s="42">
        <v>70</v>
      </c>
      <c r="G217" s="43" t="s">
        <v>749</v>
      </c>
      <c r="H217" s="44">
        <v>293</v>
      </c>
      <c r="I217" s="7">
        <v>1</v>
      </c>
      <c r="J217" s="39">
        <f t="shared" si="41"/>
        <v>293</v>
      </c>
      <c r="K217" s="44"/>
      <c r="L217" s="45">
        <f t="shared" si="38"/>
        <v>1.2995296199524295E-4</v>
      </c>
      <c r="M217" s="46">
        <f t="shared" si="42"/>
        <v>4.1857142857142859</v>
      </c>
      <c r="N217" s="47"/>
    </row>
    <row r="218" spans="1:14" s="5" customFormat="1" ht="15.95" customHeight="1" outlineLevel="1" x14ac:dyDescent="0.15">
      <c r="A218" s="74" t="s">
        <v>699</v>
      </c>
      <c r="B218" s="38" t="s">
        <v>15</v>
      </c>
      <c r="C218" s="38" t="s">
        <v>841</v>
      </c>
      <c r="D218" s="41" t="s">
        <v>842</v>
      </c>
      <c r="E218" s="89" t="s">
        <v>843</v>
      </c>
      <c r="F218" s="42">
        <v>76.400000000000006</v>
      </c>
      <c r="G218" s="43" t="s">
        <v>75</v>
      </c>
      <c r="H218" s="44">
        <v>663</v>
      </c>
      <c r="I218" s="7">
        <v>1</v>
      </c>
      <c r="J218" s="39">
        <f t="shared" si="41"/>
        <v>663</v>
      </c>
      <c r="K218" s="44"/>
      <c r="L218" s="45">
        <f t="shared" si="38"/>
        <v>2.9405738499264873E-4</v>
      </c>
      <c r="M218" s="46">
        <f t="shared" si="42"/>
        <v>8.6780104712041872</v>
      </c>
      <c r="N218" s="47"/>
    </row>
    <row r="219" spans="1:14" s="5" customFormat="1" ht="15.95" customHeight="1" outlineLevel="1" x14ac:dyDescent="0.15">
      <c r="A219" s="74" t="s">
        <v>699</v>
      </c>
      <c r="B219" s="38" t="s">
        <v>15</v>
      </c>
      <c r="C219" s="38" t="s">
        <v>379</v>
      </c>
      <c r="D219" s="41" t="s">
        <v>566</v>
      </c>
      <c r="E219" s="89" t="s">
        <v>844</v>
      </c>
      <c r="F219" s="42">
        <v>95.6</v>
      </c>
      <c r="G219" s="43" t="s">
        <v>749</v>
      </c>
      <c r="H219" s="44">
        <v>3345</v>
      </c>
      <c r="I219" s="7">
        <v>4</v>
      </c>
      <c r="J219" s="39">
        <f t="shared" si="41"/>
        <v>836.25</v>
      </c>
      <c r="K219" s="44"/>
      <c r="L219" s="45">
        <f t="shared" si="38"/>
        <v>1.4835926889900605E-3</v>
      </c>
      <c r="M219" s="46">
        <f t="shared" si="42"/>
        <v>34.98953974895398</v>
      </c>
      <c r="N219" s="47"/>
    </row>
    <row r="220" spans="1:14" s="5" customFormat="1" ht="15.95" customHeight="1" outlineLevel="1" x14ac:dyDescent="0.15">
      <c r="A220" s="74" t="s">
        <v>699</v>
      </c>
      <c r="B220" s="38" t="s">
        <v>15</v>
      </c>
      <c r="C220" s="38" t="s">
        <v>380</v>
      </c>
      <c r="D220" s="41" t="s">
        <v>567</v>
      </c>
      <c r="E220" s="89" t="s">
        <v>381</v>
      </c>
      <c r="F220" s="42">
        <v>117.6</v>
      </c>
      <c r="G220" s="43" t="s">
        <v>75</v>
      </c>
      <c r="H220" s="44">
        <v>1696</v>
      </c>
      <c r="I220" s="7">
        <v>3</v>
      </c>
      <c r="J220" s="39">
        <f t="shared" si="41"/>
        <v>565.33333333333337</v>
      </c>
      <c r="K220" s="44"/>
      <c r="L220" s="45">
        <f t="shared" si="38"/>
        <v>7.5221919298270332E-4</v>
      </c>
      <c r="M220" s="46">
        <f t="shared" si="42"/>
        <v>14.421768707482993</v>
      </c>
      <c r="N220" s="47"/>
    </row>
    <row r="221" spans="1:14" s="5" customFormat="1" ht="15.95" customHeight="1" outlineLevel="1" x14ac:dyDescent="0.15">
      <c r="A221" s="74" t="s">
        <v>699</v>
      </c>
      <c r="B221" s="38" t="s">
        <v>15</v>
      </c>
      <c r="C221" s="38" t="s">
        <v>660</v>
      </c>
      <c r="D221" s="41" t="s">
        <v>568</v>
      </c>
      <c r="E221" s="89" t="s">
        <v>382</v>
      </c>
      <c r="F221" s="42">
        <v>86.6</v>
      </c>
      <c r="G221" s="43" t="s">
        <v>10</v>
      </c>
      <c r="H221" s="44">
        <v>10250</v>
      </c>
      <c r="I221" s="7">
        <v>6</v>
      </c>
      <c r="J221" s="39">
        <f t="shared" si="41"/>
        <v>1708.3333333333333</v>
      </c>
      <c r="K221" s="44"/>
      <c r="L221" s="45">
        <f t="shared" si="38"/>
        <v>4.5461360424957006E-3</v>
      </c>
      <c r="M221" s="46">
        <f t="shared" si="42"/>
        <v>118.36027713625867</v>
      </c>
      <c r="N221" s="47"/>
    </row>
    <row r="222" spans="1:14" s="5" customFormat="1" ht="15.95" customHeight="1" outlineLevel="1" x14ac:dyDescent="0.15">
      <c r="A222" s="74" t="s">
        <v>699</v>
      </c>
      <c r="B222" s="38" t="s">
        <v>15</v>
      </c>
      <c r="C222" s="38" t="s">
        <v>383</v>
      </c>
      <c r="D222" s="41" t="s">
        <v>569</v>
      </c>
      <c r="E222" s="89" t="s">
        <v>220</v>
      </c>
      <c r="F222" s="42">
        <v>78</v>
      </c>
      <c r="G222" s="43" t="s">
        <v>10</v>
      </c>
      <c r="H222" s="44">
        <v>6849</v>
      </c>
      <c r="I222" s="7">
        <v>15</v>
      </c>
      <c r="J222" s="39">
        <f t="shared" si="41"/>
        <v>456.6</v>
      </c>
      <c r="K222" s="44"/>
      <c r="L222" s="45">
        <f t="shared" si="38"/>
        <v>3.0377059273222493E-3</v>
      </c>
      <c r="M222" s="46">
        <f t="shared" si="42"/>
        <v>87.807692307692307</v>
      </c>
      <c r="N222" s="47"/>
    </row>
    <row r="223" spans="1:14" s="5" customFormat="1" ht="15.95" customHeight="1" outlineLevel="1" x14ac:dyDescent="0.15">
      <c r="A223" s="74" t="s">
        <v>699</v>
      </c>
      <c r="B223" s="38" t="s">
        <v>15</v>
      </c>
      <c r="C223" s="38" t="s">
        <v>384</v>
      </c>
      <c r="D223" s="41" t="s">
        <v>570</v>
      </c>
      <c r="E223" s="89" t="s">
        <v>385</v>
      </c>
      <c r="F223" s="42">
        <v>72.599999999999994</v>
      </c>
      <c r="G223" s="43" t="s">
        <v>75</v>
      </c>
      <c r="H223" s="44">
        <v>4720</v>
      </c>
      <c r="I223" s="7">
        <v>1</v>
      </c>
      <c r="J223" s="39">
        <f t="shared" si="41"/>
        <v>4720</v>
      </c>
      <c r="K223" s="44"/>
      <c r="L223" s="45">
        <f t="shared" si="38"/>
        <v>2.0934402068858251E-3</v>
      </c>
      <c r="M223" s="46">
        <f t="shared" si="42"/>
        <v>65.013774104683208</v>
      </c>
      <c r="N223" s="47"/>
    </row>
    <row r="224" spans="1:14" s="5" customFormat="1" ht="15.95" customHeight="1" outlineLevel="1" x14ac:dyDescent="0.15">
      <c r="A224" s="74" t="s">
        <v>699</v>
      </c>
      <c r="B224" s="38" t="s">
        <v>15</v>
      </c>
      <c r="C224" s="38" t="s">
        <v>386</v>
      </c>
      <c r="D224" s="41" t="s">
        <v>571</v>
      </c>
      <c r="E224" s="89" t="s">
        <v>845</v>
      </c>
      <c r="F224" s="42">
        <v>38</v>
      </c>
      <c r="G224" s="43" t="s">
        <v>10</v>
      </c>
      <c r="H224" s="44" t="s">
        <v>1073</v>
      </c>
      <c r="I224" s="7" t="s">
        <v>1073</v>
      </c>
      <c r="J224" s="39" t="str">
        <f t="shared" si="41"/>
        <v/>
      </c>
      <c r="K224" s="44"/>
      <c r="L224" s="45" t="str">
        <f t="shared" si="38"/>
        <v/>
      </c>
      <c r="M224" s="46" t="str">
        <f t="shared" si="42"/>
        <v/>
      </c>
      <c r="N224" s="47"/>
    </row>
    <row r="225" spans="1:14" s="5" customFormat="1" ht="15.95" customHeight="1" outlineLevel="1" x14ac:dyDescent="0.15">
      <c r="A225" s="76"/>
      <c r="B225" s="77"/>
      <c r="C225" s="77"/>
      <c r="D225" s="77" t="s">
        <v>421</v>
      </c>
      <c r="E225" s="78"/>
      <c r="F225" s="6">
        <f>SUM(F189:F224)</f>
        <v>4259.2000000000007</v>
      </c>
      <c r="G225" s="8"/>
      <c r="H225" s="9">
        <f>SUM(H189:H224)</f>
        <v>116877.5</v>
      </c>
      <c r="I225" s="10">
        <f>SUM(I189:I224)</f>
        <v>219</v>
      </c>
      <c r="J225" s="11">
        <f t="shared" si="41"/>
        <v>533.68721461187215</v>
      </c>
      <c r="K225" s="8"/>
      <c r="L225" s="12">
        <f t="shared" si="38"/>
        <v>5.1838147834808904E-2</v>
      </c>
      <c r="M225" s="13">
        <f t="shared" si="42"/>
        <v>27.441186138241918</v>
      </c>
      <c r="N225" s="47"/>
    </row>
    <row r="226" spans="1:14" s="5" customFormat="1" ht="15.95" customHeight="1" outlineLevel="1" x14ac:dyDescent="0.15">
      <c r="A226" s="72" t="s">
        <v>262</v>
      </c>
      <c r="B226" s="38" t="s">
        <v>18</v>
      </c>
      <c r="C226" s="38" t="s">
        <v>44</v>
      </c>
      <c r="D226" s="41" t="s">
        <v>572</v>
      </c>
      <c r="E226" s="40" t="s">
        <v>235</v>
      </c>
      <c r="F226" s="42">
        <v>1010</v>
      </c>
      <c r="G226" s="43" t="s">
        <v>77</v>
      </c>
      <c r="H226" s="44">
        <v>9186</v>
      </c>
      <c r="I226" s="7">
        <v>387</v>
      </c>
      <c r="J226" s="39">
        <f t="shared" si="41"/>
        <v>23.736434108527131</v>
      </c>
      <c r="K226" s="44"/>
      <c r="L226" s="45">
        <f t="shared" si="38"/>
        <v>4.0742249450112693E-3</v>
      </c>
      <c r="M226" s="46">
        <f t="shared" si="42"/>
        <v>9.0950495049504951</v>
      </c>
      <c r="N226" s="47"/>
    </row>
    <row r="227" spans="1:14" s="5" customFormat="1" ht="15.95" customHeight="1" outlineLevel="1" x14ac:dyDescent="0.15">
      <c r="A227" s="72" t="s">
        <v>262</v>
      </c>
      <c r="B227" s="38" t="s">
        <v>103</v>
      </c>
      <c r="C227" s="38" t="s">
        <v>226</v>
      </c>
      <c r="D227" s="41" t="s">
        <v>573</v>
      </c>
      <c r="E227" s="40" t="s">
        <v>236</v>
      </c>
      <c r="F227" s="42">
        <v>41.8</v>
      </c>
      <c r="G227" s="43" t="s">
        <v>73</v>
      </c>
      <c r="H227" s="44">
        <v>619.5</v>
      </c>
      <c r="I227" s="7">
        <v>7</v>
      </c>
      <c r="J227" s="39">
        <f t="shared" si="41"/>
        <v>88.5</v>
      </c>
      <c r="K227" s="44"/>
      <c r="L227" s="45">
        <f t="shared" si="38"/>
        <v>2.7476402715376458E-4</v>
      </c>
      <c r="M227" s="46">
        <f t="shared" si="42"/>
        <v>14.820574162679426</v>
      </c>
      <c r="N227" s="47"/>
    </row>
    <row r="228" spans="1:14" s="5" customFormat="1" ht="15.95" customHeight="1" outlineLevel="1" x14ac:dyDescent="0.15">
      <c r="A228" s="72" t="s">
        <v>262</v>
      </c>
      <c r="B228" s="38" t="s">
        <v>17</v>
      </c>
      <c r="C228" s="38" t="s">
        <v>111</v>
      </c>
      <c r="D228" s="41" t="s">
        <v>574</v>
      </c>
      <c r="E228" s="40" t="s">
        <v>112</v>
      </c>
      <c r="F228" s="42">
        <v>132.69999999999999</v>
      </c>
      <c r="G228" s="43" t="s">
        <v>76</v>
      </c>
      <c r="H228" s="44">
        <v>18535</v>
      </c>
      <c r="I228" s="7">
        <v>1</v>
      </c>
      <c r="J228" s="39">
        <f t="shared" si="41"/>
        <v>18535</v>
      </c>
      <c r="K228" s="44"/>
      <c r="L228" s="45">
        <f t="shared" si="38"/>
        <v>8.2207445412349096E-3</v>
      </c>
      <c r="M228" s="46">
        <f t="shared" si="42"/>
        <v>139.67596081386588</v>
      </c>
      <c r="N228" s="47"/>
    </row>
    <row r="229" spans="1:14" s="5" customFormat="1" ht="15.95" customHeight="1" outlineLevel="1" x14ac:dyDescent="0.15">
      <c r="A229" s="72" t="s">
        <v>262</v>
      </c>
      <c r="B229" s="38" t="s">
        <v>17</v>
      </c>
      <c r="C229" s="38" t="s">
        <v>113</v>
      </c>
      <c r="D229" s="41" t="s">
        <v>575</v>
      </c>
      <c r="E229" s="40" t="s">
        <v>237</v>
      </c>
      <c r="F229" s="42">
        <v>123.1</v>
      </c>
      <c r="G229" s="43" t="s">
        <v>73</v>
      </c>
      <c r="H229" s="44">
        <v>1147</v>
      </c>
      <c r="I229" s="7">
        <v>5</v>
      </c>
      <c r="J229" s="39">
        <f t="shared" si="41"/>
        <v>229.4</v>
      </c>
      <c r="K229" s="44"/>
      <c r="L229" s="45">
        <f t="shared" si="38"/>
        <v>5.0872371129195794E-4</v>
      </c>
      <c r="M229" s="46">
        <f t="shared" si="42"/>
        <v>9.3176279447603587</v>
      </c>
      <c r="N229" s="47"/>
    </row>
    <row r="230" spans="1:14" s="5" customFormat="1" ht="15.95" customHeight="1" outlineLevel="1" x14ac:dyDescent="0.15">
      <c r="A230" s="72" t="s">
        <v>262</v>
      </c>
      <c r="B230" s="38" t="s">
        <v>17</v>
      </c>
      <c r="C230" s="38" t="s">
        <v>45</v>
      </c>
      <c r="D230" s="41" t="s">
        <v>576</v>
      </c>
      <c r="E230" s="40" t="s">
        <v>238</v>
      </c>
      <c r="F230" s="42">
        <v>117</v>
      </c>
      <c r="G230" s="43" t="s">
        <v>73</v>
      </c>
      <c r="H230" s="44">
        <v>5044</v>
      </c>
      <c r="I230" s="7">
        <v>15</v>
      </c>
      <c r="J230" s="39">
        <f t="shared" si="41"/>
        <v>336.26666666666665</v>
      </c>
      <c r="K230" s="44"/>
      <c r="L230" s="45">
        <f t="shared" si="38"/>
        <v>2.2371424583754454E-3</v>
      </c>
      <c r="M230" s="46">
        <f t="shared" si="42"/>
        <v>43.111111111111114</v>
      </c>
      <c r="N230" s="47"/>
    </row>
    <row r="231" spans="1:14" s="5" customFormat="1" ht="15.95" customHeight="1" outlineLevel="1" x14ac:dyDescent="0.15">
      <c r="A231" s="72" t="s">
        <v>262</v>
      </c>
      <c r="B231" s="38" t="s">
        <v>82</v>
      </c>
      <c r="C231" s="38" t="s">
        <v>227</v>
      </c>
      <c r="D231" s="41" t="s">
        <v>577</v>
      </c>
      <c r="E231" s="40" t="s">
        <v>239</v>
      </c>
      <c r="F231" s="42">
        <v>94.4</v>
      </c>
      <c r="G231" s="43" t="s">
        <v>76</v>
      </c>
      <c r="H231" s="44">
        <v>678</v>
      </c>
      <c r="I231" s="7">
        <v>8</v>
      </c>
      <c r="J231" s="39">
        <f t="shared" si="41"/>
        <v>84.75</v>
      </c>
      <c r="K231" s="44"/>
      <c r="L231" s="45">
        <f t="shared" si="38"/>
        <v>3.0071026700605712E-4</v>
      </c>
      <c r="M231" s="46">
        <f t="shared" si="42"/>
        <v>7.1822033898305078</v>
      </c>
      <c r="N231" s="47"/>
    </row>
    <row r="232" spans="1:14" s="5" customFormat="1" ht="15.95" customHeight="1" outlineLevel="1" x14ac:dyDescent="0.15">
      <c r="A232" s="72" t="s">
        <v>262</v>
      </c>
      <c r="B232" s="38" t="s">
        <v>17</v>
      </c>
      <c r="C232" s="38" t="s">
        <v>46</v>
      </c>
      <c r="D232" s="41" t="s">
        <v>578</v>
      </c>
      <c r="E232" s="88" t="s">
        <v>240</v>
      </c>
      <c r="F232" s="42">
        <v>40.799999999999997</v>
      </c>
      <c r="G232" s="43" t="s">
        <v>73</v>
      </c>
      <c r="H232" s="44">
        <v>1001</v>
      </c>
      <c r="I232" s="7">
        <v>2</v>
      </c>
      <c r="J232" s="39">
        <f t="shared" si="41"/>
        <v>500.5</v>
      </c>
      <c r="K232" s="44"/>
      <c r="L232" s="45">
        <f t="shared" si="38"/>
        <v>4.4396899302811676E-4</v>
      </c>
      <c r="M232" s="46">
        <f t="shared" si="42"/>
        <v>24.534313725490197</v>
      </c>
      <c r="N232" s="47"/>
    </row>
    <row r="233" spans="1:14" s="5" customFormat="1" ht="15.95" customHeight="1" outlineLevel="1" x14ac:dyDescent="0.15">
      <c r="A233" s="72" t="s">
        <v>262</v>
      </c>
      <c r="B233" s="38" t="s">
        <v>124</v>
      </c>
      <c r="C233" s="38" t="s">
        <v>228</v>
      </c>
      <c r="D233" s="41" t="s">
        <v>579</v>
      </c>
      <c r="E233" s="40" t="s">
        <v>241</v>
      </c>
      <c r="F233" s="42">
        <v>109.3</v>
      </c>
      <c r="G233" s="43" t="s">
        <v>73</v>
      </c>
      <c r="H233" s="44">
        <v>1766</v>
      </c>
      <c r="I233" s="7">
        <v>6</v>
      </c>
      <c r="J233" s="39">
        <f t="shared" si="41"/>
        <v>294.33333333333331</v>
      </c>
      <c r="K233" s="44"/>
      <c r="L233" s="45">
        <f t="shared" si="38"/>
        <v>7.8326597571194223E-4</v>
      </c>
      <c r="M233" s="46">
        <f t="shared" si="42"/>
        <v>16.15736505032022</v>
      </c>
      <c r="N233" s="47"/>
    </row>
    <row r="234" spans="1:14" s="5" customFormat="1" ht="15.95" customHeight="1" outlineLevel="1" x14ac:dyDescent="0.15">
      <c r="A234" s="72" t="s">
        <v>262</v>
      </c>
      <c r="B234" s="38" t="s">
        <v>123</v>
      </c>
      <c r="C234" s="38" t="s">
        <v>122</v>
      </c>
      <c r="D234" s="41" t="s">
        <v>580</v>
      </c>
      <c r="E234" s="88" t="s">
        <v>121</v>
      </c>
      <c r="F234" s="42">
        <v>105</v>
      </c>
      <c r="G234" s="43" t="s">
        <v>73</v>
      </c>
      <c r="H234" s="44">
        <v>1141.2</v>
      </c>
      <c r="I234" s="7">
        <v>24</v>
      </c>
      <c r="J234" s="39">
        <f t="shared" si="41"/>
        <v>47.550000000000004</v>
      </c>
      <c r="K234" s="44"/>
      <c r="L234" s="45">
        <f t="shared" si="38"/>
        <v>5.0615126358010678E-4</v>
      </c>
      <c r="M234" s="46">
        <f t="shared" si="42"/>
        <v>10.868571428571428</v>
      </c>
      <c r="N234" s="47"/>
    </row>
    <row r="235" spans="1:14" s="5" customFormat="1" ht="15.95" customHeight="1" outlineLevel="1" x14ac:dyDescent="0.15">
      <c r="A235" s="72" t="s">
        <v>262</v>
      </c>
      <c r="B235" s="38" t="s">
        <v>17</v>
      </c>
      <c r="C235" s="38" t="s">
        <v>229</v>
      </c>
      <c r="D235" s="41" t="s">
        <v>581</v>
      </c>
      <c r="E235" s="88" t="s">
        <v>85</v>
      </c>
      <c r="F235" s="42">
        <v>85</v>
      </c>
      <c r="G235" s="43" t="s">
        <v>73</v>
      </c>
      <c r="H235" s="44">
        <v>1217.2</v>
      </c>
      <c r="I235" s="7">
        <v>36</v>
      </c>
      <c r="J235" s="39">
        <f t="shared" si="41"/>
        <v>33.81111111111111</v>
      </c>
      <c r="K235" s="44"/>
      <c r="L235" s="45">
        <f t="shared" si="38"/>
        <v>5.3985919911470905E-4</v>
      </c>
      <c r="M235" s="46">
        <f t="shared" si="42"/>
        <v>14.32</v>
      </c>
      <c r="N235" s="47"/>
    </row>
    <row r="236" spans="1:14" s="5" customFormat="1" ht="15.95" customHeight="1" outlineLevel="1" x14ac:dyDescent="0.15">
      <c r="A236" s="72" t="s">
        <v>262</v>
      </c>
      <c r="B236" s="38" t="s">
        <v>87</v>
      </c>
      <c r="C236" s="38" t="s">
        <v>230</v>
      </c>
      <c r="D236" s="41" t="s">
        <v>582</v>
      </c>
      <c r="E236" s="30" t="s">
        <v>242</v>
      </c>
      <c r="F236" s="42">
        <v>74.3</v>
      </c>
      <c r="G236" s="43" t="s">
        <v>72</v>
      </c>
      <c r="H236" s="44">
        <v>980</v>
      </c>
      <c r="I236" s="7">
        <v>3</v>
      </c>
      <c r="J236" s="39">
        <f t="shared" si="41"/>
        <v>326.66666666666669</v>
      </c>
      <c r="K236" s="44"/>
      <c r="L236" s="45">
        <f t="shared" si="38"/>
        <v>4.3465495820934507E-4</v>
      </c>
      <c r="M236" s="46">
        <f t="shared" si="42"/>
        <v>13.189771197846568</v>
      </c>
      <c r="N236" s="47"/>
    </row>
    <row r="237" spans="1:14" s="5" customFormat="1" ht="15.95" customHeight="1" outlineLevel="1" x14ac:dyDescent="0.15">
      <c r="A237" s="72" t="s">
        <v>262</v>
      </c>
      <c r="B237" s="38" t="s">
        <v>17</v>
      </c>
      <c r="C237" s="38" t="s">
        <v>231</v>
      </c>
      <c r="D237" s="41" t="s">
        <v>583</v>
      </c>
      <c r="E237" s="40" t="s">
        <v>86</v>
      </c>
      <c r="F237" s="42">
        <v>137.80000000000001</v>
      </c>
      <c r="G237" s="43" t="s">
        <v>72</v>
      </c>
      <c r="H237" s="44">
        <v>3630</v>
      </c>
      <c r="I237" s="7">
        <v>16</v>
      </c>
      <c r="J237" s="39">
        <f t="shared" si="41"/>
        <v>226.875</v>
      </c>
      <c r="K237" s="44"/>
      <c r="L237" s="45">
        <f t="shared" si="38"/>
        <v>1.609997447244819E-3</v>
      </c>
      <c r="M237" s="46">
        <f t="shared" si="42"/>
        <v>26.342525399129169</v>
      </c>
      <c r="N237" s="47"/>
    </row>
    <row r="238" spans="1:14" s="5" customFormat="1" ht="15.95" customHeight="1" outlineLevel="1" x14ac:dyDescent="0.15">
      <c r="A238" s="72" t="s">
        <v>262</v>
      </c>
      <c r="B238" s="38" t="s">
        <v>98</v>
      </c>
      <c r="C238" s="38" t="s">
        <v>232</v>
      </c>
      <c r="D238" s="41" t="s">
        <v>584</v>
      </c>
      <c r="E238" s="40" t="s">
        <v>243</v>
      </c>
      <c r="F238" s="42">
        <v>43.1</v>
      </c>
      <c r="G238" s="43" t="s">
        <v>72</v>
      </c>
      <c r="H238" s="44">
        <v>1649</v>
      </c>
      <c r="I238" s="7">
        <v>2</v>
      </c>
      <c r="J238" s="39">
        <f t="shared" si="41"/>
        <v>824.5</v>
      </c>
      <c r="K238" s="44"/>
      <c r="L238" s="45">
        <f t="shared" si="38"/>
        <v>7.3137349600735715E-4</v>
      </c>
      <c r="M238" s="46">
        <f t="shared" si="42"/>
        <v>38.259860788863108</v>
      </c>
      <c r="N238" s="47"/>
    </row>
    <row r="239" spans="1:14" s="5" customFormat="1" ht="15.95" customHeight="1" outlineLevel="1" x14ac:dyDescent="0.15">
      <c r="A239" s="72" t="s">
        <v>262</v>
      </c>
      <c r="B239" s="38" t="s">
        <v>17</v>
      </c>
      <c r="C239" s="38" t="s">
        <v>47</v>
      </c>
      <c r="D239" s="41" t="s">
        <v>585</v>
      </c>
      <c r="E239" s="40" t="s">
        <v>244</v>
      </c>
      <c r="F239" s="42">
        <v>18</v>
      </c>
      <c r="G239" s="43" t="s">
        <v>73</v>
      </c>
      <c r="H239" s="44">
        <v>2243</v>
      </c>
      <c r="I239" s="7">
        <v>13</v>
      </c>
      <c r="J239" s="39">
        <f t="shared" si="41"/>
        <v>172.53846153846155</v>
      </c>
      <c r="K239" s="44"/>
      <c r="L239" s="45">
        <f t="shared" si="38"/>
        <v>9.9482762373832747E-4</v>
      </c>
      <c r="M239" s="46">
        <f t="shared" si="42"/>
        <v>124.61111111111111</v>
      </c>
      <c r="N239" s="47"/>
    </row>
    <row r="240" spans="1:14" s="5" customFormat="1" ht="15.95" customHeight="1" outlineLevel="1" x14ac:dyDescent="0.15">
      <c r="A240" s="72" t="s">
        <v>262</v>
      </c>
      <c r="B240" s="38" t="s">
        <v>104</v>
      </c>
      <c r="C240" s="38" t="s">
        <v>233</v>
      </c>
      <c r="D240" s="41" t="s">
        <v>586</v>
      </c>
      <c r="E240" s="40" t="s">
        <v>105</v>
      </c>
      <c r="F240" s="42">
        <v>18</v>
      </c>
      <c r="G240" s="43" t="s">
        <v>73</v>
      </c>
      <c r="H240" s="44">
        <v>119</v>
      </c>
      <c r="I240" s="7">
        <v>1</v>
      </c>
      <c r="J240" s="39">
        <f t="shared" si="41"/>
        <v>119</v>
      </c>
      <c r="K240" s="44"/>
      <c r="L240" s="45">
        <f t="shared" si="38"/>
        <v>5.2779530639706184E-5</v>
      </c>
      <c r="M240" s="46">
        <f t="shared" si="42"/>
        <v>6.6111111111111107</v>
      </c>
      <c r="N240" s="47"/>
    </row>
    <row r="241" spans="1:14" s="5" customFormat="1" ht="15.95" customHeight="1" outlineLevel="1" x14ac:dyDescent="0.15">
      <c r="A241" s="72" t="s">
        <v>262</v>
      </c>
      <c r="B241" s="38" t="s">
        <v>96</v>
      </c>
      <c r="C241" s="38" t="s">
        <v>234</v>
      </c>
      <c r="D241" s="41" t="s">
        <v>587</v>
      </c>
      <c r="E241" s="88" t="s">
        <v>65</v>
      </c>
      <c r="F241" s="42">
        <v>80</v>
      </c>
      <c r="G241" s="43" t="s">
        <v>74</v>
      </c>
      <c r="H241" s="44">
        <v>9160.7999999999993</v>
      </c>
      <c r="I241" s="7">
        <v>337</v>
      </c>
      <c r="J241" s="39">
        <f t="shared" si="41"/>
        <v>27.183382789317506</v>
      </c>
      <c r="K241" s="44"/>
      <c r="L241" s="45">
        <f t="shared" si="38"/>
        <v>4.0630481032287429E-3</v>
      </c>
      <c r="M241" s="46">
        <f t="shared" si="42"/>
        <v>114.50999999999999</v>
      </c>
      <c r="N241" s="47"/>
    </row>
    <row r="242" spans="1:14" s="5" customFormat="1" ht="15.95" customHeight="1" outlineLevel="1" x14ac:dyDescent="0.15">
      <c r="A242" s="74" t="s">
        <v>699</v>
      </c>
      <c r="B242" s="38" t="s">
        <v>17</v>
      </c>
      <c r="C242" s="38" t="s">
        <v>846</v>
      </c>
      <c r="D242" s="41" t="s">
        <v>847</v>
      </c>
      <c r="E242" s="89" t="s">
        <v>945</v>
      </c>
      <c r="F242" s="42">
        <v>224.8</v>
      </c>
      <c r="G242" s="43" t="s">
        <v>703</v>
      </c>
      <c r="H242" s="44" t="s">
        <v>1073</v>
      </c>
      <c r="I242" s="7" t="s">
        <v>1073</v>
      </c>
      <c r="J242" s="39" t="str">
        <f t="shared" si="41"/>
        <v/>
      </c>
      <c r="K242" s="44"/>
      <c r="L242" s="45" t="str">
        <f t="shared" si="38"/>
        <v/>
      </c>
      <c r="M242" s="46" t="str">
        <f t="shared" si="42"/>
        <v/>
      </c>
      <c r="N242" s="47"/>
    </row>
    <row r="243" spans="1:14" s="5" customFormat="1" ht="15.95" customHeight="1" outlineLevel="1" x14ac:dyDescent="0.15">
      <c r="A243" s="74" t="s">
        <v>699</v>
      </c>
      <c r="B243" s="38" t="s">
        <v>17</v>
      </c>
      <c r="C243" s="38" t="s">
        <v>387</v>
      </c>
      <c r="D243" s="41" t="s">
        <v>588</v>
      </c>
      <c r="E243" s="89" t="s">
        <v>388</v>
      </c>
      <c r="F243" s="42">
        <v>318.8</v>
      </c>
      <c r="G243" s="43" t="s">
        <v>73</v>
      </c>
      <c r="H243" s="44">
        <v>3280</v>
      </c>
      <c r="I243" s="7">
        <v>92</v>
      </c>
      <c r="J243" s="39">
        <f t="shared" si="41"/>
        <v>35.652173913043477</v>
      </c>
      <c r="K243" s="44"/>
      <c r="L243" s="45">
        <f t="shared" si="38"/>
        <v>1.4547635335986242E-3</v>
      </c>
      <c r="M243" s="46">
        <f t="shared" si="42"/>
        <v>10.28858218318695</v>
      </c>
      <c r="N243" s="47"/>
    </row>
    <row r="244" spans="1:14" s="5" customFormat="1" ht="15.95" customHeight="1" outlineLevel="1" x14ac:dyDescent="0.15">
      <c r="A244" s="74" t="s">
        <v>699</v>
      </c>
      <c r="B244" s="38" t="s">
        <v>17</v>
      </c>
      <c r="C244" s="38" t="s">
        <v>389</v>
      </c>
      <c r="D244" s="41" t="s">
        <v>589</v>
      </c>
      <c r="E244" s="89" t="s">
        <v>956</v>
      </c>
      <c r="F244" s="42">
        <v>25.1</v>
      </c>
      <c r="G244" s="43" t="s">
        <v>73</v>
      </c>
      <c r="H244" s="44">
        <v>650</v>
      </c>
      <c r="I244" s="7">
        <v>6</v>
      </c>
      <c r="J244" s="39">
        <f t="shared" si="41"/>
        <v>108.33333333333333</v>
      </c>
      <c r="K244" s="44"/>
      <c r="L244" s="45">
        <f t="shared" si="38"/>
        <v>2.8829155391436152E-4</v>
      </c>
      <c r="M244" s="46">
        <f t="shared" si="42"/>
        <v>25.89641434262948</v>
      </c>
      <c r="N244" s="47"/>
    </row>
    <row r="245" spans="1:14" s="5" customFormat="1" ht="15.95" customHeight="1" outlineLevel="1" x14ac:dyDescent="0.15">
      <c r="A245" s="74" t="s">
        <v>699</v>
      </c>
      <c r="B245" s="38" t="s">
        <v>17</v>
      </c>
      <c r="C245" s="38" t="s">
        <v>696</v>
      </c>
      <c r="D245" s="41" t="s">
        <v>697</v>
      </c>
      <c r="E245" s="89" t="s">
        <v>698</v>
      </c>
      <c r="F245" s="42">
        <v>396.5</v>
      </c>
      <c r="G245" s="43" t="s">
        <v>73</v>
      </c>
      <c r="H245" s="44">
        <v>3173</v>
      </c>
      <c r="I245" s="7">
        <v>20</v>
      </c>
      <c r="J245" s="39">
        <f t="shared" si="41"/>
        <v>158.65</v>
      </c>
      <c r="K245" s="44"/>
      <c r="L245" s="45">
        <f t="shared" si="38"/>
        <v>1.4073063085696448E-3</v>
      </c>
      <c r="M245" s="46">
        <f t="shared" si="42"/>
        <v>8.0025220680958391</v>
      </c>
      <c r="N245" s="47"/>
    </row>
    <row r="246" spans="1:14" s="5" customFormat="1" ht="15.95" customHeight="1" outlineLevel="1" x14ac:dyDescent="0.15">
      <c r="A246" s="74" t="s">
        <v>699</v>
      </c>
      <c r="B246" s="38" t="s">
        <v>17</v>
      </c>
      <c r="C246" s="38" t="s">
        <v>390</v>
      </c>
      <c r="D246" s="41" t="s">
        <v>590</v>
      </c>
      <c r="E246" s="89" t="s">
        <v>848</v>
      </c>
      <c r="F246" s="42">
        <v>193.8</v>
      </c>
      <c r="G246" s="43" t="s">
        <v>73</v>
      </c>
      <c r="H246" s="44">
        <v>5375.17</v>
      </c>
      <c r="I246" s="7">
        <v>14</v>
      </c>
      <c r="J246" s="39">
        <f t="shared" si="41"/>
        <v>383.94071428571431</v>
      </c>
      <c r="K246" s="44"/>
      <c r="L246" s="45">
        <f t="shared" si="38"/>
        <v>2.3840247874674747E-3</v>
      </c>
      <c r="M246" s="46">
        <f t="shared" si="42"/>
        <v>27.73565531475748</v>
      </c>
      <c r="N246" s="47"/>
    </row>
    <row r="247" spans="1:14" s="5" customFormat="1" ht="15.95" customHeight="1" outlineLevel="1" x14ac:dyDescent="0.15">
      <c r="A247" s="74" t="s">
        <v>699</v>
      </c>
      <c r="B247" s="38" t="s">
        <v>17</v>
      </c>
      <c r="C247" s="38" t="s">
        <v>391</v>
      </c>
      <c r="D247" s="41" t="s">
        <v>591</v>
      </c>
      <c r="E247" s="89" t="s">
        <v>849</v>
      </c>
      <c r="F247" s="42">
        <v>234.7</v>
      </c>
      <c r="G247" s="43" t="s">
        <v>73</v>
      </c>
      <c r="H247" s="44">
        <v>1530</v>
      </c>
      <c r="I247" s="7">
        <v>6</v>
      </c>
      <c r="J247" s="39">
        <f t="shared" si="41"/>
        <v>255</v>
      </c>
      <c r="K247" s="44"/>
      <c r="L247" s="45">
        <f t="shared" si="38"/>
        <v>6.7859396536765096E-4</v>
      </c>
      <c r="M247" s="46">
        <f t="shared" si="42"/>
        <v>6.5189603749467411</v>
      </c>
      <c r="N247" s="47"/>
    </row>
    <row r="248" spans="1:14" s="5" customFormat="1" ht="15.95" customHeight="1" outlineLevel="1" x14ac:dyDescent="0.15">
      <c r="A248" s="74" t="s">
        <v>699</v>
      </c>
      <c r="B248" s="38" t="s">
        <v>17</v>
      </c>
      <c r="C248" s="38" t="s">
        <v>850</v>
      </c>
      <c r="D248" s="41" t="s">
        <v>984</v>
      </c>
      <c r="E248" s="89" t="s">
        <v>851</v>
      </c>
      <c r="F248" s="42">
        <v>405.3</v>
      </c>
      <c r="G248" s="43" t="s">
        <v>76</v>
      </c>
      <c r="H248" s="44">
        <v>6774.04</v>
      </c>
      <c r="I248" s="7">
        <v>114</v>
      </c>
      <c r="J248" s="39">
        <f t="shared" si="41"/>
        <v>59.421403508771931</v>
      </c>
      <c r="K248" s="44"/>
      <c r="L248" s="45">
        <f t="shared" si="38"/>
        <v>3.0044592582739098E-3</v>
      </c>
      <c r="M248" s="46">
        <f t="shared" si="42"/>
        <v>16.713644214162347</v>
      </c>
      <c r="N248" s="47"/>
    </row>
    <row r="249" spans="1:14" s="5" customFormat="1" ht="15.95" customHeight="1" outlineLevel="1" x14ac:dyDescent="0.15">
      <c r="A249" s="74" t="s">
        <v>699</v>
      </c>
      <c r="B249" s="38" t="s">
        <v>17</v>
      </c>
      <c r="C249" s="38" t="s">
        <v>983</v>
      </c>
      <c r="D249" s="41" t="s">
        <v>985</v>
      </c>
      <c r="E249" s="89" t="s">
        <v>986</v>
      </c>
      <c r="F249" s="42">
        <v>173.7</v>
      </c>
      <c r="G249" s="43" t="s">
        <v>74</v>
      </c>
      <c r="H249" s="44">
        <v>7120.3</v>
      </c>
      <c r="I249" s="7">
        <v>101</v>
      </c>
      <c r="J249" s="39">
        <f t="shared" ref="J249" si="43">IFERROR(H249/I249,"")</f>
        <v>70.498019801980206</v>
      </c>
      <c r="K249" s="44"/>
      <c r="L249" s="45">
        <f t="shared" ref="L249" si="44">IFERROR(H249/$H$338,"")</f>
        <v>3.1580343866714281E-3</v>
      </c>
      <c r="M249" s="46">
        <f t="shared" ref="M249" si="45">IFERROR(H249/F249,"")</f>
        <v>40.991940126655159</v>
      </c>
      <c r="N249" s="47"/>
    </row>
    <row r="250" spans="1:14" s="5" customFormat="1" ht="15.95" customHeight="1" outlineLevel="1" x14ac:dyDescent="0.15">
      <c r="A250" s="74" t="s">
        <v>699</v>
      </c>
      <c r="B250" s="38" t="s">
        <v>17</v>
      </c>
      <c r="C250" s="38" t="s">
        <v>852</v>
      </c>
      <c r="D250" s="41" t="s">
        <v>853</v>
      </c>
      <c r="E250" s="89" t="s">
        <v>854</v>
      </c>
      <c r="F250" s="42">
        <v>87.3</v>
      </c>
      <c r="G250" s="43" t="s">
        <v>73</v>
      </c>
      <c r="H250" s="44">
        <v>2106</v>
      </c>
      <c r="I250" s="7">
        <v>23</v>
      </c>
      <c r="J250" s="39">
        <f t="shared" si="41"/>
        <v>91.565217391304344</v>
      </c>
      <c r="K250" s="44"/>
      <c r="L250" s="45">
        <f t="shared" ref="L250:L281" si="46">IFERROR(H250/$H$338,"")</f>
        <v>9.3406463468253132E-4</v>
      </c>
      <c r="M250" s="46">
        <f t="shared" si="42"/>
        <v>24.123711340206185</v>
      </c>
      <c r="N250" s="47"/>
    </row>
    <row r="251" spans="1:14" s="5" customFormat="1" ht="15.95" customHeight="1" outlineLevel="1" x14ac:dyDescent="0.15">
      <c r="A251" s="74" t="s">
        <v>699</v>
      </c>
      <c r="B251" s="38" t="s">
        <v>17</v>
      </c>
      <c r="C251" s="38" t="s">
        <v>392</v>
      </c>
      <c r="D251" s="41" t="s">
        <v>592</v>
      </c>
      <c r="E251" s="89" t="s">
        <v>855</v>
      </c>
      <c r="F251" s="42">
        <v>145</v>
      </c>
      <c r="G251" s="43" t="s">
        <v>73</v>
      </c>
      <c r="H251" s="44">
        <v>2435</v>
      </c>
      <c r="I251" s="7">
        <v>27</v>
      </c>
      <c r="J251" s="39">
        <f t="shared" si="41"/>
        <v>90.18518518518519</v>
      </c>
      <c r="K251" s="44"/>
      <c r="L251" s="45">
        <f t="shared" si="46"/>
        <v>1.0799845135099544E-3</v>
      </c>
      <c r="M251" s="46">
        <f t="shared" si="42"/>
        <v>16.793103448275861</v>
      </c>
      <c r="N251" s="47"/>
    </row>
    <row r="252" spans="1:14" s="5" customFormat="1" ht="15.95" customHeight="1" outlineLevel="1" x14ac:dyDescent="0.15">
      <c r="A252" s="74" t="s">
        <v>699</v>
      </c>
      <c r="B252" s="38" t="s">
        <v>17</v>
      </c>
      <c r="C252" s="38" t="s">
        <v>393</v>
      </c>
      <c r="D252" s="41" t="s">
        <v>593</v>
      </c>
      <c r="E252" s="89" t="s">
        <v>394</v>
      </c>
      <c r="F252" s="42">
        <v>177</v>
      </c>
      <c r="G252" s="43" t="s">
        <v>73</v>
      </c>
      <c r="H252" s="44">
        <v>2992</v>
      </c>
      <c r="I252" s="7">
        <v>32</v>
      </c>
      <c r="J252" s="39">
        <f t="shared" si="41"/>
        <v>93.5</v>
      </c>
      <c r="K252" s="44"/>
      <c r="L252" s="45">
        <f t="shared" si="46"/>
        <v>1.3270281989411841E-3</v>
      </c>
      <c r="M252" s="46">
        <f t="shared" si="42"/>
        <v>16.903954802259886</v>
      </c>
      <c r="N252" s="47"/>
    </row>
    <row r="253" spans="1:14" s="5" customFormat="1" ht="15.95" customHeight="1" outlineLevel="1" x14ac:dyDescent="0.15">
      <c r="A253" s="74" t="s">
        <v>699</v>
      </c>
      <c r="B253" s="38" t="s">
        <v>17</v>
      </c>
      <c r="C253" s="38" t="s">
        <v>395</v>
      </c>
      <c r="D253" s="41" t="s">
        <v>594</v>
      </c>
      <c r="E253" s="89" t="s">
        <v>396</v>
      </c>
      <c r="F253" s="42">
        <v>282.89999999999998</v>
      </c>
      <c r="G253" s="43" t="s">
        <v>74</v>
      </c>
      <c r="H253" s="44">
        <v>17481</v>
      </c>
      <c r="I253" s="7">
        <v>148</v>
      </c>
      <c r="J253" s="39">
        <f t="shared" si="41"/>
        <v>118.11486486486487</v>
      </c>
      <c r="K253" s="44"/>
      <c r="L253" s="45">
        <f t="shared" si="46"/>
        <v>7.7532686984260824E-3</v>
      </c>
      <c r="M253" s="46">
        <f t="shared" si="42"/>
        <v>61.792152704135745</v>
      </c>
      <c r="N253" s="47"/>
    </row>
    <row r="254" spans="1:14" s="5" customFormat="1" ht="15.95" customHeight="1" outlineLevel="1" x14ac:dyDescent="0.15">
      <c r="A254" s="74" t="s">
        <v>699</v>
      </c>
      <c r="B254" s="38" t="s">
        <v>17</v>
      </c>
      <c r="C254" s="38" t="s">
        <v>397</v>
      </c>
      <c r="D254" s="41" t="s">
        <v>595</v>
      </c>
      <c r="E254" s="89" t="s">
        <v>856</v>
      </c>
      <c r="F254" s="42">
        <v>111</v>
      </c>
      <c r="G254" s="43" t="s">
        <v>73</v>
      </c>
      <c r="H254" s="44">
        <v>9518</v>
      </c>
      <c r="I254" s="7">
        <v>50</v>
      </c>
      <c r="J254" s="39">
        <f t="shared" si="41"/>
        <v>190.36</v>
      </c>
      <c r="K254" s="44"/>
      <c r="L254" s="45">
        <f t="shared" si="46"/>
        <v>4.2214754002413736E-3</v>
      </c>
      <c r="M254" s="46">
        <f t="shared" si="42"/>
        <v>85.747747747747752</v>
      </c>
      <c r="N254" s="47"/>
    </row>
    <row r="255" spans="1:14" s="5" customFormat="1" ht="15.95" customHeight="1" outlineLevel="1" x14ac:dyDescent="0.15">
      <c r="A255" s="74" t="s">
        <v>699</v>
      </c>
      <c r="B255" s="38" t="s">
        <v>17</v>
      </c>
      <c r="C255" s="38" t="s">
        <v>398</v>
      </c>
      <c r="D255" s="41" t="s">
        <v>596</v>
      </c>
      <c r="E255" s="89" t="s">
        <v>857</v>
      </c>
      <c r="F255" s="42">
        <v>51.4</v>
      </c>
      <c r="G255" s="43" t="s">
        <v>74</v>
      </c>
      <c r="H255" s="44">
        <v>1658</v>
      </c>
      <c r="I255" s="7">
        <v>41</v>
      </c>
      <c r="J255" s="39">
        <f t="shared" si="41"/>
        <v>40.439024390243901</v>
      </c>
      <c r="K255" s="44"/>
      <c r="L255" s="45">
        <f t="shared" si="46"/>
        <v>7.3536522521540219E-4</v>
      </c>
      <c r="M255" s="46">
        <f t="shared" si="42"/>
        <v>32.2568093385214</v>
      </c>
      <c r="N255" s="47"/>
    </row>
    <row r="256" spans="1:14" s="5" customFormat="1" ht="15.95" customHeight="1" outlineLevel="1" x14ac:dyDescent="0.15">
      <c r="A256" s="74" t="s">
        <v>699</v>
      </c>
      <c r="B256" s="38" t="s">
        <v>17</v>
      </c>
      <c r="C256" s="38" t="s">
        <v>399</v>
      </c>
      <c r="D256" s="41" t="s">
        <v>597</v>
      </c>
      <c r="E256" s="89" t="s">
        <v>400</v>
      </c>
      <c r="F256" s="42">
        <v>72.3</v>
      </c>
      <c r="G256" s="43" t="s">
        <v>76</v>
      </c>
      <c r="H256" s="44">
        <v>8963</v>
      </c>
      <c r="I256" s="7">
        <v>12</v>
      </c>
      <c r="J256" s="39">
        <f t="shared" si="41"/>
        <v>746.91666666666663</v>
      </c>
      <c r="K256" s="44"/>
      <c r="L256" s="45">
        <f t="shared" si="46"/>
        <v>3.9753187657452652E-3</v>
      </c>
      <c r="M256" s="46">
        <f t="shared" si="42"/>
        <v>123.96957123098203</v>
      </c>
      <c r="N256" s="47"/>
    </row>
    <row r="257" spans="1:14" s="5" customFormat="1" ht="15.95" customHeight="1" outlineLevel="1" x14ac:dyDescent="0.15">
      <c r="A257" s="74" t="s">
        <v>699</v>
      </c>
      <c r="B257" s="38" t="s">
        <v>17</v>
      </c>
      <c r="C257" s="38" t="s">
        <v>401</v>
      </c>
      <c r="D257" s="41" t="s">
        <v>598</v>
      </c>
      <c r="E257" s="89" t="s">
        <v>957</v>
      </c>
      <c r="F257" s="42">
        <v>31.1</v>
      </c>
      <c r="G257" s="43" t="s">
        <v>72</v>
      </c>
      <c r="H257" s="44" t="s">
        <v>1073</v>
      </c>
      <c r="I257" s="7" t="s">
        <v>1073</v>
      </c>
      <c r="J257" s="39" t="str">
        <f t="shared" si="41"/>
        <v/>
      </c>
      <c r="K257" s="44"/>
      <c r="L257" s="45" t="str">
        <f t="shared" si="46"/>
        <v/>
      </c>
      <c r="M257" s="46" t="str">
        <f t="shared" si="42"/>
        <v/>
      </c>
      <c r="N257" s="47"/>
    </row>
    <row r="258" spans="1:14" s="5" customFormat="1" ht="15.95" customHeight="1" outlineLevel="1" x14ac:dyDescent="0.15">
      <c r="A258" s="74" t="s">
        <v>699</v>
      </c>
      <c r="B258" s="38" t="s">
        <v>17</v>
      </c>
      <c r="C258" s="38" t="s">
        <v>402</v>
      </c>
      <c r="D258" s="41" t="s">
        <v>599</v>
      </c>
      <c r="E258" s="89" t="s">
        <v>403</v>
      </c>
      <c r="F258" s="42">
        <v>45.3</v>
      </c>
      <c r="G258" s="43" t="s">
        <v>72</v>
      </c>
      <c r="H258" s="44">
        <v>19998</v>
      </c>
      <c r="I258" s="7">
        <v>1</v>
      </c>
      <c r="J258" s="39">
        <f t="shared" si="41"/>
        <v>19998</v>
      </c>
      <c r="K258" s="44"/>
      <c r="L258" s="45">
        <f t="shared" si="46"/>
        <v>8.8696223002760026E-3</v>
      </c>
      <c r="M258" s="46">
        <f t="shared" si="42"/>
        <v>441.45695364238412</v>
      </c>
      <c r="N258" s="47"/>
    </row>
    <row r="259" spans="1:14" s="5" customFormat="1" ht="15.95" customHeight="1" outlineLevel="1" x14ac:dyDescent="0.15">
      <c r="A259" s="74" t="s">
        <v>699</v>
      </c>
      <c r="B259" s="38" t="s">
        <v>17</v>
      </c>
      <c r="C259" s="38" t="s">
        <v>404</v>
      </c>
      <c r="D259" s="41" t="s">
        <v>600</v>
      </c>
      <c r="E259" s="89" t="s">
        <v>858</v>
      </c>
      <c r="F259" s="42">
        <v>95.6</v>
      </c>
      <c r="G259" s="43" t="s">
        <v>77</v>
      </c>
      <c r="H259" s="44">
        <v>1340</v>
      </c>
      <c r="I259" s="7">
        <v>40</v>
      </c>
      <c r="J259" s="39">
        <f t="shared" si="41"/>
        <v>33.5</v>
      </c>
      <c r="K259" s="44"/>
      <c r="L259" s="45">
        <f t="shared" si="46"/>
        <v>5.9432412653114529E-4</v>
      </c>
      <c r="M259" s="46">
        <f t="shared" si="42"/>
        <v>14.016736401673642</v>
      </c>
      <c r="N259" s="47"/>
    </row>
    <row r="260" spans="1:14" s="5" customFormat="1" ht="15.95" customHeight="1" outlineLevel="1" x14ac:dyDescent="0.15">
      <c r="A260" s="74" t="s">
        <v>699</v>
      </c>
      <c r="B260" s="38" t="s">
        <v>17</v>
      </c>
      <c r="C260" s="38" t="s">
        <v>405</v>
      </c>
      <c r="D260" s="41" t="s">
        <v>601</v>
      </c>
      <c r="E260" s="89" t="s">
        <v>406</v>
      </c>
      <c r="F260" s="42">
        <v>117</v>
      </c>
      <c r="G260" s="43" t="s">
        <v>188</v>
      </c>
      <c r="H260" s="44">
        <v>3078</v>
      </c>
      <c r="I260" s="7">
        <v>3</v>
      </c>
      <c r="J260" s="39">
        <f t="shared" si="41"/>
        <v>1026</v>
      </c>
      <c r="K260" s="44"/>
      <c r="L260" s="45">
        <f t="shared" si="46"/>
        <v>1.365171389151392E-3</v>
      </c>
      <c r="M260" s="46">
        <f t="shared" si="42"/>
        <v>26.307692307692307</v>
      </c>
      <c r="N260" s="47"/>
    </row>
    <row r="261" spans="1:14" s="5" customFormat="1" ht="15.95" customHeight="1" outlineLevel="1" x14ac:dyDescent="0.15">
      <c r="A261" s="74" t="s">
        <v>699</v>
      </c>
      <c r="B261" s="38" t="s">
        <v>17</v>
      </c>
      <c r="C261" s="38" t="s">
        <v>859</v>
      </c>
      <c r="D261" s="41" t="s">
        <v>860</v>
      </c>
      <c r="E261" s="89" t="s">
        <v>958</v>
      </c>
      <c r="F261" s="42">
        <v>84.5</v>
      </c>
      <c r="G261" s="43" t="s">
        <v>71</v>
      </c>
      <c r="H261" s="44">
        <v>1207</v>
      </c>
      <c r="I261" s="7">
        <v>3</v>
      </c>
      <c r="J261" s="39">
        <f t="shared" si="41"/>
        <v>402.33333333333331</v>
      </c>
      <c r="K261" s="44"/>
      <c r="L261" s="45">
        <f t="shared" si="46"/>
        <v>5.3533523934559126E-4</v>
      </c>
      <c r="M261" s="46">
        <f t="shared" si="42"/>
        <v>14.284023668639053</v>
      </c>
      <c r="N261" s="47"/>
    </row>
    <row r="262" spans="1:14" s="5" customFormat="1" ht="15.95" customHeight="1" outlineLevel="1" x14ac:dyDescent="0.15">
      <c r="A262" s="74" t="s">
        <v>699</v>
      </c>
      <c r="B262" s="38" t="s">
        <v>17</v>
      </c>
      <c r="C262" s="38" t="s">
        <v>407</v>
      </c>
      <c r="D262" s="41" t="s">
        <v>861</v>
      </c>
      <c r="E262" s="89" t="s">
        <v>862</v>
      </c>
      <c r="F262" s="42">
        <v>110</v>
      </c>
      <c r="G262" s="43" t="s">
        <v>73</v>
      </c>
      <c r="H262" s="44">
        <v>1698</v>
      </c>
      <c r="I262" s="7">
        <v>61</v>
      </c>
      <c r="J262" s="39">
        <f t="shared" si="41"/>
        <v>27.83606557377049</v>
      </c>
      <c r="K262" s="44"/>
      <c r="L262" s="45">
        <f t="shared" si="46"/>
        <v>7.5310624391782444E-4</v>
      </c>
      <c r="M262" s="46">
        <f t="shared" si="42"/>
        <v>15.436363636363636</v>
      </c>
      <c r="N262" s="47"/>
    </row>
    <row r="263" spans="1:14" s="5" customFormat="1" ht="15.95" customHeight="1" outlineLevel="1" x14ac:dyDescent="0.15">
      <c r="A263" s="74" t="s">
        <v>699</v>
      </c>
      <c r="B263" s="38" t="s">
        <v>17</v>
      </c>
      <c r="C263" s="38" t="s">
        <v>863</v>
      </c>
      <c r="D263" s="41" t="s">
        <v>864</v>
      </c>
      <c r="E263" s="89" t="s">
        <v>945</v>
      </c>
      <c r="F263" s="42">
        <v>67.8</v>
      </c>
      <c r="G263" s="43" t="s">
        <v>703</v>
      </c>
      <c r="H263" s="44">
        <v>210</v>
      </c>
      <c r="I263" s="7">
        <v>1</v>
      </c>
      <c r="J263" s="39">
        <f t="shared" si="41"/>
        <v>210</v>
      </c>
      <c r="K263" s="44"/>
      <c r="L263" s="45">
        <f t="shared" si="46"/>
        <v>9.3140348187716797E-5</v>
      </c>
      <c r="M263" s="46">
        <f t="shared" si="42"/>
        <v>3.0973451327433628</v>
      </c>
      <c r="N263" s="47"/>
    </row>
    <row r="264" spans="1:14" s="5" customFormat="1" ht="15.95" customHeight="1" x14ac:dyDescent="0.15">
      <c r="A264" s="76"/>
      <c r="B264" s="77"/>
      <c r="C264" s="77"/>
      <c r="D264" s="77" t="s">
        <v>422</v>
      </c>
      <c r="E264" s="78"/>
      <c r="F264" s="6">
        <f>SUM(F226:F263)</f>
        <v>5681.2000000000007</v>
      </c>
      <c r="G264" s="8"/>
      <c r="H264" s="9">
        <f>SUM(H226:H263)</f>
        <v>158703.21</v>
      </c>
      <c r="I264" s="10">
        <f>SUM(I226:I263)</f>
        <v>1658</v>
      </c>
      <c r="J264" s="11">
        <f t="shared" si="41"/>
        <v>95.719668275030145</v>
      </c>
      <c r="K264" s="8"/>
      <c r="L264" s="12">
        <f t="shared" si="46"/>
        <v>7.0388915418611128E-2</v>
      </c>
      <c r="M264" s="13">
        <f t="shared" si="42"/>
        <v>27.934804266704212</v>
      </c>
      <c r="N264" s="47"/>
    </row>
    <row r="265" spans="1:14" s="5" customFormat="1" ht="15.95" customHeight="1" outlineLevel="1" x14ac:dyDescent="0.15">
      <c r="A265" s="72" t="s">
        <v>262</v>
      </c>
      <c r="B265" s="38" t="s">
        <v>20</v>
      </c>
      <c r="C265" s="38" t="s">
        <v>48</v>
      </c>
      <c r="D265" s="41" t="s">
        <v>602</v>
      </c>
      <c r="E265" s="88" t="s">
        <v>245</v>
      </c>
      <c r="F265" s="42">
        <v>299</v>
      </c>
      <c r="G265" s="43" t="s">
        <v>78</v>
      </c>
      <c r="H265" s="44">
        <v>14511</v>
      </c>
      <c r="I265" s="7">
        <v>58</v>
      </c>
      <c r="J265" s="39">
        <f t="shared" si="41"/>
        <v>250.18965517241378</v>
      </c>
      <c r="K265" s="44"/>
      <c r="L265" s="45">
        <f t="shared" si="46"/>
        <v>6.4359980597712306E-3</v>
      </c>
      <c r="M265" s="46">
        <f t="shared" si="42"/>
        <v>48.531772575250834</v>
      </c>
      <c r="N265" s="47"/>
    </row>
    <row r="266" spans="1:14" s="5" customFormat="1" ht="15.95" customHeight="1" outlineLevel="1" x14ac:dyDescent="0.15">
      <c r="A266" s="72" t="s">
        <v>262</v>
      </c>
      <c r="B266" s="38" t="s">
        <v>20</v>
      </c>
      <c r="C266" s="38" t="s">
        <v>52</v>
      </c>
      <c r="D266" s="41" t="s">
        <v>603</v>
      </c>
      <c r="E266" s="40" t="s">
        <v>246</v>
      </c>
      <c r="F266" s="42">
        <v>668</v>
      </c>
      <c r="G266" s="43" t="s">
        <v>78</v>
      </c>
      <c r="H266" s="44">
        <v>26456</v>
      </c>
      <c r="I266" s="7">
        <v>127</v>
      </c>
      <c r="J266" s="39">
        <f t="shared" si="41"/>
        <v>208.31496062992127</v>
      </c>
      <c r="K266" s="44"/>
      <c r="L266" s="45">
        <f t="shared" si="46"/>
        <v>1.1733909769782074E-2</v>
      </c>
      <c r="M266" s="46">
        <f t="shared" si="42"/>
        <v>39.604790419161674</v>
      </c>
      <c r="N266" s="47"/>
    </row>
    <row r="267" spans="1:14" s="5" customFormat="1" ht="15.95" customHeight="1" outlineLevel="1" x14ac:dyDescent="0.15">
      <c r="A267" s="72" t="s">
        <v>262</v>
      </c>
      <c r="B267" s="38" t="s">
        <v>19</v>
      </c>
      <c r="C267" s="38" t="s">
        <v>49</v>
      </c>
      <c r="D267" s="41" t="s">
        <v>604</v>
      </c>
      <c r="E267" s="88" t="s">
        <v>247</v>
      </c>
      <c r="F267" s="42">
        <v>207</v>
      </c>
      <c r="G267" s="43" t="s">
        <v>74</v>
      </c>
      <c r="H267" s="44">
        <v>8625</v>
      </c>
      <c r="I267" s="7">
        <v>45</v>
      </c>
      <c r="J267" s="39">
        <f t="shared" si="41"/>
        <v>191.66666666666666</v>
      </c>
      <c r="K267" s="44"/>
      <c r="L267" s="45">
        <f t="shared" si="46"/>
        <v>3.8254071577097969E-3</v>
      </c>
      <c r="M267" s="46">
        <f t="shared" si="42"/>
        <v>41.666666666666664</v>
      </c>
      <c r="N267" s="47"/>
    </row>
    <row r="268" spans="1:14" s="5" customFormat="1" ht="15.95" customHeight="1" outlineLevel="1" x14ac:dyDescent="0.15">
      <c r="A268" s="72" t="s">
        <v>262</v>
      </c>
      <c r="B268" s="38" t="s">
        <v>109</v>
      </c>
      <c r="C268" s="38" t="s">
        <v>108</v>
      </c>
      <c r="D268" s="41" t="s">
        <v>605</v>
      </c>
      <c r="E268" s="40" t="s">
        <v>110</v>
      </c>
      <c r="F268" s="42">
        <v>66</v>
      </c>
      <c r="G268" s="43" t="s">
        <v>78</v>
      </c>
      <c r="H268" s="44">
        <v>10680</v>
      </c>
      <c r="I268" s="7">
        <v>79</v>
      </c>
      <c r="J268" s="39">
        <f t="shared" ref="J268:J335" si="47">IFERROR(H268/I268,"")</f>
        <v>135.18987341772151</v>
      </c>
      <c r="K268" s="44"/>
      <c r="L268" s="45">
        <f t="shared" si="46"/>
        <v>4.7368519935467399E-3</v>
      </c>
      <c r="M268" s="46">
        <f t="shared" ref="M268:M338" si="48">IFERROR(H268/F268,"")</f>
        <v>161.81818181818181</v>
      </c>
      <c r="N268" s="47"/>
    </row>
    <row r="269" spans="1:14" s="5" customFormat="1" ht="15.95" customHeight="1" outlineLevel="1" x14ac:dyDescent="0.15">
      <c r="A269" s="72" t="s">
        <v>262</v>
      </c>
      <c r="B269" s="38" t="s">
        <v>19</v>
      </c>
      <c r="C269" s="38" t="s">
        <v>50</v>
      </c>
      <c r="D269" s="41" t="s">
        <v>606</v>
      </c>
      <c r="E269" s="88" t="s">
        <v>66</v>
      </c>
      <c r="F269" s="42">
        <v>364</v>
      </c>
      <c r="G269" s="43" t="s">
        <v>78</v>
      </c>
      <c r="H269" s="44">
        <v>28826</v>
      </c>
      <c r="I269" s="7">
        <v>136</v>
      </c>
      <c r="J269" s="39">
        <f t="shared" si="47"/>
        <v>211.95588235294119</v>
      </c>
      <c r="K269" s="44"/>
      <c r="L269" s="45">
        <f t="shared" si="46"/>
        <v>1.2785065127900593E-2</v>
      </c>
      <c r="M269" s="46">
        <f t="shared" si="48"/>
        <v>79.192307692307693</v>
      </c>
      <c r="N269" s="47"/>
    </row>
    <row r="270" spans="1:14" s="5" customFormat="1" ht="15.95" customHeight="1" outlineLevel="1" x14ac:dyDescent="0.15">
      <c r="A270" s="72" t="s">
        <v>262</v>
      </c>
      <c r="B270" s="38" t="s">
        <v>19</v>
      </c>
      <c r="C270" s="38" t="s">
        <v>51</v>
      </c>
      <c r="D270" s="41" t="s">
        <v>607</v>
      </c>
      <c r="E270" s="40" t="s">
        <v>67</v>
      </c>
      <c r="F270" s="42">
        <v>292</v>
      </c>
      <c r="G270" s="43" t="s">
        <v>74</v>
      </c>
      <c r="H270" s="44">
        <v>8768.6</v>
      </c>
      <c r="I270" s="7">
        <v>113</v>
      </c>
      <c r="J270" s="39">
        <f t="shared" si="47"/>
        <v>77.598230088495583</v>
      </c>
      <c r="K270" s="44"/>
      <c r="L270" s="45">
        <f t="shared" si="46"/>
        <v>3.8890974148514932E-3</v>
      </c>
      <c r="M270" s="46">
        <f t="shared" si="48"/>
        <v>30.029452054794522</v>
      </c>
      <c r="N270" s="47"/>
    </row>
    <row r="271" spans="1:14" s="5" customFormat="1" ht="15.95" customHeight="1" outlineLevel="1" x14ac:dyDescent="0.15">
      <c r="A271" s="74" t="s">
        <v>699</v>
      </c>
      <c r="B271" s="38" t="s">
        <v>19</v>
      </c>
      <c r="C271" s="38" t="s">
        <v>671</v>
      </c>
      <c r="D271" s="41" t="s">
        <v>608</v>
      </c>
      <c r="E271" s="89" t="s">
        <v>408</v>
      </c>
      <c r="F271" s="42">
        <v>338</v>
      </c>
      <c r="G271" s="43" t="s">
        <v>78</v>
      </c>
      <c r="H271" s="44">
        <v>24585.46</v>
      </c>
      <c r="I271" s="7">
        <v>79</v>
      </c>
      <c r="J271" s="39">
        <f t="shared" si="47"/>
        <v>311.20835443037976</v>
      </c>
      <c r="K271" s="44"/>
      <c r="L271" s="45">
        <f t="shared" si="46"/>
        <v>1.0904277641691352E-2</v>
      </c>
      <c r="M271" s="46">
        <f t="shared" si="48"/>
        <v>72.738047337278104</v>
      </c>
      <c r="N271" s="47"/>
    </row>
    <row r="272" spans="1:14" s="5" customFormat="1" ht="15.95" customHeight="1" outlineLevel="1" x14ac:dyDescent="0.15">
      <c r="A272" s="74" t="s">
        <v>699</v>
      </c>
      <c r="B272" s="38" t="s">
        <v>19</v>
      </c>
      <c r="C272" s="38" t="s">
        <v>672</v>
      </c>
      <c r="D272" s="41" t="s">
        <v>609</v>
      </c>
      <c r="E272" s="89" t="s">
        <v>865</v>
      </c>
      <c r="F272" s="42">
        <v>385</v>
      </c>
      <c r="G272" s="43" t="s">
        <v>78</v>
      </c>
      <c r="H272" s="44">
        <v>30139</v>
      </c>
      <c r="I272" s="7">
        <v>95</v>
      </c>
      <c r="J272" s="39">
        <f t="shared" si="47"/>
        <v>317.25263157894739</v>
      </c>
      <c r="K272" s="44"/>
      <c r="L272" s="45">
        <f t="shared" si="46"/>
        <v>1.3367414066807602E-2</v>
      </c>
      <c r="M272" s="46">
        <f t="shared" si="48"/>
        <v>78.28311688311689</v>
      </c>
      <c r="N272" s="47"/>
    </row>
    <row r="273" spans="1:14" s="5" customFormat="1" ht="15.95" customHeight="1" outlineLevel="1" x14ac:dyDescent="0.15">
      <c r="A273" s="74" t="s">
        <v>699</v>
      </c>
      <c r="B273" s="38" t="s">
        <v>19</v>
      </c>
      <c r="C273" s="38" t="s">
        <v>673</v>
      </c>
      <c r="D273" s="41" t="s">
        <v>610</v>
      </c>
      <c r="E273" s="89" t="s">
        <v>409</v>
      </c>
      <c r="F273" s="42">
        <v>396.5</v>
      </c>
      <c r="G273" s="43" t="s">
        <v>78</v>
      </c>
      <c r="H273" s="44">
        <v>18103</v>
      </c>
      <c r="I273" s="7">
        <v>65</v>
      </c>
      <c r="J273" s="39">
        <f t="shared" si="47"/>
        <v>278.50769230769231</v>
      </c>
      <c r="K273" s="44"/>
      <c r="L273" s="45">
        <f t="shared" si="46"/>
        <v>8.0291415392487481E-3</v>
      </c>
      <c r="M273" s="46">
        <f t="shared" si="48"/>
        <v>45.656998738965953</v>
      </c>
      <c r="N273" s="47"/>
    </row>
    <row r="274" spans="1:14" s="5" customFormat="1" ht="15.95" customHeight="1" outlineLevel="1" x14ac:dyDescent="0.15">
      <c r="A274" s="74" t="s">
        <v>699</v>
      </c>
      <c r="B274" s="38" t="s">
        <v>19</v>
      </c>
      <c r="C274" s="38" t="s">
        <v>674</v>
      </c>
      <c r="D274" s="41" t="s">
        <v>611</v>
      </c>
      <c r="E274" s="89" t="s">
        <v>410</v>
      </c>
      <c r="F274" s="42">
        <v>480</v>
      </c>
      <c r="G274" s="43" t="s">
        <v>78</v>
      </c>
      <c r="H274" s="44">
        <v>46382</v>
      </c>
      <c r="I274" s="7">
        <v>103</v>
      </c>
      <c r="J274" s="39">
        <f t="shared" si="47"/>
        <v>450.31067961165047</v>
      </c>
      <c r="K274" s="44"/>
      <c r="L274" s="45">
        <f t="shared" si="46"/>
        <v>2.0571598236393717E-2</v>
      </c>
      <c r="M274" s="46">
        <f t="shared" si="48"/>
        <v>96.629166666666663</v>
      </c>
      <c r="N274" s="47"/>
    </row>
    <row r="275" spans="1:14" s="5" customFormat="1" ht="15.95" customHeight="1" outlineLevel="1" x14ac:dyDescent="0.15">
      <c r="A275" s="74" t="s">
        <v>699</v>
      </c>
      <c r="B275" s="38" t="s">
        <v>19</v>
      </c>
      <c r="C275" s="38" t="s">
        <v>675</v>
      </c>
      <c r="D275" s="41" t="s">
        <v>612</v>
      </c>
      <c r="E275" s="89" t="s">
        <v>411</v>
      </c>
      <c r="F275" s="42">
        <v>69.7</v>
      </c>
      <c r="G275" s="43" t="s">
        <v>74</v>
      </c>
      <c r="H275" s="44">
        <v>2017</v>
      </c>
      <c r="I275" s="7">
        <v>35</v>
      </c>
      <c r="J275" s="39">
        <f t="shared" si="47"/>
        <v>57.628571428571426</v>
      </c>
      <c r="K275" s="44"/>
      <c r="L275" s="45">
        <f t="shared" si="46"/>
        <v>8.9459086806964179E-4</v>
      </c>
      <c r="M275" s="46">
        <f t="shared" si="48"/>
        <v>28.938307030129124</v>
      </c>
      <c r="N275" s="47"/>
    </row>
    <row r="276" spans="1:14" s="5" customFormat="1" ht="15.95" customHeight="1" outlineLevel="1" x14ac:dyDescent="0.15">
      <c r="A276" s="74" t="s">
        <v>699</v>
      </c>
      <c r="B276" s="38" t="s">
        <v>19</v>
      </c>
      <c r="C276" s="38" t="s">
        <v>676</v>
      </c>
      <c r="D276" s="41" t="s">
        <v>613</v>
      </c>
      <c r="E276" s="89" t="s">
        <v>412</v>
      </c>
      <c r="F276" s="42">
        <v>550</v>
      </c>
      <c r="G276" s="43" t="s">
        <v>78</v>
      </c>
      <c r="H276" s="44">
        <v>37592</v>
      </c>
      <c r="I276" s="7">
        <v>81</v>
      </c>
      <c r="J276" s="39">
        <f t="shared" si="47"/>
        <v>464.09876543209879</v>
      </c>
      <c r="K276" s="44"/>
      <c r="L276" s="45">
        <f t="shared" si="46"/>
        <v>1.667300937653643E-2</v>
      </c>
      <c r="M276" s="46">
        <f t="shared" si="48"/>
        <v>68.349090909090904</v>
      </c>
      <c r="N276" s="47"/>
    </row>
    <row r="277" spans="1:14" s="5" customFormat="1" ht="15.95" customHeight="1" outlineLevel="1" x14ac:dyDescent="0.15">
      <c r="A277" s="74" t="s">
        <v>699</v>
      </c>
      <c r="B277" s="38" t="s">
        <v>19</v>
      </c>
      <c r="C277" s="38" t="s">
        <v>866</v>
      </c>
      <c r="D277" s="41" t="s">
        <v>614</v>
      </c>
      <c r="E277" s="89" t="s">
        <v>413</v>
      </c>
      <c r="F277" s="42">
        <v>258</v>
      </c>
      <c r="G277" s="43" t="s">
        <v>78</v>
      </c>
      <c r="H277" s="44">
        <v>32416</v>
      </c>
      <c r="I277" s="7">
        <v>138</v>
      </c>
      <c r="J277" s="39">
        <f t="shared" si="47"/>
        <v>234.89855072463769</v>
      </c>
      <c r="K277" s="44"/>
      <c r="L277" s="45">
        <f t="shared" si="46"/>
        <v>1.4377321556442989E-2</v>
      </c>
      <c r="M277" s="46">
        <f t="shared" si="48"/>
        <v>125.64341085271317</v>
      </c>
      <c r="N277" s="47"/>
    </row>
    <row r="278" spans="1:14" s="5" customFormat="1" ht="15.95" customHeight="1" outlineLevel="1" x14ac:dyDescent="0.15">
      <c r="A278" s="74" t="s">
        <v>699</v>
      </c>
      <c r="B278" s="38" t="s">
        <v>19</v>
      </c>
      <c r="C278" s="38" t="s">
        <v>867</v>
      </c>
      <c r="D278" s="41" t="s">
        <v>615</v>
      </c>
      <c r="E278" s="89" t="s">
        <v>414</v>
      </c>
      <c r="F278" s="42">
        <v>191</v>
      </c>
      <c r="G278" s="43" t="s">
        <v>78</v>
      </c>
      <c r="H278" s="44">
        <v>27957</v>
      </c>
      <c r="I278" s="7">
        <v>88</v>
      </c>
      <c r="J278" s="39">
        <f t="shared" si="47"/>
        <v>317.69318181818181</v>
      </c>
      <c r="K278" s="44"/>
      <c r="L278" s="45">
        <f t="shared" si="46"/>
        <v>1.239964149659047E-2</v>
      </c>
      <c r="M278" s="46">
        <f t="shared" si="48"/>
        <v>146.37172774869109</v>
      </c>
      <c r="N278" s="47"/>
    </row>
    <row r="279" spans="1:14" s="5" customFormat="1" ht="15.95" customHeight="1" outlineLevel="1" x14ac:dyDescent="0.15">
      <c r="A279" s="74" t="s">
        <v>699</v>
      </c>
      <c r="B279" s="38" t="s">
        <v>19</v>
      </c>
      <c r="C279" s="38" t="s">
        <v>868</v>
      </c>
      <c r="D279" s="41" t="s">
        <v>869</v>
      </c>
      <c r="E279" s="89" t="s">
        <v>870</v>
      </c>
      <c r="F279" s="42">
        <v>1100</v>
      </c>
      <c r="G279" s="43" t="s">
        <v>78</v>
      </c>
      <c r="H279" s="44">
        <v>47290</v>
      </c>
      <c r="I279" s="7">
        <v>84</v>
      </c>
      <c r="J279" s="39">
        <f t="shared" si="47"/>
        <v>562.97619047619048</v>
      </c>
      <c r="K279" s="44"/>
      <c r="L279" s="45">
        <f t="shared" si="46"/>
        <v>2.0974319360938701E-2</v>
      </c>
      <c r="M279" s="46">
        <f t="shared" si="48"/>
        <v>42.990909090909092</v>
      </c>
      <c r="N279" s="47"/>
    </row>
    <row r="280" spans="1:14" s="5" customFormat="1" ht="15.95" customHeight="1" outlineLevel="1" x14ac:dyDescent="0.15">
      <c r="A280" s="74" t="s">
        <v>699</v>
      </c>
      <c r="B280" s="38" t="s">
        <v>19</v>
      </c>
      <c r="C280" s="38" t="s">
        <v>659</v>
      </c>
      <c r="D280" s="41" t="s">
        <v>616</v>
      </c>
      <c r="E280" s="89" t="s">
        <v>415</v>
      </c>
      <c r="F280" s="42">
        <v>19.3</v>
      </c>
      <c r="G280" s="43" t="s">
        <v>74</v>
      </c>
      <c r="H280" s="44">
        <v>580</v>
      </c>
      <c r="I280" s="7">
        <v>20</v>
      </c>
      <c r="J280" s="39">
        <f t="shared" si="47"/>
        <v>29</v>
      </c>
      <c r="K280" s="44"/>
      <c r="L280" s="45">
        <f t="shared" si="46"/>
        <v>2.572447711851226E-4</v>
      </c>
      <c r="M280" s="46">
        <f t="shared" si="48"/>
        <v>30.051813471502591</v>
      </c>
      <c r="N280" s="47"/>
    </row>
    <row r="281" spans="1:14" s="5" customFormat="1" ht="15.95" customHeight="1" outlineLevel="1" x14ac:dyDescent="0.15">
      <c r="A281" s="74" t="s">
        <v>699</v>
      </c>
      <c r="B281" s="38" t="s">
        <v>19</v>
      </c>
      <c r="C281" s="38" t="s">
        <v>871</v>
      </c>
      <c r="D281" s="41" t="s">
        <v>872</v>
      </c>
      <c r="E281" s="89" t="s">
        <v>959</v>
      </c>
      <c r="F281" s="42">
        <v>176.7</v>
      </c>
      <c r="G281" s="43" t="s">
        <v>703</v>
      </c>
      <c r="H281" s="44" t="s">
        <v>1073</v>
      </c>
      <c r="I281" s="7" t="s">
        <v>1073</v>
      </c>
      <c r="J281" s="39" t="str">
        <f t="shared" si="47"/>
        <v/>
      </c>
      <c r="K281" s="44"/>
      <c r="L281" s="45" t="str">
        <f t="shared" si="46"/>
        <v/>
      </c>
      <c r="M281" s="46" t="str">
        <f t="shared" si="48"/>
        <v/>
      </c>
      <c r="N281" s="47"/>
    </row>
    <row r="282" spans="1:14" s="5" customFormat="1" ht="15.95" customHeight="1" outlineLevel="1" x14ac:dyDescent="0.15">
      <c r="A282" s="74" t="s">
        <v>699</v>
      </c>
      <c r="B282" s="38" t="s">
        <v>19</v>
      </c>
      <c r="C282" s="38" t="s">
        <v>873</v>
      </c>
      <c r="D282" s="41" t="s">
        <v>874</v>
      </c>
      <c r="E282" s="89" t="s">
        <v>960</v>
      </c>
      <c r="F282" s="42">
        <v>338</v>
      </c>
      <c r="G282" s="43" t="s">
        <v>78</v>
      </c>
      <c r="H282" s="44">
        <v>30224</v>
      </c>
      <c r="I282" s="7">
        <v>115</v>
      </c>
      <c r="J282" s="39">
        <f t="shared" si="47"/>
        <v>262.81739130434784</v>
      </c>
      <c r="K282" s="44"/>
      <c r="L282" s="45">
        <f t="shared" ref="L282:L319" si="49">IFERROR(H282/$H$338,"")</f>
        <v>1.3405113731550251E-2</v>
      </c>
      <c r="M282" s="46">
        <f t="shared" si="48"/>
        <v>89.42011834319527</v>
      </c>
      <c r="N282" s="47"/>
    </row>
    <row r="283" spans="1:14" s="5" customFormat="1" ht="15.95" customHeight="1" x14ac:dyDescent="0.15">
      <c r="A283" s="76"/>
      <c r="B283" s="77"/>
      <c r="C283" s="77"/>
      <c r="D283" s="77" t="s">
        <v>423</v>
      </c>
      <c r="E283" s="78"/>
      <c r="F283" s="6">
        <f>SUM(F265:F282)</f>
        <v>6198.2</v>
      </c>
      <c r="G283" s="8"/>
      <c r="H283" s="9">
        <f>SUM(H265:H282)</f>
        <v>395152.06</v>
      </c>
      <c r="I283" s="10">
        <f>SUM(I265:I282)</f>
        <v>1461</v>
      </c>
      <c r="J283" s="11">
        <f t="shared" si="47"/>
        <v>270.46684462696783</v>
      </c>
      <c r="K283" s="8"/>
      <c r="L283" s="12">
        <f t="shared" si="49"/>
        <v>0.17526000216901694</v>
      </c>
      <c r="M283" s="13">
        <f t="shared" si="48"/>
        <v>63.752712077699982</v>
      </c>
      <c r="N283" s="47"/>
    </row>
    <row r="284" spans="1:14" s="5" customFormat="1" ht="15.95" customHeight="1" outlineLevel="1" x14ac:dyDescent="0.15">
      <c r="A284" s="72" t="s">
        <v>262</v>
      </c>
      <c r="B284" s="38" t="s">
        <v>22</v>
      </c>
      <c r="C284" s="38" t="s">
        <v>53</v>
      </c>
      <c r="D284" s="41" t="s">
        <v>617</v>
      </c>
      <c r="E284" s="40" t="s">
        <v>249</v>
      </c>
      <c r="F284" s="42">
        <v>650</v>
      </c>
      <c r="G284" s="43" t="s">
        <v>78</v>
      </c>
      <c r="H284" s="44">
        <v>45421.1</v>
      </c>
      <c r="I284" s="7">
        <v>238</v>
      </c>
      <c r="J284" s="39">
        <f t="shared" si="47"/>
        <v>190.84495798319327</v>
      </c>
      <c r="K284" s="44"/>
      <c r="L284" s="45">
        <f t="shared" si="49"/>
        <v>2.0145414614614776E-2</v>
      </c>
      <c r="M284" s="46">
        <f t="shared" si="48"/>
        <v>69.878615384615387</v>
      </c>
      <c r="N284" s="47"/>
    </row>
    <row r="285" spans="1:14" s="5" customFormat="1" ht="15.95" customHeight="1" outlineLevel="1" x14ac:dyDescent="0.15">
      <c r="A285" s="72" t="s">
        <v>262</v>
      </c>
      <c r="B285" s="38" t="s">
        <v>22</v>
      </c>
      <c r="C285" s="38" t="s">
        <v>54</v>
      </c>
      <c r="D285" s="41" t="s">
        <v>618</v>
      </c>
      <c r="E285" s="88" t="s">
        <v>250</v>
      </c>
      <c r="F285" s="42">
        <v>279</v>
      </c>
      <c r="G285" s="43" t="s">
        <v>78</v>
      </c>
      <c r="H285" s="44">
        <v>15139</v>
      </c>
      <c r="I285" s="7">
        <v>126</v>
      </c>
      <c r="J285" s="39">
        <f t="shared" si="47"/>
        <v>120.15079365079364</v>
      </c>
      <c r="K285" s="44"/>
      <c r="L285" s="45">
        <f t="shared" si="49"/>
        <v>6.7145320533992603E-3</v>
      </c>
      <c r="M285" s="46">
        <f t="shared" si="48"/>
        <v>54.261648745519715</v>
      </c>
      <c r="N285" s="47"/>
    </row>
    <row r="286" spans="1:14" s="5" customFormat="1" ht="15.95" customHeight="1" outlineLevel="1" x14ac:dyDescent="0.15">
      <c r="A286" s="72" t="s">
        <v>262</v>
      </c>
      <c r="B286" s="38" t="s">
        <v>81</v>
      </c>
      <c r="C286" s="38" t="s">
        <v>248</v>
      </c>
      <c r="D286" s="41" t="s">
        <v>619</v>
      </c>
      <c r="E286" s="40" t="s">
        <v>251</v>
      </c>
      <c r="F286" s="42">
        <v>327</v>
      </c>
      <c r="G286" s="43" t="s">
        <v>78</v>
      </c>
      <c r="H286" s="44">
        <v>30023.919999999998</v>
      </c>
      <c r="I286" s="7">
        <v>105</v>
      </c>
      <c r="J286" s="39">
        <f t="shared" si="47"/>
        <v>285.94209523809525</v>
      </c>
      <c r="K286" s="44"/>
      <c r="L286" s="45">
        <f t="shared" si="49"/>
        <v>1.3316373156000733E-2</v>
      </c>
      <c r="M286" s="46">
        <f t="shared" si="48"/>
        <v>91.816269113149843</v>
      </c>
      <c r="N286" s="47"/>
    </row>
    <row r="287" spans="1:14" s="5" customFormat="1" ht="15.95" customHeight="1" outlineLevel="1" x14ac:dyDescent="0.15">
      <c r="A287" s="72" t="s">
        <v>262</v>
      </c>
      <c r="B287" s="38" t="s">
        <v>21</v>
      </c>
      <c r="C287" s="38" t="s">
        <v>55</v>
      </c>
      <c r="D287" s="41" t="s">
        <v>620</v>
      </c>
      <c r="E287" s="88" t="s">
        <v>252</v>
      </c>
      <c r="F287" s="42">
        <v>260</v>
      </c>
      <c r="G287" s="43" t="s">
        <v>78</v>
      </c>
      <c r="H287" s="44">
        <v>23365</v>
      </c>
      <c r="I287" s="7">
        <v>87</v>
      </c>
      <c r="J287" s="39">
        <f t="shared" si="47"/>
        <v>268.56321839080459</v>
      </c>
      <c r="K287" s="44"/>
      <c r="L287" s="45">
        <f t="shared" si="49"/>
        <v>1.0362972549552395E-2</v>
      </c>
      <c r="M287" s="46">
        <f t="shared" si="48"/>
        <v>89.865384615384613</v>
      </c>
      <c r="N287" s="47"/>
    </row>
    <row r="288" spans="1:14" s="5" customFormat="1" ht="15.95" customHeight="1" x14ac:dyDescent="0.15">
      <c r="A288" s="72" t="s">
        <v>262</v>
      </c>
      <c r="B288" s="38" t="s">
        <v>21</v>
      </c>
      <c r="C288" s="38" t="s">
        <v>56</v>
      </c>
      <c r="D288" s="41" t="s">
        <v>621</v>
      </c>
      <c r="E288" s="40" t="s">
        <v>68</v>
      </c>
      <c r="F288" s="42">
        <v>774</v>
      </c>
      <c r="G288" s="43" t="s">
        <v>78</v>
      </c>
      <c r="H288" s="44">
        <v>67446</v>
      </c>
      <c r="I288" s="7">
        <v>335</v>
      </c>
      <c r="J288" s="39">
        <f t="shared" si="47"/>
        <v>201.3313432835821</v>
      </c>
      <c r="K288" s="44"/>
      <c r="L288" s="45">
        <f t="shared" si="49"/>
        <v>2.9914018685089271E-2</v>
      </c>
      <c r="M288" s="46">
        <f t="shared" si="48"/>
        <v>87.139534883720927</v>
      </c>
      <c r="N288" s="47"/>
    </row>
    <row r="289" spans="1:14" s="5" customFormat="1" ht="15.95" customHeight="1" x14ac:dyDescent="0.15">
      <c r="A289" s="74" t="s">
        <v>699</v>
      </c>
      <c r="B289" s="38" t="s">
        <v>21</v>
      </c>
      <c r="C289" s="38" t="s">
        <v>875</v>
      </c>
      <c r="D289" s="41" t="s">
        <v>876</v>
      </c>
      <c r="E289" s="89" t="s">
        <v>877</v>
      </c>
      <c r="F289" s="42">
        <v>62</v>
      </c>
      <c r="G289" s="43" t="s">
        <v>78</v>
      </c>
      <c r="H289" s="44">
        <v>798</v>
      </c>
      <c r="I289" s="7">
        <v>19</v>
      </c>
      <c r="J289" s="39">
        <f t="shared" si="47"/>
        <v>42</v>
      </c>
      <c r="K289" s="44"/>
      <c r="L289" s="45">
        <f t="shared" si="49"/>
        <v>3.5393332311332382E-4</v>
      </c>
      <c r="M289" s="46">
        <f t="shared" si="48"/>
        <v>12.870967741935484</v>
      </c>
      <c r="N289" s="47"/>
    </row>
    <row r="290" spans="1:14" s="5" customFormat="1" ht="15.95" customHeight="1" x14ac:dyDescent="0.15">
      <c r="A290" s="74" t="s">
        <v>699</v>
      </c>
      <c r="B290" s="38" t="s">
        <v>21</v>
      </c>
      <c r="C290" s="38" t="s">
        <v>878</v>
      </c>
      <c r="D290" s="41" t="s">
        <v>879</v>
      </c>
      <c r="E290" s="89" t="s">
        <v>880</v>
      </c>
      <c r="F290" s="42">
        <v>363</v>
      </c>
      <c r="G290" s="43" t="s">
        <v>78</v>
      </c>
      <c r="H290" s="44">
        <v>29927</v>
      </c>
      <c r="I290" s="7">
        <v>102</v>
      </c>
      <c r="J290" s="39">
        <f t="shared" si="47"/>
        <v>293.4019607843137</v>
      </c>
      <c r="K290" s="44"/>
      <c r="L290" s="45">
        <f t="shared" si="49"/>
        <v>1.3273386667684765E-2</v>
      </c>
      <c r="M290" s="46">
        <f t="shared" si="48"/>
        <v>82.443526170798904</v>
      </c>
      <c r="N290" s="47"/>
    </row>
    <row r="291" spans="1:14" s="5" customFormat="1" ht="15.95" customHeight="1" x14ac:dyDescent="0.15">
      <c r="A291" s="74" t="s">
        <v>699</v>
      </c>
      <c r="B291" s="38" t="s">
        <v>21</v>
      </c>
      <c r="C291" s="38" t="s">
        <v>881</v>
      </c>
      <c r="D291" s="41" t="s">
        <v>882</v>
      </c>
      <c r="E291" s="89" t="s">
        <v>883</v>
      </c>
      <c r="F291" s="42">
        <v>32</v>
      </c>
      <c r="G291" s="43" t="s">
        <v>73</v>
      </c>
      <c r="H291" s="44">
        <v>454</v>
      </c>
      <c r="I291" s="7">
        <v>4</v>
      </c>
      <c r="J291" s="39">
        <f t="shared" si="47"/>
        <v>113.5</v>
      </c>
      <c r="K291" s="44"/>
      <c r="L291" s="45">
        <f t="shared" si="49"/>
        <v>2.0136056227249252E-4</v>
      </c>
      <c r="M291" s="46">
        <f t="shared" si="48"/>
        <v>14.1875</v>
      </c>
      <c r="N291" s="47"/>
    </row>
    <row r="292" spans="1:14" s="5" customFormat="1" ht="15.95" customHeight="1" x14ac:dyDescent="0.15">
      <c r="A292" s="74" t="s">
        <v>699</v>
      </c>
      <c r="B292" s="38" t="s">
        <v>21</v>
      </c>
      <c r="C292" s="38" t="s">
        <v>884</v>
      </c>
      <c r="D292" s="41" t="s">
        <v>885</v>
      </c>
      <c r="E292" s="89" t="s">
        <v>886</v>
      </c>
      <c r="F292" s="42">
        <v>485</v>
      </c>
      <c r="G292" s="43" t="s">
        <v>78</v>
      </c>
      <c r="H292" s="44" t="s">
        <v>1073</v>
      </c>
      <c r="I292" s="7" t="s">
        <v>1073</v>
      </c>
      <c r="J292" s="39" t="str">
        <f t="shared" si="47"/>
        <v/>
      </c>
      <c r="K292" s="44"/>
      <c r="L292" s="45" t="str">
        <f t="shared" si="49"/>
        <v/>
      </c>
      <c r="M292" s="46" t="str">
        <f t="shared" si="48"/>
        <v/>
      </c>
      <c r="N292" s="47"/>
    </row>
    <row r="293" spans="1:14" s="5" customFormat="1" ht="15.95" customHeight="1" x14ac:dyDescent="0.15">
      <c r="A293" s="74" t="s">
        <v>699</v>
      </c>
      <c r="B293" s="38" t="s">
        <v>21</v>
      </c>
      <c r="C293" s="38" t="s">
        <v>887</v>
      </c>
      <c r="D293" s="41" t="s">
        <v>888</v>
      </c>
      <c r="E293" s="89" t="s">
        <v>889</v>
      </c>
      <c r="F293" s="42">
        <v>29</v>
      </c>
      <c r="G293" s="43" t="s">
        <v>71</v>
      </c>
      <c r="H293" s="44">
        <v>2196</v>
      </c>
      <c r="I293" s="7">
        <v>10</v>
      </c>
      <c r="J293" s="39">
        <f t="shared" si="47"/>
        <v>219.6</v>
      </c>
      <c r="K293" s="44"/>
      <c r="L293" s="45">
        <f t="shared" si="49"/>
        <v>9.7398192676298142E-4</v>
      </c>
      <c r="M293" s="46">
        <f t="shared" si="48"/>
        <v>75.724137931034477</v>
      </c>
      <c r="N293" s="47"/>
    </row>
    <row r="294" spans="1:14" s="5" customFormat="1" ht="15.95" customHeight="1" x14ac:dyDescent="0.15">
      <c r="A294" s="74" t="s">
        <v>699</v>
      </c>
      <c r="B294" s="38" t="s">
        <v>21</v>
      </c>
      <c r="C294" s="38" t="s">
        <v>890</v>
      </c>
      <c r="D294" s="41" t="s">
        <v>891</v>
      </c>
      <c r="E294" s="89" t="s">
        <v>892</v>
      </c>
      <c r="F294" s="42">
        <v>144</v>
      </c>
      <c r="G294" s="43" t="s">
        <v>74</v>
      </c>
      <c r="H294" s="44">
        <v>11294</v>
      </c>
      <c r="I294" s="7">
        <v>33</v>
      </c>
      <c r="J294" s="39">
        <f t="shared" si="47"/>
        <v>342.24242424242425</v>
      </c>
      <c r="K294" s="44"/>
      <c r="L294" s="45">
        <f t="shared" si="49"/>
        <v>5.0091766306289212E-3</v>
      </c>
      <c r="M294" s="46">
        <f t="shared" si="48"/>
        <v>78.430555555555557</v>
      </c>
      <c r="N294" s="47"/>
    </row>
    <row r="295" spans="1:14" s="5" customFormat="1" ht="15.95" customHeight="1" x14ac:dyDescent="0.15">
      <c r="A295" s="74" t="s">
        <v>699</v>
      </c>
      <c r="B295" s="38" t="s">
        <v>21</v>
      </c>
      <c r="C295" s="38" t="s">
        <v>893</v>
      </c>
      <c r="D295" s="41" t="s">
        <v>894</v>
      </c>
      <c r="E295" s="89" t="s">
        <v>961</v>
      </c>
      <c r="F295" s="42">
        <v>90</v>
      </c>
      <c r="G295" s="43" t="s">
        <v>78</v>
      </c>
      <c r="H295" s="44">
        <v>8596.7999999999993</v>
      </c>
      <c r="I295" s="7">
        <v>135</v>
      </c>
      <c r="J295" s="39">
        <f t="shared" si="47"/>
        <v>63.679999999999993</v>
      </c>
      <c r="K295" s="44"/>
      <c r="L295" s="45">
        <f t="shared" si="49"/>
        <v>3.8128997395245889E-3</v>
      </c>
      <c r="M295" s="46">
        <f t="shared" si="48"/>
        <v>95.52</v>
      </c>
      <c r="N295" s="47"/>
    </row>
    <row r="296" spans="1:14" s="5" customFormat="1" ht="15.95" customHeight="1" x14ac:dyDescent="0.15">
      <c r="A296" s="74" t="s">
        <v>699</v>
      </c>
      <c r="B296" s="38" t="s">
        <v>21</v>
      </c>
      <c r="C296" s="38" t="s">
        <v>895</v>
      </c>
      <c r="D296" s="41" t="s">
        <v>896</v>
      </c>
      <c r="E296" s="89" t="s">
        <v>962</v>
      </c>
      <c r="F296" s="42">
        <v>81</v>
      </c>
      <c r="G296" s="43" t="s">
        <v>78</v>
      </c>
      <c r="H296" s="44">
        <v>10384</v>
      </c>
      <c r="I296" s="7">
        <v>61</v>
      </c>
      <c r="J296" s="39">
        <f t="shared" si="47"/>
        <v>170.2295081967213</v>
      </c>
      <c r="K296" s="44"/>
      <c r="L296" s="45">
        <f t="shared" si="49"/>
        <v>4.6055684551488153E-3</v>
      </c>
      <c r="M296" s="46">
        <f t="shared" si="48"/>
        <v>128.19753086419752</v>
      </c>
      <c r="N296" s="47"/>
    </row>
    <row r="297" spans="1:14" s="5" customFormat="1" ht="15.95" customHeight="1" x14ac:dyDescent="0.15">
      <c r="A297" s="74" t="s">
        <v>699</v>
      </c>
      <c r="B297" s="38" t="s">
        <v>21</v>
      </c>
      <c r="C297" s="38" t="s">
        <v>897</v>
      </c>
      <c r="D297" s="41" t="s">
        <v>898</v>
      </c>
      <c r="E297" s="89" t="s">
        <v>899</v>
      </c>
      <c r="F297" s="42">
        <v>140</v>
      </c>
      <c r="G297" s="43" t="s">
        <v>77</v>
      </c>
      <c r="H297" s="44">
        <v>6601</v>
      </c>
      <c r="I297" s="7">
        <v>11</v>
      </c>
      <c r="J297" s="39">
        <f t="shared" si="47"/>
        <v>600.09090909090912</v>
      </c>
      <c r="K297" s="44"/>
      <c r="L297" s="45">
        <f t="shared" si="49"/>
        <v>2.9277116113672315E-3</v>
      </c>
      <c r="M297" s="46">
        <f t="shared" si="48"/>
        <v>47.15</v>
      </c>
      <c r="N297" s="47"/>
    </row>
    <row r="298" spans="1:14" s="5" customFormat="1" ht="15.95" customHeight="1" x14ac:dyDescent="0.15">
      <c r="A298" s="74" t="s">
        <v>699</v>
      </c>
      <c r="B298" s="38" t="s">
        <v>21</v>
      </c>
      <c r="C298" s="38" t="s">
        <v>900</v>
      </c>
      <c r="D298" s="41" t="s">
        <v>901</v>
      </c>
      <c r="E298" s="89" t="s">
        <v>902</v>
      </c>
      <c r="F298" s="42">
        <v>38</v>
      </c>
      <c r="G298" s="43" t="s">
        <v>74</v>
      </c>
      <c r="H298" s="44">
        <v>2557</v>
      </c>
      <c r="I298" s="7">
        <v>2</v>
      </c>
      <c r="J298" s="39">
        <f t="shared" si="47"/>
        <v>1278.5</v>
      </c>
      <c r="K298" s="44"/>
      <c r="L298" s="45">
        <f t="shared" si="49"/>
        <v>1.1340946205523421E-3</v>
      </c>
      <c r="M298" s="46">
        <f t="shared" si="48"/>
        <v>67.28947368421052</v>
      </c>
      <c r="N298" s="47"/>
    </row>
    <row r="299" spans="1:14" s="5" customFormat="1" ht="15.95" customHeight="1" x14ac:dyDescent="0.15">
      <c r="A299" s="74" t="s">
        <v>699</v>
      </c>
      <c r="B299" s="38" t="s">
        <v>21</v>
      </c>
      <c r="C299" s="38" t="s">
        <v>903</v>
      </c>
      <c r="D299" s="41" t="s">
        <v>904</v>
      </c>
      <c r="E299" s="89" t="s">
        <v>905</v>
      </c>
      <c r="F299" s="42">
        <v>174</v>
      </c>
      <c r="G299" s="43" t="s">
        <v>74</v>
      </c>
      <c r="H299" s="44">
        <v>5099</v>
      </c>
      <c r="I299" s="7">
        <v>34</v>
      </c>
      <c r="J299" s="39">
        <f t="shared" si="47"/>
        <v>149.97058823529412</v>
      </c>
      <c r="K299" s="44"/>
      <c r="L299" s="45">
        <f t="shared" si="49"/>
        <v>2.261536359091276E-3</v>
      </c>
      <c r="M299" s="46">
        <f t="shared" si="48"/>
        <v>29.304597701149426</v>
      </c>
      <c r="N299" s="47"/>
    </row>
    <row r="300" spans="1:14" s="5" customFormat="1" ht="15.95" customHeight="1" x14ac:dyDescent="0.15">
      <c r="A300" s="74" t="s">
        <v>699</v>
      </c>
      <c r="B300" s="38" t="s">
        <v>21</v>
      </c>
      <c r="C300" s="38" t="s">
        <v>906</v>
      </c>
      <c r="D300" s="41" t="s">
        <v>907</v>
      </c>
      <c r="E300" s="89" t="s">
        <v>908</v>
      </c>
      <c r="F300" s="42">
        <v>126</v>
      </c>
      <c r="G300" s="43" t="s">
        <v>77</v>
      </c>
      <c r="H300" s="44">
        <v>13387</v>
      </c>
      <c r="I300" s="7">
        <v>15</v>
      </c>
      <c r="J300" s="39">
        <f t="shared" si="47"/>
        <v>892.4666666666667</v>
      </c>
      <c r="K300" s="44"/>
      <c r="L300" s="45">
        <f t="shared" si="49"/>
        <v>5.9374754342331653E-3</v>
      </c>
      <c r="M300" s="46">
        <f t="shared" si="48"/>
        <v>106.24603174603175</v>
      </c>
      <c r="N300" s="47"/>
    </row>
    <row r="301" spans="1:14" s="5" customFormat="1" ht="15.95" customHeight="1" x14ac:dyDescent="0.15">
      <c r="A301" s="74" t="s">
        <v>699</v>
      </c>
      <c r="B301" s="38" t="s">
        <v>21</v>
      </c>
      <c r="C301" s="38" t="s">
        <v>964</v>
      </c>
      <c r="D301" s="41" t="s">
        <v>965</v>
      </c>
      <c r="E301" s="89" t="s">
        <v>966</v>
      </c>
      <c r="F301" s="42">
        <v>39</v>
      </c>
      <c r="G301" s="43" t="s">
        <v>73</v>
      </c>
      <c r="H301" s="44">
        <v>2346</v>
      </c>
      <c r="I301" s="7">
        <v>2</v>
      </c>
      <c r="J301" s="39">
        <f t="shared" si="47"/>
        <v>1173</v>
      </c>
      <c r="K301" s="44"/>
      <c r="L301" s="45">
        <f t="shared" si="49"/>
        <v>1.0405107468970647E-3</v>
      </c>
      <c r="M301" s="46">
        <f>IFERROR(H301/F301,"")</f>
        <v>60.153846153846153</v>
      </c>
      <c r="N301" s="47"/>
    </row>
    <row r="302" spans="1:14" s="5" customFormat="1" ht="15.95" customHeight="1" x14ac:dyDescent="0.15">
      <c r="A302" s="74" t="s">
        <v>699</v>
      </c>
      <c r="B302" s="38" t="s">
        <v>21</v>
      </c>
      <c r="C302" s="38" t="s">
        <v>909</v>
      </c>
      <c r="D302" s="41" t="s">
        <v>910</v>
      </c>
      <c r="E302" s="89" t="s">
        <v>911</v>
      </c>
      <c r="F302" s="42">
        <v>35</v>
      </c>
      <c r="G302" s="43" t="s">
        <v>74</v>
      </c>
      <c r="H302" s="44">
        <v>2888</v>
      </c>
      <c r="I302" s="7">
        <v>2</v>
      </c>
      <c r="J302" s="39">
        <f t="shared" si="47"/>
        <v>1444</v>
      </c>
      <c r="K302" s="44"/>
      <c r="L302" s="45">
        <f t="shared" si="49"/>
        <v>1.2809015503148862E-3</v>
      </c>
      <c r="M302" s="46">
        <f t="shared" si="48"/>
        <v>82.51428571428572</v>
      </c>
      <c r="N302" s="47"/>
    </row>
    <row r="303" spans="1:14" s="5" customFormat="1" ht="15.95" customHeight="1" x14ac:dyDescent="0.15">
      <c r="A303" s="74" t="s">
        <v>699</v>
      </c>
      <c r="B303" s="38" t="s">
        <v>21</v>
      </c>
      <c r="C303" s="38" t="s">
        <v>912</v>
      </c>
      <c r="D303" s="41" t="s">
        <v>913</v>
      </c>
      <c r="E303" s="89" t="s">
        <v>963</v>
      </c>
      <c r="F303" s="42">
        <v>28</v>
      </c>
      <c r="G303" s="43" t="s">
        <v>77</v>
      </c>
      <c r="H303" s="44">
        <v>1362.2</v>
      </c>
      <c r="I303" s="7">
        <v>6</v>
      </c>
      <c r="J303" s="39">
        <f t="shared" si="47"/>
        <v>227.03333333333333</v>
      </c>
      <c r="K303" s="44"/>
      <c r="L303" s="45">
        <f t="shared" si="49"/>
        <v>6.0417039191098967E-4</v>
      </c>
      <c r="M303" s="46">
        <f t="shared" si="48"/>
        <v>48.65</v>
      </c>
      <c r="N303" s="47"/>
    </row>
    <row r="304" spans="1:14" s="5" customFormat="1" ht="15.95" customHeight="1" x14ac:dyDescent="0.15">
      <c r="A304" s="74" t="s">
        <v>699</v>
      </c>
      <c r="B304" s="38" t="s">
        <v>21</v>
      </c>
      <c r="C304" s="38" t="s">
        <v>914</v>
      </c>
      <c r="D304" s="41" t="s">
        <v>915</v>
      </c>
      <c r="E304" s="89" t="s">
        <v>916</v>
      </c>
      <c r="F304" s="42">
        <v>66</v>
      </c>
      <c r="G304" s="43" t="s">
        <v>77</v>
      </c>
      <c r="H304" s="44">
        <v>6376.6</v>
      </c>
      <c r="I304" s="7">
        <v>25</v>
      </c>
      <c r="J304" s="39">
        <f t="shared" si="47"/>
        <v>255.06400000000002</v>
      </c>
      <c r="K304" s="44"/>
      <c r="L304" s="45">
        <f t="shared" si="49"/>
        <v>2.8281844964466426E-3</v>
      </c>
      <c r="M304" s="46">
        <f t="shared" si="48"/>
        <v>96.615151515151524</v>
      </c>
      <c r="N304" s="47"/>
    </row>
    <row r="305" spans="1:14" s="5" customFormat="1" ht="15.95" customHeight="1" x14ac:dyDescent="0.15">
      <c r="A305" s="74" t="s">
        <v>699</v>
      </c>
      <c r="B305" s="38" t="s">
        <v>21</v>
      </c>
      <c r="C305" s="38" t="s">
        <v>917</v>
      </c>
      <c r="D305" s="41" t="s">
        <v>918</v>
      </c>
      <c r="E305" s="89" t="s">
        <v>919</v>
      </c>
      <c r="F305" s="42">
        <v>40</v>
      </c>
      <c r="G305" s="43" t="s">
        <v>77</v>
      </c>
      <c r="H305" s="44">
        <v>3080</v>
      </c>
      <c r="I305" s="7">
        <v>2</v>
      </c>
      <c r="J305" s="39">
        <f t="shared" si="47"/>
        <v>1540</v>
      </c>
      <c r="K305" s="44"/>
      <c r="L305" s="45">
        <f t="shared" si="49"/>
        <v>1.3660584400865131E-3</v>
      </c>
      <c r="M305" s="46">
        <f t="shared" si="48"/>
        <v>77</v>
      </c>
      <c r="N305" s="47"/>
    </row>
    <row r="306" spans="1:14" s="5" customFormat="1" ht="15.95" customHeight="1" x14ac:dyDescent="0.15">
      <c r="A306" s="74" t="s">
        <v>699</v>
      </c>
      <c r="B306" s="38" t="s">
        <v>21</v>
      </c>
      <c r="C306" s="38" t="s">
        <v>920</v>
      </c>
      <c r="D306" s="41" t="s">
        <v>921</v>
      </c>
      <c r="E306" s="89" t="s">
        <v>922</v>
      </c>
      <c r="F306" s="42">
        <v>19</v>
      </c>
      <c r="G306" s="43" t="s">
        <v>74</v>
      </c>
      <c r="H306" s="44">
        <v>1263</v>
      </c>
      <c r="I306" s="7">
        <v>37</v>
      </c>
      <c r="J306" s="39">
        <f t="shared" si="47"/>
        <v>34.135135135135137</v>
      </c>
      <c r="K306" s="44"/>
      <c r="L306" s="45">
        <f t="shared" si="49"/>
        <v>5.6017266552898246E-4</v>
      </c>
      <c r="M306" s="46">
        <f t="shared" si="48"/>
        <v>66.473684210526315</v>
      </c>
      <c r="N306" s="47"/>
    </row>
    <row r="307" spans="1:14" s="5" customFormat="1" ht="15.95" customHeight="1" x14ac:dyDescent="0.15">
      <c r="A307" s="74" t="s">
        <v>699</v>
      </c>
      <c r="B307" s="38" t="s">
        <v>21</v>
      </c>
      <c r="C307" s="38" t="s">
        <v>923</v>
      </c>
      <c r="D307" s="41" t="s">
        <v>924</v>
      </c>
      <c r="E307" s="89" t="s">
        <v>925</v>
      </c>
      <c r="F307" s="42">
        <v>19</v>
      </c>
      <c r="G307" s="43" t="s">
        <v>74</v>
      </c>
      <c r="H307" s="44">
        <v>5774.7</v>
      </c>
      <c r="I307" s="7">
        <v>158</v>
      </c>
      <c r="J307" s="39">
        <f t="shared" si="47"/>
        <v>36.548734177215188</v>
      </c>
      <c r="K307" s="44"/>
      <c r="L307" s="45">
        <f t="shared" si="49"/>
        <v>2.5612265175219435E-3</v>
      </c>
      <c r="M307" s="46">
        <f t="shared" si="48"/>
        <v>303.93157894736839</v>
      </c>
      <c r="N307" s="47"/>
    </row>
    <row r="308" spans="1:14" s="5" customFormat="1" ht="15.95" customHeight="1" x14ac:dyDescent="0.15">
      <c r="A308" s="74" t="s">
        <v>699</v>
      </c>
      <c r="B308" s="38" t="s">
        <v>21</v>
      </c>
      <c r="C308" s="38" t="s">
        <v>926</v>
      </c>
      <c r="D308" s="41" t="s">
        <v>927</v>
      </c>
      <c r="E308" s="89" t="s">
        <v>928</v>
      </c>
      <c r="F308" s="42">
        <v>38</v>
      </c>
      <c r="G308" s="43" t="s">
        <v>71</v>
      </c>
      <c r="H308" s="44">
        <v>170</v>
      </c>
      <c r="I308" s="7">
        <v>1</v>
      </c>
      <c r="J308" s="39">
        <f t="shared" si="47"/>
        <v>170</v>
      </c>
      <c r="K308" s="44"/>
      <c r="L308" s="45">
        <f t="shared" si="49"/>
        <v>7.5399329485294545E-5</v>
      </c>
      <c r="M308" s="46">
        <f t="shared" si="48"/>
        <v>4.4736842105263159</v>
      </c>
      <c r="N308" s="47"/>
    </row>
    <row r="309" spans="1:14" s="5" customFormat="1" ht="15.95" customHeight="1" x14ac:dyDescent="0.15">
      <c r="A309" s="74" t="s">
        <v>699</v>
      </c>
      <c r="B309" s="38" t="s">
        <v>21</v>
      </c>
      <c r="C309" s="38" t="s">
        <v>929</v>
      </c>
      <c r="D309" s="41" t="s">
        <v>930</v>
      </c>
      <c r="E309" s="89" t="s">
        <v>931</v>
      </c>
      <c r="F309" s="42">
        <v>21</v>
      </c>
      <c r="G309" s="43" t="s">
        <v>77</v>
      </c>
      <c r="H309" s="44" t="s">
        <v>1073</v>
      </c>
      <c r="I309" s="7" t="s">
        <v>1073</v>
      </c>
      <c r="J309" s="39" t="str">
        <f t="shared" si="47"/>
        <v/>
      </c>
      <c r="K309" s="44"/>
      <c r="L309" s="45" t="str">
        <f t="shared" si="49"/>
        <v/>
      </c>
      <c r="M309" s="46" t="str">
        <f t="shared" si="48"/>
        <v/>
      </c>
      <c r="N309" s="47"/>
    </row>
    <row r="310" spans="1:14" s="5" customFormat="1" ht="15.95" customHeight="1" x14ac:dyDescent="0.15">
      <c r="A310" s="74" t="s">
        <v>699</v>
      </c>
      <c r="B310" s="38" t="s">
        <v>21</v>
      </c>
      <c r="C310" s="38" t="s">
        <v>932</v>
      </c>
      <c r="D310" s="41" t="s">
        <v>933</v>
      </c>
      <c r="E310" s="89" t="s">
        <v>934</v>
      </c>
      <c r="F310" s="42">
        <v>21</v>
      </c>
      <c r="G310" s="43" t="s">
        <v>77</v>
      </c>
      <c r="H310" s="44">
        <v>150</v>
      </c>
      <c r="I310" s="7">
        <v>3</v>
      </c>
      <c r="J310" s="39">
        <f t="shared" si="47"/>
        <v>50</v>
      </c>
      <c r="K310" s="44"/>
      <c r="L310" s="45">
        <f t="shared" si="49"/>
        <v>6.6528820134083432E-5</v>
      </c>
      <c r="M310" s="46">
        <f t="shared" si="48"/>
        <v>7.1428571428571432</v>
      </c>
      <c r="N310" s="47"/>
    </row>
    <row r="311" spans="1:14" s="5" customFormat="1" ht="15.95" customHeight="1" x14ac:dyDescent="0.15">
      <c r="A311" s="74" t="s">
        <v>699</v>
      </c>
      <c r="B311" s="38" t="s">
        <v>21</v>
      </c>
      <c r="C311" s="104" t="s">
        <v>1052</v>
      </c>
      <c r="D311" s="41" t="s">
        <v>1053</v>
      </c>
      <c r="E311" s="105" t="s">
        <v>1054</v>
      </c>
      <c r="F311" s="42">
        <v>29</v>
      </c>
      <c r="G311" s="43" t="s">
        <v>73</v>
      </c>
      <c r="H311" s="44">
        <v>144.6</v>
      </c>
      <c r="I311" s="7">
        <v>4</v>
      </c>
      <c r="J311" s="39">
        <f>IFERROR(H311/I311,"")</f>
        <v>36.15</v>
      </c>
      <c r="K311" s="44"/>
      <c r="L311" s="45">
        <f t="shared" si="49"/>
        <v>6.4133782609256416E-5</v>
      </c>
      <c r="M311" s="46">
        <f>IFERROR(H311/F311,"")</f>
        <v>4.9862068965517237</v>
      </c>
      <c r="N311" s="47"/>
    </row>
    <row r="312" spans="1:14" s="5" customFormat="1" ht="15.95" customHeight="1" outlineLevel="1" x14ac:dyDescent="0.15">
      <c r="A312" s="76"/>
      <c r="B312" s="77"/>
      <c r="C312" s="77"/>
      <c r="D312" s="77" t="s">
        <v>424</v>
      </c>
      <c r="E312" s="78"/>
      <c r="F312" s="6">
        <f>SUM(F284:F311)</f>
        <v>4409</v>
      </c>
      <c r="G312" s="8"/>
      <c r="H312" s="9">
        <f>SUM(H284:H311)</f>
        <v>296243.91999999993</v>
      </c>
      <c r="I312" s="9">
        <f>SUM(I284:I311)</f>
        <v>1557</v>
      </c>
      <c r="J312" s="11">
        <f>IFERROR(H312/I312,"")</f>
        <v>190.26584457289655</v>
      </c>
      <c r="K312" s="8"/>
      <c r="L312" s="12">
        <f t="shared" si="49"/>
        <v>0.13139172312997197</v>
      </c>
      <c r="M312" s="13">
        <f>IFERROR(H312/F312,"")</f>
        <v>67.19072805624856</v>
      </c>
      <c r="N312" s="47"/>
    </row>
    <row r="313" spans="1:14" s="5" customFormat="1" ht="15.95" customHeight="1" outlineLevel="1" x14ac:dyDescent="0.15">
      <c r="A313" s="72" t="s">
        <v>262</v>
      </c>
      <c r="B313" s="38" t="s">
        <v>102</v>
      </c>
      <c r="C313" s="38" t="s">
        <v>253</v>
      </c>
      <c r="D313" s="41" t="s">
        <v>622</v>
      </c>
      <c r="E313" s="40" t="s">
        <v>255</v>
      </c>
      <c r="F313" s="42">
        <v>170</v>
      </c>
      <c r="G313" s="43" t="s">
        <v>74</v>
      </c>
      <c r="H313" s="44">
        <v>8371</v>
      </c>
      <c r="I313" s="7">
        <v>196</v>
      </c>
      <c r="J313" s="39">
        <f t="shared" si="47"/>
        <v>42.70918367346939</v>
      </c>
      <c r="K313" s="32"/>
      <c r="L313" s="45">
        <f t="shared" si="49"/>
        <v>3.712751688949416E-3</v>
      </c>
      <c r="M313" s="46">
        <f t="shared" si="48"/>
        <v>49.241176470588236</v>
      </c>
      <c r="N313" s="47"/>
    </row>
    <row r="314" spans="1:14" s="5" customFormat="1" ht="15.95" customHeight="1" outlineLevel="1" x14ac:dyDescent="0.15">
      <c r="A314" s="72" t="s">
        <v>262</v>
      </c>
      <c r="B314" s="38" t="s">
        <v>29</v>
      </c>
      <c r="C314" s="38" t="s">
        <v>57</v>
      </c>
      <c r="D314" s="41" t="s">
        <v>623</v>
      </c>
      <c r="E314" s="40" t="s">
        <v>256</v>
      </c>
      <c r="F314" s="42">
        <v>76</v>
      </c>
      <c r="G314" s="43" t="s">
        <v>74</v>
      </c>
      <c r="H314" s="44">
        <v>8772.6</v>
      </c>
      <c r="I314" s="7">
        <v>353</v>
      </c>
      <c r="J314" s="39">
        <f t="shared" si="47"/>
        <v>24.851558073654392</v>
      </c>
      <c r="K314" s="44"/>
      <c r="L314" s="45">
        <f t="shared" si="49"/>
        <v>3.8908715167217355E-3</v>
      </c>
      <c r="M314" s="46">
        <f t="shared" si="48"/>
        <v>115.42894736842106</v>
      </c>
      <c r="N314" s="47"/>
    </row>
    <row r="315" spans="1:14" s="5" customFormat="1" ht="15.95" customHeight="1" outlineLevel="1" x14ac:dyDescent="0.15">
      <c r="A315" s="72" t="s">
        <v>262</v>
      </c>
      <c r="B315" s="38" t="s">
        <v>84</v>
      </c>
      <c r="C315" s="38" t="s">
        <v>254</v>
      </c>
      <c r="D315" s="41" t="s">
        <v>624</v>
      </c>
      <c r="E315" s="40" t="s">
        <v>257</v>
      </c>
      <c r="F315" s="42">
        <v>246</v>
      </c>
      <c r="G315" s="43" t="s">
        <v>78</v>
      </c>
      <c r="H315" s="44">
        <v>11423</v>
      </c>
      <c r="I315" s="7">
        <v>58</v>
      </c>
      <c r="J315" s="39">
        <f t="shared" si="47"/>
        <v>196.94827586206895</v>
      </c>
      <c r="K315" s="44"/>
      <c r="L315" s="45">
        <f t="shared" si="49"/>
        <v>5.066391415944233E-3</v>
      </c>
      <c r="M315" s="46">
        <f t="shared" si="48"/>
        <v>46.434959349593498</v>
      </c>
      <c r="N315" s="47"/>
    </row>
    <row r="316" spans="1:14" ht="15.95" customHeight="1" outlineLevel="1" x14ac:dyDescent="0.15">
      <c r="A316" s="72" t="s">
        <v>262</v>
      </c>
      <c r="B316" s="38" t="s">
        <v>23</v>
      </c>
      <c r="C316" s="38" t="s">
        <v>58</v>
      </c>
      <c r="D316" s="41" t="s">
        <v>625</v>
      </c>
      <c r="E316" s="88" t="s">
        <v>69</v>
      </c>
      <c r="F316" s="42">
        <v>1344</v>
      </c>
      <c r="G316" s="43" t="s">
        <v>78</v>
      </c>
      <c r="H316" s="44">
        <v>76434</v>
      </c>
      <c r="I316" s="7">
        <v>278</v>
      </c>
      <c r="J316" s="39">
        <f>IFERROR(H316/I316,"")</f>
        <v>274.94244604316549</v>
      </c>
      <c r="K316" s="44"/>
      <c r="L316" s="45">
        <f t="shared" si="49"/>
        <v>3.3900425587523549E-2</v>
      </c>
      <c r="M316" s="46">
        <f t="shared" si="48"/>
        <v>56.870535714285715</v>
      </c>
      <c r="N316" s="47"/>
    </row>
    <row r="317" spans="1:14" ht="15.95" customHeight="1" outlineLevel="1" x14ac:dyDescent="0.15">
      <c r="A317" s="74" t="s">
        <v>699</v>
      </c>
      <c r="B317" s="38" t="s">
        <v>23</v>
      </c>
      <c r="C317" s="38" t="s">
        <v>1057</v>
      </c>
      <c r="D317" s="41" t="s">
        <v>1059</v>
      </c>
      <c r="E317" s="88" t="s">
        <v>1058</v>
      </c>
      <c r="F317" s="42">
        <v>201</v>
      </c>
      <c r="G317" s="43" t="s">
        <v>1062</v>
      </c>
      <c r="H317" s="44">
        <v>7319</v>
      </c>
      <c r="I317" s="7">
        <v>34</v>
      </c>
      <c r="J317" s="39">
        <f>IFERROR(H317/I317,"")</f>
        <v>215.26470588235293</v>
      </c>
      <c r="K317" s="44"/>
      <c r="L317" s="45">
        <f>IFERROR(H317/$H$338,"")</f>
        <v>3.2461628970757105E-3</v>
      </c>
      <c r="M317" s="46">
        <f>IFERROR(H317/F317,"")</f>
        <v>36.412935323383081</v>
      </c>
      <c r="N317" s="47"/>
    </row>
    <row r="318" spans="1:14" ht="15.95" customHeight="1" outlineLevel="1" x14ac:dyDescent="0.15">
      <c r="A318" s="74" t="s">
        <v>699</v>
      </c>
      <c r="B318" s="38" t="s">
        <v>23</v>
      </c>
      <c r="C318" s="38" t="s">
        <v>1064</v>
      </c>
      <c r="D318" s="41" t="s">
        <v>1066</v>
      </c>
      <c r="E318" s="88" t="s">
        <v>1065</v>
      </c>
      <c r="F318" s="42">
        <v>86</v>
      </c>
      <c r="G318" s="43" t="s">
        <v>78</v>
      </c>
      <c r="H318" s="44">
        <v>7682</v>
      </c>
      <c r="I318" s="7">
        <v>34</v>
      </c>
      <c r="J318" s="39">
        <f>IFERROR(H318/I318,"")</f>
        <v>225.94117647058823</v>
      </c>
      <c r="K318" s="44"/>
      <c r="L318" s="45">
        <f>IFERROR(H318/$H$338,"")</f>
        <v>3.4071626418001925E-3</v>
      </c>
      <c r="M318" s="46">
        <f>IFERROR(H318/F318,"")</f>
        <v>89.325581395348834</v>
      </c>
      <c r="N318" s="47"/>
    </row>
    <row r="319" spans="1:14" ht="15.95" customHeight="1" outlineLevel="1" x14ac:dyDescent="0.15">
      <c r="A319" s="74" t="s">
        <v>699</v>
      </c>
      <c r="B319" s="38" t="s">
        <v>23</v>
      </c>
      <c r="C319" s="38" t="s">
        <v>989</v>
      </c>
      <c r="D319" s="41" t="s">
        <v>990</v>
      </c>
      <c r="E319" s="88" t="s">
        <v>991</v>
      </c>
      <c r="F319" s="42">
        <v>98</v>
      </c>
      <c r="G319" s="43" t="s">
        <v>78</v>
      </c>
      <c r="H319" s="44">
        <v>9687</v>
      </c>
      <c r="I319" s="7">
        <v>58</v>
      </c>
      <c r="J319" s="39">
        <f>IFERROR(H319/I319,"")</f>
        <v>167.01724137931035</v>
      </c>
      <c r="K319" s="44"/>
      <c r="L319" s="45">
        <f t="shared" si="49"/>
        <v>4.2964312042591078E-3</v>
      </c>
      <c r="M319" s="46">
        <f>IFERROR(H319/F319,"")</f>
        <v>98.84693877551021</v>
      </c>
      <c r="N319" s="47"/>
    </row>
    <row r="320" spans="1:14" ht="15.95" customHeight="1" outlineLevel="1" x14ac:dyDescent="0.15">
      <c r="A320" s="74" t="s">
        <v>699</v>
      </c>
      <c r="B320" s="38" t="s">
        <v>23</v>
      </c>
      <c r="C320" s="38" t="s">
        <v>1010</v>
      </c>
      <c r="D320" s="41" t="s">
        <v>998</v>
      </c>
      <c r="E320" s="88" t="s">
        <v>1022</v>
      </c>
      <c r="F320" s="42" t="s">
        <v>703</v>
      </c>
      <c r="G320" s="43" t="s">
        <v>703</v>
      </c>
      <c r="H320" s="44">
        <v>2043</v>
      </c>
      <c r="I320" s="7">
        <v>8</v>
      </c>
      <c r="J320" s="39">
        <f t="shared" ref="J320:J331" si="50">IFERROR(H320/I320,"")</f>
        <v>255.375</v>
      </c>
      <c r="K320" s="44"/>
      <c r="L320" s="45">
        <f t="shared" ref="L320:L331" si="51">IFERROR(H320/$H$338,"")</f>
        <v>9.0612253022621632E-4</v>
      </c>
      <c r="M320" s="46" t="str">
        <f t="shared" ref="M320:M331" si="52">IFERROR(H320/F320,"")</f>
        <v/>
      </c>
      <c r="N320" s="47"/>
    </row>
    <row r="321" spans="1:14" ht="15.95" customHeight="1" outlineLevel="1" x14ac:dyDescent="0.15">
      <c r="A321" s="74" t="s">
        <v>699</v>
      </c>
      <c r="B321" s="38" t="s">
        <v>23</v>
      </c>
      <c r="C321" s="38" t="s">
        <v>1011</v>
      </c>
      <c r="D321" s="41" t="s">
        <v>999</v>
      </c>
      <c r="E321" s="88" t="s">
        <v>1023</v>
      </c>
      <c r="F321" s="42" t="s">
        <v>703</v>
      </c>
      <c r="G321" s="43" t="s">
        <v>703</v>
      </c>
      <c r="H321" s="44" t="s">
        <v>1073</v>
      </c>
      <c r="I321" s="7" t="s">
        <v>1073</v>
      </c>
      <c r="J321" s="39" t="str">
        <f t="shared" si="50"/>
        <v/>
      </c>
      <c r="K321" s="44"/>
      <c r="L321" s="45" t="str">
        <f t="shared" si="51"/>
        <v/>
      </c>
      <c r="M321" s="46" t="str">
        <f t="shared" si="52"/>
        <v/>
      </c>
      <c r="N321" s="47"/>
    </row>
    <row r="322" spans="1:14" ht="15.95" customHeight="1" outlineLevel="1" x14ac:dyDescent="0.15">
      <c r="A322" s="74" t="s">
        <v>699</v>
      </c>
      <c r="B322" s="38" t="s">
        <v>23</v>
      </c>
      <c r="C322" s="38" t="s">
        <v>1012</v>
      </c>
      <c r="D322" s="41" t="s">
        <v>1000</v>
      </c>
      <c r="E322" s="88" t="s">
        <v>1024</v>
      </c>
      <c r="F322" s="42" t="s">
        <v>703</v>
      </c>
      <c r="G322" s="43" t="s">
        <v>703</v>
      </c>
      <c r="H322" s="44">
        <v>357</v>
      </c>
      <c r="I322" s="7">
        <v>1</v>
      </c>
      <c r="J322" s="39">
        <f t="shared" si="50"/>
        <v>357</v>
      </c>
      <c r="K322" s="44"/>
      <c r="L322" s="45">
        <f t="shared" si="51"/>
        <v>1.5833859191911857E-4</v>
      </c>
      <c r="M322" s="46" t="str">
        <f t="shared" si="52"/>
        <v/>
      </c>
      <c r="N322" s="47"/>
    </row>
    <row r="323" spans="1:14" ht="15.95" customHeight="1" outlineLevel="1" x14ac:dyDescent="0.15">
      <c r="A323" s="74" t="s">
        <v>699</v>
      </c>
      <c r="B323" s="38" t="s">
        <v>23</v>
      </c>
      <c r="C323" s="38" t="s">
        <v>1013</v>
      </c>
      <c r="D323" s="41" t="s">
        <v>1001</v>
      </c>
      <c r="E323" s="88" t="s">
        <v>1025</v>
      </c>
      <c r="F323" s="42" t="s">
        <v>703</v>
      </c>
      <c r="G323" s="43" t="s">
        <v>703</v>
      </c>
      <c r="H323" s="44" t="s">
        <v>1073</v>
      </c>
      <c r="I323" s="7" t="s">
        <v>1073</v>
      </c>
      <c r="J323" s="39" t="str">
        <f t="shared" si="50"/>
        <v/>
      </c>
      <c r="K323" s="44"/>
      <c r="L323" s="45" t="str">
        <f t="shared" si="51"/>
        <v/>
      </c>
      <c r="M323" s="46" t="str">
        <f t="shared" si="52"/>
        <v/>
      </c>
      <c r="N323" s="47"/>
    </row>
    <row r="324" spans="1:14" ht="15.95" customHeight="1" outlineLevel="1" x14ac:dyDescent="0.15">
      <c r="A324" s="74" t="s">
        <v>699</v>
      </c>
      <c r="B324" s="38" t="s">
        <v>23</v>
      </c>
      <c r="C324" s="38" t="s">
        <v>1014</v>
      </c>
      <c r="D324" s="41" t="s">
        <v>1002</v>
      </c>
      <c r="E324" s="88" t="s">
        <v>1026</v>
      </c>
      <c r="F324" s="42" t="s">
        <v>703</v>
      </c>
      <c r="G324" s="43" t="s">
        <v>703</v>
      </c>
      <c r="H324" s="44" t="s">
        <v>1073</v>
      </c>
      <c r="I324" s="7" t="s">
        <v>1073</v>
      </c>
      <c r="J324" s="39" t="str">
        <f t="shared" si="50"/>
        <v/>
      </c>
      <c r="K324" s="44"/>
      <c r="L324" s="45" t="str">
        <f t="shared" si="51"/>
        <v/>
      </c>
      <c r="M324" s="46" t="str">
        <f t="shared" si="52"/>
        <v/>
      </c>
      <c r="N324" s="47"/>
    </row>
    <row r="325" spans="1:14" ht="15.95" customHeight="1" outlineLevel="1" x14ac:dyDescent="0.15">
      <c r="A325" s="74" t="s">
        <v>699</v>
      </c>
      <c r="B325" s="38" t="s">
        <v>23</v>
      </c>
      <c r="C325" s="38" t="s">
        <v>1015</v>
      </c>
      <c r="D325" s="41" t="s">
        <v>1003</v>
      </c>
      <c r="E325" s="88" t="s">
        <v>1027</v>
      </c>
      <c r="F325" s="42" t="s">
        <v>703</v>
      </c>
      <c r="G325" s="43" t="s">
        <v>703</v>
      </c>
      <c r="H325" s="44">
        <v>59</v>
      </c>
      <c r="I325" s="7">
        <v>1</v>
      </c>
      <c r="J325" s="39">
        <f t="shared" si="50"/>
        <v>59</v>
      </c>
      <c r="K325" s="44"/>
      <c r="L325" s="45">
        <f t="shared" si="51"/>
        <v>2.6168002586072816E-5</v>
      </c>
      <c r="M325" s="46" t="str">
        <f t="shared" si="52"/>
        <v/>
      </c>
      <c r="N325" s="47"/>
    </row>
    <row r="326" spans="1:14" ht="15.95" customHeight="1" outlineLevel="1" x14ac:dyDescent="0.15">
      <c r="A326" s="74" t="s">
        <v>699</v>
      </c>
      <c r="B326" s="38" t="s">
        <v>23</v>
      </c>
      <c r="C326" s="38" t="s">
        <v>1016</v>
      </c>
      <c r="D326" s="41" t="s">
        <v>1004</v>
      </c>
      <c r="E326" s="88" t="s">
        <v>1028</v>
      </c>
      <c r="F326" s="42" t="s">
        <v>703</v>
      </c>
      <c r="G326" s="43" t="s">
        <v>703</v>
      </c>
      <c r="H326" s="44">
        <v>210</v>
      </c>
      <c r="I326" s="7">
        <v>3</v>
      </c>
      <c r="J326" s="39">
        <f t="shared" si="50"/>
        <v>70</v>
      </c>
      <c r="K326" s="44"/>
      <c r="L326" s="45">
        <f t="shared" si="51"/>
        <v>9.3140348187716797E-5</v>
      </c>
      <c r="M326" s="46" t="str">
        <f t="shared" si="52"/>
        <v/>
      </c>
      <c r="N326" s="47"/>
    </row>
    <row r="327" spans="1:14" ht="15.95" customHeight="1" outlineLevel="1" x14ac:dyDescent="0.15">
      <c r="A327" s="74" t="s">
        <v>699</v>
      </c>
      <c r="B327" s="38" t="s">
        <v>23</v>
      </c>
      <c r="C327" s="38" t="s">
        <v>1017</v>
      </c>
      <c r="D327" s="41" t="s">
        <v>1005</v>
      </c>
      <c r="E327" s="88" t="s">
        <v>1029</v>
      </c>
      <c r="F327" s="42" t="s">
        <v>703</v>
      </c>
      <c r="G327" s="43" t="s">
        <v>703</v>
      </c>
      <c r="H327" s="44" t="s">
        <v>1073</v>
      </c>
      <c r="I327" s="7" t="s">
        <v>1073</v>
      </c>
      <c r="J327" s="39" t="str">
        <f t="shared" si="50"/>
        <v/>
      </c>
      <c r="K327" s="44"/>
      <c r="L327" s="45" t="str">
        <f t="shared" si="51"/>
        <v/>
      </c>
      <c r="M327" s="46" t="str">
        <f t="shared" si="52"/>
        <v/>
      </c>
      <c r="N327" s="47"/>
    </row>
    <row r="328" spans="1:14" ht="15.95" customHeight="1" outlineLevel="1" x14ac:dyDescent="0.15">
      <c r="A328" s="74" t="s">
        <v>699</v>
      </c>
      <c r="B328" s="38" t="s">
        <v>23</v>
      </c>
      <c r="C328" s="38" t="s">
        <v>1018</v>
      </c>
      <c r="D328" s="41" t="s">
        <v>1006</v>
      </c>
      <c r="E328" s="88" t="s">
        <v>1030</v>
      </c>
      <c r="F328" s="42" t="s">
        <v>703</v>
      </c>
      <c r="G328" s="43" t="s">
        <v>703</v>
      </c>
      <c r="H328" s="44" t="s">
        <v>1073</v>
      </c>
      <c r="I328" s="7" t="s">
        <v>1073</v>
      </c>
      <c r="J328" s="39" t="str">
        <f t="shared" si="50"/>
        <v/>
      </c>
      <c r="K328" s="44"/>
      <c r="L328" s="45" t="str">
        <f t="shared" si="51"/>
        <v/>
      </c>
      <c r="M328" s="46" t="str">
        <f t="shared" si="52"/>
        <v/>
      </c>
      <c r="N328" s="47"/>
    </row>
    <row r="329" spans="1:14" ht="15.95" customHeight="1" outlineLevel="1" x14ac:dyDescent="0.15">
      <c r="A329" s="74" t="s">
        <v>699</v>
      </c>
      <c r="B329" s="38" t="s">
        <v>23</v>
      </c>
      <c r="C329" s="38" t="s">
        <v>1019</v>
      </c>
      <c r="D329" s="41" t="s">
        <v>1007</v>
      </c>
      <c r="E329" s="88" t="s">
        <v>1031</v>
      </c>
      <c r="F329" s="42" t="s">
        <v>703</v>
      </c>
      <c r="G329" s="43" t="s">
        <v>703</v>
      </c>
      <c r="H329" s="44" t="s">
        <v>1073</v>
      </c>
      <c r="I329" s="7" t="s">
        <v>1073</v>
      </c>
      <c r="J329" s="39" t="str">
        <f t="shared" si="50"/>
        <v/>
      </c>
      <c r="K329" s="44"/>
      <c r="L329" s="45" t="str">
        <f t="shared" si="51"/>
        <v/>
      </c>
      <c r="M329" s="46" t="str">
        <f t="shared" si="52"/>
        <v/>
      </c>
      <c r="N329" s="47"/>
    </row>
    <row r="330" spans="1:14" ht="15.95" customHeight="1" outlineLevel="1" x14ac:dyDescent="0.15">
      <c r="A330" s="74" t="s">
        <v>699</v>
      </c>
      <c r="B330" s="38" t="s">
        <v>23</v>
      </c>
      <c r="C330" s="38" t="s">
        <v>1020</v>
      </c>
      <c r="D330" s="41" t="s">
        <v>1008</v>
      </c>
      <c r="E330" s="88" t="s">
        <v>1032</v>
      </c>
      <c r="F330" s="42" t="s">
        <v>703</v>
      </c>
      <c r="G330" s="43" t="s">
        <v>703</v>
      </c>
      <c r="H330" s="44" t="s">
        <v>1073</v>
      </c>
      <c r="I330" s="7" t="s">
        <v>1073</v>
      </c>
      <c r="J330" s="39" t="str">
        <f t="shared" si="50"/>
        <v/>
      </c>
      <c r="K330" s="44"/>
      <c r="L330" s="45" t="str">
        <f t="shared" si="51"/>
        <v/>
      </c>
      <c r="M330" s="46" t="str">
        <f t="shared" si="52"/>
        <v/>
      </c>
      <c r="N330" s="47"/>
    </row>
    <row r="331" spans="1:14" ht="15.95" customHeight="1" outlineLevel="1" x14ac:dyDescent="0.15">
      <c r="A331" s="74" t="s">
        <v>699</v>
      </c>
      <c r="B331" s="38" t="s">
        <v>23</v>
      </c>
      <c r="C331" s="38" t="s">
        <v>1021</v>
      </c>
      <c r="D331" s="41" t="s">
        <v>1009</v>
      </c>
      <c r="E331" s="88" t="s">
        <v>1033</v>
      </c>
      <c r="F331" s="42" t="s">
        <v>703</v>
      </c>
      <c r="G331" s="43" t="s">
        <v>703</v>
      </c>
      <c r="H331" s="44" t="s">
        <v>1073</v>
      </c>
      <c r="I331" s="7" t="s">
        <v>1073</v>
      </c>
      <c r="J331" s="39" t="str">
        <f t="shared" si="50"/>
        <v/>
      </c>
      <c r="K331" s="44"/>
      <c r="L331" s="45" t="str">
        <f t="shared" si="51"/>
        <v/>
      </c>
      <c r="M331" s="46" t="str">
        <f t="shared" si="52"/>
        <v/>
      </c>
      <c r="N331" s="47"/>
    </row>
    <row r="332" spans="1:14" ht="17.25" customHeight="1" outlineLevel="1" x14ac:dyDescent="0.15">
      <c r="A332" s="76"/>
      <c r="B332" s="77"/>
      <c r="C332" s="77"/>
      <c r="D332" s="77" t="s">
        <v>425</v>
      </c>
      <c r="E332" s="78"/>
      <c r="F332" s="6">
        <f>SUM(F313:F331)</f>
        <v>2221</v>
      </c>
      <c r="G332" s="8"/>
      <c r="H332" s="9">
        <f>SUM(H313:H331)</f>
        <v>132357.6</v>
      </c>
      <c r="I332" s="10">
        <f>SUM(I313:I331)</f>
        <v>1024</v>
      </c>
      <c r="J332" s="11">
        <f>IFERROR(H332/I332,"")</f>
        <v>129.25546875000001</v>
      </c>
      <c r="K332" s="8"/>
      <c r="L332" s="12">
        <f>IFERROR(H332/$H$338,"")</f>
        <v>5.8703966425193072E-2</v>
      </c>
      <c r="M332" s="13">
        <f>IFERROR(H332/F332,"")</f>
        <v>59.593696533093201</v>
      </c>
      <c r="N332" s="47"/>
    </row>
    <row r="333" spans="1:14" ht="16.5" outlineLevel="1" x14ac:dyDescent="0.15">
      <c r="A333" s="72" t="s">
        <v>262</v>
      </c>
      <c r="B333" s="38" t="s">
        <v>24</v>
      </c>
      <c r="C333" s="38">
        <v>100101</v>
      </c>
      <c r="D333" s="41" t="s">
        <v>626</v>
      </c>
      <c r="E333" s="40" t="s">
        <v>258</v>
      </c>
      <c r="F333" s="42">
        <v>1628</v>
      </c>
      <c r="G333" s="43" t="s">
        <v>77</v>
      </c>
      <c r="H333" s="44">
        <v>22728</v>
      </c>
      <c r="I333" s="7">
        <v>45</v>
      </c>
      <c r="J333" s="39">
        <f t="shared" si="47"/>
        <v>505.06666666666666</v>
      </c>
      <c r="K333" s="44"/>
      <c r="L333" s="45">
        <f t="shared" ref="L333:L338" si="53">IFERROR(H333/$H$338,"")</f>
        <v>1.008044682671632E-2</v>
      </c>
      <c r="M333" s="46">
        <f t="shared" si="48"/>
        <v>13.960687960687961</v>
      </c>
      <c r="N333" s="47"/>
    </row>
    <row r="334" spans="1:14" ht="16.5" outlineLevel="1" x14ac:dyDescent="0.15">
      <c r="A334" s="72" t="s">
        <v>262</v>
      </c>
      <c r="B334" s="38" t="s">
        <v>24</v>
      </c>
      <c r="C334" s="38" t="s">
        <v>59</v>
      </c>
      <c r="D334" s="41" t="s">
        <v>627</v>
      </c>
      <c r="E334" s="40" t="s">
        <v>259</v>
      </c>
      <c r="F334" s="42">
        <v>3300</v>
      </c>
      <c r="G334" s="43" t="s">
        <v>77</v>
      </c>
      <c r="H334" s="44">
        <v>109215</v>
      </c>
      <c r="I334" s="7">
        <v>2213</v>
      </c>
      <c r="J334" s="39">
        <f t="shared" si="47"/>
        <v>49.351558969724358</v>
      </c>
      <c r="K334" s="44"/>
      <c r="L334" s="45">
        <f t="shared" si="53"/>
        <v>4.8439633939626144E-2</v>
      </c>
      <c r="M334" s="46">
        <f t="shared" si="48"/>
        <v>33.095454545454544</v>
      </c>
      <c r="N334" s="47"/>
    </row>
    <row r="335" spans="1:14" ht="17.25" customHeight="1" outlineLevel="1" x14ac:dyDescent="0.15">
      <c r="A335" s="76"/>
      <c r="B335" s="77"/>
      <c r="C335" s="77"/>
      <c r="D335" s="77" t="s">
        <v>1055</v>
      </c>
      <c r="E335" s="78"/>
      <c r="F335" s="6">
        <f>SUM(F333:F334)</f>
        <v>4928</v>
      </c>
      <c r="G335" s="8"/>
      <c r="H335" s="9">
        <f>SUM(H333:H334)</f>
        <v>131943</v>
      </c>
      <c r="I335" s="10">
        <f>SUM(I333:I334)</f>
        <v>2258</v>
      </c>
      <c r="J335" s="11">
        <f t="shared" si="47"/>
        <v>58.433569530558017</v>
      </c>
      <c r="K335" s="8"/>
      <c r="L335" s="12">
        <f t="shared" si="53"/>
        <v>5.8520080766342464E-2</v>
      </c>
      <c r="M335" s="13">
        <f t="shared" si="48"/>
        <v>26.774147727272727</v>
      </c>
      <c r="N335" s="47"/>
    </row>
    <row r="336" spans="1:14" ht="17.25" customHeight="1" outlineLevel="1" x14ac:dyDescent="0.15">
      <c r="A336" s="72" t="s">
        <v>262</v>
      </c>
      <c r="B336" s="106"/>
      <c r="C336" s="106"/>
      <c r="D336" s="106" t="s">
        <v>982</v>
      </c>
      <c r="E336" s="106"/>
      <c r="F336" s="24"/>
      <c r="G336" s="25"/>
      <c r="H336" s="44"/>
      <c r="I336" s="7"/>
      <c r="J336" s="26" t="str">
        <f>IFERROR(H336/I336,"")</f>
        <v/>
      </c>
      <c r="K336" s="25"/>
      <c r="L336" s="27">
        <f t="shared" si="53"/>
        <v>0</v>
      </c>
      <c r="M336" s="28" t="str">
        <f t="shared" ref="M336" si="54">IFERROR(H336/F336,"")</f>
        <v/>
      </c>
      <c r="N336" s="47"/>
    </row>
    <row r="337" spans="1:14" ht="17.25" customHeight="1" x14ac:dyDescent="0.15">
      <c r="A337" s="110" t="s">
        <v>1056</v>
      </c>
      <c r="B337" s="25"/>
      <c r="C337" s="25"/>
      <c r="D337" s="25" t="s">
        <v>1061</v>
      </c>
      <c r="E337" s="25" t="s">
        <v>1060</v>
      </c>
      <c r="F337" s="24"/>
      <c r="G337" s="25"/>
      <c r="H337" s="90">
        <v>86592</v>
      </c>
      <c r="I337" s="91">
        <v>1372</v>
      </c>
      <c r="J337" s="92">
        <f>IFERROR(H337/I337,"")</f>
        <v>63.113702623906704</v>
      </c>
      <c r="K337" s="93"/>
      <c r="L337" s="94">
        <f t="shared" si="53"/>
        <v>3.8405757287003683E-2</v>
      </c>
      <c r="M337" s="95" t="str">
        <f>IFERROR(H337/F337,"")</f>
        <v/>
      </c>
      <c r="N337" s="47"/>
    </row>
    <row r="338" spans="1:14" ht="18.75" thickBot="1" x14ac:dyDescent="0.2">
      <c r="A338" s="83"/>
      <c r="B338" s="84"/>
      <c r="C338" s="84"/>
      <c r="D338" s="84" t="s">
        <v>6</v>
      </c>
      <c r="E338" s="85"/>
      <c r="F338" s="49">
        <f>SUM(F335,F332,F312,F283,F264,F225,F188,F134,F111,F85,F58)</f>
        <v>52960.5</v>
      </c>
      <c r="G338" s="50"/>
      <c r="H338" s="51">
        <f>SUM(H335,H332,H312,H283,H264,H225,H188,H134,H111,H85,H58,H60)+SUM(H336:H337)</f>
        <v>2254661.96</v>
      </c>
      <c r="I338" s="51">
        <f>SUM(I335,I332,I312,I283,I264,I225,I188,I134,I111,I85,I58,I60)+SUM(I336:I337)</f>
        <v>15871</v>
      </c>
      <c r="J338" s="51">
        <f>IFERROR(H338/I338,"")</f>
        <v>142.06174532165585</v>
      </c>
      <c r="K338" s="52"/>
      <c r="L338" s="53">
        <f t="shared" si="53"/>
        <v>1</v>
      </c>
      <c r="M338" s="54">
        <f t="shared" si="48"/>
        <v>42.572520274544232</v>
      </c>
      <c r="N338" s="71"/>
    </row>
    <row r="339" spans="1:14" customFormat="1" ht="14.25" thickBot="1" x14ac:dyDescent="0.2"/>
    <row r="340" spans="1:14" ht="16.5" customHeight="1" x14ac:dyDescent="0.15">
      <c r="B340" s="124" t="s">
        <v>426</v>
      </c>
      <c r="C340" s="125"/>
      <c r="D340" s="126"/>
      <c r="E340" s="86">
        <f>H338</f>
        <v>2254661.96</v>
      </c>
      <c r="F340" s="87" t="s">
        <v>263</v>
      </c>
      <c r="H340"/>
      <c r="I340"/>
      <c r="J340"/>
      <c r="K340"/>
      <c r="L340"/>
    </row>
    <row r="341" spans="1:14" ht="16.5" customHeight="1" x14ac:dyDescent="0.15">
      <c r="B341" s="127" t="s">
        <v>25</v>
      </c>
      <c r="C341" s="128"/>
      <c r="D341" s="129"/>
      <c r="E341" s="18">
        <f>SUMIF(G4:G334,"正餐",H4:H334)+SUMIF(G4:G334,"非正餐",H4:H334)</f>
        <v>1089238.8399999999</v>
      </c>
      <c r="F341" s="19">
        <f>E341/E340</f>
        <v>0.48310516579611779</v>
      </c>
      <c r="H341"/>
      <c r="I341" s="29"/>
      <c r="J341"/>
      <c r="K341"/>
      <c r="L341"/>
    </row>
    <row r="342" spans="1:14" ht="17.25" customHeight="1" x14ac:dyDescent="0.15">
      <c r="B342" s="127" t="s">
        <v>26</v>
      </c>
      <c r="C342" s="128"/>
      <c r="D342" s="129"/>
      <c r="E342" s="18">
        <f>E340-E341</f>
        <v>1165423.1200000001</v>
      </c>
      <c r="F342" s="19">
        <f>E342/E340</f>
        <v>0.51689483420388227</v>
      </c>
      <c r="I342"/>
      <c r="J342"/>
      <c r="K342"/>
      <c r="L342"/>
    </row>
    <row r="343" spans="1:14" ht="17.25" thickBot="1" x14ac:dyDescent="0.2">
      <c r="B343" s="130" t="s">
        <v>27</v>
      </c>
      <c r="C343" s="131"/>
      <c r="D343" s="132"/>
      <c r="E343" s="20">
        <f>I338/M2</f>
        <v>0.44923434006057344</v>
      </c>
      <c r="F343" s="21"/>
      <c r="H343"/>
      <c r="I343" s="29"/>
      <c r="J343"/>
      <c r="K343"/>
      <c r="L343"/>
    </row>
    <row r="344" spans="1:14" ht="15" customHeight="1" x14ac:dyDescent="0.15">
      <c r="B344" s="123"/>
      <c r="C344" s="123"/>
      <c r="D344" s="123"/>
      <c r="E344" s="103"/>
      <c r="F344" s="100"/>
      <c r="G344" s="100"/>
      <c r="I344" s="29"/>
      <c r="J344" s="29"/>
      <c r="K344" s="29"/>
      <c r="L344" s="29"/>
    </row>
    <row r="345" spans="1:14" ht="16.5" x14ac:dyDescent="0.15">
      <c r="B345" s="97"/>
      <c r="C345" s="97"/>
      <c r="D345" s="113" t="s">
        <v>681</v>
      </c>
      <c r="E345" s="114">
        <f>SUMIFS(H4:H337,A4:A337,"="&amp;"南楼",G4:G337,"="&amp;"正餐")+SUMIFS(H4:H337,A4:A337,"="&amp;"南楼",G4:G337,"="&amp;"非正餐")</f>
        <v>452370.62</v>
      </c>
      <c r="F345" s="97"/>
      <c r="G345" s="100"/>
      <c r="H345" s="101"/>
      <c r="K345" s="4"/>
      <c r="L345" s="4"/>
    </row>
    <row r="346" spans="1:14" ht="16.5" x14ac:dyDescent="0.15">
      <c r="B346" s="97"/>
      <c r="C346" s="97"/>
      <c r="D346" s="113" t="s">
        <v>683</v>
      </c>
      <c r="E346" s="114">
        <f>SUMIFS(H4:H337,A4:A337,"="&amp;"南楼")-E345</f>
        <v>504063.11</v>
      </c>
      <c r="F346" s="97"/>
      <c r="G346" s="100"/>
      <c r="H346" s="101"/>
    </row>
    <row r="347" spans="1:14" ht="16.5" x14ac:dyDescent="0.15">
      <c r="B347" s="97"/>
      <c r="C347" s="97"/>
      <c r="D347" s="113" t="s">
        <v>682</v>
      </c>
      <c r="E347" s="114">
        <f>SUMIFS(H4:H337,A4:A337,"="&amp;"北楼",G4:G337,"="&amp;"正餐")+SUMIFS(H4:H337,A4:A337,"="&amp;"北楼",G4:G337,"="&amp;"非正餐")</f>
        <v>636868.22</v>
      </c>
      <c r="F347" s="97"/>
      <c r="G347" s="100"/>
      <c r="H347" s="101"/>
    </row>
    <row r="348" spans="1:14" ht="16.5" x14ac:dyDescent="0.15">
      <c r="B348" s="97"/>
      <c r="C348" s="97"/>
      <c r="D348" s="113" t="s">
        <v>684</v>
      </c>
      <c r="E348" s="114">
        <f>SUMIFS(H4:H337,A4:A337,"="&amp;"北楼")-E347</f>
        <v>574768.01000000024</v>
      </c>
      <c r="F348" s="97"/>
      <c r="G348" s="100"/>
      <c r="H348" s="101"/>
    </row>
    <row r="349" spans="1:14" x14ac:dyDescent="0.15">
      <c r="B349" s="97"/>
      <c r="C349" s="97"/>
      <c r="D349" s="97"/>
      <c r="E349" s="98"/>
      <c r="F349" s="97"/>
      <c r="G349" s="100"/>
      <c r="H349" s="101"/>
    </row>
    <row r="350" spans="1:14" x14ac:dyDescent="0.15">
      <c r="B350" s="107"/>
      <c r="C350" s="100"/>
      <c r="D350" s="100"/>
      <c r="E350" s="111"/>
      <c r="F350" s="100"/>
      <c r="G350" s="100"/>
      <c r="H350" s="101"/>
    </row>
    <row r="351" spans="1:14" ht="16.5" x14ac:dyDescent="0.3">
      <c r="B351" s="107"/>
      <c r="C351" s="100"/>
      <c r="D351" s="112"/>
      <c r="E351" s="111"/>
      <c r="F351" s="100"/>
      <c r="G351" s="100"/>
      <c r="H351" s="101"/>
    </row>
    <row r="352" spans="1:14" ht="16.5" x14ac:dyDescent="0.3">
      <c r="B352" s="107"/>
      <c r="C352" s="100"/>
      <c r="D352" s="112"/>
      <c r="E352" s="111"/>
      <c r="F352" s="100"/>
      <c r="G352" s="100"/>
      <c r="H352" s="101"/>
    </row>
    <row r="353" spans="2:8" ht="16.5" x14ac:dyDescent="0.3">
      <c r="B353" s="107"/>
      <c r="C353" s="107"/>
      <c r="D353" s="109"/>
      <c r="E353" s="108"/>
      <c r="F353" s="107"/>
      <c r="G353" s="107"/>
      <c r="H353" s="101"/>
    </row>
    <row r="354" spans="2:8" ht="16.5" x14ac:dyDescent="0.3">
      <c r="B354" s="107"/>
      <c r="C354" s="107"/>
      <c r="D354" s="109"/>
      <c r="E354" s="108"/>
      <c r="F354" s="107"/>
      <c r="G354" s="107"/>
      <c r="H354" s="101"/>
    </row>
    <row r="355" spans="2:8" ht="16.5" x14ac:dyDescent="0.3">
      <c r="B355" s="107"/>
      <c r="C355" s="107"/>
      <c r="D355" s="109"/>
      <c r="E355" s="108"/>
      <c r="F355" s="107"/>
      <c r="G355" s="97"/>
      <c r="H355" s="101"/>
    </row>
    <row r="356" spans="2:8" ht="16.5" x14ac:dyDescent="0.3">
      <c r="B356" s="97"/>
      <c r="C356" s="97"/>
      <c r="D356" s="99"/>
      <c r="E356" s="98"/>
      <c r="F356" s="97"/>
      <c r="G356" s="97"/>
      <c r="H356" s="101"/>
    </row>
    <row r="357" spans="2:8" ht="16.5" x14ac:dyDescent="0.3">
      <c r="B357" s="97"/>
      <c r="C357" s="97"/>
      <c r="D357" s="99"/>
      <c r="E357" s="98"/>
      <c r="F357" s="97"/>
      <c r="G357" s="97"/>
      <c r="H357" s="101"/>
    </row>
    <row r="358" spans="2:8" ht="16.5" x14ac:dyDescent="0.3">
      <c r="B358" s="97"/>
      <c r="C358" s="97"/>
      <c r="D358" s="99"/>
      <c r="E358" s="98"/>
      <c r="F358" s="97"/>
      <c r="G358" s="97"/>
      <c r="H358" s="101"/>
    </row>
    <row r="359" spans="2:8" ht="16.5" x14ac:dyDescent="0.3">
      <c r="C359" s="97"/>
      <c r="D359" s="99"/>
      <c r="E359" s="98"/>
      <c r="F359" s="97"/>
      <c r="G359" s="97"/>
      <c r="H359" s="101"/>
    </row>
    <row r="360" spans="2:8" ht="16.5" x14ac:dyDescent="0.3">
      <c r="C360" s="97"/>
      <c r="D360" s="99"/>
      <c r="E360" s="98"/>
      <c r="F360" s="97"/>
      <c r="G360" s="97"/>
      <c r="H360" s="101"/>
    </row>
    <row r="361" spans="2:8" ht="16.5" x14ac:dyDescent="0.3">
      <c r="D361" s="99"/>
      <c r="E361" s="98"/>
    </row>
    <row r="362" spans="2:8" ht="16.5" x14ac:dyDescent="0.3">
      <c r="D362" s="99"/>
      <c r="E362" s="98"/>
    </row>
    <row r="363" spans="2:8" ht="16.5" x14ac:dyDescent="0.3">
      <c r="D363" s="99"/>
      <c r="E363" s="98"/>
    </row>
    <row r="364" spans="2:8" ht="16.5" x14ac:dyDescent="0.3">
      <c r="D364" s="99"/>
      <c r="E364" s="98"/>
    </row>
    <row r="365" spans="2:8" ht="16.5" x14ac:dyDescent="0.3">
      <c r="D365" s="99"/>
      <c r="E365" s="98"/>
    </row>
  </sheetData>
  <autoFilter ref="A3:N338"/>
  <customSheetViews>
    <customSheetView guid="{B7CA09FA-3D62-4F00-B8B2-CF0E7F85CAEF}" showAutoFilter="1">
      <selection sqref="A1:IV65536"/>
      <autoFilter ref="B1:F1"/>
    </customSheetView>
  </customSheetViews>
  <mergeCells count="8">
    <mergeCell ref="A1:N1"/>
    <mergeCell ref="G2:H2"/>
    <mergeCell ref="A2:F2"/>
    <mergeCell ref="B344:D344"/>
    <mergeCell ref="B340:D340"/>
    <mergeCell ref="B341:D341"/>
    <mergeCell ref="B342:D342"/>
    <mergeCell ref="B343:D343"/>
  </mergeCells>
  <phoneticPr fontId="10" type="noConversion"/>
  <printOptions horizontalCentered="1"/>
  <pageMargins left="0.74803149606299213" right="0.74803149606299213" top="0.59055118110236227" bottom="0.23622047244094491" header="0.15748031496062992" footer="0.1574803149606299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销售明细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黄韬</dc:creator>
  <cp:lastModifiedBy>Lucian</cp:lastModifiedBy>
  <cp:lastPrinted>2012-03-06T02:07:56Z</cp:lastPrinted>
  <dcterms:created xsi:type="dcterms:W3CDTF">2012-01-08T05:39:37Z</dcterms:created>
  <dcterms:modified xsi:type="dcterms:W3CDTF">2016-03-05T07:26:12Z</dcterms:modified>
</cp:coreProperties>
</file>