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tao\Desktop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销售明细!$A$3:$N$338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 l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18" i="1"/>
  <c r="J318" i="1"/>
  <c r="H111" i="1" l="1"/>
  <c r="M317" i="1" l="1"/>
  <c r="J317" i="1"/>
  <c r="J316" i="1"/>
  <c r="J337" i="1" l="1"/>
  <c r="E347" i="1" l="1"/>
  <c r="M311" i="1" l="1"/>
  <c r="J311" i="1"/>
  <c r="I312" i="1"/>
  <c r="H312" i="1"/>
  <c r="F312" i="1"/>
  <c r="J312" i="1" l="1"/>
  <c r="M312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2" i="1" l="1"/>
  <c r="J320" i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22" i="1"/>
  <c r="M22" i="1"/>
  <c r="M106" i="1"/>
  <c r="J106" i="1"/>
  <c r="J13" i="1"/>
  <c r="M13" i="1"/>
  <c r="I332" i="1" l="1"/>
  <c r="J332" i="1" l="1"/>
  <c r="F332" i="1"/>
  <c r="M332" i="1" l="1"/>
  <c r="J99" i="1"/>
  <c r="M99" i="1"/>
  <c r="M72" i="1" l="1"/>
  <c r="J72" i="1"/>
  <c r="M319" i="1"/>
  <c r="J319" i="1"/>
  <c r="J190" i="1" l="1"/>
  <c r="M190" i="1"/>
  <c r="J249" i="1" l="1"/>
  <c r="M249" i="1"/>
  <c r="M337" i="1" l="1"/>
  <c r="M336" i="1"/>
  <c r="J336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1" i="1" l="1"/>
  <c r="J301" i="1"/>
  <c r="J12" i="1" l="1"/>
  <c r="M12" i="1"/>
  <c r="J196" i="1"/>
  <c r="M196" i="1"/>
  <c r="J192" i="1"/>
  <c r="M192" i="1"/>
  <c r="M334" i="1"/>
  <c r="J334" i="1"/>
  <c r="M333" i="1"/>
  <c r="J333" i="1"/>
  <c r="M316" i="1"/>
  <c r="M315" i="1"/>
  <c r="J315" i="1"/>
  <c r="M314" i="1"/>
  <c r="J314" i="1"/>
  <c r="M313" i="1"/>
  <c r="J313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4" i="1"/>
  <c r="H283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4" i="1"/>
  <c r="J264" i="1" s="1"/>
  <c r="I283" i="1"/>
  <c r="J283" i="1" s="1"/>
  <c r="I335" i="1"/>
  <c r="H134" i="1"/>
  <c r="H335" i="1"/>
  <c r="H338" i="1" l="1"/>
  <c r="L85" i="1" s="1"/>
  <c r="I338" i="1"/>
  <c r="J335" i="1"/>
  <c r="M188" i="1"/>
  <c r="J188" i="1"/>
  <c r="J134" i="1"/>
  <c r="M134" i="1"/>
  <c r="M111" i="1"/>
  <c r="J111" i="1"/>
  <c r="M225" i="1"/>
  <c r="J225" i="1"/>
  <c r="E345" i="1"/>
  <c r="E346" i="1" s="1"/>
  <c r="L59" i="1" l="1"/>
  <c r="L60" i="1" s="1"/>
  <c r="L58" i="1"/>
  <c r="L317" i="1"/>
  <c r="L318" i="1"/>
  <c r="L311" i="1"/>
  <c r="L312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0" i="1"/>
  <c r="L324" i="1"/>
  <c r="L328" i="1"/>
  <c r="L323" i="1"/>
  <c r="L327" i="1"/>
  <c r="L331" i="1"/>
  <c r="L322" i="1"/>
  <c r="L326" i="1"/>
  <c r="L330" i="1"/>
  <c r="L321" i="1"/>
  <c r="L325" i="1"/>
  <c r="L329" i="1"/>
  <c r="L332" i="1"/>
  <c r="L106" i="1"/>
  <c r="L22" i="1"/>
  <c r="L13" i="1"/>
  <c r="L99" i="1"/>
  <c r="L319" i="1"/>
  <c r="L72" i="1"/>
  <c r="L249" i="1"/>
  <c r="L190" i="1"/>
  <c r="L337" i="1"/>
  <c r="L336" i="1"/>
  <c r="J338" i="1"/>
  <c r="L71" i="1"/>
  <c r="L73" i="1"/>
  <c r="L14" i="1"/>
  <c r="L183" i="1"/>
  <c r="L186" i="1"/>
  <c r="L185" i="1"/>
  <c r="L184" i="1"/>
  <c r="L301" i="1"/>
  <c r="L225" i="1"/>
  <c r="L192" i="1"/>
  <c r="L196" i="1"/>
  <c r="L12" i="1"/>
  <c r="L333" i="1"/>
  <c r="L314" i="1"/>
  <c r="L309" i="1"/>
  <c r="L305" i="1"/>
  <c r="L300" i="1"/>
  <c r="L296" i="1"/>
  <c r="L292" i="1"/>
  <c r="L288" i="1"/>
  <c r="L284" i="1"/>
  <c r="L280" i="1"/>
  <c r="L276" i="1"/>
  <c r="L272" i="1"/>
  <c r="L268" i="1"/>
  <c r="L265" i="1"/>
  <c r="L261" i="1"/>
  <c r="L257" i="1"/>
  <c r="L253" i="1"/>
  <c r="L248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38" i="1"/>
  <c r="L335" i="1"/>
  <c r="L316" i="1"/>
  <c r="L307" i="1"/>
  <c r="L303" i="1"/>
  <c r="L298" i="1"/>
  <c r="L294" i="1"/>
  <c r="L290" i="1"/>
  <c r="L286" i="1"/>
  <c r="L282" i="1"/>
  <c r="L278" i="1"/>
  <c r="L274" i="1"/>
  <c r="L270" i="1"/>
  <c r="L267" i="1"/>
  <c r="L263" i="1"/>
  <c r="L259" i="1"/>
  <c r="L255" i="1"/>
  <c r="L251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3" i="1"/>
  <c r="L308" i="1"/>
  <c r="L304" i="1"/>
  <c r="L299" i="1"/>
  <c r="L315" i="1"/>
  <c r="L297" i="1"/>
  <c r="L289" i="1"/>
  <c r="L281" i="1"/>
  <c r="L273" i="1"/>
  <c r="L266" i="1"/>
  <c r="L258" i="1"/>
  <c r="L250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2" i="1"/>
  <c r="L275" i="1"/>
  <c r="L252" i="1"/>
  <c r="L228" i="1"/>
  <c r="L220" i="1"/>
  <c r="L176" i="1"/>
  <c r="L144" i="1"/>
  <c r="L310" i="1"/>
  <c r="L295" i="1"/>
  <c r="L287" i="1"/>
  <c r="L279" i="1"/>
  <c r="L271" i="1"/>
  <c r="L264" i="1"/>
  <c r="L256" i="1"/>
  <c r="L247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6" i="1"/>
  <c r="L293" i="1"/>
  <c r="L285" i="1"/>
  <c r="L277" i="1"/>
  <c r="L269" i="1"/>
  <c r="L262" i="1"/>
  <c r="L254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4" i="1"/>
  <c r="L291" i="1"/>
  <c r="L283" i="1"/>
  <c r="L260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48" i="1"/>
  <c r="F264" i="1" l="1"/>
  <c r="M264" i="1" s="1"/>
  <c r="F283" i="1"/>
  <c r="M283" i="1" s="1"/>
  <c r="F335" i="1"/>
  <c r="M335" i="1" s="1"/>
  <c r="E341" i="1" l="1"/>
  <c r="E343" i="1" l="1"/>
  <c r="F338" i="1" l="1"/>
  <c r="M338" i="1" s="1"/>
  <c r="E340" i="1"/>
  <c r="F341" i="1" s="1"/>
  <c r="E342" i="1" l="1"/>
  <c r="F342" i="1" l="1"/>
</calcChain>
</file>

<file path=xl/sharedStrings.xml><?xml version="1.0" encoding="utf-8"?>
<sst xmlns="http://schemas.openxmlformats.org/spreadsheetml/2006/main" count="2065" uniqueCount="1078">
  <si>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</si>
  <si>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</si>
  <si>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</si>
  <si>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</si>
  <si>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</si>
  <si>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</si>
  <si>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</si>
  <si>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</si>
  <si>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</si>
  <si>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</si>
  <si>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</si>
  <si>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</si>
  <si>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</si>
  <si>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</si>
  <si>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</si>
  <si>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</si>
  <si>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</si>
  <si>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</si>
  <si>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</si>
  <si>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</si>
  <si>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</si>
  <si>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</si>
  <si>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</si>
  <si>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</si>
  <si>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</si>
  <si>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</si>
  <si>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</si>
  <si>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</si>
  <si>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</si>
  <si>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</si>
  <si>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</si>
  <si>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</si>
  <si>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</si>
  <si>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</si>
  <si>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</si>
  <si>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</si>
  <si>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</si>
  <si>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</si>
  <si>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</si>
  <si>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</si>
  <si>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</si>
  <si>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</si>
  <si>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</si>
  <si>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</si>
  <si>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</si>
  <si>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</si>
  <si>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</si>
  <si>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</si>
  <si>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</si>
  <si>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</si>
  <si>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</si>
  <si>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</si>
  <si>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</si>
  <si>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</si>
  <si>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</si>
  <si>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</si>
  <si>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</si>
  <si>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</si>
  <si>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</si>
  <si>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</si>
  <si>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</si>
  <si>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</si>
  <si>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</si>
  <si>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</si>
  <si>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</si>
  <si>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</si>
  <si>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</si>
  <si>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</si>
  <si>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</si>
  <si>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</si>
  <si>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</si>
  <si>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</si>
  <si>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</si>
  <si>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</si>
  <si>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</si>
  <si>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</si>
  <si>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</si>
  <si>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</si>
  <si>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</si>
  <si>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</si>
  <si>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</si>
  <si>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</si>
  <si>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</si>
  <si>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</si>
  <si>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</si>
  <si>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</si>
  <si>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</si>
  <si>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</si>
  <si>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</si>
  <si>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</si>
  <si>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</si>
  <si>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</si>
  <si>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</si>
  <si>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</si>
  <si>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</si>
  <si>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</si>
  <si>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</si>
  <si>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</si>
  <si>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</si>
  <si>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</si>
  <si>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</si>
  <si>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</si>
  <si>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</si>
  <si>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</si>
  <si>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</si>
  <si>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</si>
  <si>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</si>
  <si>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</si>
  <si>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</si>
  <si>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</si>
  <si>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</si>
  <si>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</si>
  <si>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</si>
  <si>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</si>
  <si>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</si>
  <si>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</si>
  <si>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</si>
  <si>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</si>
  <si>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</si>
  <si>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</si>
  <si>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</si>
  <si>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</si>
  <si>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</si>
  <si>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</si>
  <si>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</si>
  <si>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</si>
  <si>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</si>
  <si>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</si>
  <si>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</si>
  <si>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</si>
  <si>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</si>
  <si>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</si>
  <si>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</si>
  <si>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</si>
  <si>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</si>
  <si>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</si>
  <si>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</si>
  <si>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</si>
  <si>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</si>
  <si>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</si>
  <si>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</si>
  <si>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</si>
  <si>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</si>
  <si>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</si>
  <si>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</si>
  <si>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</si>
  <si>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</si>
  <si>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</si>
  <si>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</si>
  <si>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</si>
  <si>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</si>
  <si>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</si>
  <si>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</si>
  <si>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</si>
  <si>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</si>
  <si>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</si>
  <si>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</si>
  <si>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</si>
  <si>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</si>
  <si>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</si>
  <si>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</si>
  <si>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</si>
  <si>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</si>
  <si>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</si>
  <si>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</si>
  <si>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</si>
  <si>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</si>
  <si>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</si>
  <si>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</si>
  <si>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</si>
  <si>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</si>
  <si>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</si>
  <si>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</si>
  <si>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</si>
  <si>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</si>
  <si>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</si>
  <si>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</si>
  <si>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</si>
  <si>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</si>
  <si>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</si>
  <si>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</si>
  <si>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</si>
  <si>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</si>
  <si>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</si>
  <si>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</si>
  <si>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</si>
  <si>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</si>
  <si>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</si>
  <si>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</si>
  <si>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</si>
  <si>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</si>
  <si>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</si>
  <si>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</si>
  <si>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</si>
  <si>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</si>
  <si>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</si>
  <si>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</si>
  <si>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</si>
  <si>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</si>
  <si>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</si>
  <si>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</si>
  <si>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</si>
  <si>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</si>
  <si>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</si>
  <si>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</si>
  <si>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</si>
  <si>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</si>
  <si>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</si>
  <si>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</si>
  <si>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</si>
  <si>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</si>
  <si>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</si>
  <si>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</si>
  <si>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</si>
  <si>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</si>
  <si>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</si>
  <si>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</si>
  <si>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</si>
  <si>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</si>
  <si>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</si>
  <si>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</si>
  <si>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</si>
  <si>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</si>
  <si>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</si>
  <si>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</si>
  <si>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</si>
  <si>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</si>
  <si>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</si>
  <si>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</si>
  <si>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</si>
  <si>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</si>
  <si>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</si>
  <si>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</si>
  <si>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</si>
  <si>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</si>
  <si>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</si>
  <si>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</si>
  <si>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</si>
  <si>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</si>
  <si>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</si>
  <si>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</si>
  <si>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</si>
  <si>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</si>
  <si>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</si>
  <si>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</si>
  <si>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</si>
  <si>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</si>
  <si>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</si>
  <si>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</si>
  <si>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</si>
  <si>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</si>
  <si>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</si>
  <si>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</si>
  <si>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</si>
  <si>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</si>
  <si>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</si>
  <si>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</si>
  <si>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</si>
  <si>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</si>
  <si>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</si>
  <si>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</si>
  <si>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</si>
  <si>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</si>
  <si>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</si>
  <si>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</si>
  <si>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</si>
  <si>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</si>
  <si>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</si>
  <si>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</si>
  <si>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</si>
  <si>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</si>
  <si>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</si>
  <si>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</si>
  <si>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</si>
  <si>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</si>
  <si>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</si>
  <si>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</si>
  <si>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</si>
  <si>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</si>
  <si>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</si>
  <si>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</si>
  <si>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</si>
  <si>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</si>
  <si>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</si>
  <si>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</si>
  <si>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</si>
  <si>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</si>
  <si>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</si>
  <si>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</si>
  <si>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</si>
  <si>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</si>
  <si>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</si>
  <si>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</si>
  <si>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</si>
  <si>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</si>
  <si>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</si>
  <si>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</si>
  <si>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</si>
  <si>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</si>
  <si>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</si>
  <si>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</si>
  <si>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</si>
  <si>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</si>
  <si>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</si>
  <si>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</si>
  <si>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</si>
  <si>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</si>
  <si>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</si>
  <si>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</si>
  <si>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</si>
  <si>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</si>
  <si>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</si>
  <si>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</si>
  <si>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</si>
  <si>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</si>
  <si>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</si>
  <si>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</si>
  <si>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</si>
  <si>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</si>
  <si>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</si>
  <si>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</si>
  <si>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</si>
  <si>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</si>
  <si>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</si>
  <si>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</si>
  <si>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</si>
  <si>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</si>
  <si>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</si>
  <si>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</si>
  <si>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</si>
  <si>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</si>
  <si>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</si>
  <si>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</si>
  <si>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</si>
  <si>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</si>
  <si>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</si>
  <si>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</si>
  <si>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</si>
  <si>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</si>
  <si>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</si>
  <si>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</si>
  <si>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</si>
  <si>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</si>
  <si>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</si>
  <si>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</si>
  <si>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</si>
  <si>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</si>
  <si>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</si>
  <si>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</si>
  <si>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</si>
  <si>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</si>
  <si>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</si>
  <si>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</si>
  <si>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</si>
  <si>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</si>
  <si>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</si>
  <si>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</si>
  <si>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</si>
  <si>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</si>
  <si>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</si>
  <si>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</si>
  <si>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</si>
  <si>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</si>
  <si>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</si>
  <si>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</si>
  <si>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</si>
  <si>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</si>
  <si>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</si>
  <si>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</si>
  <si>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</si>
  <si>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</si>
  <si>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</si>
  <si>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</si>
  <si>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</si>
  <si>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</si>
  <si>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</si>
  <si>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</si>
  <si>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</si>
  <si>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</si>
  <si>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</si>
  <si>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</si>
  <si>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</si>
  <si>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</si>
  <si>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</si>
  <si>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</si>
  <si>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</si>
  <si>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</si>
  <si>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</si>
  <si>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</si>
  <si>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</si>
  <si>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</si>
  <si>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</si>
  <si>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</si>
  <si>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</si>
  <si>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</si>
  <si>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</si>
  <si>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</si>
  <si>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</si>
  <si>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</si>
  <si>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</si>
  <si>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</si>
  <si>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</si>
  <si>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</si>
  <si>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</si>
  <si>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</si>
  <si>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</si>
  <si>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</si>
  <si>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</si>
  <si>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</si>
  <si>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</si>
  <si>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</si>
  <si>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</si>
  <si>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</si>
  <si>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</si>
  <si>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</si>
  <si>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</si>
  <si>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</si>
  <si>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</si>
  <si>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</si>
  <si>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</si>
  <si>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</si>
  <si>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</si>
  <si>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</si>
  <si>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</si>
  <si>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</si>
  <si>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</si>
  <si>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</si>
  <si>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</si>
  <si>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</si>
  <si>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</si>
  <si>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</si>
  <si>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</si>
  <si>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</si>
  <si>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</si>
  <si>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</si>
  <si>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</si>
  <si>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</si>
  <si>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</si>
  <si>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</si>
  <si>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</si>
  <si>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</si>
  <si>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</si>
  <si>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</si>
  <si>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</si>
  <si>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</si>
  <si>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</si>
  <si>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</si>
  <si>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</si>
  <si>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</si>
  <si>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</si>
  <si>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</si>
  <si>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</si>
  <si>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</si>
  <si>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</si>
  <si>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</si>
  <si>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</si>
  <si>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</si>
  <si>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</si>
  <si>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</si>
  <si>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</si>
  <si>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</si>
  <si>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</si>
  <si>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</si>
  <si>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</si>
  <si>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</si>
  <si>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</si>
  <si>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</si>
  <si>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</si>
  <si>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</si>
  <si>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</si>
  <si>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</si>
  <si>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</si>
  <si>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</si>
  <si>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</si>
  <si>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</si>
  <si>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</si>
  <si>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</si>
  <si>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</si>
  <si>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</si>
  <si>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</si>
  <si>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</si>
  <si>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</si>
  <si>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</si>
  <si>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</si>
  <si>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</si>
  <si>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</si>
  <si>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</si>
  <si>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</si>
  <si>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</si>
  <si>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</si>
  <si>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</si>
  <si>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</si>
  <si>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</si>
  <si>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</si>
  <si>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</si>
  <si>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</si>
  <si>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</si>
  <si>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</si>
  <si>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</si>
  <si>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</si>
  <si>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</si>
  <si>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</si>
  <si>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</si>
  <si>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</si>
  <si>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</si>
  <si>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</si>
  <si>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</si>
  <si>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</si>
  <si>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</si>
  <si>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</si>
  <si>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</si>
  <si>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</si>
  <si>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</si>
  <si>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</si>
  <si>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</si>
  <si>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</si>
  <si>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</si>
  <si>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</si>
  <si>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</si>
  <si>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</si>
  <si>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</si>
  <si>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</si>
  <si>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</si>
  <si>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</si>
  <si>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</si>
  <si>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</si>
  <si>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</si>
  <si>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</si>
  <si>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</si>
  <si>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</si>
  <si>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</si>
  <si>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</si>
  <si>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</si>
  <si>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</si>
  <si>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</si>
  <si>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</si>
  <si>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</si>
  <si>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</si>
  <si>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</si>
  <si>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</si>
  <si>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</si>
  <si>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</si>
  <si>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</si>
  <si>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</si>
  <si>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</si>
  <si>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</si>
  <si>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</si>
  <si>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</si>
  <si>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</si>
  <si>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</si>
  <si>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</si>
  <si>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</si>
  <si>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</si>
  <si>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</si>
  <si>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</si>
  <si>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</si>
  <si>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</si>
  <si>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</si>
  <si>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</si>
  <si>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</si>
  <si>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</si>
  <si>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</si>
  <si>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</si>
  <si>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</si>
  <si>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</si>
  <si>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</si>
  <si>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</si>
  <si>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</si>
  <si>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</si>
  <si>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</si>
  <si>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</si>
  <si>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</si>
  <si>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</si>
  <si>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</si>
  <si>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</si>
  <si>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</si>
  <si>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</si>
  <si>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</si>
  <si>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</si>
  <si>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</si>
  <si>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</si>
  <si>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</si>
  <si>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</si>
  <si>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</si>
  <si>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</si>
  <si>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</si>
  <si>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</si>
  <si>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</si>
  <si>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</si>
  <si>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</si>
  <si>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</si>
  <si>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</si>
  <si>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</si>
  <si>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</si>
  <si>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</si>
  <si>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</si>
  <si>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</si>
  <si>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</si>
  <si>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</si>
  <si>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</si>
  <si>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</si>
  <si>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</si>
  <si>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</si>
  <si>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</si>
  <si>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</si>
  <si>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</si>
  <si>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</si>
  <si>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</si>
  <si>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</si>
  <si>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</si>
  <si>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</si>
  <si>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</si>
  <si>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</si>
  <si>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</si>
  <si>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</si>
  <si>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</si>
  <si>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</si>
  <si>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</si>
  <si>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</si>
  <si>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</si>
  <si>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</si>
  <si>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</si>
  <si>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</si>
  <si>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</si>
  <si>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</si>
  <si>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</si>
  <si>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</si>
  <si>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</si>
  <si>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</si>
  <si>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</si>
  <si>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</si>
  <si>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</si>
  <si>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</si>
  <si>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</si>
  <si>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</si>
  <si>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</si>
  <si>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</si>
  <si>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</si>
  <si>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</si>
  <si>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</si>
  <si>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</si>
  <si>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</si>
  <si>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</si>
  <si>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</si>
  <si>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</si>
  <si>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</si>
  <si>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</si>
  <si>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</si>
  <si>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</si>
  <si>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</si>
  <si>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</si>
  <si>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</si>
  <si>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</si>
  <si>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</si>
  <si>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</si>
  <si>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</si>
  <si>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</si>
  <si>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</si>
  <si>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</si>
  <si>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</si>
  <si>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</si>
  <si>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</si>
  <si>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</si>
  <si>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</si>
  <si>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</si>
  <si>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</si>
  <si>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</si>
  <si>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</si>
  <si>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</si>
  <si>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</si>
  <si>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</si>
  <si>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</si>
  <si>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</si>
  <si>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</si>
  <si>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</si>
  <si>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</si>
  <si>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</si>
  <si>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</si>
  <si>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</si>
  <si>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</si>
  <si>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</si>
  <si>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</si>
  <si>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</si>
  <si>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</si>
  <si>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</si>
  <si>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</si>
  <si>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</si>
  <si>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</si>
  <si>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</si>
  <si>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</si>
  <si>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</si>
  <si>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</si>
  <si>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</si>
  <si>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</si>
  <si>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</si>
  <si>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</si>
  <si>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</si>
  <si>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</si>
  <si>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</si>
  <si>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</si>
  <si>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</si>
  <si>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</si>
  <si>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</si>
  <si>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</si>
  <si>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</si>
  <si>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</si>
  <si>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</si>
  <si>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</si>
  <si>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</si>
  <si>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</si>
  <si>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</si>
  <si>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</si>
  <si>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</si>
  <si>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</si>
  <si>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</si>
  <si>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</si>
  <si>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</si>
  <si>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</si>
  <si>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</si>
  <si>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</si>
  <si>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</si>
  <si>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</si>
  <si>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</si>
  <si>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</si>
  <si>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</si>
  <si>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</si>
  <si>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</si>
  <si>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</si>
  <si>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</si>
  <si>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</si>
  <si>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</si>
  <si>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</si>
  <si>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</si>
  <si>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</si>
  <si>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</si>
  <si>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</si>
  <si>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</si>
  <si>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</si>
  <si>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</si>
  <si>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</si>
  <si>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</si>
  <si>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</si>
  <si>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</si>
  <si>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</si>
  <si>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</si>
  <si>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</si>
  <si>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</si>
  <si>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</si>
  <si>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</si>
  <si>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</si>
  <si>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</si>
  <si>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</si>
  <si>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</si>
  <si>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</si>
  <si>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</si>
  <si>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</si>
  <si>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</si>
  <si>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</si>
  <si>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</si>
  <si>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</si>
  <si>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</si>
  <si>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</si>
  <si>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</si>
  <si>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</si>
  <si>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</si>
  <si>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</si>
  <si>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</si>
  <si>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</si>
  <si>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</si>
  <si>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</si>
  <si>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</si>
  <si>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</si>
  <si>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</si>
  <si>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</si>
  <si>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</si>
  <si>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</si>
  <si>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</si>
  <si>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</si>
  <si>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</si>
  <si>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</si>
  <si>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</si>
  <si>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</si>
  <si>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</si>
  <si>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</si>
  <si>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</si>
  <si>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</si>
  <si>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</si>
  <si>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</si>
  <si>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</si>
  <si>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</si>
  <si>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</si>
  <si>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</si>
  <si>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</si>
  <si>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</si>
  <si>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</si>
  <si>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</si>
  <si>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</si>
  <si>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</si>
  <si>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</si>
  <si>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</si>
  <si>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</si>
  <si>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</si>
  <si>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</si>
  <si>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</si>
  <si>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</si>
  <si>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</si>
  <si>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</si>
  <si>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</si>
  <si>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</si>
  <si>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</si>
  <si>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</si>
  <si>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</si>
  <si>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</si>
  <si>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</si>
  <si>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</si>
  <si>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</si>
  <si>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</si>
  <si>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</si>
  <si>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</si>
  <si>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</si>
  <si>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</si>
  <si>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</si>
  <si>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</si>
  <si>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</si>
  <si>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</si>
  <si>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</si>
  <si>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</si>
  <si>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</si>
  <si>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</si>
  <si>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</si>
  <si>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</si>
  <si>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</si>
  <si>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</si>
  <si>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</si>
  <si>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</si>
  <si>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</si>
  <si>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</si>
  <si>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</si>
  <si>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</si>
  <si>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</si>
  <si>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</si>
  <si>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</si>
  <si>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</si>
  <si>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</si>
  <si>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</si>
  <si>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</si>
  <si>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</si>
  <si>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</si>
  <si>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</si>
  <si>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</si>
  <si>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</si>
  <si>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</si>
  <si>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</si>
  <si>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</si>
  <si>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</si>
  <si>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</si>
  <si>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</si>
  <si>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</si>
  <si>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</si>
  <si>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</si>
  <si>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</si>
  <si>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</si>
  <si>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</si>
  <si>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</si>
  <si>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</si>
  <si>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</si>
  <si>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</si>
  <si>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</si>
  <si>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</si>
  <si>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</si>
  <si>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</si>
  <si>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</si>
  <si>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</si>
  <si>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</si>
  <si>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</si>
  <si>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</si>
  <si>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</si>
  <si>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</si>
  <si>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</si>
  <si>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</si>
  <si>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</si>
  <si>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</si>
  <si>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</si>
  <si>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</si>
  <si>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</si>
  <si>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</si>
  <si>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</si>
  <si>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</si>
  <si>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</si>
  <si>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</si>
  <si>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</si>
  <si>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</si>
  <si>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</si>
  <si>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</si>
  <si>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</si>
  <si>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</si>
  <si>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</si>
  <si>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</si>
  <si>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</si>
  <si>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</si>
  <si>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</si>
  <si>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</si>
  <si>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</si>
  <si>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</si>
  <si>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</si>
  <si>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</si>
  <si>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</si>
  <si>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</si>
  <si>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</si>
  <si>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</si>
  <si>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</si>
  <si>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</si>
  <si>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</si>
  <si>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</si>
  <si>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</si>
  <si>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</si>
  <si>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</si>
  <si>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</si>
  <si>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</si>
  <si>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</si>
  <si>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</si>
  <si>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</si>
  <si>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</si>
  <si>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</si>
  <si>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</si>
  <si>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</si>
  <si>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</si>
  <si>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</si>
  <si>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</si>
  <si>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</si>
  <si>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</si>
  <si>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</si>
  <si>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</si>
  <si>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</si>
  <si>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</si>
  <si>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</si>
  <si>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</si>
  <si>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</si>
  <si>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</si>
  <si>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</si>
  <si>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</si>
  <si>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</si>
  <si>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</si>
  <si>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</si>
  <si>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</si>
  <si>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</si>
  <si>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</si>
  <si>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</si>
  <si>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</si>
  <si>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</si>
  <si>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</si>
  <si>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</si>
  <si>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</si>
  <si>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</si>
  <si>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</si>
  <si>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</si>
  <si>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</si>
  <si>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</si>
  <si>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</si>
  <si>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</si>
  <si>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</si>
  <si>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</si>
  <si>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</si>
  <si>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</si>
  <si>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</si>
  <si>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</si>
  <si>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</si>
  <si>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</si>
  <si>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</si>
  <si>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</si>
  <si>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</si>
  <si>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</si>
  <si>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</si>
  <si>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</si>
  <si>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</si>
  <si>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</si>
  <si>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</si>
  <si>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</si>
  <si>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</si>
  <si>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</si>
  <si>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</si>
  <si>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</si>
  <si>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</si>
  <si>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</si>
  <si>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</si>
  <si>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</si>
  <si>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</si>
  <si>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</si>
  <si>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</si>
  <si>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</si>
  <si>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</si>
  <si>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</si>
  <si>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</si>
  <si>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</si>
  <si>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</si>
  <si>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</si>
  <si>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</si>
  <si>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</si>
  <si>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</si>
  <si>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</si>
  <si>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</si>
  <si>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</si>
  <si>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</si>
  <si>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</si>
  <si>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</si>
  <si>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</si>
  <si>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</si>
  <si>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</si>
  <si>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</si>
  <si>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</si>
  <si>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</si>
  <si>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</si>
  <si>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</si>
  <si>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</si>
  <si>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</si>
  <si>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</si>
  <si>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</si>
  <si>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</si>
  <si>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</si>
  <si>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</si>
  <si>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</si>
  <si>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</si>
  <si>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</si>
  <si>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</si>
  <si>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</si>
  <si>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</si>
  <si>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</si>
  <si>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</si>
  <si>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</si>
  <si>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</si>
  <si>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</si>
  <si>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</si>
  <si>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</si>
  <si>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</si>
  <si>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</si>
  <si>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</si>
  <si>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</si>
  <si>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</si>
  <si>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</si>
  <si>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</si>
  <si>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</si>
  <si>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</si>
  <si>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</si>
  <si>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</si>
  <si>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</si>
  <si>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</si>
  <si>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</si>
  <si>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</si>
  <si>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</si>
  <si>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</si>
  <si>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</si>
  <si>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</si>
  <si>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</si>
  <si>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</si>
  <si>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</si>
  <si>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</si>
  <si>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</si>
  <si>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</si>
  <si>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</si>
  <si>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</si>
  <si>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</si>
  <si>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</si>
  <si>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</si>
  <si>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</si>
  <si>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</si>
  <si>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</si>
  <si>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</si>
  <si>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</si>
  <si>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</si>
  <si>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</si>
  <si>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</si>
  <si>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</si>
  <si>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</si>
  <si>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2016年3月6日  上海大悦城商户销售</t>
    <phoneticPr fontId="5" type="noConversion"/>
  </si>
  <si>
    <t>星期日</t>
    <phoneticPr fontId="5" type="noConversion"/>
  </si>
  <si>
    <t>天气：多云 9至16℃</t>
    <phoneticPr fontId="5" type="noConversion"/>
  </si>
  <si>
    <t/>
  </si>
  <si>
    <t>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</si>
</sst>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zoomScale="85" zoomScaleNormal="85" workbookViewId="0">
      <pane ySplit="3" topLeftCell="A4" activePane="bottomLeft" state="frozen"/>
      <selection pane="bottomLeft" activeCell="I26" sqref="I26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3" t="s">
        <v>1073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28.5" customHeight="1" thickBot="1" x14ac:dyDescent="0.2">
      <c r="A2" s="118" t="s">
        <v>1075</v>
      </c>
      <c r="B2" s="119"/>
      <c r="C2" s="119"/>
      <c r="D2" s="119"/>
      <c r="E2" s="119"/>
      <c r="F2" s="120"/>
      <c r="G2" s="116" t="s">
        <v>1074</v>
      </c>
      <c r="H2" s="117"/>
      <c r="I2" s="15" t="s">
        <v>668</v>
      </c>
      <c r="J2" s="14">
        <f>185+1402</f>
        <v>1587</v>
      </c>
      <c r="K2" s="22" t="s">
        <v>34</v>
      </c>
      <c r="L2" s="14" t="s">
        <v>33</v>
      </c>
      <c r="M2" s="17">
        <f>17794+19432+1286</f>
        <v>38512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62661</v>
      </c>
      <c r="I4" s="7">
        <v>329</v>
      </c>
      <c r="J4" s="39">
        <f t="shared" ref="J4:J9" si="0">IFERROR(H4/I4,"")</f>
        <v>190.45896656534956</v>
      </c>
      <c r="K4" s="44"/>
      <c r="L4" s="45">
        <f t="shared" ref="L4:L35" si="1">IFERROR(H4/$H$338,"")</f>
        <v>1.9295927834948209E-2</v>
      </c>
      <c r="M4" s="46">
        <f t="shared" ref="M4:M9" si="2">IFERROR(H4/F4,"")</f>
        <v>52.217500000000001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1995</v>
      </c>
      <c r="I5" s="7">
        <v>7</v>
      </c>
      <c r="J5" s="39">
        <f t="shared" si="0"/>
        <v>285</v>
      </c>
      <c r="K5" s="44"/>
      <c r="L5" s="45">
        <f t="shared" si="1"/>
        <v>6.1434346771870344E-4</v>
      </c>
      <c r="M5" s="46">
        <f t="shared" si="2"/>
        <v>62.933753943217667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6649.9</v>
      </c>
      <c r="I6" s="7">
        <v>45</v>
      </c>
      <c r="J6" s="39">
        <f t="shared" si="0"/>
        <v>147.77555555555554</v>
      </c>
      <c r="K6" s="44"/>
      <c r="L6" s="45">
        <f t="shared" si="1"/>
        <v>2.0477807649035618E-3</v>
      </c>
      <c r="M6" s="46">
        <f t="shared" si="2"/>
        <v>88.961872909698997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3095</v>
      </c>
      <c r="I7" s="7">
        <v>7</v>
      </c>
      <c r="J7" s="39">
        <f t="shared" si="0"/>
        <v>442.14285714285717</v>
      </c>
      <c r="K7" s="44"/>
      <c r="L7" s="45">
        <f t="shared" si="1"/>
        <v>9.5307921433051993E-4</v>
      </c>
      <c r="M7" s="46">
        <f t="shared" si="2"/>
        <v>104.91525423728814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2549</v>
      </c>
      <c r="I8" s="7">
        <v>17</v>
      </c>
      <c r="J8" s="39">
        <f t="shared" si="0"/>
        <v>149.94117647058823</v>
      </c>
      <c r="K8" s="44"/>
      <c r="L8" s="45">
        <f t="shared" si="1"/>
        <v>7.8494310737592735E-4</v>
      </c>
      <c r="M8" s="46">
        <f t="shared" si="2"/>
        <v>67.078947368421055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4330</v>
      </c>
      <c r="I9" s="7">
        <v>12</v>
      </c>
      <c r="J9" s="39">
        <f t="shared" si="0"/>
        <v>360.83333333333331</v>
      </c>
      <c r="K9" s="44"/>
      <c r="L9" s="45">
        <f t="shared" si="1"/>
        <v>1.3333870752992411E-3</v>
      </c>
      <c r="M9" s="46">
        <f t="shared" si="2"/>
        <v>68.296529968454266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7390.9</v>
      </c>
      <c r="I10" s="7">
        <v>43</v>
      </c>
      <c r="J10" s="39">
        <f t="shared" ref="J10:J76" si="3">IFERROR(H10/I10,"")</f>
        <v>171.8813953488372</v>
      </c>
      <c r="K10" s="44"/>
      <c r="L10" s="45">
        <f t="shared" si="1"/>
        <v>2.2759654814847948E-3</v>
      </c>
      <c r="M10" s="46">
        <f t="shared" ref="M10:M76" si="4">IFERROR(H10/F10,"")</f>
        <v>111.14135338345864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34082.82</v>
      </c>
      <c r="I11" s="7">
        <v>655</v>
      </c>
      <c r="J11" s="39">
        <f t="shared" si="3"/>
        <v>52.03483969465649</v>
      </c>
      <c r="K11" s="44"/>
      <c r="L11" s="45">
        <f t="shared" si="1"/>
        <v>1.0495517708487409E-2</v>
      </c>
      <c r="M11" s="46">
        <f t="shared" si="4"/>
        <v>128.85754253308127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6871</v>
      </c>
      <c r="I12" s="7">
        <v>4</v>
      </c>
      <c r="J12" s="39">
        <f t="shared" ref="J12:J14" si="5">IFERROR(H12/I12,"")</f>
        <v>1717.75</v>
      </c>
      <c r="K12" s="44"/>
      <c r="L12" s="45">
        <f t="shared" si="1"/>
        <v>2.1158666499725373E-3</v>
      </c>
      <c r="M12" s="46">
        <f t="shared" ref="M12" si="6">IFERROR(H12/F12,"")</f>
        <v>101.04411764705883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27550</v>
      </c>
      <c r="I13" s="7">
        <v>31</v>
      </c>
      <c r="J13" s="39">
        <f t="shared" ref="J13" si="7">IFERROR(H13/I13,"")</f>
        <v>888.70967741935488</v>
      </c>
      <c r="K13" s="44"/>
      <c r="L13" s="45">
        <f t="shared" si="1"/>
        <v>8.4837907446868571E-3</v>
      </c>
      <c r="M13" s="46">
        <f t="shared" ref="M13" si="8">IFERROR(H13/F13,"")</f>
        <v>495.50359712230215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456</v>
      </c>
      <c r="I14" s="7">
        <v>2</v>
      </c>
      <c r="J14" s="39">
        <f t="shared" si="5"/>
        <v>228</v>
      </c>
      <c r="K14" s="44"/>
      <c r="L14" s="45">
        <f t="shared" si="1"/>
        <v>1.4042136404998938E-4</v>
      </c>
      <c r="M14" s="46">
        <f t="shared" ref="M14" si="9">IFERROR(H14/F14,"")</f>
        <v>10.41095890410959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2984</v>
      </c>
      <c r="I15" s="7">
        <v>4</v>
      </c>
      <c r="J15" s="39">
        <f t="shared" si="3"/>
        <v>746</v>
      </c>
      <c r="K15" s="44"/>
      <c r="L15" s="45">
        <f t="shared" si="1"/>
        <v>9.1889769808150938E-4</v>
      </c>
      <c r="M15" s="46">
        <f t="shared" si="4"/>
        <v>83.3752444816988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2001</v>
      </c>
      <c r="I16" s="7">
        <v>9</v>
      </c>
      <c r="J16" s="39">
        <f t="shared" si="3"/>
        <v>222.33333333333334</v>
      </c>
      <c r="K16" s="44"/>
      <c r="L16" s="45">
        <f t="shared" si="1"/>
        <v>6.1619111724567702E-4</v>
      </c>
      <c r="M16" s="46">
        <f t="shared" si="4"/>
        <v>57.171428571428571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3101</v>
      </c>
      <c r="I17" s="7">
        <v>8</v>
      </c>
      <c r="J17" s="39">
        <f t="shared" si="3"/>
        <v>387.625</v>
      </c>
      <c r="K17" s="44"/>
      <c r="L17" s="45">
        <f t="shared" si="1"/>
        <v>9.549268638574935E-4</v>
      </c>
      <c r="M17" s="46">
        <f t="shared" si="4"/>
        <v>70.799086757990878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28308.6</v>
      </c>
      <c r="I18" s="7">
        <v>738</v>
      </c>
      <c r="J18" s="39">
        <f t="shared" si="3"/>
        <v>38.358536585365854</v>
      </c>
      <c r="K18" s="44"/>
      <c r="L18" s="45">
        <f t="shared" si="1"/>
        <v>8.7173952332138781E-3</v>
      </c>
      <c r="M18" s="46">
        <f t="shared" si="4"/>
        <v>138.09073170731708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13917</v>
      </c>
      <c r="I19" s="7">
        <v>250</v>
      </c>
      <c r="J19" s="39">
        <f t="shared" si="3"/>
        <v>55.667999999999999</v>
      </c>
      <c r="K19" s="44"/>
      <c r="L19" s="45">
        <f t="shared" si="1"/>
        <v>4.285623077815136E-3</v>
      </c>
      <c r="M19" s="46">
        <f t="shared" si="4"/>
        <v>115.01652892561984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3396.5</v>
      </c>
      <c r="I20" s="7">
        <v>42</v>
      </c>
      <c r="J20" s="39">
        <f t="shared" si="3"/>
        <v>80.86904761904762</v>
      </c>
      <c r="K20" s="44"/>
      <c r="L20" s="45">
        <f t="shared" si="1"/>
        <v>1.0459236030609404E-3</v>
      </c>
      <c r="M20" s="46">
        <f t="shared" si="4"/>
        <v>32.347619047619048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1721</v>
      </c>
      <c r="I21" s="7">
        <v>47</v>
      </c>
      <c r="J21" s="39">
        <f t="shared" si="3"/>
        <v>36.617021276595743</v>
      </c>
      <c r="K21" s="44"/>
      <c r="L21" s="45">
        <f t="shared" si="1"/>
        <v>5.2996747265357828E-4</v>
      </c>
      <c r="M21" s="46">
        <f t="shared" si="4"/>
        <v>100.05813953488372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6650</v>
      </c>
      <c r="I22" s="7">
        <v>137</v>
      </c>
      <c r="J22" s="39">
        <f t="shared" ref="J22" si="10">IFERROR(H22/I22,"")</f>
        <v>48.540145985401459</v>
      </c>
      <c r="K22" s="44"/>
      <c r="L22" s="45">
        <f t="shared" si="1"/>
        <v>2.0478115590623447E-3</v>
      </c>
      <c r="M22" s="46">
        <f t="shared" ref="M22" si="11">IFERROR(H22/F22,"")</f>
        <v>73.888888888888886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32329</v>
      </c>
      <c r="I23" s="7">
        <v>219</v>
      </c>
      <c r="J23" s="39">
        <f t="shared" si="3"/>
        <v>147.62100456621005</v>
      </c>
      <c r="K23" s="44"/>
      <c r="L23" s="45">
        <f t="shared" si="1"/>
        <v>9.9554435929212846E-3</v>
      </c>
      <c r="M23" s="46">
        <f t="shared" si="4"/>
        <v>218.43918918918919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16524</v>
      </c>
      <c r="I24" s="7">
        <v>514</v>
      </c>
      <c r="J24" s="39">
        <f t="shared" si="3"/>
        <v>32.147859922178988</v>
      </c>
      <c r="K24" s="44"/>
      <c r="L24" s="45">
        <f t="shared" si="1"/>
        <v>5.0884267972851407E-3</v>
      </c>
      <c r="M24" s="46">
        <f t="shared" si="4"/>
        <v>51.962264150943398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394</v>
      </c>
      <c r="I25" s="7">
        <v>3</v>
      </c>
      <c r="J25" s="39">
        <f t="shared" si="3"/>
        <v>131.33333333333334</v>
      </c>
      <c r="K25" s="44"/>
      <c r="L25" s="45">
        <f t="shared" si="1"/>
        <v>1.2132898560459607E-4</v>
      </c>
      <c r="M25" s="46">
        <f t="shared" si="4"/>
        <v>3.5753176043557167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30</v>
      </c>
      <c r="I26" s="7">
        <v>1</v>
      </c>
      <c r="J26" s="39">
        <f t="shared" si="3"/>
        <v>30</v>
      </c>
      <c r="K26" s="44"/>
      <c r="L26" s="45">
        <f t="shared" si="1"/>
        <v>9.2382476348677206E-6</v>
      </c>
      <c r="M26" s="46">
        <f t="shared" si="4"/>
        <v>0.82872928176795568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1076</v>
      </c>
      <c r="I27" s="7" t="s">
        <v>1076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6900.9</v>
      </c>
      <c r="I28" s="7">
        <v>44</v>
      </c>
      <c r="J28" s="39">
        <f t="shared" si="3"/>
        <v>156.83863636363637</v>
      </c>
      <c r="K28" s="44"/>
      <c r="L28" s="45">
        <f t="shared" si="1"/>
        <v>2.1250741034486219E-3</v>
      </c>
      <c r="M28" s="46">
        <f t="shared" si="4"/>
        <v>176.94615384615383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6275.56</v>
      </c>
      <c r="I29" s="7">
        <v>227</v>
      </c>
      <c r="J29" s="39">
        <f t="shared" si="3"/>
        <v>27.645638766519827</v>
      </c>
      <c r="K29" s="44"/>
      <c r="L29" s="45">
        <f t="shared" si="1"/>
        <v>1.9325059109156827E-3</v>
      </c>
      <c r="M29" s="46">
        <f t="shared" si="4"/>
        <v>165.1463157894737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3231.5</v>
      </c>
      <c r="I30" s="7">
        <v>122</v>
      </c>
      <c r="J30" s="39">
        <f t="shared" si="3"/>
        <v>26.487704918032787</v>
      </c>
      <c r="K30" s="44"/>
      <c r="L30" s="45">
        <f t="shared" si="1"/>
        <v>9.9511324106916804E-4</v>
      </c>
      <c r="M30" s="46">
        <f t="shared" si="4"/>
        <v>95.044117647058826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1076</v>
      </c>
      <c r="I31" s="7" t="s">
        <v>1076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8014.3</v>
      </c>
      <c r="I32" s="7">
        <v>83</v>
      </c>
      <c r="J32" s="39">
        <f t="shared" si="3"/>
        <v>96.557831325301208</v>
      </c>
      <c r="K32" s="44"/>
      <c r="L32" s="45">
        <f t="shared" si="1"/>
        <v>2.4679362673373458E-3</v>
      </c>
      <c r="M32" s="46">
        <f t="shared" si="4"/>
        <v>92.118390804597709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13526</v>
      </c>
      <c r="I33" s="7">
        <v>128</v>
      </c>
      <c r="J33" s="39">
        <f t="shared" si="3"/>
        <v>105.671875</v>
      </c>
      <c r="K33" s="44"/>
      <c r="L33" s="45">
        <f t="shared" si="1"/>
        <v>4.1652179169740268E-3</v>
      </c>
      <c r="M33" s="46">
        <f t="shared" si="4"/>
        <v>150.28888888888889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21930</v>
      </c>
      <c r="I34" s="7">
        <v>178</v>
      </c>
      <c r="J34" s="39">
        <f t="shared" si="3"/>
        <v>123.20224719101124</v>
      </c>
      <c r="K34" s="44"/>
      <c r="L34" s="45">
        <f t="shared" si="1"/>
        <v>6.7531590210883046E-3</v>
      </c>
      <c r="M34" s="46">
        <f t="shared" si="4"/>
        <v>162.44444444444446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39134</v>
      </c>
      <c r="I35" s="7">
        <v>285</v>
      </c>
      <c r="J35" s="39">
        <f t="shared" si="3"/>
        <v>137.31228070175439</v>
      </c>
      <c r="K35" s="44"/>
      <c r="L35" s="45">
        <f t="shared" si="1"/>
        <v>1.2050986098097113E-2</v>
      </c>
      <c r="M35" s="46">
        <f t="shared" si="4"/>
        <v>165.82203389830508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9134</v>
      </c>
      <c r="I36" s="7">
        <v>151</v>
      </c>
      <c r="J36" s="39">
        <f t="shared" si="3"/>
        <v>60.490066225165563</v>
      </c>
      <c r="K36" s="44"/>
      <c r="L36" s="45">
        <f t="shared" ref="L36:L69" si="12">IFERROR(H36/$H$338,"")</f>
        <v>2.8127384632293923E-3</v>
      </c>
      <c r="M36" s="46">
        <f t="shared" si="4"/>
        <v>86.990476190476187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1076</v>
      </c>
      <c r="I37" s="7" t="s">
        <v>1076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2894.5</v>
      </c>
      <c r="I38" s="7">
        <v>82</v>
      </c>
      <c r="J38" s="39">
        <f t="shared" si="3"/>
        <v>35.298780487804876</v>
      </c>
      <c r="K38" s="44"/>
      <c r="L38" s="45">
        <f t="shared" si="12"/>
        <v>8.9133692597082059E-4</v>
      </c>
      <c r="M38" s="46">
        <f t="shared" si="4"/>
        <v>160.80555555555554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20950.8</v>
      </c>
      <c r="I39" s="7">
        <v>22</v>
      </c>
      <c r="J39" s="39">
        <f t="shared" si="3"/>
        <v>952.30909090909086</v>
      </c>
      <c r="K39" s="44"/>
      <c r="L39" s="45">
        <f t="shared" si="12"/>
        <v>6.4516226182862214E-3</v>
      </c>
      <c r="M39" s="46">
        <f t="shared" si="4"/>
        <v>445.76170212765953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1303.9000000000001</v>
      </c>
      <c r="I40" s="7">
        <v>16</v>
      </c>
      <c r="J40" s="39">
        <f t="shared" si="3"/>
        <v>81.493750000000006</v>
      </c>
      <c r="K40" s="44"/>
      <c r="L40" s="45">
        <f t="shared" si="12"/>
        <v>4.0152503637013408E-4</v>
      </c>
      <c r="M40" s="46">
        <f t="shared" si="4"/>
        <v>73.252808988764045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1605</v>
      </c>
      <c r="I41" s="7">
        <v>21</v>
      </c>
      <c r="J41" s="39">
        <f t="shared" si="3"/>
        <v>76.428571428571431</v>
      </c>
      <c r="K41" s="44"/>
      <c r="L41" s="45">
        <f t="shared" si="12"/>
        <v>4.9424624846542309E-4</v>
      </c>
      <c r="M41" s="46">
        <f t="shared" si="4"/>
        <v>72.624434389140262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2514</v>
      </c>
      <c r="I42" s="7">
        <v>96</v>
      </c>
      <c r="J42" s="39">
        <f t="shared" si="3"/>
        <v>26.1875</v>
      </c>
      <c r="K42" s="44"/>
      <c r="L42" s="45">
        <f t="shared" si="12"/>
        <v>7.7416515180191506E-4</v>
      </c>
      <c r="M42" s="46">
        <f t="shared" si="4"/>
        <v>89.785714285714292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5150.3999999999996</v>
      </c>
      <c r="I43" s="7">
        <v>171</v>
      </c>
      <c r="J43" s="39">
        <f t="shared" si="3"/>
        <v>30.119298245614033</v>
      </c>
      <c r="K43" s="44"/>
      <c r="L43" s="45">
        <f t="shared" si="12"/>
        <v>1.5860223539540903E-3</v>
      </c>
      <c r="M43" s="46">
        <f t="shared" si="4"/>
        <v>171.67999999999998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4383.75</v>
      </c>
      <c r="I44" s="7">
        <v>240</v>
      </c>
      <c r="J44" s="39">
        <f t="shared" si="3"/>
        <v>18.265625</v>
      </c>
      <c r="K44" s="44"/>
      <c r="L44" s="45">
        <f t="shared" si="12"/>
        <v>1.3499389356450458E-3</v>
      </c>
      <c r="M44" s="46">
        <f t="shared" si="4"/>
        <v>168.60576923076923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4438</v>
      </c>
      <c r="I45" s="7">
        <v>194</v>
      </c>
      <c r="J45" s="39">
        <f t="shared" si="3"/>
        <v>22.876288659793815</v>
      </c>
      <c r="K45" s="44"/>
      <c r="L45" s="45">
        <f t="shared" si="12"/>
        <v>1.366644766784765E-3</v>
      </c>
      <c r="M45" s="46">
        <f t="shared" si="4"/>
        <v>233.57894736842104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5928</v>
      </c>
      <c r="I46" s="7">
        <v>200</v>
      </c>
      <c r="J46" s="39">
        <f t="shared" si="3"/>
        <v>29.64</v>
      </c>
      <c r="K46" s="44"/>
      <c r="L46" s="45">
        <f t="shared" si="12"/>
        <v>1.8254777326498616E-3</v>
      </c>
      <c r="M46" s="46">
        <f t="shared" si="4"/>
        <v>282.28571428571428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11102.2</v>
      </c>
      <c r="I47" s="7">
        <v>668</v>
      </c>
      <c r="J47" s="39">
        <f t="shared" si="3"/>
        <v>16.620059880239523</v>
      </c>
      <c r="K47" s="44"/>
      <c r="L47" s="45">
        <f t="shared" si="12"/>
        <v>3.4188290963942805E-3</v>
      </c>
      <c r="M47" s="46">
        <f t="shared" si="4"/>
        <v>533.75961538461536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2511.6999999999998</v>
      </c>
      <c r="I48" s="7">
        <v>117</v>
      </c>
      <c r="J48" s="39">
        <f t="shared" si="3"/>
        <v>21.467521367521368</v>
      </c>
      <c r="K48" s="44"/>
      <c r="L48" s="45">
        <f t="shared" si="12"/>
        <v>7.734568861499085E-4</v>
      </c>
      <c r="M48" s="46">
        <f t="shared" si="4"/>
        <v>117.36915887850468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5358</v>
      </c>
      <c r="I49" s="7">
        <v>170</v>
      </c>
      <c r="J49" s="39">
        <f t="shared" si="3"/>
        <v>31.517647058823531</v>
      </c>
      <c r="K49" s="44"/>
      <c r="L49" s="45">
        <f t="shared" si="12"/>
        <v>1.6499510275873751E-3</v>
      </c>
      <c r="M49" s="46">
        <f t="shared" si="4"/>
        <v>242.44343891402713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8296</v>
      </c>
      <c r="I50" s="7">
        <v>371</v>
      </c>
      <c r="J50" s="39">
        <f t="shared" si="3"/>
        <v>22.361185983827493</v>
      </c>
      <c r="K50" s="44"/>
      <c r="L50" s="45">
        <f t="shared" si="12"/>
        <v>2.5546834126287539E-3</v>
      </c>
      <c r="M50" s="46">
        <f t="shared" si="4"/>
        <v>395.04761904761904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7844</v>
      </c>
      <c r="I51" s="7">
        <v>397</v>
      </c>
      <c r="J51" s="39">
        <f t="shared" si="3"/>
        <v>19.758186397984886</v>
      </c>
      <c r="K51" s="44"/>
      <c r="L51" s="45">
        <f t="shared" si="12"/>
        <v>2.4154938149300803E-3</v>
      </c>
      <c r="M51" s="46">
        <f t="shared" si="4"/>
        <v>377.11538461538458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7040</v>
      </c>
      <c r="I52" s="7">
        <v>538</v>
      </c>
      <c r="J52" s="39">
        <f t="shared" si="3"/>
        <v>13.085501858736059</v>
      </c>
      <c r="K52" s="44"/>
      <c r="L52" s="45">
        <f t="shared" si="12"/>
        <v>2.1679087783156251E-3</v>
      </c>
      <c r="M52" s="46">
        <f t="shared" si="4"/>
        <v>310.13215859030839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9547.9</v>
      </c>
      <c r="I53" s="7">
        <v>473</v>
      </c>
      <c r="J53" s="39">
        <f t="shared" si="3"/>
        <v>20.185835095137421</v>
      </c>
      <c r="K53" s="44"/>
      <c r="L53" s="45">
        <f t="shared" si="12"/>
        <v>2.9401954864317838E-3</v>
      </c>
      <c r="M53" s="46">
        <f t="shared" si="4"/>
        <v>367.22692307692307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1222</v>
      </c>
      <c r="I54" s="7">
        <v>23</v>
      </c>
      <c r="J54" s="39">
        <f t="shared" si="3"/>
        <v>53.130434782608695</v>
      </c>
      <c r="K54" s="44"/>
      <c r="L54" s="45">
        <f t="shared" si="12"/>
        <v>3.7630462032694519E-4</v>
      </c>
      <c r="M54" s="46">
        <f t="shared" si="4"/>
        <v>32.157894736842103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2259.8000000000002</v>
      </c>
      <c r="I55" s="7">
        <v>32</v>
      </c>
      <c r="J55" s="39">
        <f t="shared" si="3"/>
        <v>70.618750000000006</v>
      </c>
      <c r="K55" s="44"/>
      <c r="L55" s="45">
        <f t="shared" si="12"/>
        <v>6.958864001758026E-4</v>
      </c>
      <c r="M55" s="46">
        <f t="shared" si="4"/>
        <v>99.550660792951547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3478</v>
      </c>
      <c r="I56" s="7">
        <v>13</v>
      </c>
      <c r="J56" s="39">
        <f t="shared" si="3"/>
        <v>267.53846153846155</v>
      </c>
      <c r="K56" s="44"/>
      <c r="L56" s="45">
        <f t="shared" si="12"/>
        <v>1.0710208424689978E-3</v>
      </c>
      <c r="M56" s="46">
        <f t="shared" si="4"/>
        <v>165.61904761904762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>
        <v>2495</v>
      </c>
      <c r="I57" s="7">
        <v>55</v>
      </c>
      <c r="J57" s="39">
        <f t="shared" si="3"/>
        <v>45.363636363636367</v>
      </c>
      <c r="K57" s="44"/>
      <c r="L57" s="45">
        <f t="shared" si="12"/>
        <v>7.6831426163316552E-4</v>
      </c>
      <c r="M57" s="46">
        <f t="shared" si="4"/>
        <v>77.96875</v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487455.93000000005</v>
      </c>
      <c r="I58" s="10">
        <f>SUM(I4:I57)</f>
        <v>8241</v>
      </c>
      <c r="J58" s="11">
        <f t="shared" si="3"/>
        <v>59.150094648707686</v>
      </c>
      <c r="K58" s="8"/>
      <c r="L58" s="12">
        <f>IFERROR(H58/$H$338,"")</f>
        <v>0.15010795308082486</v>
      </c>
      <c r="M58" s="13">
        <f t="shared" si="4"/>
        <v>92.219198840676228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20</v>
      </c>
      <c r="I59" s="7">
        <v>1</v>
      </c>
      <c r="J59" s="39">
        <f t="shared" ref="J59" si="13">IFERROR(H59/I59,"")</f>
        <v>20</v>
      </c>
      <c r="K59" s="44"/>
      <c r="L59" s="45">
        <f t="shared" ref="L59" si="14">IFERROR(H59/$H$338,"")</f>
        <v>6.158831756578481E-6</v>
      </c>
      <c r="M59" s="46">
        <f t="shared" ref="M59" si="15">IFERROR(H59/F59,"")</f>
        <v>0.2857142857142857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20</v>
      </c>
      <c r="I60" s="10">
        <f>I59</f>
        <v>1</v>
      </c>
      <c r="J60" s="11">
        <f>J59</f>
        <v>20</v>
      </c>
      <c r="K60" s="8"/>
      <c r="L60" s="12">
        <f>L59</f>
        <v>6.158831756578481E-6</v>
      </c>
      <c r="M60" s="13">
        <f>M59</f>
        <v>0.2857142857142857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 t="s">
        <v>1076</v>
      </c>
      <c r="I61" s="7" t="s">
        <v>1076</v>
      </c>
      <c r="J61" s="39" t="s">
        <v>1077</v>
      </c>
      <c r="K61" s="44"/>
      <c r="L61" s="45" t="str">
        <f t="shared" si="12"/>
        <v/>
      </c>
      <c r="M61" s="46" t="str">
        <f t="shared" si="4"/>
        <v/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17532</v>
      </c>
      <c r="I62" s="7">
        <v>186</v>
      </c>
      <c r="J62" s="39">
        <f t="shared" si="3"/>
        <v>94.258064516129039</v>
      </c>
      <c r="K62" s="44"/>
      <c r="L62" s="45">
        <f t="shared" si="12"/>
        <v>5.3988319178166965E-3</v>
      </c>
      <c r="M62" s="46">
        <f t="shared" si="4"/>
        <v>163.85046728971963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18539.05</v>
      </c>
      <c r="I63" s="7">
        <v>74</v>
      </c>
      <c r="J63" s="39">
        <f t="shared" si="3"/>
        <v>250.5277027027027</v>
      </c>
      <c r="K63" s="44"/>
      <c r="L63" s="45">
        <f t="shared" si="12"/>
        <v>5.7089444938398142E-3</v>
      </c>
      <c r="M63" s="46">
        <f t="shared" si="4"/>
        <v>127.8555172413793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110000</v>
      </c>
      <c r="I64" s="7">
        <v>407</v>
      </c>
      <c r="J64" s="39">
        <f t="shared" si="3"/>
        <v>270.27027027027026</v>
      </c>
      <c r="K64" s="44"/>
      <c r="L64" s="45">
        <f t="shared" si="12"/>
        <v>3.3873574661181648E-2</v>
      </c>
      <c r="M64" s="46">
        <f t="shared" si="4"/>
        <v>69.646701278966688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1850</v>
      </c>
      <c r="I65" s="7">
        <v>2</v>
      </c>
      <c r="J65" s="39">
        <f t="shared" ref="J65" si="16">IFERROR(H65/I65,"")</f>
        <v>925</v>
      </c>
      <c r="K65" s="44"/>
      <c r="L65" s="45">
        <f t="shared" si="12"/>
        <v>5.6969193748350943E-4</v>
      </c>
      <c r="M65" s="46">
        <f t="shared" ref="M65" si="17">IFERROR(H65/F65,"")</f>
        <v>25.377229080932782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12583.36</v>
      </c>
      <c r="I66" s="7">
        <v>178</v>
      </c>
      <c r="J66" s="39">
        <f t="shared" si="3"/>
        <v>70.693033707865169</v>
      </c>
      <c r="K66" s="44"/>
      <c r="L66" s="45">
        <f t="shared" si="12"/>
        <v>3.87493985862297E-3</v>
      </c>
      <c r="M66" s="46">
        <f t="shared" si="4"/>
        <v>42.36821548821549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1076</v>
      </c>
      <c r="I67" s="7" t="s">
        <v>1076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6788</v>
      </c>
      <c r="I68" s="7">
        <v>6</v>
      </c>
      <c r="J68" s="39">
        <f t="shared" si="3"/>
        <v>1131.3333333333333</v>
      </c>
      <c r="K68" s="44"/>
      <c r="L68" s="45">
        <f t="shared" si="12"/>
        <v>2.0903074981827364E-3</v>
      </c>
      <c r="M68" s="46">
        <f t="shared" si="4"/>
        <v>78.473988439306353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1360</v>
      </c>
      <c r="I69" s="7">
        <v>2</v>
      </c>
      <c r="J69" s="39">
        <f t="shared" si="3"/>
        <v>680</v>
      </c>
      <c r="K69" s="44"/>
      <c r="L69" s="45">
        <f t="shared" si="12"/>
        <v>4.188005594473367E-4</v>
      </c>
      <c r="M69" s="46">
        <f t="shared" si="4"/>
        <v>15.414258188824663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5000</v>
      </c>
      <c r="I70" s="7">
        <v>2</v>
      </c>
      <c r="J70" s="39">
        <f t="shared" si="3"/>
        <v>2500</v>
      </c>
      <c r="K70" s="44"/>
      <c r="L70" s="45">
        <f t="shared" ref="L70:L101" si="18">IFERROR(H70/$H$338,"")</f>
        <v>1.5397079391446201E-3</v>
      </c>
      <c r="M70" s="46">
        <f t="shared" si="4"/>
        <v>93.28358208955224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1076</v>
      </c>
      <c r="I71" s="7" t="s">
        <v>1076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3052.5</v>
      </c>
      <c r="I72" s="7">
        <v>35</v>
      </c>
      <c r="J72" s="39">
        <f t="shared" ref="J72" si="20">IFERROR(H72/I72,"")</f>
        <v>87.214285714285708</v>
      </c>
      <c r="K72" s="44"/>
      <c r="L72" s="45">
        <f t="shared" si="18"/>
        <v>9.3999169684779067E-4</v>
      </c>
      <c r="M72" s="46">
        <f>IFERROR(H72/F72,"")</f>
        <v>28.159594095940957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1076</v>
      </c>
      <c r="I73" s="7" t="s">
        <v>1076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7200</v>
      </c>
      <c r="I74" s="7">
        <v>4</v>
      </c>
      <c r="J74" s="39">
        <f t="shared" si="3"/>
        <v>1800</v>
      </c>
      <c r="K74" s="44"/>
      <c r="L74" s="45">
        <f t="shared" si="18"/>
        <v>2.2171794323682533E-3</v>
      </c>
      <c r="M74" s="46">
        <f t="shared" si="4"/>
        <v>49.213943950786053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21103</v>
      </c>
      <c r="I75" s="7">
        <v>52</v>
      </c>
      <c r="J75" s="39">
        <f t="shared" si="3"/>
        <v>405.82692307692309</v>
      </c>
      <c r="K75" s="44"/>
      <c r="L75" s="45">
        <f t="shared" si="18"/>
        <v>6.4984913279537843E-3</v>
      </c>
      <c r="M75" s="46">
        <f t="shared" si="4"/>
        <v>27.495765472312705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3555</v>
      </c>
      <c r="I76" s="7">
        <v>5</v>
      </c>
      <c r="J76" s="39">
        <f t="shared" si="3"/>
        <v>711</v>
      </c>
      <c r="K76" s="44"/>
      <c r="L76" s="45">
        <f t="shared" si="18"/>
        <v>1.0947323447318251E-3</v>
      </c>
      <c r="M76" s="46">
        <f t="shared" si="4"/>
        <v>20.813817330210771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3586</v>
      </c>
      <c r="I77" s="7">
        <v>5</v>
      </c>
      <c r="J77" s="39">
        <f t="shared" ref="J77:J136" si="21">IFERROR(H77/I77,"")</f>
        <v>717.2</v>
      </c>
      <c r="K77" s="44"/>
      <c r="L77" s="45">
        <f t="shared" si="18"/>
        <v>1.1042785339545216E-3</v>
      </c>
      <c r="M77" s="46">
        <f t="shared" ref="M77:M136" si="22">IFERROR(H77/F77,"")</f>
        <v>70.313725490196077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5765</v>
      </c>
      <c r="I78" s="7">
        <v>6</v>
      </c>
      <c r="J78" s="39">
        <f t="shared" si="21"/>
        <v>960.83333333333337</v>
      </c>
      <c r="K78" s="44"/>
      <c r="L78" s="45">
        <f t="shared" si="18"/>
        <v>1.7752832538337471E-3</v>
      </c>
      <c r="M78" s="46">
        <f t="shared" si="22"/>
        <v>109.18560606060606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1076</v>
      </c>
      <c r="I79" s="7" t="s">
        <v>1076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1842</v>
      </c>
      <c r="I80" s="7">
        <v>1</v>
      </c>
      <c r="J80" s="39">
        <f t="shared" si="21"/>
        <v>1842</v>
      </c>
      <c r="K80" s="44"/>
      <c r="L80" s="45">
        <f t="shared" si="18"/>
        <v>5.6722840478087811E-4</v>
      </c>
      <c r="M80" s="46">
        <f t="shared" si="22"/>
        <v>15.797598627787307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2461.1999999999998</v>
      </c>
      <c r="I81" s="7">
        <v>2</v>
      </c>
      <c r="J81" s="39">
        <f t="shared" si="21"/>
        <v>1230.5999999999999</v>
      </c>
      <c r="K81" s="44"/>
      <c r="L81" s="45">
        <f t="shared" si="18"/>
        <v>7.5790583596454782E-4</v>
      </c>
      <c r="M81" s="46">
        <f t="shared" si="22"/>
        <v>20.492922564529557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7169</v>
      </c>
      <c r="I82" s="7">
        <v>4</v>
      </c>
      <c r="J82" s="39">
        <f t="shared" si="21"/>
        <v>1792.25</v>
      </c>
      <c r="K82" s="44"/>
      <c r="L82" s="45">
        <f t="shared" si="18"/>
        <v>2.2076332431455563E-3</v>
      </c>
      <c r="M82" s="46">
        <f t="shared" si="22"/>
        <v>43.082932692307693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2030</v>
      </c>
      <c r="I83" s="7">
        <v>2</v>
      </c>
      <c r="J83" s="39">
        <f t="shared" si="21"/>
        <v>1015</v>
      </c>
      <c r="K83" s="44"/>
      <c r="L83" s="45">
        <f t="shared" si="18"/>
        <v>6.2512142329271584E-4</v>
      </c>
      <c r="M83" s="46">
        <f t="shared" si="22"/>
        <v>17.14527027027027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1076</v>
      </c>
      <c r="I84" s="7" t="s">
        <v>1076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231416.11</v>
      </c>
      <c r="I85" s="58">
        <f>SUM(I61:I84)</f>
        <v>973</v>
      </c>
      <c r="J85" s="59">
        <f>IFERROR(H85/I85,"")</f>
        <v>237.83772867420348</v>
      </c>
      <c r="K85" s="56"/>
      <c r="L85" s="60">
        <f>IFERROR(H85/$H$338,"")</f>
        <v>7.1262644362592942E-2</v>
      </c>
      <c r="M85" s="61">
        <f t="shared" si="22"/>
        <v>47.513927756755471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580</v>
      </c>
      <c r="I86" s="7">
        <v>1</v>
      </c>
      <c r="J86" s="39">
        <f t="shared" si="21"/>
        <v>580</v>
      </c>
      <c r="K86" s="44"/>
      <c r="L86" s="45">
        <f t="shared" si="18"/>
        <v>1.7860612094077594E-4</v>
      </c>
      <c r="M86" s="46">
        <f t="shared" si="22"/>
        <v>3.4544371649791543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3663</v>
      </c>
      <c r="I87" s="7">
        <v>7</v>
      </c>
      <c r="J87" s="39">
        <f t="shared" si="21"/>
        <v>523.28571428571433</v>
      </c>
      <c r="K87" s="44"/>
      <c r="L87" s="45">
        <f t="shared" si="18"/>
        <v>1.1279900362173487E-3</v>
      </c>
      <c r="M87" s="46">
        <f t="shared" si="22"/>
        <v>104.95702005730659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2304</v>
      </c>
      <c r="I88" s="7">
        <v>6</v>
      </c>
      <c r="J88" s="39">
        <f t="shared" si="21"/>
        <v>384</v>
      </c>
      <c r="K88" s="44"/>
      <c r="L88" s="45">
        <f t="shared" si="18"/>
        <v>7.0949741835784101E-4</v>
      </c>
      <c r="M88" s="46">
        <f t="shared" si="22"/>
        <v>25.887640449438202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1806</v>
      </c>
      <c r="I89" s="7">
        <v>4</v>
      </c>
      <c r="J89" s="39">
        <f t="shared" si="21"/>
        <v>451.5</v>
      </c>
      <c r="K89" s="44"/>
      <c r="L89" s="45">
        <f t="shared" si="18"/>
        <v>5.5614250761903679E-4</v>
      </c>
      <c r="M89" s="46">
        <f t="shared" si="22"/>
        <v>20.066666666666666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2894</v>
      </c>
      <c r="I90" s="7">
        <v>5</v>
      </c>
      <c r="J90" s="39">
        <f t="shared" si="21"/>
        <v>578.79999999999995</v>
      </c>
      <c r="K90" s="44"/>
      <c r="L90" s="45">
        <f t="shared" si="18"/>
        <v>8.9118295517690612E-4</v>
      </c>
      <c r="M90" s="46">
        <f t="shared" si="22"/>
        <v>86.906906906906912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1901</v>
      </c>
      <c r="I91" s="7">
        <v>6</v>
      </c>
      <c r="J91" s="39">
        <f t="shared" si="21"/>
        <v>316.83333333333331</v>
      </c>
      <c r="K91" s="44"/>
      <c r="L91" s="45">
        <f t="shared" si="18"/>
        <v>5.8539695846278458E-4</v>
      </c>
      <c r="M91" s="46">
        <f t="shared" si="22"/>
        <v>18.104761904761904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1656</v>
      </c>
      <c r="I92" s="7">
        <v>7</v>
      </c>
      <c r="J92" s="39">
        <f t="shared" si="21"/>
        <v>236.57142857142858</v>
      </c>
      <c r="K92" s="44"/>
      <c r="L92" s="45">
        <f t="shared" si="18"/>
        <v>5.0995126944469824E-4</v>
      </c>
      <c r="M92" s="46">
        <f t="shared" si="22"/>
        <v>24.352941176470587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 t="s">
        <v>1076</v>
      </c>
      <c r="I93" s="7" t="s">
        <v>1076</v>
      </c>
      <c r="J93" s="39" t="str">
        <f t="shared" si="21"/>
        <v/>
      </c>
      <c r="K93" s="44"/>
      <c r="L93" s="45" t="str">
        <f t="shared" si="18"/>
        <v/>
      </c>
      <c r="M93" s="46" t="str">
        <f t="shared" si="22"/>
        <v/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9855</v>
      </c>
      <c r="I94" s="7">
        <v>9</v>
      </c>
      <c r="J94" s="39">
        <f t="shared" si="21"/>
        <v>1095</v>
      </c>
      <c r="K94" s="44"/>
      <c r="L94" s="45">
        <f t="shared" si="18"/>
        <v>3.0347643480540462E-3</v>
      </c>
      <c r="M94" s="46">
        <f t="shared" si="22"/>
        <v>246.375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1444</v>
      </c>
      <c r="I95" s="7">
        <v>4</v>
      </c>
      <c r="J95" s="39">
        <f t="shared" si="21"/>
        <v>361</v>
      </c>
      <c r="K95" s="44"/>
      <c r="L95" s="45">
        <f t="shared" si="18"/>
        <v>4.4466765282496633E-4</v>
      </c>
      <c r="M95" s="46">
        <f t="shared" si="22"/>
        <v>72.2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4127</v>
      </c>
      <c r="I96" s="7">
        <v>4</v>
      </c>
      <c r="J96" s="39">
        <f t="shared" si="21"/>
        <v>1031.75</v>
      </c>
      <c r="K96" s="44"/>
      <c r="L96" s="45">
        <f t="shared" si="18"/>
        <v>1.2708749329699695E-3</v>
      </c>
      <c r="M96" s="46">
        <f t="shared" si="22"/>
        <v>57.319444444444443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1322</v>
      </c>
      <c r="I97" s="7">
        <v>3</v>
      </c>
      <c r="J97" s="39">
        <f t="shared" si="21"/>
        <v>440.66666666666669</v>
      </c>
      <c r="K97" s="44"/>
      <c r="L97" s="45">
        <f t="shared" si="18"/>
        <v>4.0709877910983757E-4</v>
      </c>
      <c r="M97" s="46">
        <f t="shared" si="22"/>
        <v>13.628865979381443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539</v>
      </c>
      <c r="I98" s="7">
        <v>1</v>
      </c>
      <c r="J98" s="39">
        <f t="shared" si="21"/>
        <v>539</v>
      </c>
      <c r="K98" s="44"/>
      <c r="L98" s="45">
        <f t="shared" si="18"/>
        <v>1.6598051583979005E-4</v>
      </c>
      <c r="M98" s="46">
        <f t="shared" si="22"/>
        <v>67.375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 t="s">
        <v>1076</v>
      </c>
      <c r="I99" s="7" t="s">
        <v>1076</v>
      </c>
      <c r="J99" s="39" t="str">
        <f t="shared" ref="J99" si="23">IFERROR(H99/I99,"")</f>
        <v/>
      </c>
      <c r="K99" s="44"/>
      <c r="L99" s="45" t="str">
        <f t="shared" si="18"/>
        <v/>
      </c>
      <c r="M99" s="46" t="str">
        <f t="shared" ref="M99" si="24">IFERROR(H99/F99,"")</f>
        <v/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16729</v>
      </c>
      <c r="I100" s="7">
        <v>10</v>
      </c>
      <c r="J100" s="39">
        <f t="shared" si="21"/>
        <v>1672.9</v>
      </c>
      <c r="K100" s="44"/>
      <c r="L100" s="45">
        <f t="shared" si="18"/>
        <v>5.1515548227900705E-3</v>
      </c>
      <c r="M100" s="46">
        <f t="shared" si="22"/>
        <v>78.172897196261687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38077</v>
      </c>
      <c r="I101" s="7">
        <v>2</v>
      </c>
      <c r="J101" s="34">
        <f t="shared" si="21"/>
        <v>19038.5</v>
      </c>
      <c r="K101" s="35"/>
      <c r="L101" s="36">
        <f t="shared" si="18"/>
        <v>1.172549183976194E-2</v>
      </c>
      <c r="M101" s="37">
        <f t="shared" si="22"/>
        <v>40.837623337623342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39301</v>
      </c>
      <c r="I102" s="7">
        <v>115</v>
      </c>
      <c r="J102" s="34">
        <f t="shared" si="21"/>
        <v>341.74782608695654</v>
      </c>
      <c r="K102" s="35"/>
      <c r="L102" s="36">
        <f t="shared" ref="L102:L131" si="25">IFERROR(H102/$H$338,"")</f>
        <v>1.2102412343264543E-2</v>
      </c>
      <c r="M102" s="37">
        <f t="shared" si="22"/>
        <v>84.518279569892471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7823</v>
      </c>
      <c r="I103" s="7">
        <v>5</v>
      </c>
      <c r="J103" s="34">
        <f t="shared" si="21"/>
        <v>1564.6</v>
      </c>
      <c r="K103" s="35"/>
      <c r="L103" s="36">
        <f t="shared" si="25"/>
        <v>2.4090270415856726E-3</v>
      </c>
      <c r="M103" s="37">
        <f t="shared" si="22"/>
        <v>224.79885057471267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4507</v>
      </c>
      <c r="I104" s="7">
        <v>8</v>
      </c>
      <c r="J104" s="34">
        <f t="shared" si="21"/>
        <v>563.375</v>
      </c>
      <c r="K104" s="35"/>
      <c r="L104" s="36">
        <f t="shared" si="25"/>
        <v>1.3878927363449606E-3</v>
      </c>
      <c r="M104" s="37">
        <f t="shared" si="22"/>
        <v>124.84764542936287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31301.7</v>
      </c>
      <c r="I105" s="7">
        <v>108</v>
      </c>
      <c r="J105" s="34">
        <f t="shared" si="21"/>
        <v>289.83055555555558</v>
      </c>
      <c r="K105" s="35"/>
      <c r="L105" s="36">
        <f t="shared" si="25"/>
        <v>9.6390951997446326E-3</v>
      </c>
      <c r="M105" s="37">
        <f t="shared" si="22"/>
        <v>37.712891566265064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3943</v>
      </c>
      <c r="I106" s="7">
        <v>3</v>
      </c>
      <c r="J106" s="34">
        <f>IFERROR(H106/I106,"")</f>
        <v>1314.3333333333333</v>
      </c>
      <c r="K106" s="35"/>
      <c r="L106" s="36">
        <f t="shared" si="25"/>
        <v>1.2142136808094475E-3</v>
      </c>
      <c r="M106" s="37">
        <f>IFERROR(H106/F106,"")</f>
        <v>41.902231668437835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14984.7</v>
      </c>
      <c r="I107" s="7">
        <v>19</v>
      </c>
      <c r="J107" s="39">
        <f t="shared" si="21"/>
        <v>788.66842105263163</v>
      </c>
      <c r="K107" s="44"/>
      <c r="L107" s="45">
        <f t="shared" si="25"/>
        <v>4.6144123111400781E-3</v>
      </c>
      <c r="M107" s="46">
        <f t="shared" si="22"/>
        <v>130.30173913043478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21382</v>
      </c>
      <c r="I108" s="7">
        <v>19</v>
      </c>
      <c r="J108" s="39">
        <f t="shared" si="21"/>
        <v>1125.3684210526317</v>
      </c>
      <c r="K108" s="44"/>
      <c r="L108" s="45">
        <f t="shared" si="25"/>
        <v>6.5844070309580543E-3</v>
      </c>
      <c r="M108" s="46">
        <f t="shared" si="22"/>
        <v>125.20934590384728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13054</v>
      </c>
      <c r="I109" s="7">
        <v>15</v>
      </c>
      <c r="J109" s="39">
        <f t="shared" si="21"/>
        <v>870.26666666666665</v>
      </c>
      <c r="K109" s="44"/>
      <c r="L109" s="45">
        <f t="shared" si="25"/>
        <v>4.0198694875187742E-3</v>
      </c>
      <c r="M109" s="46">
        <f t="shared" si="22"/>
        <v>60.267774699907669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 t="s">
        <v>1076</v>
      </c>
      <c r="I110" s="7" t="s">
        <v>1076</v>
      </c>
      <c r="J110" s="39" t="str">
        <f t="shared" si="21"/>
        <v/>
      </c>
      <c r="K110" s="44"/>
      <c r="L110" s="45" t="str">
        <f t="shared" si="25"/>
        <v/>
      </c>
      <c r="M110" s="46" t="str">
        <f t="shared" si="22"/>
        <v/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223193.40000000002</v>
      </c>
      <c r="I111" s="10">
        <f>SUM(I86:I110)</f>
        <v>361</v>
      </c>
      <c r="J111" s="11">
        <f t="shared" si="21"/>
        <v>618.26426592797793</v>
      </c>
      <c r="K111" s="8"/>
      <c r="L111" s="12">
        <f t="shared" si="25"/>
        <v>6.8730529988936181E-2</v>
      </c>
      <c r="M111" s="13">
        <f t="shared" si="22"/>
        <v>49.499863605213598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4907</v>
      </c>
      <c r="I112" s="7">
        <v>9</v>
      </c>
      <c r="J112" s="39">
        <f t="shared" si="21"/>
        <v>545.22222222222217</v>
      </c>
      <c r="K112" s="44"/>
      <c r="L112" s="45">
        <f t="shared" si="25"/>
        <v>1.5110693714765302E-3</v>
      </c>
      <c r="M112" s="46">
        <f t="shared" si="22"/>
        <v>54.522222222222226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2330</v>
      </c>
      <c r="I113" s="7">
        <v>1</v>
      </c>
      <c r="J113" s="39">
        <f t="shared" si="21"/>
        <v>2330</v>
      </c>
      <c r="K113" s="44"/>
      <c r="L113" s="45">
        <f t="shared" si="25"/>
        <v>7.1750389964139304E-4</v>
      </c>
      <c r="M113" s="46">
        <f t="shared" si="22"/>
        <v>30.181347150259068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7333.8</v>
      </c>
      <c r="I114" s="7">
        <v>11</v>
      </c>
      <c r="J114" s="39">
        <f t="shared" si="21"/>
        <v>666.70909090909095</v>
      </c>
      <c r="K114" s="44"/>
      <c r="L114" s="45">
        <f t="shared" si="25"/>
        <v>2.2583820168197632E-3</v>
      </c>
      <c r="M114" s="46">
        <f t="shared" si="22"/>
        <v>43.06400469759248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4160</v>
      </c>
      <c r="I115" s="7">
        <v>2</v>
      </c>
      <c r="J115" s="39">
        <f t="shared" si="21"/>
        <v>2080</v>
      </c>
      <c r="K115" s="44"/>
      <c r="L115" s="45">
        <f t="shared" si="25"/>
        <v>1.2810370053683241E-3</v>
      </c>
      <c r="M115" s="46">
        <f t="shared" si="22"/>
        <v>73.758865248226954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21407</v>
      </c>
      <c r="I116" s="7">
        <v>513</v>
      </c>
      <c r="J116" s="39">
        <f t="shared" si="21"/>
        <v>41.729044834307992</v>
      </c>
      <c r="K116" s="44"/>
      <c r="L116" s="45">
        <f t="shared" si="25"/>
        <v>6.5921055706537768E-3</v>
      </c>
      <c r="M116" s="46">
        <f t="shared" si="22"/>
        <v>169.89682539682539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1975</v>
      </c>
      <c r="I117" s="7">
        <v>4</v>
      </c>
      <c r="J117" s="39">
        <f t="shared" si="21"/>
        <v>493.75</v>
      </c>
      <c r="K117" s="44"/>
      <c r="L117" s="45">
        <f t="shared" si="25"/>
        <v>6.0818463596212498E-4</v>
      </c>
      <c r="M117" s="46">
        <f t="shared" si="22"/>
        <v>164.58333333333334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1076</v>
      </c>
      <c r="I118" s="7" t="s">
        <v>1076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 t="s">
        <v>1076</v>
      </c>
      <c r="I119" s="7" t="s">
        <v>1076</v>
      </c>
      <c r="J119" s="39" t="str">
        <f t="shared" si="21"/>
        <v/>
      </c>
      <c r="K119" s="44"/>
      <c r="L119" s="45" t="str">
        <f t="shared" si="25"/>
        <v/>
      </c>
      <c r="M119" s="46" t="str">
        <f t="shared" si="22"/>
        <v/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5362.8</v>
      </c>
      <c r="I120" s="7">
        <v>46</v>
      </c>
      <c r="J120" s="39">
        <f t="shared" si="21"/>
        <v>116.58260869565218</v>
      </c>
      <c r="K120" s="44"/>
      <c r="L120" s="45">
        <f t="shared" si="25"/>
        <v>1.6514291472089538E-3</v>
      </c>
      <c r="M120" s="46">
        <f t="shared" si="22"/>
        <v>10.888934010152285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 t="s">
        <v>1076</v>
      </c>
      <c r="I121" s="7" t="s">
        <v>1076</v>
      </c>
      <c r="J121" s="39" t="str">
        <f t="shared" si="21"/>
        <v/>
      </c>
      <c r="K121" s="44"/>
      <c r="L121" s="45" t="str">
        <f t="shared" si="25"/>
        <v/>
      </c>
      <c r="M121" s="46" t="str">
        <f t="shared" si="22"/>
        <v/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9224</v>
      </c>
      <c r="I122" s="7">
        <v>5</v>
      </c>
      <c r="J122" s="39">
        <f t="shared" si="21"/>
        <v>1844.8</v>
      </c>
      <c r="K122" s="44"/>
      <c r="L122" s="45">
        <f t="shared" si="25"/>
        <v>2.8404532061339955E-3</v>
      </c>
      <c r="M122" s="46">
        <f t="shared" si="22"/>
        <v>67.575091575091577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11906</v>
      </c>
      <c r="I123" s="7">
        <v>3</v>
      </c>
      <c r="J123" s="39">
        <f t="shared" ref="J123:J129" si="26">IFERROR(H123/I123,"")</f>
        <v>3968.6666666666665</v>
      </c>
      <c r="K123" s="44"/>
      <c r="L123" s="45">
        <f t="shared" si="25"/>
        <v>3.6663525446911697E-3</v>
      </c>
      <c r="M123" s="46">
        <f t="shared" ref="M123:M129" si="27">IFERROR(H123/F123,"")</f>
        <v>130.83516483516485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 t="s">
        <v>1076</v>
      </c>
      <c r="I124" s="7" t="s">
        <v>1076</v>
      </c>
      <c r="J124" s="39" t="str">
        <f t="shared" si="26"/>
        <v/>
      </c>
      <c r="K124" s="44"/>
      <c r="L124" s="45" t="str">
        <f t="shared" si="25"/>
        <v/>
      </c>
      <c r="M124" s="46" t="str">
        <f t="shared" si="27"/>
        <v/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>
        <v>6775</v>
      </c>
      <c r="I125" s="7">
        <v>2</v>
      </c>
      <c r="J125" s="39">
        <f t="shared" si="26"/>
        <v>3387.5</v>
      </c>
      <c r="K125" s="44"/>
      <c r="L125" s="45">
        <f t="shared" si="25"/>
        <v>2.0863042575409605E-3</v>
      </c>
      <c r="M125" s="46">
        <f t="shared" si="27"/>
        <v>54.113418530351439</v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4754</v>
      </c>
      <c r="I126" s="7">
        <v>2</v>
      </c>
      <c r="J126" s="39">
        <f>IFERROR(H126/I126,"")</f>
        <v>2377</v>
      </c>
      <c r="K126" s="44"/>
      <c r="L126" s="45">
        <f t="shared" si="25"/>
        <v>1.463954308538705E-3</v>
      </c>
      <c r="M126" s="46">
        <f t="shared" ref="M126" si="28">IFERROR(H126/F126,"")</f>
        <v>72.359208523592088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4291</v>
      </c>
      <c r="I127" s="7">
        <v>6</v>
      </c>
      <c r="J127" s="39">
        <f t="shared" si="26"/>
        <v>715.16666666666663</v>
      </c>
      <c r="K127" s="44"/>
      <c r="L127" s="45">
        <f t="shared" si="25"/>
        <v>1.3213773533739131E-3</v>
      </c>
      <c r="M127" s="46">
        <f t="shared" si="27"/>
        <v>29.032476319350472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87111</v>
      </c>
      <c r="I128" s="7">
        <v>2458</v>
      </c>
      <c r="J128" s="39">
        <f t="shared" si="26"/>
        <v>35.439788445890969</v>
      </c>
      <c r="K128" s="44"/>
      <c r="L128" s="45">
        <f t="shared" si="25"/>
        <v>2.6825099657365403E-2</v>
      </c>
      <c r="M128" s="46">
        <f t="shared" si="27"/>
        <v>66.936376210235125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1512</v>
      </c>
      <c r="I129" s="7">
        <v>1</v>
      </c>
      <c r="J129" s="39">
        <f t="shared" si="26"/>
        <v>1512</v>
      </c>
      <c r="K129" s="44"/>
      <c r="L129" s="45">
        <f t="shared" si="25"/>
        <v>4.6560768079733316E-4</v>
      </c>
      <c r="M129" s="46">
        <f t="shared" si="27"/>
        <v>7.5037220843672454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34994</v>
      </c>
      <c r="I130" s="7">
        <v>69</v>
      </c>
      <c r="J130" s="39">
        <f t="shared" si="21"/>
        <v>507.15942028985506</v>
      </c>
      <c r="K130" s="44"/>
      <c r="L130" s="45">
        <f t="shared" si="25"/>
        <v>1.0776107924485369E-2</v>
      </c>
      <c r="M130" s="46">
        <f t="shared" si="22"/>
        <v>41.808841099163679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1076</v>
      </c>
      <c r="I131" s="7" t="s">
        <v>1076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6133</v>
      </c>
      <c r="I132" s="7">
        <v>19</v>
      </c>
      <c r="J132" s="39">
        <f t="shared" si="21"/>
        <v>322.78947368421052</v>
      </c>
      <c r="K132" s="44"/>
      <c r="L132" s="45">
        <f t="shared" ref="L132:L163" si="29">IFERROR(H132/$H$338,"")</f>
        <v>1.8886057581547911E-3</v>
      </c>
      <c r="M132" s="46">
        <f t="shared" si="22"/>
        <v>322.78947368421052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4343</v>
      </c>
      <c r="I133" s="7">
        <v>12</v>
      </c>
      <c r="J133" s="39">
        <f t="shared" si="21"/>
        <v>361.91666666666669</v>
      </c>
      <c r="K133" s="44"/>
      <c r="L133" s="45">
        <f t="shared" si="29"/>
        <v>1.3373903159410172E-3</v>
      </c>
      <c r="M133" s="46">
        <f t="shared" si="22"/>
        <v>125.8840579710145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218518.6</v>
      </c>
      <c r="I134" s="10">
        <f>SUM(I112:I133)</f>
        <v>3163</v>
      </c>
      <c r="J134" s="11">
        <f t="shared" si="21"/>
        <v>69.085867846980719</v>
      </c>
      <c r="K134" s="8"/>
      <c r="L134" s="12">
        <f t="shared" si="29"/>
        <v>6.7290964654153518E-2</v>
      </c>
      <c r="M134" s="13">
        <f t="shared" si="22"/>
        <v>43.994080934165503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4450</v>
      </c>
      <c r="I135" s="7">
        <v>3</v>
      </c>
      <c r="J135" s="39">
        <f t="shared" si="21"/>
        <v>1483.3333333333333</v>
      </c>
      <c r="K135" s="44"/>
      <c r="L135" s="45">
        <f t="shared" si="29"/>
        <v>1.3703400658387119E-3</v>
      </c>
      <c r="M135" s="46">
        <f t="shared" si="22"/>
        <v>20.081227436823106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1906.4</v>
      </c>
      <c r="I136" s="7">
        <v>97</v>
      </c>
      <c r="J136" s="39">
        <f t="shared" si="21"/>
        <v>19.653608247422682</v>
      </c>
      <c r="K136" s="44"/>
      <c r="L136" s="45">
        <f t="shared" si="29"/>
        <v>5.8705984303706086E-4</v>
      </c>
      <c r="M136" s="46">
        <f t="shared" si="22"/>
        <v>6.3546666666666667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2468</v>
      </c>
      <c r="I137" s="7">
        <v>4</v>
      </c>
      <c r="J137" s="39">
        <f t="shared" ref="J137:J204" si="30">IFERROR(H137/I137,"")</f>
        <v>617</v>
      </c>
      <c r="K137" s="44"/>
      <c r="L137" s="45">
        <f t="shared" si="29"/>
        <v>7.5999983876178455E-4</v>
      </c>
      <c r="M137" s="46">
        <f t="shared" ref="M137:M204" si="31">IFERROR(H137/F137,"")</f>
        <v>18.542449286250939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4360</v>
      </c>
      <c r="I138" s="7">
        <v>3</v>
      </c>
      <c r="J138" s="39">
        <f t="shared" si="30"/>
        <v>1453.3333333333333</v>
      </c>
      <c r="K138" s="44"/>
      <c r="L138" s="45">
        <f t="shared" si="29"/>
        <v>1.3426253229341088E-3</v>
      </c>
      <c r="M138" s="46">
        <f t="shared" si="31"/>
        <v>80.294659300184165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3601</v>
      </c>
      <c r="I139" s="7">
        <v>5</v>
      </c>
      <c r="J139" s="39">
        <f t="shared" si="30"/>
        <v>720.2</v>
      </c>
      <c r="K139" s="44"/>
      <c r="L139" s="45">
        <f t="shared" si="29"/>
        <v>1.1088976577719556E-3</v>
      </c>
      <c r="M139" s="46">
        <f t="shared" si="31"/>
        <v>27.197885196374621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16254</v>
      </c>
      <c r="I140" s="7">
        <v>31</v>
      </c>
      <c r="J140" s="39">
        <f t="shared" si="30"/>
        <v>524.32258064516134</v>
      </c>
      <c r="K140" s="44"/>
      <c r="L140" s="45">
        <f t="shared" si="29"/>
        <v>5.0052825685713313E-3</v>
      </c>
      <c r="M140" s="46">
        <f t="shared" si="31"/>
        <v>130.97502014504431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1894</v>
      </c>
      <c r="I141" s="7">
        <v>4</v>
      </c>
      <c r="J141" s="39">
        <f t="shared" si="30"/>
        <v>473.5</v>
      </c>
      <c r="K141" s="44"/>
      <c r="L141" s="45">
        <f t="shared" si="29"/>
        <v>5.8324136734798219E-4</v>
      </c>
      <c r="M141" s="46">
        <f t="shared" si="31"/>
        <v>41.535087719298247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2136</v>
      </c>
      <c r="I142" s="7">
        <v>4</v>
      </c>
      <c r="J142" s="39">
        <f t="shared" si="30"/>
        <v>534</v>
      </c>
      <c r="K142" s="44"/>
      <c r="L142" s="45">
        <f t="shared" si="29"/>
        <v>6.5776323160258174E-4</v>
      </c>
      <c r="M142" s="46">
        <f t="shared" si="31"/>
        <v>20.189035916824196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1979</v>
      </c>
      <c r="I143" s="7">
        <v>4</v>
      </c>
      <c r="J143" s="39">
        <f t="shared" si="30"/>
        <v>494.75</v>
      </c>
      <c r="K143" s="44"/>
      <c r="L143" s="45">
        <f t="shared" si="29"/>
        <v>6.0941640231344069E-4</v>
      </c>
      <c r="M143" s="46">
        <f t="shared" si="31"/>
        <v>18.776091081593925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1678</v>
      </c>
      <c r="I144" s="7">
        <v>3</v>
      </c>
      <c r="J144" s="39">
        <f t="shared" si="30"/>
        <v>559.33333333333337</v>
      </c>
      <c r="K144" s="44"/>
      <c r="L144" s="45">
        <f t="shared" si="29"/>
        <v>5.1672598437693456E-4</v>
      </c>
      <c r="M144" s="46">
        <f t="shared" si="31"/>
        <v>13.22301024428684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2188</v>
      </c>
      <c r="I145" s="7">
        <v>3</v>
      </c>
      <c r="J145" s="39">
        <f t="shared" si="30"/>
        <v>729.33333333333337</v>
      </c>
      <c r="K145" s="44"/>
      <c r="L145" s="45">
        <f t="shared" si="29"/>
        <v>6.7377619416968582E-4</v>
      </c>
      <c r="M145" s="46">
        <f t="shared" si="31"/>
        <v>21.81455633100698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1417</v>
      </c>
      <c r="I146" s="7">
        <v>27</v>
      </c>
      <c r="J146" s="39">
        <f t="shared" si="30"/>
        <v>52.481481481481481</v>
      </c>
      <c r="K146" s="44"/>
      <c r="L146" s="45">
        <f t="shared" si="29"/>
        <v>4.3635322995358536E-4</v>
      </c>
      <c r="M146" s="46">
        <f t="shared" si="31"/>
        <v>10.58252427184466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1810</v>
      </c>
      <c r="I147" s="7">
        <v>8</v>
      </c>
      <c r="J147" s="39">
        <f t="shared" si="30"/>
        <v>226.25</v>
      </c>
      <c r="K147" s="44"/>
      <c r="L147" s="45">
        <f t="shared" si="29"/>
        <v>5.573742739703525E-4</v>
      </c>
      <c r="M147" s="46">
        <f t="shared" si="31"/>
        <v>47.631578947368418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 t="s">
        <v>1076</v>
      </c>
      <c r="I148" s="7" t="s">
        <v>1076</v>
      </c>
      <c r="J148" s="39" t="str">
        <f t="shared" si="30"/>
        <v/>
      </c>
      <c r="K148" s="44"/>
      <c r="L148" s="45" t="str">
        <f t="shared" si="29"/>
        <v/>
      </c>
      <c r="M148" s="46" t="str">
        <f t="shared" si="31"/>
        <v/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3050</v>
      </c>
      <c r="I149" s="7">
        <v>6</v>
      </c>
      <c r="J149" s="39">
        <f t="shared" si="30"/>
        <v>508.33333333333331</v>
      </c>
      <c r="K149" s="44"/>
      <c r="L149" s="45">
        <f t="shared" si="29"/>
        <v>9.3922184287821835E-4</v>
      </c>
      <c r="M149" s="46">
        <f t="shared" si="31"/>
        <v>190.625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700</v>
      </c>
      <c r="I150" s="7">
        <v>1</v>
      </c>
      <c r="J150" s="39">
        <f t="shared" si="30"/>
        <v>700</v>
      </c>
      <c r="K150" s="44"/>
      <c r="L150" s="45">
        <f t="shared" si="29"/>
        <v>2.1555911148024684E-4</v>
      </c>
      <c r="M150" s="46">
        <f t="shared" si="31"/>
        <v>70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3812</v>
      </c>
      <c r="I151" s="7">
        <v>6</v>
      </c>
      <c r="J151" s="39">
        <f t="shared" si="30"/>
        <v>635.33333333333337</v>
      </c>
      <c r="K151" s="44"/>
      <c r="L151" s="45">
        <f t="shared" si="29"/>
        <v>1.1738733328038584E-3</v>
      </c>
      <c r="M151" s="46">
        <f t="shared" si="31"/>
        <v>18.861949529935675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7374</v>
      </c>
      <c r="I152" s="7">
        <v>5</v>
      </c>
      <c r="J152" s="39">
        <f t="shared" si="30"/>
        <v>1474.8</v>
      </c>
      <c r="K152" s="44"/>
      <c r="L152" s="45">
        <f t="shared" si="29"/>
        <v>2.270761268650486E-3</v>
      </c>
      <c r="M152" s="46">
        <f t="shared" si="31"/>
        <v>63.568965517241381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7206</v>
      </c>
      <c r="I153" s="7">
        <v>6</v>
      </c>
      <c r="J153" s="39">
        <f t="shared" si="30"/>
        <v>1201</v>
      </c>
      <c r="K153" s="44"/>
      <c r="L153" s="45">
        <f t="shared" si="29"/>
        <v>2.2190270818952264E-3</v>
      </c>
      <c r="M153" s="46">
        <f t="shared" si="31"/>
        <v>34.15165876777251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1707</v>
      </c>
      <c r="I154" s="7">
        <v>5</v>
      </c>
      <c r="J154" s="39">
        <f t="shared" si="30"/>
        <v>341.4</v>
      </c>
      <c r="K154" s="44"/>
      <c r="L154" s="45">
        <f t="shared" si="29"/>
        <v>5.2565629042397339E-4</v>
      </c>
      <c r="M154" s="46">
        <f t="shared" si="31"/>
        <v>7.9432294090274542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6743</v>
      </c>
      <c r="I155" s="7">
        <v>11</v>
      </c>
      <c r="J155" s="39">
        <f t="shared" si="30"/>
        <v>613</v>
      </c>
      <c r="K155" s="44"/>
      <c r="L155" s="45">
        <f t="shared" si="29"/>
        <v>2.0764501267304348E-3</v>
      </c>
      <c r="M155" s="46">
        <f t="shared" si="31"/>
        <v>34.021190716448032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9158</v>
      </c>
      <c r="I156" s="7">
        <v>24</v>
      </c>
      <c r="J156" s="39">
        <f t="shared" si="30"/>
        <v>381.58333333333331</v>
      </c>
      <c r="K156" s="44"/>
      <c r="L156" s="45">
        <f t="shared" si="29"/>
        <v>2.8201290613372862E-3</v>
      </c>
      <c r="M156" s="46">
        <f t="shared" si="31"/>
        <v>31.32010943912449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715</v>
      </c>
      <c r="I157" s="7">
        <v>2</v>
      </c>
      <c r="J157" s="39">
        <f t="shared" si="30"/>
        <v>357.5</v>
      </c>
      <c r="K157" s="44"/>
      <c r="L157" s="45">
        <f t="shared" si="29"/>
        <v>2.2017823529768069E-4</v>
      </c>
      <c r="M157" s="46">
        <f t="shared" si="31"/>
        <v>6.5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4154</v>
      </c>
      <c r="I158" s="7">
        <v>7</v>
      </c>
      <c r="J158" s="39">
        <f t="shared" si="30"/>
        <v>593.42857142857144</v>
      </c>
      <c r="K158" s="44"/>
      <c r="L158" s="45">
        <f t="shared" si="29"/>
        <v>1.2791893558413505E-3</v>
      </c>
      <c r="M158" s="46">
        <f t="shared" si="31"/>
        <v>39.151743638077285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 t="s">
        <v>1076</v>
      </c>
      <c r="I159" s="7" t="s">
        <v>1076</v>
      </c>
      <c r="J159" s="39" t="str">
        <f t="shared" si="30"/>
        <v/>
      </c>
      <c r="K159" s="44"/>
      <c r="L159" s="45" t="str">
        <f t="shared" si="29"/>
        <v/>
      </c>
      <c r="M159" s="46" t="str">
        <f t="shared" si="31"/>
        <v/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12327</v>
      </c>
      <c r="I160" s="7">
        <v>14</v>
      </c>
      <c r="J160" s="39">
        <f t="shared" si="30"/>
        <v>880.5</v>
      </c>
      <c r="K160" s="44"/>
      <c r="L160" s="45">
        <f t="shared" si="29"/>
        <v>3.7959959531671467E-3</v>
      </c>
      <c r="M160" s="46">
        <f t="shared" si="31"/>
        <v>261.71974522292993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5363</v>
      </c>
      <c r="I161" s="7">
        <v>11</v>
      </c>
      <c r="J161" s="39">
        <f t="shared" si="30"/>
        <v>487.54545454545456</v>
      </c>
      <c r="K161" s="44"/>
      <c r="L161" s="45">
        <f t="shared" si="29"/>
        <v>1.6514907355265197E-3</v>
      </c>
      <c r="M161" s="46">
        <f t="shared" si="31"/>
        <v>102.73946360153256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1076</v>
      </c>
      <c r="I162" s="7" t="s">
        <v>1076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1076</v>
      </c>
      <c r="I163" s="7" t="s">
        <v>1076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3811</v>
      </c>
      <c r="I164" s="7">
        <v>9</v>
      </c>
      <c r="J164" s="39">
        <f t="shared" si="30"/>
        <v>423.44444444444446</v>
      </c>
      <c r="K164" s="44"/>
      <c r="L164" s="45">
        <f t="shared" ref="L164:L194" si="32">IFERROR(H164/$H$338,"")</f>
        <v>1.1735653912160295E-3</v>
      </c>
      <c r="M164" s="46">
        <f t="shared" si="31"/>
        <v>66.278260869565216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862</v>
      </c>
      <c r="I165" s="7">
        <v>3</v>
      </c>
      <c r="J165" s="39">
        <f t="shared" si="30"/>
        <v>287.33333333333331</v>
      </c>
      <c r="K165" s="44"/>
      <c r="L165" s="45">
        <f t="shared" si="32"/>
        <v>2.6544564870853253E-4</v>
      </c>
      <c r="M165" s="46">
        <f t="shared" si="31"/>
        <v>17.239999999999998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3557</v>
      </c>
      <c r="I166" s="7">
        <v>2</v>
      </c>
      <c r="J166" s="39">
        <f t="shared" si="30"/>
        <v>1778.5</v>
      </c>
      <c r="K166" s="44"/>
      <c r="L166" s="45">
        <f t="shared" si="32"/>
        <v>1.0953482279074827E-3</v>
      </c>
      <c r="M166" s="46">
        <f t="shared" si="31"/>
        <v>85.710843373493972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7051</v>
      </c>
      <c r="I167" s="7">
        <v>10</v>
      </c>
      <c r="J167" s="39">
        <f t="shared" si="30"/>
        <v>705.1</v>
      </c>
      <c r="K167" s="44"/>
      <c r="L167" s="45">
        <f t="shared" si="32"/>
        <v>2.1712961357817436E-3</v>
      </c>
      <c r="M167" s="46">
        <f t="shared" si="31"/>
        <v>124.35626102292768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2481</v>
      </c>
      <c r="I168" s="7">
        <v>5</v>
      </c>
      <c r="J168" s="39">
        <f t="shared" si="30"/>
        <v>496.2</v>
      </c>
      <c r="K168" s="44"/>
      <c r="L168" s="45">
        <f t="shared" si="32"/>
        <v>7.6400307940356052E-4</v>
      </c>
      <c r="M168" s="46">
        <f t="shared" si="31"/>
        <v>53.701298701298697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5652</v>
      </c>
      <c r="I169" s="7">
        <v>13</v>
      </c>
      <c r="J169" s="39">
        <f t="shared" si="30"/>
        <v>434.76923076923077</v>
      </c>
      <c r="K169" s="44"/>
      <c r="L169" s="45">
        <f t="shared" si="32"/>
        <v>1.7404858544090786E-3</v>
      </c>
      <c r="M169" s="46">
        <f t="shared" si="31"/>
        <v>116.29629629629629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580</v>
      </c>
      <c r="I170" s="7">
        <v>2</v>
      </c>
      <c r="J170" s="39">
        <f t="shared" si="30"/>
        <v>290</v>
      </c>
      <c r="K170" s="44"/>
      <c r="L170" s="45">
        <f t="shared" si="32"/>
        <v>1.7860612094077594E-4</v>
      </c>
      <c r="M170" s="46">
        <f t="shared" si="31"/>
        <v>16.246498599439775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2335</v>
      </c>
      <c r="I171" s="7">
        <v>6</v>
      </c>
      <c r="J171" s="39">
        <f t="shared" si="30"/>
        <v>389.16666666666669</v>
      </c>
      <c r="K171" s="44"/>
      <c r="L171" s="45">
        <f t="shared" si="32"/>
        <v>7.1904360758053769E-4</v>
      </c>
      <c r="M171" s="46">
        <f t="shared" si="31"/>
        <v>55.463182897862232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6702</v>
      </c>
      <c r="I172" s="7">
        <v>17</v>
      </c>
      <c r="J172" s="39">
        <f t="shared" si="30"/>
        <v>394.23529411764707</v>
      </c>
      <c r="K172" s="44"/>
      <c r="L172" s="45">
        <f t="shared" si="32"/>
        <v>2.063824521629449E-3</v>
      </c>
      <c r="M172" s="46">
        <f t="shared" si="31"/>
        <v>159.19239904988123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>
        <v>2048</v>
      </c>
      <c r="I173" s="7">
        <v>2</v>
      </c>
      <c r="J173" s="39">
        <f t="shared" si="30"/>
        <v>1024</v>
      </c>
      <c r="K173" s="44"/>
      <c r="L173" s="45">
        <f t="shared" si="32"/>
        <v>6.3066437187363645E-4</v>
      </c>
      <c r="M173" s="46">
        <f t="shared" si="31"/>
        <v>21.15702479338843</v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1423</v>
      </c>
      <c r="I174" s="7">
        <v>2</v>
      </c>
      <c r="J174" s="39">
        <f t="shared" si="30"/>
        <v>711.5</v>
      </c>
      <c r="K174" s="44"/>
      <c r="L174" s="45">
        <f t="shared" si="32"/>
        <v>4.3820087948055894E-4</v>
      </c>
      <c r="M174" s="46">
        <f t="shared" si="31"/>
        <v>12.079796264855688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10040</v>
      </c>
      <c r="I175" s="7">
        <v>13</v>
      </c>
      <c r="J175" s="39">
        <f t="shared" si="30"/>
        <v>772.30769230769226</v>
      </c>
      <c r="K175" s="44"/>
      <c r="L175" s="45">
        <f t="shared" si="32"/>
        <v>3.0917335418023974E-3</v>
      </c>
      <c r="M175" s="46">
        <f t="shared" si="31"/>
        <v>22.410714285714285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3776</v>
      </c>
      <c r="I176" s="7">
        <v>2</v>
      </c>
      <c r="J176" s="39">
        <f t="shared" si="30"/>
        <v>1888</v>
      </c>
      <c r="K176" s="44"/>
      <c r="L176" s="45">
        <f t="shared" si="32"/>
        <v>1.1627874356420172E-3</v>
      </c>
      <c r="M176" s="46">
        <f t="shared" si="31"/>
        <v>23.929024081115333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5172</v>
      </c>
      <c r="I177" s="7">
        <v>2</v>
      </c>
      <c r="J177" s="39">
        <f t="shared" si="30"/>
        <v>2586</v>
      </c>
      <c r="K177" s="44"/>
      <c r="L177" s="45">
        <f t="shared" si="32"/>
        <v>1.5926738922511952E-3</v>
      </c>
      <c r="M177" s="46">
        <f t="shared" si="31"/>
        <v>22.895086321381143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1764.7</v>
      </c>
      <c r="I178" s="7">
        <v>14</v>
      </c>
      <c r="J178" s="39">
        <f t="shared" si="30"/>
        <v>126.05</v>
      </c>
      <c r="K178" s="44"/>
      <c r="L178" s="45">
        <f t="shared" si="32"/>
        <v>5.4342452004170223E-4</v>
      </c>
      <c r="M178" s="46">
        <f t="shared" si="31"/>
        <v>55.146875000000001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268</v>
      </c>
      <c r="I179" s="7">
        <v>1</v>
      </c>
      <c r="J179" s="39">
        <f t="shared" si="30"/>
        <v>268</v>
      </c>
      <c r="K179" s="44"/>
      <c r="L179" s="45">
        <f t="shared" si="32"/>
        <v>8.2528345538151646E-5</v>
      </c>
      <c r="M179" s="46">
        <f t="shared" si="31"/>
        <v>13.8860103626943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9420</v>
      </c>
      <c r="I180" s="7">
        <v>22</v>
      </c>
      <c r="J180" s="39">
        <f t="shared" si="30"/>
        <v>428.18181818181819</v>
      </c>
      <c r="K180" s="44"/>
      <c r="L180" s="45">
        <f t="shared" si="32"/>
        <v>2.9008097573484646E-3</v>
      </c>
      <c r="M180" s="46">
        <f t="shared" si="31"/>
        <v>181.15384615384616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4293</v>
      </c>
      <c r="I181" s="7">
        <v>37</v>
      </c>
      <c r="J181" s="39">
        <f t="shared" si="30"/>
        <v>116.02702702702703</v>
      </c>
      <c r="K181" s="44"/>
      <c r="L181" s="45">
        <f t="shared" si="32"/>
        <v>1.321993236549571E-3</v>
      </c>
      <c r="M181" s="46">
        <f t="shared" si="31"/>
        <v>54.548919949174078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9816</v>
      </c>
      <c r="I182" s="7">
        <v>18</v>
      </c>
      <c r="J182" s="39">
        <f t="shared" si="30"/>
        <v>545.33333333333337</v>
      </c>
      <c r="K182" s="44"/>
      <c r="L182" s="45">
        <f t="shared" si="32"/>
        <v>3.0227546261287182E-3</v>
      </c>
      <c r="M182" s="46">
        <f t="shared" si="31"/>
        <v>99.654822335025386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2914</v>
      </c>
      <c r="I183" s="7">
        <v>10</v>
      </c>
      <c r="J183" s="39">
        <f t="shared" si="30"/>
        <v>291.39999999999998</v>
      </c>
      <c r="K183" s="44"/>
      <c r="L183" s="45">
        <f t="shared" si="32"/>
        <v>8.973417869334847E-4</v>
      </c>
      <c r="M183" s="46">
        <f t="shared" ref="M183:M186" si="33">IFERROR(H183/F183,"")</f>
        <v>26.611872146118721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 t="s">
        <v>1076</v>
      </c>
      <c r="I184" s="7" t="s">
        <v>1076</v>
      </c>
      <c r="J184" s="39" t="str">
        <f t="shared" si="30"/>
        <v/>
      </c>
      <c r="K184" s="44"/>
      <c r="L184" s="45" t="str">
        <f t="shared" si="32"/>
        <v/>
      </c>
      <c r="M184" s="46" t="str">
        <f t="shared" si="33"/>
        <v/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1076</v>
      </c>
      <c r="I185" s="7" t="s">
        <v>1076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4484</v>
      </c>
      <c r="I186" s="7">
        <v>7</v>
      </c>
      <c r="J186" s="39">
        <f t="shared" si="30"/>
        <v>640.57142857142856</v>
      </c>
      <c r="K186" s="44"/>
      <c r="L186" s="45">
        <f t="shared" si="32"/>
        <v>1.3808100798248955E-3</v>
      </c>
      <c r="M186" s="46">
        <f t="shared" si="33"/>
        <v>59.946524064171122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 t="s">
        <v>1076</v>
      </c>
      <c r="I187" s="7" t="s">
        <v>1076</v>
      </c>
      <c r="J187" s="39" t="str">
        <f t="shared" si="30"/>
        <v/>
      </c>
      <c r="K187" s="44"/>
      <c r="L187" s="45" t="str">
        <f t="shared" si="32"/>
        <v/>
      </c>
      <c r="M187" s="46" t="str">
        <f t="shared" si="31"/>
        <v/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196900.1</v>
      </c>
      <c r="I188" s="10">
        <f>SUM(I135:I187)</f>
        <v>491</v>
      </c>
      <c r="J188" s="11">
        <f t="shared" si="30"/>
        <v>401.01853360488798</v>
      </c>
      <c r="K188" s="8"/>
      <c r="L188" s="12">
        <f t="shared" si="32"/>
        <v>6.0633729437673929E-2</v>
      </c>
      <c r="M188" s="13">
        <f t="shared" si="31"/>
        <v>34.963438454435696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15000</v>
      </c>
      <c r="I189" s="7">
        <v>7</v>
      </c>
      <c r="J189" s="39">
        <f t="shared" si="30"/>
        <v>2142.8571428571427</v>
      </c>
      <c r="K189" s="44"/>
      <c r="L189" s="45">
        <f t="shared" si="32"/>
        <v>4.6191238174338603E-3</v>
      </c>
      <c r="M189" s="46">
        <f t="shared" si="31"/>
        <v>70.888468809073728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3145</v>
      </c>
      <c r="I190" s="7">
        <v>3</v>
      </c>
      <c r="J190" s="39">
        <f t="shared" ref="J190" si="34">IFERROR(H190/I190,"")</f>
        <v>1048.3333333333333</v>
      </c>
      <c r="K190" s="44"/>
      <c r="L190" s="45">
        <f t="shared" si="32"/>
        <v>9.6847629372196614E-4</v>
      </c>
      <c r="M190" s="46">
        <f t="shared" ref="M190" si="35">IFERROR(H190/F190,"")</f>
        <v>23.825757575757574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1636</v>
      </c>
      <c r="I191" s="7">
        <v>4</v>
      </c>
      <c r="J191" s="39">
        <f t="shared" si="30"/>
        <v>409</v>
      </c>
      <c r="K191" s="44"/>
      <c r="L191" s="45">
        <f t="shared" si="32"/>
        <v>5.0379243768811977E-4</v>
      </c>
      <c r="M191" s="46">
        <f t="shared" si="31"/>
        <v>12.861635220125786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2729</v>
      </c>
      <c r="I192" s="7">
        <v>2</v>
      </c>
      <c r="J192" s="39">
        <f t="shared" ref="J192" si="36">IFERROR(H192/I192,"")</f>
        <v>1364.5</v>
      </c>
      <c r="K192" s="44"/>
      <c r="L192" s="45">
        <f t="shared" si="32"/>
        <v>8.4037259318513375E-4</v>
      </c>
      <c r="M192" s="46">
        <f t="shared" ref="M192" si="37">IFERROR(H192/F192,"")</f>
        <v>24.065255731922399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7717</v>
      </c>
      <c r="I193" s="7">
        <v>12</v>
      </c>
      <c r="J193" s="39">
        <f t="shared" si="30"/>
        <v>643.08333333333337</v>
      </c>
      <c r="K193" s="44"/>
      <c r="L193" s="45">
        <f t="shared" si="32"/>
        <v>2.3763852332758066E-3</v>
      </c>
      <c r="M193" s="46">
        <f t="shared" si="31"/>
        <v>174.98866213151928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520</v>
      </c>
      <c r="I194" s="7">
        <v>1</v>
      </c>
      <c r="J194" s="39">
        <f t="shared" si="30"/>
        <v>520</v>
      </c>
      <c r="K194" s="44"/>
      <c r="L194" s="45">
        <f t="shared" si="32"/>
        <v>1.6012962567104051E-4</v>
      </c>
      <c r="M194" s="46">
        <f t="shared" si="31"/>
        <v>4.9335863377609108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5899</v>
      </c>
      <c r="I195" s="7">
        <v>7</v>
      </c>
      <c r="J195" s="39">
        <f t="shared" si="30"/>
        <v>842.71428571428567</v>
      </c>
      <c r="K195" s="44"/>
      <c r="L195" s="45">
        <f t="shared" ref="L195:L248" si="38">IFERROR(H195/$H$338,"")</f>
        <v>1.8165474266028229E-3</v>
      </c>
      <c r="M195" s="46">
        <f t="shared" si="31"/>
        <v>63.704103671706264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11666</v>
      </c>
      <c r="I196" s="7">
        <v>6</v>
      </c>
      <c r="J196" s="39">
        <f t="shared" ref="J196" si="39">IFERROR(H196/I196,"")</f>
        <v>1944.3333333333333</v>
      </c>
      <c r="K196" s="44"/>
      <c r="L196" s="45">
        <f t="shared" si="38"/>
        <v>3.5924465636122281E-3</v>
      </c>
      <c r="M196" s="46">
        <f t="shared" ref="M196" si="40">IFERROR(H196/F196,"")</f>
        <v>176.75757575757575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 t="s">
        <v>1076</v>
      </c>
      <c r="I197" s="7" t="s">
        <v>1076</v>
      </c>
      <c r="J197" s="39" t="str">
        <f t="shared" si="30"/>
        <v/>
      </c>
      <c r="K197" s="44"/>
      <c r="L197" s="45" t="str">
        <f t="shared" si="38"/>
        <v/>
      </c>
      <c r="M197" s="46" t="str">
        <f t="shared" si="31"/>
        <v/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6656.5</v>
      </c>
      <c r="I198" s="7">
        <v>122</v>
      </c>
      <c r="J198" s="39">
        <f t="shared" si="30"/>
        <v>54.561475409836063</v>
      </c>
      <c r="K198" s="44"/>
      <c r="L198" s="45">
        <f t="shared" si="38"/>
        <v>2.0498131793832328E-3</v>
      </c>
      <c r="M198" s="46">
        <f t="shared" si="31"/>
        <v>51.20384615384615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7639</v>
      </c>
      <c r="I199" s="7">
        <v>97</v>
      </c>
      <c r="J199" s="39">
        <f t="shared" si="30"/>
        <v>78.75257731958763</v>
      </c>
      <c r="K199" s="44"/>
      <c r="L199" s="45">
        <f t="shared" si="38"/>
        <v>2.3523657894251506E-3</v>
      </c>
      <c r="M199" s="46">
        <f t="shared" si="31"/>
        <v>40.205263157894734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7795</v>
      </c>
      <c r="I200" s="7">
        <v>8</v>
      </c>
      <c r="J200" s="39">
        <f t="shared" si="30"/>
        <v>974.375</v>
      </c>
      <c r="K200" s="44"/>
      <c r="L200" s="45">
        <f t="shared" si="38"/>
        <v>2.4004046771264631E-3</v>
      </c>
      <c r="M200" s="46">
        <f t="shared" si="31"/>
        <v>519.66666666666663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>
        <v>3022</v>
      </c>
      <c r="I201" s="7">
        <v>2</v>
      </c>
      <c r="J201" s="39">
        <f t="shared" si="30"/>
        <v>1511</v>
      </c>
      <c r="K201" s="44"/>
      <c r="L201" s="45">
        <f t="shared" si="38"/>
        <v>9.3059947841900846E-4</v>
      </c>
      <c r="M201" s="46">
        <f t="shared" si="31"/>
        <v>31.544885177453029</v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4099</v>
      </c>
      <c r="I202" s="7">
        <v>5</v>
      </c>
      <c r="J202" s="39">
        <f t="shared" si="30"/>
        <v>819.8</v>
      </c>
      <c r="K202" s="44"/>
      <c r="L202" s="45">
        <f t="shared" si="38"/>
        <v>1.2622525685107597E-3</v>
      </c>
      <c r="M202" s="46">
        <f t="shared" si="31"/>
        <v>44.945175438596493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4784</v>
      </c>
      <c r="I203" s="7">
        <v>6</v>
      </c>
      <c r="J203" s="39">
        <f t="shared" si="30"/>
        <v>797.33333333333337</v>
      </c>
      <c r="K203" s="44"/>
      <c r="L203" s="45">
        <f t="shared" si="38"/>
        <v>1.4731925561735726E-3</v>
      </c>
      <c r="M203" s="46">
        <f t="shared" si="31"/>
        <v>54.240362811791378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1076</v>
      </c>
      <c r="I204" s="7" t="s">
        <v>1076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4196</v>
      </c>
      <c r="I205" s="7">
        <v>7</v>
      </c>
      <c r="J205" s="39">
        <f t="shared" ref="J205:J267" si="41">IFERROR(H205/I205,"")</f>
        <v>599.42857142857144</v>
      </c>
      <c r="K205" s="44"/>
      <c r="L205" s="45">
        <f t="shared" si="38"/>
        <v>1.2921229025301653E-3</v>
      </c>
      <c r="M205" s="46">
        <f t="shared" ref="M205:M267" si="42">IFERROR(H205/F205,"")</f>
        <v>20.619164619164618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8757</v>
      </c>
      <c r="I206" s="7">
        <v>10</v>
      </c>
      <c r="J206" s="39">
        <f t="shared" si="41"/>
        <v>875.7</v>
      </c>
      <c r="K206" s="44"/>
      <c r="L206" s="45">
        <f t="shared" si="38"/>
        <v>2.6966444846178877E-3</v>
      </c>
      <c r="M206" s="46">
        <f t="shared" si="42"/>
        <v>78.820882088208819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1562</v>
      </c>
      <c r="I207" s="7">
        <v>12</v>
      </c>
      <c r="J207" s="39">
        <f t="shared" si="41"/>
        <v>130.16666666666666</v>
      </c>
      <c r="K207" s="44"/>
      <c r="L207" s="45">
        <f t="shared" si="38"/>
        <v>4.8100476018877937E-4</v>
      </c>
      <c r="M207" s="46">
        <f t="shared" si="42"/>
        <v>23.920367534456357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7470</v>
      </c>
      <c r="I208" s="7">
        <v>12</v>
      </c>
      <c r="J208" s="39">
        <f t="shared" si="41"/>
        <v>622.5</v>
      </c>
      <c r="K208" s="44"/>
      <c r="L208" s="45">
        <f t="shared" si="38"/>
        <v>2.3003236610820627E-3</v>
      </c>
      <c r="M208" s="46">
        <f t="shared" si="42"/>
        <v>109.69162995594715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1076</v>
      </c>
      <c r="I209" s="7" t="s">
        <v>1076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1076</v>
      </c>
      <c r="I210" s="7" t="s">
        <v>1076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5280</v>
      </c>
      <c r="I211" s="7">
        <v>1</v>
      </c>
      <c r="J211" s="39">
        <f t="shared" si="41"/>
        <v>5280</v>
      </c>
      <c r="K211" s="44"/>
      <c r="L211" s="45">
        <f t="shared" si="38"/>
        <v>1.6259315837367188E-3</v>
      </c>
      <c r="M211" s="46">
        <f t="shared" si="42"/>
        <v>56.350053361792952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10534.1</v>
      </c>
      <c r="I212" s="7">
        <v>19</v>
      </c>
      <c r="J212" s="39">
        <f t="shared" si="41"/>
        <v>554.42631578947373</v>
      </c>
      <c r="K212" s="44"/>
      <c r="L212" s="45">
        <f t="shared" si="38"/>
        <v>3.2438874803486688E-3</v>
      </c>
      <c r="M212" s="46">
        <f t="shared" si="42"/>
        <v>72.00341763499658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16739</v>
      </c>
      <c r="I213" s="7">
        <v>27</v>
      </c>
      <c r="J213" s="39">
        <f t="shared" si="41"/>
        <v>619.96296296296293</v>
      </c>
      <c r="K213" s="44"/>
      <c r="L213" s="45">
        <f t="shared" si="38"/>
        <v>5.1546342386683593E-3</v>
      </c>
      <c r="M213" s="46">
        <f t="shared" si="42"/>
        <v>66.530206677265497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15427</v>
      </c>
      <c r="I214" s="7">
        <v>25</v>
      </c>
      <c r="J214" s="39">
        <f t="shared" si="41"/>
        <v>617.08000000000004</v>
      </c>
      <c r="K214" s="44"/>
      <c r="L214" s="45">
        <f t="shared" si="38"/>
        <v>4.7506148754368109E-3</v>
      </c>
      <c r="M214" s="46">
        <f t="shared" si="42"/>
        <v>87.553916004540298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11828</v>
      </c>
      <c r="I215" s="7">
        <v>11</v>
      </c>
      <c r="J215" s="39">
        <f t="shared" si="41"/>
        <v>1075.2727272727273</v>
      </c>
      <c r="K215" s="44"/>
      <c r="L215" s="45">
        <f t="shared" si="38"/>
        <v>3.6423331008405137E-3</v>
      </c>
      <c r="M215" s="46">
        <f t="shared" si="42"/>
        <v>110.64546304957904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 t="s">
        <v>1076</v>
      </c>
      <c r="I216" s="7" t="s">
        <v>1076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4223</v>
      </c>
      <c r="I217" s="7">
        <v>4</v>
      </c>
      <c r="J217" s="39">
        <f t="shared" si="41"/>
        <v>1055.75</v>
      </c>
      <c r="K217" s="44"/>
      <c r="L217" s="45">
        <f t="shared" si="38"/>
        <v>1.3004373254015462E-3</v>
      </c>
      <c r="M217" s="46">
        <f t="shared" si="42"/>
        <v>60.328571428571429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6250</v>
      </c>
      <c r="I218" s="7">
        <v>8</v>
      </c>
      <c r="J218" s="39">
        <f t="shared" si="41"/>
        <v>781.25</v>
      </c>
      <c r="K218" s="44"/>
      <c r="L218" s="45">
        <f t="shared" si="38"/>
        <v>1.9246349239307754E-3</v>
      </c>
      <c r="M218" s="46">
        <f t="shared" si="42"/>
        <v>81.806282722513089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6831</v>
      </c>
      <c r="I219" s="7">
        <v>8</v>
      </c>
      <c r="J219" s="39">
        <f t="shared" si="41"/>
        <v>853.875</v>
      </c>
      <c r="K219" s="44"/>
      <c r="L219" s="45">
        <f t="shared" si="38"/>
        <v>2.1035489864593801E-3</v>
      </c>
      <c r="M219" s="46">
        <f t="shared" si="42"/>
        <v>71.453974895397494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5286.2</v>
      </c>
      <c r="I220" s="7">
        <v>11</v>
      </c>
      <c r="J220" s="39">
        <f t="shared" si="41"/>
        <v>480.56363636363636</v>
      </c>
      <c r="K220" s="44"/>
      <c r="L220" s="45">
        <f t="shared" si="38"/>
        <v>1.6278408215812583E-3</v>
      </c>
      <c r="M220" s="46">
        <f t="shared" si="42"/>
        <v>44.950680272108848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21790</v>
      </c>
      <c r="I221" s="7">
        <v>12</v>
      </c>
      <c r="J221" s="39">
        <f t="shared" si="41"/>
        <v>1815.8333333333333</v>
      </c>
      <c r="K221" s="44"/>
      <c r="L221" s="45">
        <f t="shared" si="38"/>
        <v>6.7100471987922546E-3</v>
      </c>
      <c r="M221" s="46">
        <f t="shared" si="42"/>
        <v>251.61662817551965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11624</v>
      </c>
      <c r="I222" s="7">
        <v>21</v>
      </c>
      <c r="J222" s="39">
        <f t="shared" si="41"/>
        <v>553.52380952380952</v>
      </c>
      <c r="K222" s="44"/>
      <c r="L222" s="45">
        <f t="shared" si="38"/>
        <v>3.5795130169234131E-3</v>
      </c>
      <c r="M222" s="46">
        <f t="shared" si="42"/>
        <v>149.02564102564102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5295</v>
      </c>
      <c r="I223" s="7">
        <v>8</v>
      </c>
      <c r="J223" s="39">
        <f t="shared" si="41"/>
        <v>661.875</v>
      </c>
      <c r="K223" s="44"/>
      <c r="L223" s="45">
        <f t="shared" si="38"/>
        <v>1.6305507075541528E-3</v>
      </c>
      <c r="M223" s="46">
        <f t="shared" si="42"/>
        <v>72.933884297520663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716</v>
      </c>
      <c r="I224" s="7">
        <v>2</v>
      </c>
      <c r="J224" s="39">
        <f t="shared" si="41"/>
        <v>358</v>
      </c>
      <c r="K224" s="44"/>
      <c r="L224" s="45">
        <f t="shared" si="38"/>
        <v>2.2048617688550962E-4</v>
      </c>
      <c r="M224" s="46">
        <f t="shared" si="42"/>
        <v>18.842105263157894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226115.80000000002</v>
      </c>
      <c r="I225" s="10">
        <f>SUM(I189:I224)</f>
        <v>480</v>
      </c>
      <c r="J225" s="11">
        <f t="shared" si="41"/>
        <v>471.07458333333335</v>
      </c>
      <c r="K225" s="8"/>
      <c r="L225" s="12">
        <f t="shared" si="38"/>
        <v>6.9630458485207422E-2</v>
      </c>
      <c r="M225" s="13">
        <f t="shared" si="42"/>
        <v>53.088796018031552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25066</v>
      </c>
      <c r="I226" s="7">
        <v>847</v>
      </c>
      <c r="J226" s="39">
        <f t="shared" si="41"/>
        <v>29.593860684769776</v>
      </c>
      <c r="K226" s="44"/>
      <c r="L226" s="45">
        <f t="shared" si="38"/>
        <v>7.7188638405198103E-3</v>
      </c>
      <c r="M226" s="46">
        <f t="shared" si="42"/>
        <v>24.817821782178218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1013.8</v>
      </c>
      <c r="I227" s="7">
        <v>20</v>
      </c>
      <c r="J227" s="39">
        <f t="shared" si="41"/>
        <v>50.69</v>
      </c>
      <c r="K227" s="44"/>
      <c r="L227" s="45">
        <f t="shared" si="38"/>
        <v>3.1219118174096317E-4</v>
      </c>
      <c r="M227" s="46">
        <f t="shared" si="42"/>
        <v>24.253588516746412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 t="s">
        <v>1076</v>
      </c>
      <c r="I228" s="7" t="s">
        <v>1076</v>
      </c>
      <c r="J228" s="39" t="str">
        <f t="shared" si="41"/>
        <v/>
      </c>
      <c r="K228" s="44"/>
      <c r="L228" s="45" t="str">
        <f t="shared" si="38"/>
        <v/>
      </c>
      <c r="M228" s="46" t="str">
        <f t="shared" si="42"/>
        <v/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2956</v>
      </c>
      <c r="I229" s="7">
        <v>23</v>
      </c>
      <c r="J229" s="39">
        <f t="shared" si="41"/>
        <v>128.52173913043478</v>
      </c>
      <c r="K229" s="44"/>
      <c r="L229" s="45">
        <f t="shared" si="38"/>
        <v>9.1027533362229949E-4</v>
      </c>
      <c r="M229" s="46">
        <f t="shared" si="42"/>
        <v>24.012997562956947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10456</v>
      </c>
      <c r="I230" s="7">
        <v>19</v>
      </c>
      <c r="J230" s="39">
        <f t="shared" si="41"/>
        <v>550.31578947368416</v>
      </c>
      <c r="K230" s="44"/>
      <c r="L230" s="45">
        <f t="shared" si="38"/>
        <v>3.21983724233923E-3</v>
      </c>
      <c r="M230" s="46">
        <f t="shared" si="42"/>
        <v>89.367521367521363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2903</v>
      </c>
      <c r="I231" s="7">
        <v>23</v>
      </c>
      <c r="J231" s="39">
        <f t="shared" si="41"/>
        <v>126.21739130434783</v>
      </c>
      <c r="K231" s="44"/>
      <c r="L231" s="45">
        <f t="shared" si="38"/>
        <v>8.9395442946736648E-4</v>
      </c>
      <c r="M231" s="46">
        <f t="shared" si="42"/>
        <v>30.752118644067796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1999</v>
      </c>
      <c r="I232" s="7">
        <v>4</v>
      </c>
      <c r="J232" s="39">
        <f t="shared" si="41"/>
        <v>499.75</v>
      </c>
      <c r="K232" s="44"/>
      <c r="L232" s="45">
        <f t="shared" si="38"/>
        <v>6.1557523407001916E-4</v>
      </c>
      <c r="M232" s="46">
        <f t="shared" si="42"/>
        <v>48.995098039215691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3343</v>
      </c>
      <c r="I233" s="7">
        <v>9</v>
      </c>
      <c r="J233" s="39">
        <f t="shared" si="41"/>
        <v>371.44444444444446</v>
      </c>
      <c r="K233" s="44"/>
      <c r="L233" s="45">
        <f t="shared" si="38"/>
        <v>1.0294487281120931E-3</v>
      </c>
      <c r="M233" s="46">
        <f t="shared" si="42"/>
        <v>30.585544373284538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2967.5</v>
      </c>
      <c r="I234" s="7">
        <v>64</v>
      </c>
      <c r="J234" s="39">
        <f t="shared" si="41"/>
        <v>46.3671875</v>
      </c>
      <c r="K234" s="44"/>
      <c r="L234" s="45">
        <f t="shared" si="38"/>
        <v>9.1381666188233206E-4</v>
      </c>
      <c r="M234" s="46">
        <f t="shared" si="42"/>
        <v>28.261904761904763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2737</v>
      </c>
      <c r="I235" s="7">
        <v>78</v>
      </c>
      <c r="J235" s="39">
        <f t="shared" si="41"/>
        <v>35.089743589743591</v>
      </c>
      <c r="K235" s="44"/>
      <c r="L235" s="45">
        <f t="shared" si="38"/>
        <v>8.4283612588776508E-4</v>
      </c>
      <c r="M235" s="46">
        <f t="shared" si="42"/>
        <v>32.200000000000003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160</v>
      </c>
      <c r="I236" s="7">
        <v>2</v>
      </c>
      <c r="J236" s="39">
        <f t="shared" si="41"/>
        <v>80</v>
      </c>
      <c r="K236" s="44"/>
      <c r="L236" s="45">
        <f t="shared" si="38"/>
        <v>4.9270654052627848E-5</v>
      </c>
      <c r="M236" s="46">
        <f t="shared" si="42"/>
        <v>2.1534320323014806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5188</v>
      </c>
      <c r="I237" s="7">
        <v>15</v>
      </c>
      <c r="J237" s="39">
        <f t="shared" si="41"/>
        <v>345.86666666666667</v>
      </c>
      <c r="K237" s="44"/>
      <c r="L237" s="45">
        <f t="shared" si="38"/>
        <v>1.5976009576564578E-3</v>
      </c>
      <c r="M237" s="46">
        <f t="shared" si="42"/>
        <v>37.648766328011611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484</v>
      </c>
      <c r="I238" s="7">
        <v>2</v>
      </c>
      <c r="J238" s="39">
        <f t="shared" si="41"/>
        <v>242</v>
      </c>
      <c r="K238" s="44"/>
      <c r="L238" s="45">
        <f t="shared" si="38"/>
        <v>1.4904372850919924E-4</v>
      </c>
      <c r="M238" s="46">
        <f t="shared" si="42"/>
        <v>11.229698375870068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954</v>
      </c>
      <c r="I239" s="7">
        <v>8</v>
      </c>
      <c r="J239" s="39">
        <f t="shared" si="41"/>
        <v>119.25</v>
      </c>
      <c r="K239" s="44"/>
      <c r="L239" s="45">
        <f t="shared" si="38"/>
        <v>2.9377627478879354E-4</v>
      </c>
      <c r="M239" s="46">
        <f t="shared" si="42"/>
        <v>53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183</v>
      </c>
      <c r="I240" s="7">
        <v>3</v>
      </c>
      <c r="J240" s="39">
        <f t="shared" si="41"/>
        <v>61</v>
      </c>
      <c r="K240" s="44"/>
      <c r="L240" s="45">
        <f t="shared" si="38"/>
        <v>5.6353310572693099E-5</v>
      </c>
      <c r="M240" s="46">
        <f t="shared" si="42"/>
        <v>10.166666666666666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7464.1</v>
      </c>
      <c r="I241" s="7">
        <v>373</v>
      </c>
      <c r="J241" s="39">
        <f t="shared" si="41"/>
        <v>20.010991957104558</v>
      </c>
      <c r="K241" s="44"/>
      <c r="L241" s="45">
        <f t="shared" si="38"/>
        <v>2.298506805713872E-3</v>
      </c>
      <c r="M241" s="46">
        <f t="shared" si="42"/>
        <v>93.30125000000001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1076</v>
      </c>
      <c r="I242" s="7" t="s">
        <v>1076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8388</v>
      </c>
      <c r="I243" s="7">
        <v>2</v>
      </c>
      <c r="J243" s="39">
        <f t="shared" si="41"/>
        <v>4194</v>
      </c>
      <c r="K243" s="44"/>
      <c r="L243" s="45">
        <f t="shared" si="38"/>
        <v>2.583014038709015E-3</v>
      </c>
      <c r="M243" s="46">
        <f t="shared" si="42"/>
        <v>26.311166875784188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1848</v>
      </c>
      <c r="I244" s="7">
        <v>15</v>
      </c>
      <c r="J244" s="39">
        <f t="shared" si="41"/>
        <v>123.2</v>
      </c>
      <c r="K244" s="44"/>
      <c r="L244" s="45">
        <f t="shared" si="38"/>
        <v>5.6907605430785158E-4</v>
      </c>
      <c r="M244" s="46">
        <f t="shared" si="42"/>
        <v>73.625498007968119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1464</v>
      </c>
      <c r="I245" s="7">
        <v>17</v>
      </c>
      <c r="J245" s="39">
        <f t="shared" si="41"/>
        <v>86.117647058823536</v>
      </c>
      <c r="K245" s="44"/>
      <c r="L245" s="45">
        <f t="shared" si="38"/>
        <v>4.508264845815448E-4</v>
      </c>
      <c r="M245" s="46">
        <f t="shared" si="42"/>
        <v>3.6923076923076925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11825.95</v>
      </c>
      <c r="I246" s="7">
        <v>32</v>
      </c>
      <c r="J246" s="39">
        <f t="shared" si="41"/>
        <v>369.56093750000002</v>
      </c>
      <c r="K246" s="44"/>
      <c r="L246" s="45">
        <f t="shared" si="38"/>
        <v>3.6417018205854644E-3</v>
      </c>
      <c r="M246" s="46">
        <f t="shared" si="42"/>
        <v>61.021413828689369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391</v>
      </c>
      <c r="D247" s="41" t="s">
        <v>591</v>
      </c>
      <c r="E247" s="89" t="s">
        <v>849</v>
      </c>
      <c r="F247" s="42">
        <v>234.7</v>
      </c>
      <c r="G247" s="43" t="s">
        <v>73</v>
      </c>
      <c r="H247" s="44">
        <v>2497</v>
      </c>
      <c r="I247" s="7">
        <v>8</v>
      </c>
      <c r="J247" s="39">
        <f t="shared" si="41"/>
        <v>312.125</v>
      </c>
      <c r="K247" s="44"/>
      <c r="L247" s="45">
        <f t="shared" si="38"/>
        <v>7.6893014480882338E-4</v>
      </c>
      <c r="M247" s="46">
        <f t="shared" si="42"/>
        <v>10.63911376224968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850</v>
      </c>
      <c r="D248" s="41" t="s">
        <v>984</v>
      </c>
      <c r="E248" s="89" t="s">
        <v>851</v>
      </c>
      <c r="F248" s="42">
        <v>405.3</v>
      </c>
      <c r="G248" s="43" t="s">
        <v>76</v>
      </c>
      <c r="H248" s="44">
        <v>18388.82</v>
      </c>
      <c r="I248" s="7">
        <v>269</v>
      </c>
      <c r="J248" s="39">
        <f t="shared" si="41"/>
        <v>68.359925650557614</v>
      </c>
      <c r="K248" s="44"/>
      <c r="L248" s="45">
        <f t="shared" si="38"/>
        <v>5.6626824291002749E-3</v>
      </c>
      <c r="M248" s="46">
        <f t="shared" si="42"/>
        <v>45.370885763631875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983</v>
      </c>
      <c r="D249" s="41" t="s">
        <v>985</v>
      </c>
      <c r="E249" s="89" t="s">
        <v>986</v>
      </c>
      <c r="F249" s="42">
        <v>173.7</v>
      </c>
      <c r="G249" s="43" t="s">
        <v>74</v>
      </c>
      <c r="H249" s="44">
        <v>7707.7</v>
      </c>
      <c r="I249" s="7">
        <v>138</v>
      </c>
      <c r="J249" s="39">
        <f t="shared" ref="J249" si="43">IFERROR(H249/I249,"")</f>
        <v>55.852898550724639</v>
      </c>
      <c r="K249" s="44"/>
      <c r="L249" s="45">
        <f t="shared" ref="L249" si="44">IFERROR(H249/$H$338,"")</f>
        <v>2.373521376508998E-3</v>
      </c>
      <c r="M249" s="46">
        <f t="shared" ref="M249" si="45">IFERROR(H249/F249,"")</f>
        <v>44.37363270005757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852</v>
      </c>
      <c r="D250" s="41" t="s">
        <v>853</v>
      </c>
      <c r="E250" s="89" t="s">
        <v>854</v>
      </c>
      <c r="F250" s="42">
        <v>87.3</v>
      </c>
      <c r="G250" s="43" t="s">
        <v>73</v>
      </c>
      <c r="H250" s="44">
        <v>6077</v>
      </c>
      <c r="I250" s="7">
        <v>74</v>
      </c>
      <c r="J250" s="39">
        <f t="shared" si="41"/>
        <v>82.121621621621628</v>
      </c>
      <c r="K250" s="44"/>
      <c r="L250" s="45">
        <f t="shared" ref="L250:L281" si="46">IFERROR(H250/$H$338,"")</f>
        <v>1.8713610292363713E-3</v>
      </c>
      <c r="M250" s="46">
        <f t="shared" si="42"/>
        <v>69.610538373424973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392</v>
      </c>
      <c r="D251" s="41" t="s">
        <v>592</v>
      </c>
      <c r="E251" s="89" t="s">
        <v>855</v>
      </c>
      <c r="F251" s="42">
        <v>145</v>
      </c>
      <c r="G251" s="43" t="s">
        <v>73</v>
      </c>
      <c r="H251" s="44">
        <v>7422</v>
      </c>
      <c r="I251" s="7">
        <v>78</v>
      </c>
      <c r="J251" s="39">
        <f t="shared" si="41"/>
        <v>95.15384615384616</v>
      </c>
      <c r="K251" s="44"/>
      <c r="L251" s="45">
        <f t="shared" si="46"/>
        <v>2.2855424648662742E-3</v>
      </c>
      <c r="M251" s="46">
        <f t="shared" si="42"/>
        <v>51.186206896551724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393</v>
      </c>
      <c r="D252" s="41" t="s">
        <v>593</v>
      </c>
      <c r="E252" s="89" t="s">
        <v>394</v>
      </c>
      <c r="F252" s="42">
        <v>177</v>
      </c>
      <c r="G252" s="43" t="s">
        <v>73</v>
      </c>
      <c r="H252" s="44">
        <v>5000.8999999999996</v>
      </c>
      <c r="I252" s="7">
        <v>77</v>
      </c>
      <c r="J252" s="39">
        <f t="shared" si="41"/>
        <v>64.946753246753246</v>
      </c>
      <c r="K252" s="44"/>
      <c r="L252" s="45">
        <f t="shared" si="46"/>
        <v>1.5399850865736662E-3</v>
      </c>
      <c r="M252" s="46">
        <f t="shared" si="42"/>
        <v>28.253672316384179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395</v>
      </c>
      <c r="D253" s="41" t="s">
        <v>594</v>
      </c>
      <c r="E253" s="89" t="s">
        <v>396</v>
      </c>
      <c r="F253" s="42">
        <v>282.89999999999998</v>
      </c>
      <c r="G253" s="43" t="s">
        <v>74</v>
      </c>
      <c r="H253" s="44">
        <v>23657</v>
      </c>
      <c r="I253" s="7">
        <v>230</v>
      </c>
      <c r="J253" s="39">
        <f t="shared" si="41"/>
        <v>102.85652173913043</v>
      </c>
      <c r="K253" s="44"/>
      <c r="L253" s="45">
        <f t="shared" si="46"/>
        <v>7.2849741432688565E-3</v>
      </c>
      <c r="M253" s="46">
        <f t="shared" si="42"/>
        <v>83.623188405797109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397</v>
      </c>
      <c r="D254" s="41" t="s">
        <v>595</v>
      </c>
      <c r="E254" s="89" t="s">
        <v>856</v>
      </c>
      <c r="F254" s="42">
        <v>111</v>
      </c>
      <c r="G254" s="43" t="s">
        <v>73</v>
      </c>
      <c r="H254" s="44">
        <v>13778</v>
      </c>
      <c r="I254" s="7">
        <v>66</v>
      </c>
      <c r="J254" s="39">
        <f t="shared" si="41"/>
        <v>208.75757575757575</v>
      </c>
      <c r="K254" s="44"/>
      <c r="L254" s="45">
        <f t="shared" si="46"/>
        <v>4.2428191971069151E-3</v>
      </c>
      <c r="M254" s="46">
        <f t="shared" si="42"/>
        <v>124.12612612612612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398</v>
      </c>
      <c r="D255" s="41" t="s">
        <v>596</v>
      </c>
      <c r="E255" s="89" t="s">
        <v>857</v>
      </c>
      <c r="F255" s="42">
        <v>51.4</v>
      </c>
      <c r="G255" s="43" t="s">
        <v>74</v>
      </c>
      <c r="H255" s="44">
        <v>1986</v>
      </c>
      <c r="I255" s="7">
        <v>45</v>
      </c>
      <c r="J255" s="39">
        <f t="shared" si="41"/>
        <v>44.133333333333333</v>
      </c>
      <c r="K255" s="44"/>
      <c r="L255" s="45">
        <f t="shared" si="46"/>
        <v>6.1157199342824319E-4</v>
      </c>
      <c r="M255" s="46">
        <f t="shared" si="42"/>
        <v>38.638132295719842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399</v>
      </c>
      <c r="D256" s="41" t="s">
        <v>597</v>
      </c>
      <c r="E256" s="89" t="s">
        <v>400</v>
      </c>
      <c r="F256" s="42">
        <v>72.3</v>
      </c>
      <c r="G256" s="43" t="s">
        <v>76</v>
      </c>
      <c r="H256" s="44">
        <v>4425</v>
      </c>
      <c r="I256" s="7">
        <v>27</v>
      </c>
      <c r="J256" s="39">
        <f t="shared" si="41"/>
        <v>163.88888888888889</v>
      </c>
      <c r="K256" s="44"/>
      <c r="L256" s="45">
        <f t="shared" si="46"/>
        <v>1.3626415261429889E-3</v>
      </c>
      <c r="M256" s="46">
        <f t="shared" si="42"/>
        <v>61.203319502074692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401</v>
      </c>
      <c r="D257" s="41" t="s">
        <v>598</v>
      </c>
      <c r="E257" s="89" t="s">
        <v>957</v>
      </c>
      <c r="F257" s="42">
        <v>31.1</v>
      </c>
      <c r="G257" s="43" t="s">
        <v>72</v>
      </c>
      <c r="H257" s="44">
        <v>4200</v>
      </c>
      <c r="I257" s="7">
        <v>2</v>
      </c>
      <c r="J257" s="39">
        <f t="shared" si="41"/>
        <v>2100</v>
      </c>
      <c r="K257" s="44"/>
      <c r="L257" s="45">
        <f t="shared" si="46"/>
        <v>1.2933546688814811E-3</v>
      </c>
      <c r="M257" s="46">
        <f t="shared" si="42"/>
        <v>135.04823151125402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402</v>
      </c>
      <c r="D258" s="41" t="s">
        <v>599</v>
      </c>
      <c r="E258" s="89" t="s">
        <v>403</v>
      </c>
      <c r="F258" s="42">
        <v>45.3</v>
      </c>
      <c r="G258" s="43" t="s">
        <v>72</v>
      </c>
      <c r="H258" s="44" t="s">
        <v>1076</v>
      </c>
      <c r="I258" s="7" t="s">
        <v>1076</v>
      </c>
      <c r="J258" s="39" t="str">
        <f t="shared" si="41"/>
        <v/>
      </c>
      <c r="K258" s="44"/>
      <c r="L258" s="45" t="str">
        <f t="shared" si="46"/>
        <v/>
      </c>
      <c r="M258" s="46" t="str">
        <f t="shared" si="42"/>
        <v/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404</v>
      </c>
      <c r="D259" s="41" t="s">
        <v>600</v>
      </c>
      <c r="E259" s="89" t="s">
        <v>858</v>
      </c>
      <c r="F259" s="42">
        <v>95.6</v>
      </c>
      <c r="G259" s="43" t="s">
        <v>77</v>
      </c>
      <c r="H259" s="44">
        <v>1438</v>
      </c>
      <c r="I259" s="7">
        <v>46</v>
      </c>
      <c r="J259" s="39">
        <f t="shared" si="41"/>
        <v>31.260869565217391</v>
      </c>
      <c r="K259" s="44"/>
      <c r="L259" s="45">
        <f t="shared" si="46"/>
        <v>4.4282000329799276E-4</v>
      </c>
      <c r="M259" s="46">
        <f t="shared" si="42"/>
        <v>15.041841004184102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405</v>
      </c>
      <c r="D260" s="41" t="s">
        <v>601</v>
      </c>
      <c r="E260" s="89" t="s">
        <v>406</v>
      </c>
      <c r="F260" s="42">
        <v>117</v>
      </c>
      <c r="G260" s="43" t="s">
        <v>188</v>
      </c>
      <c r="H260" s="44">
        <v>5280</v>
      </c>
      <c r="I260" s="7">
        <v>2</v>
      </c>
      <c r="J260" s="39">
        <f t="shared" si="41"/>
        <v>2640</v>
      </c>
      <c r="K260" s="44"/>
      <c r="L260" s="45">
        <f t="shared" si="46"/>
        <v>1.6259315837367188E-3</v>
      </c>
      <c r="M260" s="46">
        <f t="shared" si="42"/>
        <v>45.128205128205131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859</v>
      </c>
      <c r="D261" s="41" t="s">
        <v>860</v>
      </c>
      <c r="E261" s="89" t="s">
        <v>958</v>
      </c>
      <c r="F261" s="42">
        <v>84.5</v>
      </c>
      <c r="G261" s="43" t="s">
        <v>71</v>
      </c>
      <c r="H261" s="44">
        <v>1976</v>
      </c>
      <c r="I261" s="7">
        <v>4</v>
      </c>
      <c r="J261" s="39">
        <f t="shared" si="41"/>
        <v>494</v>
      </c>
      <c r="K261" s="44"/>
      <c r="L261" s="45">
        <f t="shared" si="46"/>
        <v>6.0849257754995391E-4</v>
      </c>
      <c r="M261" s="46">
        <f t="shared" si="42"/>
        <v>23.384615384615383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407</v>
      </c>
      <c r="D262" s="41" t="s">
        <v>861</v>
      </c>
      <c r="E262" s="89" t="s">
        <v>862</v>
      </c>
      <c r="F262" s="42">
        <v>110</v>
      </c>
      <c r="G262" s="43" t="s">
        <v>73</v>
      </c>
      <c r="H262" s="44">
        <v>4694</v>
      </c>
      <c r="I262" s="7">
        <v>120</v>
      </c>
      <c r="J262" s="39">
        <f t="shared" si="41"/>
        <v>39.116666666666667</v>
      </c>
      <c r="K262" s="44"/>
      <c r="L262" s="45">
        <f t="shared" si="46"/>
        <v>1.4454778132689694E-3</v>
      </c>
      <c r="M262" s="46">
        <f t="shared" si="42"/>
        <v>42.672727272727272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863</v>
      </c>
      <c r="D263" s="41" t="s">
        <v>864</v>
      </c>
      <c r="E263" s="89" t="s">
        <v>945</v>
      </c>
      <c r="F263" s="42">
        <v>67.8</v>
      </c>
      <c r="G263" s="43" t="s">
        <v>703</v>
      </c>
      <c r="H263" s="44">
        <v>434</v>
      </c>
      <c r="I263" s="7">
        <v>2</v>
      </c>
      <c r="J263" s="39">
        <f t="shared" si="41"/>
        <v>217</v>
      </c>
      <c r="K263" s="44"/>
      <c r="L263" s="45">
        <f t="shared" si="46"/>
        <v>1.3364664911775303E-4</v>
      </c>
      <c r="M263" s="46">
        <f t="shared" si="42"/>
        <v>6.4011799410029502</v>
      </c>
      <c r="N263" s="47"/>
    </row>
    <row r="264" spans="1:14" s="5" customFormat="1" ht="15.95" customHeight="1" x14ac:dyDescent="0.15">
      <c r="A264" s="76"/>
      <c r="B264" s="77"/>
      <c r="C264" s="77"/>
      <c r="D264" s="77" t="s">
        <v>422</v>
      </c>
      <c r="E264" s="78"/>
      <c r="F264" s="6">
        <f>SUM(F226:F263)</f>
        <v>5681.2000000000007</v>
      </c>
      <c r="G264" s="8"/>
      <c r="H264" s="9">
        <f>SUM(H226:H263)</f>
        <v>200361.77</v>
      </c>
      <c r="I264" s="10">
        <f>SUM(I226:I263)</f>
        <v>2744</v>
      </c>
      <c r="J264" s="11">
        <f t="shared" si="41"/>
        <v>73.018137755102032</v>
      </c>
      <c r="K264" s="8"/>
      <c r="L264" s="12">
        <f t="shared" si="46"/>
        <v>6.1699721594013678E-2</v>
      </c>
      <c r="M264" s="13">
        <f t="shared" si="42"/>
        <v>35.267508624938387</v>
      </c>
      <c r="N264" s="47"/>
    </row>
    <row r="265" spans="1:14" s="5" customFormat="1" ht="15.95" customHeight="1" outlineLevel="1" x14ac:dyDescent="0.15">
      <c r="A265" s="72" t="s">
        <v>262</v>
      </c>
      <c r="B265" s="38" t="s">
        <v>20</v>
      </c>
      <c r="C265" s="38" t="s">
        <v>48</v>
      </c>
      <c r="D265" s="41" t="s">
        <v>602</v>
      </c>
      <c r="E265" s="88" t="s">
        <v>245</v>
      </c>
      <c r="F265" s="42">
        <v>299</v>
      </c>
      <c r="G265" s="43" t="s">
        <v>78</v>
      </c>
      <c r="H265" s="44">
        <v>11745</v>
      </c>
      <c r="I265" s="7">
        <v>55</v>
      </c>
      <c r="J265" s="39">
        <f t="shared" si="41"/>
        <v>213.54545454545453</v>
      </c>
      <c r="K265" s="44"/>
      <c r="L265" s="45">
        <f t="shared" si="46"/>
        <v>3.6167739490507128E-3</v>
      </c>
      <c r="M265" s="46">
        <f t="shared" si="42"/>
        <v>39.280936454849495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52</v>
      </c>
      <c r="D266" s="41" t="s">
        <v>603</v>
      </c>
      <c r="E266" s="40" t="s">
        <v>246</v>
      </c>
      <c r="F266" s="42">
        <v>668</v>
      </c>
      <c r="G266" s="43" t="s">
        <v>78</v>
      </c>
      <c r="H266" s="44">
        <v>27369</v>
      </c>
      <c r="I266" s="7">
        <v>120</v>
      </c>
      <c r="J266" s="39">
        <f t="shared" si="41"/>
        <v>228.07499999999999</v>
      </c>
      <c r="K266" s="44"/>
      <c r="L266" s="45">
        <f t="shared" si="46"/>
        <v>8.4280533172898225E-3</v>
      </c>
      <c r="M266" s="46">
        <f t="shared" si="42"/>
        <v>40.971556886227546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19</v>
      </c>
      <c r="C267" s="38" t="s">
        <v>49</v>
      </c>
      <c r="D267" s="41" t="s">
        <v>604</v>
      </c>
      <c r="E267" s="88" t="s">
        <v>247</v>
      </c>
      <c r="F267" s="42">
        <v>207</v>
      </c>
      <c r="G267" s="43" t="s">
        <v>74</v>
      </c>
      <c r="H267" s="44">
        <v>12147</v>
      </c>
      <c r="I267" s="7">
        <v>115</v>
      </c>
      <c r="J267" s="39">
        <f t="shared" si="41"/>
        <v>105.62608695652175</v>
      </c>
      <c r="K267" s="44"/>
      <c r="L267" s="45">
        <f t="shared" si="46"/>
        <v>3.7405664673579404E-3</v>
      </c>
      <c r="M267" s="46">
        <f t="shared" si="42"/>
        <v>58.681159420289852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109</v>
      </c>
      <c r="C268" s="38" t="s">
        <v>108</v>
      </c>
      <c r="D268" s="41" t="s">
        <v>605</v>
      </c>
      <c r="E268" s="40" t="s">
        <v>110</v>
      </c>
      <c r="F268" s="42">
        <v>66</v>
      </c>
      <c r="G268" s="43" t="s">
        <v>78</v>
      </c>
      <c r="H268" s="44">
        <v>15026</v>
      </c>
      <c r="I268" s="7">
        <v>106</v>
      </c>
      <c r="J268" s="39">
        <f t="shared" ref="J268:J335" si="47">IFERROR(H268/I268,"")</f>
        <v>141.75471698113208</v>
      </c>
      <c r="K268" s="44"/>
      <c r="L268" s="45">
        <f t="shared" si="46"/>
        <v>4.6271302987174129E-3</v>
      </c>
      <c r="M268" s="46">
        <f t="shared" ref="M268:M338" si="48">IFERROR(H268/F268,"")</f>
        <v>227.66666666666666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19</v>
      </c>
      <c r="C269" s="38" t="s">
        <v>50</v>
      </c>
      <c r="D269" s="41" t="s">
        <v>606</v>
      </c>
      <c r="E269" s="88" t="s">
        <v>66</v>
      </c>
      <c r="F269" s="42">
        <v>364</v>
      </c>
      <c r="G269" s="43" t="s">
        <v>78</v>
      </c>
      <c r="H269" s="44">
        <v>35320</v>
      </c>
      <c r="I269" s="7">
        <v>167</v>
      </c>
      <c r="J269" s="39">
        <f t="shared" si="47"/>
        <v>211.49700598802394</v>
      </c>
      <c r="K269" s="44"/>
      <c r="L269" s="45">
        <f t="shared" si="46"/>
        <v>1.0876496882117597E-2</v>
      </c>
      <c r="M269" s="46">
        <f t="shared" si="48"/>
        <v>97.032967032967036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51</v>
      </c>
      <c r="D270" s="41" t="s">
        <v>607</v>
      </c>
      <c r="E270" s="40" t="s">
        <v>67</v>
      </c>
      <c r="F270" s="42">
        <v>292</v>
      </c>
      <c r="G270" s="43" t="s">
        <v>74</v>
      </c>
      <c r="H270" s="44">
        <v>10957</v>
      </c>
      <c r="I270" s="7">
        <v>127</v>
      </c>
      <c r="J270" s="39">
        <f t="shared" si="47"/>
        <v>86.275590551181097</v>
      </c>
      <c r="K270" s="44"/>
      <c r="L270" s="45">
        <f t="shared" si="46"/>
        <v>3.3741159778415209E-3</v>
      </c>
      <c r="M270" s="46">
        <f t="shared" si="48"/>
        <v>37.523972602739725</v>
      </c>
      <c r="N270" s="47"/>
    </row>
    <row r="271" spans="1:14" s="5" customFormat="1" ht="15.95" customHeight="1" outlineLevel="1" x14ac:dyDescent="0.15">
      <c r="A271" s="74" t="s">
        <v>699</v>
      </c>
      <c r="B271" s="38" t="s">
        <v>19</v>
      </c>
      <c r="C271" s="38" t="s">
        <v>671</v>
      </c>
      <c r="D271" s="41" t="s">
        <v>608</v>
      </c>
      <c r="E271" s="89" t="s">
        <v>408</v>
      </c>
      <c r="F271" s="42">
        <v>338</v>
      </c>
      <c r="G271" s="43" t="s">
        <v>78</v>
      </c>
      <c r="H271" s="44">
        <v>32401.78</v>
      </c>
      <c r="I271" s="7">
        <v>104</v>
      </c>
      <c r="J271" s="39">
        <f t="shared" si="47"/>
        <v>311.5555769230769</v>
      </c>
      <c r="K271" s="44"/>
      <c r="L271" s="45">
        <f t="shared" si="46"/>
        <v>9.9778555816834747E-3</v>
      </c>
      <c r="M271" s="46">
        <f t="shared" si="48"/>
        <v>95.863254437869813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672</v>
      </c>
      <c r="D272" s="41" t="s">
        <v>609</v>
      </c>
      <c r="E272" s="89" t="s">
        <v>865</v>
      </c>
      <c r="F272" s="42">
        <v>385</v>
      </c>
      <c r="G272" s="43" t="s">
        <v>78</v>
      </c>
      <c r="H272" s="44">
        <v>48747</v>
      </c>
      <c r="I272" s="7">
        <v>160</v>
      </c>
      <c r="J272" s="39">
        <f t="shared" si="47"/>
        <v>304.66874999999999</v>
      </c>
      <c r="K272" s="44"/>
      <c r="L272" s="45">
        <f t="shared" si="46"/>
        <v>1.501122858189656E-2</v>
      </c>
      <c r="M272" s="46">
        <f t="shared" si="48"/>
        <v>126.61558441558442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673</v>
      </c>
      <c r="D273" s="41" t="s">
        <v>610</v>
      </c>
      <c r="E273" s="89" t="s">
        <v>409</v>
      </c>
      <c r="F273" s="42">
        <v>396.5</v>
      </c>
      <c r="G273" s="43" t="s">
        <v>78</v>
      </c>
      <c r="H273" s="44">
        <v>50484</v>
      </c>
      <c r="I273" s="7">
        <v>199</v>
      </c>
      <c r="J273" s="39">
        <f t="shared" si="47"/>
        <v>253.68844221105527</v>
      </c>
      <c r="K273" s="44"/>
      <c r="L273" s="45">
        <f t="shared" si="46"/>
        <v>1.5546123119955402E-2</v>
      </c>
      <c r="M273" s="46">
        <f t="shared" si="48"/>
        <v>127.32408575031526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674</v>
      </c>
      <c r="D274" s="41" t="s">
        <v>611</v>
      </c>
      <c r="E274" s="89" t="s">
        <v>410</v>
      </c>
      <c r="F274" s="42">
        <v>480</v>
      </c>
      <c r="G274" s="43" t="s">
        <v>78</v>
      </c>
      <c r="H274" s="44">
        <v>63647</v>
      </c>
      <c r="I274" s="7">
        <v>157</v>
      </c>
      <c r="J274" s="39">
        <f t="shared" si="47"/>
        <v>405.39490445859872</v>
      </c>
      <c r="K274" s="44"/>
      <c r="L274" s="45">
        <f t="shared" si="46"/>
        <v>1.9599558240547529E-2</v>
      </c>
      <c r="M274" s="46">
        <f t="shared" si="48"/>
        <v>132.59791666666666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675</v>
      </c>
      <c r="D275" s="41" t="s">
        <v>612</v>
      </c>
      <c r="E275" s="89" t="s">
        <v>411</v>
      </c>
      <c r="F275" s="42">
        <v>69.7</v>
      </c>
      <c r="G275" s="43" t="s">
        <v>74</v>
      </c>
      <c r="H275" s="44">
        <v>7843</v>
      </c>
      <c r="I275" s="7">
        <v>116</v>
      </c>
      <c r="J275" s="39">
        <f t="shared" si="47"/>
        <v>67.612068965517238</v>
      </c>
      <c r="K275" s="44"/>
      <c r="L275" s="45">
        <f t="shared" si="46"/>
        <v>2.4151858733422512E-3</v>
      </c>
      <c r="M275" s="46">
        <f t="shared" si="48"/>
        <v>112.52510760401721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676</v>
      </c>
      <c r="D276" s="41" t="s">
        <v>613</v>
      </c>
      <c r="E276" s="89" t="s">
        <v>412</v>
      </c>
      <c r="F276" s="42">
        <v>550</v>
      </c>
      <c r="G276" s="43" t="s">
        <v>78</v>
      </c>
      <c r="H276" s="44">
        <v>52184</v>
      </c>
      <c r="I276" s="7">
        <v>116</v>
      </c>
      <c r="J276" s="39">
        <f t="shared" si="47"/>
        <v>449.86206896551727</v>
      </c>
      <c r="K276" s="44"/>
      <c r="L276" s="45">
        <f t="shared" si="46"/>
        <v>1.6069623819264571E-2</v>
      </c>
      <c r="M276" s="46">
        <f t="shared" si="48"/>
        <v>94.88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866</v>
      </c>
      <c r="D277" s="41" t="s">
        <v>614</v>
      </c>
      <c r="E277" s="89" t="s">
        <v>413</v>
      </c>
      <c r="F277" s="42">
        <v>258</v>
      </c>
      <c r="G277" s="43" t="s">
        <v>78</v>
      </c>
      <c r="H277" s="44">
        <v>37240</v>
      </c>
      <c r="I277" s="7">
        <v>174</v>
      </c>
      <c r="J277" s="39">
        <f t="shared" si="47"/>
        <v>214.02298850574712</v>
      </c>
      <c r="K277" s="44"/>
      <c r="L277" s="45">
        <f t="shared" si="46"/>
        <v>1.1467744730749132E-2</v>
      </c>
      <c r="M277" s="46">
        <f t="shared" si="48"/>
        <v>144.34108527131784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867</v>
      </c>
      <c r="D278" s="41" t="s">
        <v>615</v>
      </c>
      <c r="E278" s="89" t="s">
        <v>414</v>
      </c>
      <c r="F278" s="42">
        <v>191</v>
      </c>
      <c r="G278" s="43" t="s">
        <v>78</v>
      </c>
      <c r="H278" s="44">
        <v>35122</v>
      </c>
      <c r="I278" s="7">
        <v>93</v>
      </c>
      <c r="J278" s="39">
        <f t="shared" si="47"/>
        <v>377.6559139784946</v>
      </c>
      <c r="K278" s="44"/>
      <c r="L278" s="45">
        <f t="shared" si="46"/>
        <v>1.081552444772747E-2</v>
      </c>
      <c r="M278" s="46">
        <f t="shared" si="48"/>
        <v>183.88481675392671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868</v>
      </c>
      <c r="D279" s="41" t="s">
        <v>869</v>
      </c>
      <c r="E279" s="89" t="s">
        <v>870</v>
      </c>
      <c r="F279" s="42">
        <v>1100</v>
      </c>
      <c r="G279" s="43" t="s">
        <v>78</v>
      </c>
      <c r="H279" s="44">
        <v>49782</v>
      </c>
      <c r="I279" s="7">
        <v>105</v>
      </c>
      <c r="J279" s="39">
        <f t="shared" si="47"/>
        <v>474.1142857142857</v>
      </c>
      <c r="K279" s="44"/>
      <c r="L279" s="45">
        <f t="shared" si="46"/>
        <v>1.5329948125299496E-2</v>
      </c>
      <c r="M279" s="46">
        <f t="shared" si="48"/>
        <v>45.256363636363638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659</v>
      </c>
      <c r="D280" s="41" t="s">
        <v>616</v>
      </c>
      <c r="E280" s="89" t="s">
        <v>415</v>
      </c>
      <c r="F280" s="42">
        <v>19.3</v>
      </c>
      <c r="G280" s="43" t="s">
        <v>74</v>
      </c>
      <c r="H280" s="44">
        <v>1536</v>
      </c>
      <c r="I280" s="7">
        <v>48</v>
      </c>
      <c r="J280" s="39">
        <f t="shared" si="47"/>
        <v>32</v>
      </c>
      <c r="K280" s="44"/>
      <c r="L280" s="45">
        <f t="shared" si="46"/>
        <v>4.7299827890522734E-4</v>
      </c>
      <c r="M280" s="46">
        <f t="shared" si="48"/>
        <v>79.585492227979273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871</v>
      </c>
      <c r="D281" s="41" t="s">
        <v>872</v>
      </c>
      <c r="E281" s="89" t="s">
        <v>959</v>
      </c>
      <c r="F281" s="42">
        <v>176.7</v>
      </c>
      <c r="G281" s="43" t="s">
        <v>703</v>
      </c>
      <c r="H281" s="44" t="s">
        <v>1076</v>
      </c>
      <c r="I281" s="7" t="s">
        <v>1076</v>
      </c>
      <c r="J281" s="39" t="str">
        <f t="shared" si="47"/>
        <v/>
      </c>
      <c r="K281" s="44"/>
      <c r="L281" s="45" t="str">
        <f t="shared" si="46"/>
        <v/>
      </c>
      <c r="M281" s="46" t="str">
        <f t="shared" si="48"/>
        <v/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873</v>
      </c>
      <c r="D282" s="41" t="s">
        <v>874</v>
      </c>
      <c r="E282" s="89" t="s">
        <v>960</v>
      </c>
      <c r="F282" s="42">
        <v>338</v>
      </c>
      <c r="G282" s="43" t="s">
        <v>78</v>
      </c>
      <c r="H282" s="44">
        <v>43421</v>
      </c>
      <c r="I282" s="7">
        <v>172</v>
      </c>
      <c r="J282" s="39">
        <f t="shared" si="47"/>
        <v>252.44767441860466</v>
      </c>
      <c r="K282" s="44"/>
      <c r="L282" s="45">
        <f t="shared" ref="L282:L319" si="49">IFERROR(H282/$H$338,"")</f>
        <v>1.3371131685119711E-2</v>
      </c>
      <c r="M282" s="46">
        <f t="shared" si="48"/>
        <v>128.46449704142012</v>
      </c>
      <c r="N282" s="47"/>
    </row>
    <row r="283" spans="1:14" s="5" customFormat="1" ht="15.95" customHeight="1" x14ac:dyDescent="0.15">
      <c r="A283" s="76"/>
      <c r="B283" s="77"/>
      <c r="C283" s="77"/>
      <c r="D283" s="77" t="s">
        <v>423</v>
      </c>
      <c r="E283" s="78"/>
      <c r="F283" s="6">
        <f>SUM(F265:F282)</f>
        <v>6198.2</v>
      </c>
      <c r="G283" s="8"/>
      <c r="H283" s="9">
        <f>SUM(H265:H282)</f>
        <v>534971.78</v>
      </c>
      <c r="I283" s="10">
        <f>SUM(I265:I282)</f>
        <v>2134</v>
      </c>
      <c r="J283" s="11">
        <f t="shared" si="47"/>
        <v>250.68968134957828</v>
      </c>
      <c r="K283" s="8"/>
      <c r="L283" s="12">
        <f t="shared" si="49"/>
        <v>0.16474005937686584</v>
      </c>
      <c r="M283" s="13">
        <f t="shared" si="48"/>
        <v>86.310828950340422</v>
      </c>
      <c r="N283" s="47"/>
    </row>
    <row r="284" spans="1:14" s="5" customFormat="1" ht="15.95" customHeight="1" outlineLevel="1" x14ac:dyDescent="0.15">
      <c r="A284" s="72" t="s">
        <v>262</v>
      </c>
      <c r="B284" s="38" t="s">
        <v>22</v>
      </c>
      <c r="C284" s="38" t="s">
        <v>53</v>
      </c>
      <c r="D284" s="41" t="s">
        <v>617</v>
      </c>
      <c r="E284" s="40" t="s">
        <v>249</v>
      </c>
      <c r="F284" s="42">
        <v>650</v>
      </c>
      <c r="G284" s="43" t="s">
        <v>78</v>
      </c>
      <c r="H284" s="44">
        <v>52983.8</v>
      </c>
      <c r="I284" s="7">
        <v>284</v>
      </c>
      <c r="J284" s="39">
        <f t="shared" si="47"/>
        <v>186.56267605633803</v>
      </c>
      <c r="K284" s="44"/>
      <c r="L284" s="45">
        <f t="shared" si="49"/>
        <v>1.6315915501210147E-2</v>
      </c>
      <c r="M284" s="46">
        <f t="shared" si="48"/>
        <v>81.51353846153846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54</v>
      </c>
      <c r="D285" s="41" t="s">
        <v>618</v>
      </c>
      <c r="E285" s="88" t="s">
        <v>250</v>
      </c>
      <c r="F285" s="42">
        <v>279</v>
      </c>
      <c r="G285" s="43" t="s">
        <v>78</v>
      </c>
      <c r="H285" s="44">
        <v>18614</v>
      </c>
      <c r="I285" s="7">
        <v>155</v>
      </c>
      <c r="J285" s="39">
        <f t="shared" si="47"/>
        <v>120.09032258064516</v>
      </c>
      <c r="K285" s="44"/>
      <c r="L285" s="45">
        <f t="shared" si="49"/>
        <v>5.7320247158475918E-3</v>
      </c>
      <c r="M285" s="46">
        <f t="shared" si="48"/>
        <v>66.716845878136198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81</v>
      </c>
      <c r="C286" s="38" t="s">
        <v>248</v>
      </c>
      <c r="D286" s="41" t="s">
        <v>619</v>
      </c>
      <c r="E286" s="40" t="s">
        <v>251</v>
      </c>
      <c r="F286" s="42">
        <v>327</v>
      </c>
      <c r="G286" s="43" t="s">
        <v>78</v>
      </c>
      <c r="H286" s="44">
        <v>43121.72</v>
      </c>
      <c r="I286" s="7">
        <v>170</v>
      </c>
      <c r="J286" s="39">
        <f t="shared" si="47"/>
        <v>253.65717647058824</v>
      </c>
      <c r="K286" s="44"/>
      <c r="L286" s="45">
        <f t="shared" si="49"/>
        <v>1.3278970926714271E-2</v>
      </c>
      <c r="M286" s="46">
        <f t="shared" si="48"/>
        <v>131.87070336391437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21</v>
      </c>
      <c r="C287" s="38" t="s">
        <v>55</v>
      </c>
      <c r="D287" s="41" t="s">
        <v>620</v>
      </c>
      <c r="E287" s="88" t="s">
        <v>252</v>
      </c>
      <c r="F287" s="42">
        <v>260</v>
      </c>
      <c r="G287" s="43" t="s">
        <v>78</v>
      </c>
      <c r="H287" s="44">
        <v>28604</v>
      </c>
      <c r="I287" s="7">
        <v>105</v>
      </c>
      <c r="J287" s="39">
        <f t="shared" si="47"/>
        <v>272.4190476190476</v>
      </c>
      <c r="K287" s="44"/>
      <c r="L287" s="45">
        <f t="shared" si="49"/>
        <v>8.808361178258544E-3</v>
      </c>
      <c r="M287" s="46">
        <f t="shared" si="48"/>
        <v>110.01538461538462</v>
      </c>
      <c r="N287" s="47"/>
    </row>
    <row r="288" spans="1:14" s="5" customFormat="1" ht="15.95" customHeight="1" x14ac:dyDescent="0.15">
      <c r="A288" s="72" t="s">
        <v>262</v>
      </c>
      <c r="B288" s="38" t="s">
        <v>21</v>
      </c>
      <c r="C288" s="38" t="s">
        <v>56</v>
      </c>
      <c r="D288" s="41" t="s">
        <v>621</v>
      </c>
      <c r="E288" s="40" t="s">
        <v>68</v>
      </c>
      <c r="F288" s="42">
        <v>774</v>
      </c>
      <c r="G288" s="43" t="s">
        <v>78</v>
      </c>
      <c r="H288" s="44">
        <v>73931</v>
      </c>
      <c r="I288" s="7">
        <v>420</v>
      </c>
      <c r="J288" s="39">
        <f t="shared" si="47"/>
        <v>176.02619047619046</v>
      </c>
      <c r="K288" s="44"/>
      <c r="L288" s="45">
        <f t="shared" si="49"/>
        <v>2.2766429529780183E-2</v>
      </c>
      <c r="M288" s="46">
        <f t="shared" si="48"/>
        <v>95.518087855297154</v>
      </c>
      <c r="N288" s="47"/>
    </row>
    <row r="289" spans="1:14" s="5" customFormat="1" ht="15.95" customHeight="1" x14ac:dyDescent="0.15">
      <c r="A289" s="74" t="s">
        <v>699</v>
      </c>
      <c r="B289" s="38" t="s">
        <v>21</v>
      </c>
      <c r="C289" s="38" t="s">
        <v>875</v>
      </c>
      <c r="D289" s="41" t="s">
        <v>876</v>
      </c>
      <c r="E289" s="89" t="s">
        <v>877</v>
      </c>
      <c r="F289" s="42">
        <v>62</v>
      </c>
      <c r="G289" s="43" t="s">
        <v>78</v>
      </c>
      <c r="H289" s="44">
        <v>14886</v>
      </c>
      <c r="I289" s="7">
        <v>302</v>
      </c>
      <c r="J289" s="39">
        <f t="shared" si="47"/>
        <v>49.29139072847682</v>
      </c>
      <c r="K289" s="44"/>
      <c r="L289" s="45">
        <f t="shared" si="49"/>
        <v>4.5840184764213629E-3</v>
      </c>
      <c r="M289" s="46">
        <f t="shared" si="48"/>
        <v>240.09677419354838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878</v>
      </c>
      <c r="D290" s="41" t="s">
        <v>879</v>
      </c>
      <c r="E290" s="89" t="s">
        <v>880</v>
      </c>
      <c r="F290" s="42">
        <v>363</v>
      </c>
      <c r="G290" s="43" t="s">
        <v>78</v>
      </c>
      <c r="H290" s="44">
        <v>41372</v>
      </c>
      <c r="I290" s="7">
        <v>142</v>
      </c>
      <c r="J290" s="39">
        <f t="shared" si="47"/>
        <v>291.35211267605632</v>
      </c>
      <c r="K290" s="44"/>
      <c r="L290" s="45">
        <f t="shared" si="49"/>
        <v>1.2740159371658245E-2</v>
      </c>
      <c r="M290" s="46">
        <f t="shared" si="48"/>
        <v>113.97245179063361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881</v>
      </c>
      <c r="D291" s="41" t="s">
        <v>882</v>
      </c>
      <c r="E291" s="89" t="s">
        <v>883</v>
      </c>
      <c r="F291" s="42">
        <v>32</v>
      </c>
      <c r="G291" s="43" t="s">
        <v>73</v>
      </c>
      <c r="H291" s="44">
        <v>1137</v>
      </c>
      <c r="I291" s="7">
        <v>10</v>
      </c>
      <c r="J291" s="39">
        <f t="shared" si="47"/>
        <v>113.7</v>
      </c>
      <c r="K291" s="44"/>
      <c r="L291" s="45">
        <f t="shared" si="49"/>
        <v>3.5012958536148663E-4</v>
      </c>
      <c r="M291" s="46">
        <f t="shared" si="48"/>
        <v>35.53125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884</v>
      </c>
      <c r="D292" s="41" t="s">
        <v>885</v>
      </c>
      <c r="E292" s="89" t="s">
        <v>886</v>
      </c>
      <c r="F292" s="42">
        <v>485</v>
      </c>
      <c r="G292" s="43" t="s">
        <v>78</v>
      </c>
      <c r="H292" s="44" t="s">
        <v>1076</v>
      </c>
      <c r="I292" s="7" t="s">
        <v>1076</v>
      </c>
      <c r="J292" s="39" t="str">
        <f t="shared" si="47"/>
        <v/>
      </c>
      <c r="K292" s="44"/>
      <c r="L292" s="45" t="str">
        <f t="shared" si="49"/>
        <v/>
      </c>
      <c r="M292" s="46" t="str">
        <f t="shared" si="48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887</v>
      </c>
      <c r="D293" s="41" t="s">
        <v>888</v>
      </c>
      <c r="E293" s="89" t="s">
        <v>889</v>
      </c>
      <c r="F293" s="42">
        <v>29</v>
      </c>
      <c r="G293" s="43" t="s">
        <v>71</v>
      </c>
      <c r="H293" s="44">
        <v>1473</v>
      </c>
      <c r="I293" s="7">
        <v>11</v>
      </c>
      <c r="J293" s="39">
        <f t="shared" si="47"/>
        <v>133.90909090909091</v>
      </c>
      <c r="K293" s="44"/>
      <c r="L293" s="45">
        <f t="shared" si="49"/>
        <v>4.535979588720051E-4</v>
      </c>
      <c r="M293" s="46">
        <f t="shared" si="48"/>
        <v>50.793103448275865</v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890</v>
      </c>
      <c r="D294" s="41" t="s">
        <v>891</v>
      </c>
      <c r="E294" s="89" t="s">
        <v>892</v>
      </c>
      <c r="F294" s="42">
        <v>144</v>
      </c>
      <c r="G294" s="43" t="s">
        <v>74</v>
      </c>
      <c r="H294" s="44">
        <v>20737</v>
      </c>
      <c r="I294" s="7">
        <v>38</v>
      </c>
      <c r="J294" s="39">
        <f t="shared" si="47"/>
        <v>545.71052631578948</v>
      </c>
      <c r="K294" s="44"/>
      <c r="L294" s="45">
        <f t="shared" si="49"/>
        <v>6.3857847068083977E-3</v>
      </c>
      <c r="M294" s="46">
        <f t="shared" si="48"/>
        <v>144.00694444444446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893</v>
      </c>
      <c r="D295" s="41" t="s">
        <v>894</v>
      </c>
      <c r="E295" s="89" t="s">
        <v>961</v>
      </c>
      <c r="F295" s="42">
        <v>90</v>
      </c>
      <c r="G295" s="43" t="s">
        <v>78</v>
      </c>
      <c r="H295" s="44">
        <v>15649</v>
      </c>
      <c r="I295" s="7">
        <v>229</v>
      </c>
      <c r="J295" s="39">
        <f t="shared" si="47"/>
        <v>68.336244541484717</v>
      </c>
      <c r="K295" s="44"/>
      <c r="L295" s="45">
        <f t="shared" si="49"/>
        <v>4.8189779079348327E-3</v>
      </c>
      <c r="M295" s="46">
        <f t="shared" si="48"/>
        <v>173.87777777777777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895</v>
      </c>
      <c r="D296" s="41" t="s">
        <v>896</v>
      </c>
      <c r="E296" s="89" t="s">
        <v>962</v>
      </c>
      <c r="F296" s="42">
        <v>81</v>
      </c>
      <c r="G296" s="43" t="s">
        <v>78</v>
      </c>
      <c r="H296" s="44">
        <v>15373</v>
      </c>
      <c r="I296" s="7">
        <v>82</v>
      </c>
      <c r="J296" s="39">
        <f t="shared" si="47"/>
        <v>187.47560975609755</v>
      </c>
      <c r="K296" s="44"/>
      <c r="L296" s="45">
        <f t="shared" si="49"/>
        <v>4.7339860296940492E-3</v>
      </c>
      <c r="M296" s="46">
        <f t="shared" si="48"/>
        <v>189.79012345679013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897</v>
      </c>
      <c r="D297" s="41" t="s">
        <v>898</v>
      </c>
      <c r="E297" s="89" t="s">
        <v>899</v>
      </c>
      <c r="F297" s="42">
        <v>140</v>
      </c>
      <c r="G297" s="43" t="s">
        <v>77</v>
      </c>
      <c r="H297" s="44">
        <v>6379</v>
      </c>
      <c r="I297" s="7">
        <v>20</v>
      </c>
      <c r="J297" s="39">
        <f t="shared" si="47"/>
        <v>318.95</v>
      </c>
      <c r="K297" s="44"/>
      <c r="L297" s="45">
        <f t="shared" si="49"/>
        <v>1.9643593887607065E-3</v>
      </c>
      <c r="M297" s="46">
        <f t="shared" si="48"/>
        <v>45.564285714285717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900</v>
      </c>
      <c r="D298" s="41" t="s">
        <v>901</v>
      </c>
      <c r="E298" s="89" t="s">
        <v>902</v>
      </c>
      <c r="F298" s="42">
        <v>38</v>
      </c>
      <c r="G298" s="43" t="s">
        <v>74</v>
      </c>
      <c r="H298" s="44">
        <v>4593</v>
      </c>
      <c r="I298" s="7">
        <v>11</v>
      </c>
      <c r="J298" s="39">
        <f t="shared" si="47"/>
        <v>417.54545454545456</v>
      </c>
      <c r="K298" s="44"/>
      <c r="L298" s="45">
        <f t="shared" si="49"/>
        <v>1.4143757128982481E-3</v>
      </c>
      <c r="M298" s="46">
        <f t="shared" si="48"/>
        <v>120.86842105263158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903</v>
      </c>
      <c r="D299" s="41" t="s">
        <v>904</v>
      </c>
      <c r="E299" s="89" t="s">
        <v>905</v>
      </c>
      <c r="F299" s="42">
        <v>174</v>
      </c>
      <c r="G299" s="43" t="s">
        <v>74</v>
      </c>
      <c r="H299" s="44">
        <v>12243</v>
      </c>
      <c r="I299" s="7">
        <v>70</v>
      </c>
      <c r="J299" s="39">
        <f t="shared" si="47"/>
        <v>174.9</v>
      </c>
      <c r="K299" s="44"/>
      <c r="L299" s="45">
        <f t="shared" si="49"/>
        <v>3.7701288597895171E-3</v>
      </c>
      <c r="M299" s="46">
        <f t="shared" si="48"/>
        <v>70.362068965517238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906</v>
      </c>
      <c r="D300" s="41" t="s">
        <v>907</v>
      </c>
      <c r="E300" s="89" t="s">
        <v>908</v>
      </c>
      <c r="F300" s="42">
        <v>126</v>
      </c>
      <c r="G300" s="43" t="s">
        <v>77</v>
      </c>
      <c r="H300" s="44">
        <v>4729</v>
      </c>
      <c r="I300" s="7">
        <v>8</v>
      </c>
      <c r="J300" s="39">
        <f t="shared" si="47"/>
        <v>591.125</v>
      </c>
      <c r="K300" s="44"/>
      <c r="L300" s="45">
        <f t="shared" si="49"/>
        <v>1.4562557688429817E-3</v>
      </c>
      <c r="M300" s="46">
        <f t="shared" si="48"/>
        <v>37.531746031746032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964</v>
      </c>
      <c r="D301" s="41" t="s">
        <v>965</v>
      </c>
      <c r="E301" s="89" t="s">
        <v>966</v>
      </c>
      <c r="F301" s="42">
        <v>39</v>
      </c>
      <c r="G301" s="43" t="s">
        <v>73</v>
      </c>
      <c r="H301" s="44">
        <v>2815</v>
      </c>
      <c r="I301" s="7">
        <v>4</v>
      </c>
      <c r="J301" s="39">
        <f t="shared" si="47"/>
        <v>703.75</v>
      </c>
      <c r="K301" s="44"/>
      <c r="L301" s="45">
        <f t="shared" si="49"/>
        <v>8.6685556973842119E-4</v>
      </c>
      <c r="M301" s="46">
        <f>IFERROR(H301/F301,"")</f>
        <v>72.179487179487182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909</v>
      </c>
      <c r="D302" s="41" t="s">
        <v>910</v>
      </c>
      <c r="E302" s="89" t="s">
        <v>911</v>
      </c>
      <c r="F302" s="42">
        <v>35</v>
      </c>
      <c r="G302" s="43" t="s">
        <v>74</v>
      </c>
      <c r="H302" s="44">
        <v>4132</v>
      </c>
      <c r="I302" s="7">
        <v>82</v>
      </c>
      <c r="J302" s="39">
        <f t="shared" si="47"/>
        <v>50.390243902439025</v>
      </c>
      <c r="K302" s="44"/>
      <c r="L302" s="45">
        <f t="shared" si="49"/>
        <v>1.2724146409091141E-3</v>
      </c>
      <c r="M302" s="46">
        <f t="shared" si="48"/>
        <v>118.05714285714286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912</v>
      </c>
      <c r="D303" s="41" t="s">
        <v>913</v>
      </c>
      <c r="E303" s="89" t="s">
        <v>963</v>
      </c>
      <c r="F303" s="42">
        <v>28</v>
      </c>
      <c r="G303" s="43" t="s">
        <v>77</v>
      </c>
      <c r="H303" s="44">
        <v>1118</v>
      </c>
      <c r="I303" s="7">
        <v>6</v>
      </c>
      <c r="J303" s="39">
        <f t="shared" si="47"/>
        <v>186.33333333333334</v>
      </c>
      <c r="K303" s="44"/>
      <c r="L303" s="45">
        <f t="shared" si="49"/>
        <v>3.4427869519273709E-4</v>
      </c>
      <c r="M303" s="46">
        <f t="shared" si="48"/>
        <v>39.928571428571431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914</v>
      </c>
      <c r="D304" s="41" t="s">
        <v>915</v>
      </c>
      <c r="E304" s="89" t="s">
        <v>916</v>
      </c>
      <c r="F304" s="42">
        <v>66</v>
      </c>
      <c r="G304" s="43" t="s">
        <v>77</v>
      </c>
      <c r="H304" s="44">
        <v>7605</v>
      </c>
      <c r="I304" s="7">
        <v>47</v>
      </c>
      <c r="J304" s="39">
        <f t="shared" si="47"/>
        <v>161.80851063829786</v>
      </c>
      <c r="K304" s="44"/>
      <c r="L304" s="45">
        <f t="shared" si="49"/>
        <v>2.3418957754389675E-3</v>
      </c>
      <c r="M304" s="46">
        <f t="shared" si="48"/>
        <v>115.22727272727273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917</v>
      </c>
      <c r="D305" s="41" t="s">
        <v>918</v>
      </c>
      <c r="E305" s="89" t="s">
        <v>919</v>
      </c>
      <c r="F305" s="42">
        <v>40</v>
      </c>
      <c r="G305" s="43" t="s">
        <v>77</v>
      </c>
      <c r="H305" s="44">
        <v>3052</v>
      </c>
      <c r="I305" s="7">
        <v>5</v>
      </c>
      <c r="J305" s="39">
        <f t="shared" si="47"/>
        <v>610.4</v>
      </c>
      <c r="K305" s="44"/>
      <c r="L305" s="45">
        <f t="shared" si="49"/>
        <v>9.3983772605387621E-4</v>
      </c>
      <c r="M305" s="46">
        <f t="shared" si="48"/>
        <v>76.3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920</v>
      </c>
      <c r="D306" s="41" t="s">
        <v>921</v>
      </c>
      <c r="E306" s="89" t="s">
        <v>922</v>
      </c>
      <c r="F306" s="42">
        <v>19</v>
      </c>
      <c r="G306" s="43" t="s">
        <v>74</v>
      </c>
      <c r="H306" s="44">
        <v>2755</v>
      </c>
      <c r="I306" s="7">
        <v>77</v>
      </c>
      <c r="J306" s="39">
        <f t="shared" si="47"/>
        <v>35.779220779220779</v>
      </c>
      <c r="K306" s="44"/>
      <c r="L306" s="45">
        <f t="shared" si="49"/>
        <v>8.4837907446868568E-4</v>
      </c>
      <c r="M306" s="46">
        <f t="shared" si="48"/>
        <v>145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923</v>
      </c>
      <c r="D307" s="41" t="s">
        <v>924</v>
      </c>
      <c r="E307" s="89" t="s">
        <v>925</v>
      </c>
      <c r="F307" s="42">
        <v>19</v>
      </c>
      <c r="G307" s="43" t="s">
        <v>74</v>
      </c>
      <c r="H307" s="44">
        <v>8971.4</v>
      </c>
      <c r="I307" s="7">
        <v>299</v>
      </c>
      <c r="J307" s="39">
        <f t="shared" si="47"/>
        <v>30.004682274247489</v>
      </c>
      <c r="K307" s="44"/>
      <c r="L307" s="45">
        <f t="shared" si="49"/>
        <v>2.7626671610484089E-3</v>
      </c>
      <c r="M307" s="46">
        <f t="shared" si="48"/>
        <v>472.17894736842101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926</v>
      </c>
      <c r="D308" s="41" t="s">
        <v>927</v>
      </c>
      <c r="E308" s="89" t="s">
        <v>928</v>
      </c>
      <c r="F308" s="42">
        <v>38</v>
      </c>
      <c r="G308" s="43" t="s">
        <v>71</v>
      </c>
      <c r="H308" s="44">
        <v>220</v>
      </c>
      <c r="I308" s="7">
        <v>2</v>
      </c>
      <c r="J308" s="39">
        <f t="shared" si="47"/>
        <v>110</v>
      </c>
      <c r="K308" s="44"/>
      <c r="L308" s="45">
        <f t="shared" si="49"/>
        <v>6.7747149322363285E-5</v>
      </c>
      <c r="M308" s="46">
        <f t="shared" si="48"/>
        <v>5.7894736842105265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929</v>
      </c>
      <c r="D309" s="41" t="s">
        <v>930</v>
      </c>
      <c r="E309" s="89" t="s">
        <v>931</v>
      </c>
      <c r="F309" s="42">
        <v>21</v>
      </c>
      <c r="G309" s="43" t="s">
        <v>77</v>
      </c>
      <c r="H309" s="44">
        <v>650</v>
      </c>
      <c r="I309" s="7">
        <v>2</v>
      </c>
      <c r="J309" s="39">
        <f t="shared" si="47"/>
        <v>325</v>
      </c>
      <c r="K309" s="44"/>
      <c r="L309" s="45">
        <f t="shared" si="49"/>
        <v>2.0016203208880062E-4</v>
      </c>
      <c r="M309" s="46">
        <f t="shared" si="48"/>
        <v>30.952380952380953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932</v>
      </c>
      <c r="D310" s="41" t="s">
        <v>933</v>
      </c>
      <c r="E310" s="89" t="s">
        <v>934</v>
      </c>
      <c r="F310" s="42">
        <v>21</v>
      </c>
      <c r="G310" s="43" t="s">
        <v>77</v>
      </c>
      <c r="H310" s="44">
        <v>680</v>
      </c>
      <c r="I310" s="7">
        <v>16</v>
      </c>
      <c r="J310" s="39">
        <f t="shared" si="47"/>
        <v>42.5</v>
      </c>
      <c r="K310" s="44"/>
      <c r="L310" s="45">
        <f t="shared" si="49"/>
        <v>2.0940027972366835E-4</v>
      </c>
      <c r="M310" s="46">
        <f t="shared" si="48"/>
        <v>32.38095238095238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104" t="s">
        <v>1052</v>
      </c>
      <c r="D311" s="41" t="s">
        <v>1053</v>
      </c>
      <c r="E311" s="105" t="s">
        <v>1054</v>
      </c>
      <c r="F311" s="42">
        <v>29</v>
      </c>
      <c r="G311" s="43" t="s">
        <v>73</v>
      </c>
      <c r="H311" s="44">
        <v>422.3</v>
      </c>
      <c r="I311" s="7">
        <v>16</v>
      </c>
      <c r="J311" s="39">
        <f>IFERROR(H311/I311,"")</f>
        <v>26.393750000000001</v>
      </c>
      <c r="K311" s="44"/>
      <c r="L311" s="45">
        <f t="shared" si="49"/>
        <v>1.3004373254015464E-4</v>
      </c>
      <c r="M311" s="46">
        <f>IFERROR(H311/F311,"")</f>
        <v>14.562068965517241</v>
      </c>
      <c r="N311" s="47"/>
    </row>
    <row r="312" spans="1:14" s="5" customFormat="1" ht="15.95" customHeight="1" outlineLevel="1" x14ac:dyDescent="0.15">
      <c r="A312" s="76"/>
      <c r="B312" s="77"/>
      <c r="C312" s="77"/>
      <c r="D312" s="77" t="s">
        <v>424</v>
      </c>
      <c r="E312" s="78"/>
      <c r="F312" s="6">
        <f>SUM(F284:F311)</f>
        <v>4409</v>
      </c>
      <c r="G312" s="8"/>
      <c r="H312" s="9">
        <f>SUM(H284:H311)</f>
        <v>388246.22000000003</v>
      </c>
      <c r="I312" s="9">
        <f>SUM(I284:I311)</f>
        <v>2613</v>
      </c>
      <c r="J312" s="11">
        <f>IFERROR(H312/I312,"")</f>
        <v>148.58255644852662</v>
      </c>
      <c r="K312" s="8"/>
      <c r="L312" s="12">
        <f t="shared" si="49"/>
        <v>0.11955715745537777</v>
      </c>
      <c r="M312" s="13">
        <f>IFERROR(H312/F312,"")</f>
        <v>88.05765933318213</v>
      </c>
      <c r="N312" s="47"/>
    </row>
    <row r="313" spans="1:14" s="5" customFormat="1" ht="15.95" customHeight="1" outlineLevel="1" x14ac:dyDescent="0.15">
      <c r="A313" s="72" t="s">
        <v>262</v>
      </c>
      <c r="B313" s="38" t="s">
        <v>102</v>
      </c>
      <c r="C313" s="38" t="s">
        <v>253</v>
      </c>
      <c r="D313" s="41" t="s">
        <v>622</v>
      </c>
      <c r="E313" s="40" t="s">
        <v>255</v>
      </c>
      <c r="F313" s="42">
        <v>170</v>
      </c>
      <c r="G313" s="43" t="s">
        <v>74</v>
      </c>
      <c r="H313" s="44">
        <v>9153</v>
      </c>
      <c r="I313" s="7">
        <v>244</v>
      </c>
      <c r="J313" s="39">
        <f t="shared" si="47"/>
        <v>37.51229508196721</v>
      </c>
      <c r="K313" s="32"/>
      <c r="L313" s="45">
        <f t="shared" si="49"/>
        <v>2.8185893533981417E-3</v>
      </c>
      <c r="M313" s="46">
        <f t="shared" si="48"/>
        <v>53.841176470588238</v>
      </c>
      <c r="N313" s="47"/>
    </row>
    <row r="314" spans="1:14" s="5" customFormat="1" ht="15.95" customHeight="1" outlineLevel="1" x14ac:dyDescent="0.15">
      <c r="A314" s="72" t="s">
        <v>262</v>
      </c>
      <c r="B314" s="38" t="s">
        <v>29</v>
      </c>
      <c r="C314" s="38" t="s">
        <v>57</v>
      </c>
      <c r="D314" s="41" t="s">
        <v>623</v>
      </c>
      <c r="E314" s="40" t="s">
        <v>256</v>
      </c>
      <c r="F314" s="42">
        <v>76</v>
      </c>
      <c r="G314" s="43" t="s">
        <v>74</v>
      </c>
      <c r="H314" s="44">
        <v>9706</v>
      </c>
      <c r="I314" s="7">
        <v>363</v>
      </c>
      <c r="J314" s="39">
        <f t="shared" si="47"/>
        <v>26.738292011019283</v>
      </c>
      <c r="K314" s="44"/>
      <c r="L314" s="45">
        <f t="shared" si="49"/>
        <v>2.9888810514675369E-3</v>
      </c>
      <c r="M314" s="46">
        <f t="shared" si="48"/>
        <v>127.71052631578948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84</v>
      </c>
      <c r="C315" s="38" t="s">
        <v>254</v>
      </c>
      <c r="D315" s="41" t="s">
        <v>624</v>
      </c>
      <c r="E315" s="40" t="s">
        <v>257</v>
      </c>
      <c r="F315" s="42">
        <v>246</v>
      </c>
      <c r="G315" s="43" t="s">
        <v>78</v>
      </c>
      <c r="H315" s="44">
        <v>19942</v>
      </c>
      <c r="I315" s="7">
        <v>101</v>
      </c>
      <c r="J315" s="39">
        <f t="shared" si="47"/>
        <v>197.44554455445544</v>
      </c>
      <c r="K315" s="44"/>
      <c r="L315" s="45">
        <f t="shared" si="49"/>
        <v>6.140971144484403E-3</v>
      </c>
      <c r="M315" s="46">
        <f t="shared" si="48"/>
        <v>81.065040650406502</v>
      </c>
      <c r="N315" s="47"/>
    </row>
    <row r="316" spans="1:14" ht="15.95" customHeight="1" outlineLevel="1" x14ac:dyDescent="0.15">
      <c r="A316" s="72" t="s">
        <v>262</v>
      </c>
      <c r="B316" s="38" t="s">
        <v>23</v>
      </c>
      <c r="C316" s="38" t="s">
        <v>58</v>
      </c>
      <c r="D316" s="41" t="s">
        <v>625</v>
      </c>
      <c r="E316" s="88" t="s">
        <v>69</v>
      </c>
      <c r="F316" s="42">
        <v>1344</v>
      </c>
      <c r="G316" s="43" t="s">
        <v>78</v>
      </c>
      <c r="H316" s="44">
        <v>88571</v>
      </c>
      <c r="I316" s="7" t="s">
        <v>1076</v>
      </c>
      <c r="J316" s="39" t="str">
        <f>IFERROR(H316/I316,"")</f>
        <v/>
      </c>
      <c r="K316" s="44"/>
      <c r="L316" s="45">
        <f t="shared" si="49"/>
        <v>2.727469437559563E-2</v>
      </c>
      <c r="M316" s="46">
        <f t="shared" si="48"/>
        <v>65.901041666666671</v>
      </c>
      <c r="N316" s="47"/>
    </row>
    <row r="317" spans="1:14" ht="15.95" customHeight="1" outlineLevel="1" x14ac:dyDescent="0.15">
      <c r="A317" s="74" t="s">
        <v>699</v>
      </c>
      <c r="B317" s="38" t="s">
        <v>23</v>
      </c>
      <c r="C317" s="38" t="s">
        <v>1057</v>
      </c>
      <c r="D317" s="41" t="s">
        <v>1059</v>
      </c>
      <c r="E317" s="88" t="s">
        <v>1058</v>
      </c>
      <c r="F317" s="42">
        <v>201</v>
      </c>
      <c r="G317" s="43" t="s">
        <v>1062</v>
      </c>
      <c r="H317" s="44" t="s">
        <v>1076</v>
      </c>
      <c r="I317" s="7" t="s">
        <v>1076</v>
      </c>
      <c r="J317" s="39" t="str">
        <f>IFERROR(H317/I317,"")</f>
        <v/>
      </c>
      <c r="K317" s="44"/>
      <c r="L317" s="45" t="str">
        <f>IFERROR(H317/$H$338,"")</f>
        <v/>
      </c>
      <c r="M317" s="46" t="str">
        <f>IFERROR(H317/F317,"")</f>
        <v/>
      </c>
      <c r="N317" s="47"/>
    </row>
    <row r="318" spans="1:14" ht="15.95" customHeight="1" outlineLevel="1" x14ac:dyDescent="0.15">
      <c r="A318" s="74" t="s">
        <v>699</v>
      </c>
      <c r="B318" s="38" t="s">
        <v>23</v>
      </c>
      <c r="C318" s="38" t="s">
        <v>1064</v>
      </c>
      <c r="D318" s="41" t="s">
        <v>1066</v>
      </c>
      <c r="E318" s="88" t="s">
        <v>1065</v>
      </c>
      <c r="F318" s="42">
        <v>86</v>
      </c>
      <c r="G318" s="43" t="s">
        <v>78</v>
      </c>
      <c r="H318" s="44" t="s">
        <v>1076</v>
      </c>
      <c r="I318" s="7" t="s">
        <v>1076</v>
      </c>
      <c r="J318" s="39" t="str">
        <f>IFERROR(H318/I318,"")</f>
        <v/>
      </c>
      <c r="K318" s="44"/>
      <c r="L318" s="45" t="str">
        <f>IFERROR(H318/$H$338,"")</f>
        <v/>
      </c>
      <c r="M318" s="46" t="str">
        <f>IFERROR(H318/F318,"")</f>
        <v/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989</v>
      </c>
      <c r="D319" s="41" t="s">
        <v>990</v>
      </c>
      <c r="E319" s="88" t="s">
        <v>991</v>
      </c>
      <c r="F319" s="42">
        <v>98</v>
      </c>
      <c r="G319" s="43" t="s">
        <v>78</v>
      </c>
      <c r="H319" s="44">
        <v>12487</v>
      </c>
      <c r="I319" s="7">
        <v>71</v>
      </c>
      <c r="J319" s="39">
        <f>IFERROR(H319/I319,"")</f>
        <v>175.87323943661971</v>
      </c>
      <c r="K319" s="44"/>
      <c r="L319" s="45">
        <f t="shared" si="49"/>
        <v>3.8452666072197744E-3</v>
      </c>
      <c r="M319" s="46">
        <f>IFERROR(H319/F319,"")</f>
        <v>127.41836734693878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1010</v>
      </c>
      <c r="D320" s="41" t="s">
        <v>998</v>
      </c>
      <c r="E320" s="88" t="s">
        <v>1022</v>
      </c>
      <c r="F320" s="42" t="s">
        <v>703</v>
      </c>
      <c r="G320" s="43" t="s">
        <v>703</v>
      </c>
      <c r="H320" s="44">
        <v>2283</v>
      </c>
      <c r="I320" s="7">
        <v>7</v>
      </c>
      <c r="J320" s="39">
        <f t="shared" ref="J320:J331" si="50">IFERROR(H320/I320,"")</f>
        <v>326.14285714285717</v>
      </c>
      <c r="K320" s="44"/>
      <c r="L320" s="45">
        <f t="shared" ref="L320:L331" si="51">IFERROR(H320/$H$338,"")</f>
        <v>7.0303064501343361E-4</v>
      </c>
      <c r="M320" s="46" t="str">
        <f t="shared" ref="M320:M331" si="52"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1011</v>
      </c>
      <c r="D321" s="41" t="s">
        <v>999</v>
      </c>
      <c r="E321" s="88" t="s">
        <v>1023</v>
      </c>
      <c r="F321" s="42" t="s">
        <v>703</v>
      </c>
      <c r="G321" s="43" t="s">
        <v>703</v>
      </c>
      <c r="H321" s="44" t="s">
        <v>1076</v>
      </c>
      <c r="I321" s="7" t="s">
        <v>1076</v>
      </c>
      <c r="J321" s="39" t="str">
        <f t="shared" si="50"/>
        <v/>
      </c>
      <c r="K321" s="44"/>
      <c r="L321" s="45" t="str">
        <f t="shared" si="51"/>
        <v/>
      </c>
      <c r="M321" s="46" t="str">
        <f t="shared" si="52"/>
        <v/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1012</v>
      </c>
      <c r="D322" s="41" t="s">
        <v>1000</v>
      </c>
      <c r="E322" s="88" t="s">
        <v>1024</v>
      </c>
      <c r="F322" s="42" t="s">
        <v>703</v>
      </c>
      <c r="G322" s="43" t="s">
        <v>703</v>
      </c>
      <c r="H322" s="44">
        <v>1348</v>
      </c>
      <c r="I322" s="7">
        <v>5</v>
      </c>
      <c r="J322" s="39">
        <f t="shared" si="50"/>
        <v>269.60000000000002</v>
      </c>
      <c r="K322" s="44"/>
      <c r="L322" s="45">
        <f t="shared" si="51"/>
        <v>4.1510526039338961E-4</v>
      </c>
      <c r="M322" s="46" t="str">
        <f t="shared" si="52"/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1013</v>
      </c>
      <c r="D323" s="41" t="s">
        <v>1001</v>
      </c>
      <c r="E323" s="88" t="s">
        <v>1025</v>
      </c>
      <c r="F323" s="42" t="s">
        <v>703</v>
      </c>
      <c r="G323" s="43" t="s">
        <v>703</v>
      </c>
      <c r="H323" s="44" t="s">
        <v>1076</v>
      </c>
      <c r="I323" s="7" t="s">
        <v>1076</v>
      </c>
      <c r="J323" s="39" t="str">
        <f t="shared" si="50"/>
        <v/>
      </c>
      <c r="K323" s="44"/>
      <c r="L323" s="45" t="str">
        <f t="shared" si="51"/>
        <v/>
      </c>
      <c r="M323" s="46" t="str">
        <f t="shared" si="52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1014</v>
      </c>
      <c r="D324" s="41" t="s">
        <v>1002</v>
      </c>
      <c r="E324" s="88" t="s">
        <v>1026</v>
      </c>
      <c r="F324" s="42" t="s">
        <v>703</v>
      </c>
      <c r="G324" s="43" t="s">
        <v>703</v>
      </c>
      <c r="H324" s="44" t="s">
        <v>1076</v>
      </c>
      <c r="I324" s="7" t="s">
        <v>1076</v>
      </c>
      <c r="J324" s="39" t="str">
        <f t="shared" si="50"/>
        <v/>
      </c>
      <c r="K324" s="44"/>
      <c r="L324" s="45" t="str">
        <f t="shared" si="51"/>
        <v/>
      </c>
      <c r="M324" s="46" t="str">
        <f t="shared" si="52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1015</v>
      </c>
      <c r="D325" s="41" t="s">
        <v>1003</v>
      </c>
      <c r="E325" s="88" t="s">
        <v>1027</v>
      </c>
      <c r="F325" s="42" t="s">
        <v>703</v>
      </c>
      <c r="G325" s="43" t="s">
        <v>703</v>
      </c>
      <c r="H325" s="44">
        <v>355</v>
      </c>
      <c r="I325" s="7">
        <v>7</v>
      </c>
      <c r="J325" s="39">
        <f t="shared" si="50"/>
        <v>50.714285714285715</v>
      </c>
      <c r="K325" s="44"/>
      <c r="L325" s="45">
        <f t="shared" si="51"/>
        <v>1.0931926367926804E-4</v>
      </c>
      <c r="M325" s="46" t="str">
        <f t="shared" si="52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1016</v>
      </c>
      <c r="D326" s="41" t="s">
        <v>1004</v>
      </c>
      <c r="E326" s="88" t="s">
        <v>1028</v>
      </c>
      <c r="F326" s="42" t="s">
        <v>703</v>
      </c>
      <c r="G326" s="43" t="s">
        <v>703</v>
      </c>
      <c r="H326" s="44">
        <v>280</v>
      </c>
      <c r="I326" s="7">
        <v>1</v>
      </c>
      <c r="J326" s="39">
        <f t="shared" si="50"/>
        <v>280</v>
      </c>
      <c r="K326" s="44"/>
      <c r="L326" s="45">
        <f t="shared" si="51"/>
        <v>8.6223644592098737E-5</v>
      </c>
      <c r="M326" s="46" t="str">
        <f t="shared" si="52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1017</v>
      </c>
      <c r="D327" s="41" t="s">
        <v>1005</v>
      </c>
      <c r="E327" s="88" t="s">
        <v>1029</v>
      </c>
      <c r="F327" s="42" t="s">
        <v>703</v>
      </c>
      <c r="G327" s="43" t="s">
        <v>703</v>
      </c>
      <c r="H327" s="44" t="s">
        <v>1076</v>
      </c>
      <c r="I327" s="7" t="s">
        <v>1076</v>
      </c>
      <c r="J327" s="39" t="str">
        <f t="shared" si="50"/>
        <v/>
      </c>
      <c r="K327" s="44"/>
      <c r="L327" s="45" t="str">
        <f t="shared" si="51"/>
        <v/>
      </c>
      <c r="M327" s="46" t="str">
        <f t="shared" si="52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1018</v>
      </c>
      <c r="D328" s="41" t="s">
        <v>1006</v>
      </c>
      <c r="E328" s="88" t="s">
        <v>1030</v>
      </c>
      <c r="F328" s="42" t="s">
        <v>703</v>
      </c>
      <c r="G328" s="43" t="s">
        <v>703</v>
      </c>
      <c r="H328" s="44" t="s">
        <v>1076</v>
      </c>
      <c r="I328" s="7" t="s">
        <v>1076</v>
      </c>
      <c r="J328" s="39" t="str">
        <f t="shared" si="50"/>
        <v/>
      </c>
      <c r="K328" s="44"/>
      <c r="L328" s="45" t="str">
        <f t="shared" si="51"/>
        <v/>
      </c>
      <c r="M328" s="46" t="str">
        <f t="shared" si="52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1019</v>
      </c>
      <c r="D329" s="41" t="s">
        <v>1007</v>
      </c>
      <c r="E329" s="88" t="s">
        <v>1031</v>
      </c>
      <c r="F329" s="42" t="s">
        <v>703</v>
      </c>
      <c r="G329" s="43" t="s">
        <v>703</v>
      </c>
      <c r="H329" s="44" t="s">
        <v>1076</v>
      </c>
      <c r="I329" s="7" t="s">
        <v>1076</v>
      </c>
      <c r="J329" s="39" t="str">
        <f t="shared" si="50"/>
        <v/>
      </c>
      <c r="K329" s="44"/>
      <c r="L329" s="45" t="str">
        <f t="shared" si="51"/>
        <v/>
      </c>
      <c r="M329" s="46" t="str">
        <f t="shared" si="52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1020</v>
      </c>
      <c r="D330" s="41" t="s">
        <v>1008</v>
      </c>
      <c r="E330" s="88" t="s">
        <v>1032</v>
      </c>
      <c r="F330" s="42" t="s">
        <v>703</v>
      </c>
      <c r="G330" s="43" t="s">
        <v>703</v>
      </c>
      <c r="H330" s="44"/>
      <c r="I330" s="7"/>
      <c r="J330" s="39" t="str">
        <f t="shared" si="50"/>
        <v/>
      </c>
      <c r="K330" s="44"/>
      <c r="L330" s="45">
        <f t="shared" si="51"/>
        <v>0</v>
      </c>
      <c r="M330" s="46" t="str">
        <f t="shared" si="52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1021</v>
      </c>
      <c r="D331" s="41" t="s">
        <v>1009</v>
      </c>
      <c r="E331" s="88" t="s">
        <v>1033</v>
      </c>
      <c r="F331" s="42" t="s">
        <v>703</v>
      </c>
      <c r="G331" s="43" t="s">
        <v>703</v>
      </c>
      <c r="H331" s="44">
        <v>752.4</v>
      </c>
      <c r="I331" s="7">
        <v>4</v>
      </c>
      <c r="J331" s="39">
        <f t="shared" si="50"/>
        <v>188.1</v>
      </c>
      <c r="K331" s="44"/>
      <c r="L331" s="45">
        <f t="shared" si="51"/>
        <v>2.3169525068248245E-4</v>
      </c>
      <c r="M331" s="46" t="str">
        <f t="shared" si="52"/>
        <v/>
      </c>
      <c r="N331" s="47"/>
    </row>
    <row r="332" spans="1:14" ht="17.25" customHeight="1" outlineLevel="1" x14ac:dyDescent="0.15">
      <c r="A332" s="76"/>
      <c r="B332" s="77"/>
      <c r="C332" s="77"/>
      <c r="D332" s="77" t="s">
        <v>425</v>
      </c>
      <c r="E332" s="78"/>
      <c r="F332" s="6">
        <f>SUM(F313:F331)</f>
        <v>2221</v>
      </c>
      <c r="G332" s="8"/>
      <c r="H332" s="9">
        <f>SUM(H313:H331)</f>
        <v>144877.4</v>
      </c>
      <c r="I332" s="10">
        <f>SUM(I313:I331)</f>
        <v>803</v>
      </c>
      <c r="J332" s="11">
        <f>IFERROR(H332/I332,"")</f>
        <v>180.42017434620175</v>
      </c>
      <c r="K332" s="8"/>
      <c r="L332" s="12">
        <f>IFERROR(H332/$H$338,"")</f>
        <v>4.4613776596526156E-2</v>
      </c>
      <c r="M332" s="13">
        <f>IFERROR(H332/F332,"")</f>
        <v>65.230706888788831</v>
      </c>
      <c r="N332" s="47"/>
    </row>
    <row r="333" spans="1:14" ht="16.5" outlineLevel="1" x14ac:dyDescent="0.15">
      <c r="A333" s="72" t="s">
        <v>262</v>
      </c>
      <c r="B333" s="38" t="s">
        <v>24</v>
      </c>
      <c r="C333" s="38">
        <v>100101</v>
      </c>
      <c r="D333" s="41" t="s">
        <v>626</v>
      </c>
      <c r="E333" s="40" t="s">
        <v>258</v>
      </c>
      <c r="F333" s="42">
        <v>1628</v>
      </c>
      <c r="G333" s="43" t="s">
        <v>77</v>
      </c>
      <c r="H333" s="44">
        <v>29408</v>
      </c>
      <c r="I333" s="7">
        <v>59</v>
      </c>
      <c r="J333" s="39">
        <f t="shared" si="47"/>
        <v>498.4406779661017</v>
      </c>
      <c r="K333" s="44"/>
      <c r="L333" s="45">
        <f t="shared" ref="L333:L338" si="53">IFERROR(H333/$H$338,"")</f>
        <v>9.0559462148729983E-3</v>
      </c>
      <c r="M333" s="46">
        <f t="shared" si="48"/>
        <v>18.063882063882065</v>
      </c>
      <c r="N333" s="47"/>
    </row>
    <row r="334" spans="1:14" ht="16.5" outlineLevel="1" x14ac:dyDescent="0.15">
      <c r="A334" s="72" t="s">
        <v>262</v>
      </c>
      <c r="B334" s="38" t="s">
        <v>24</v>
      </c>
      <c r="C334" s="38" t="s">
        <v>59</v>
      </c>
      <c r="D334" s="41" t="s">
        <v>627</v>
      </c>
      <c r="E334" s="40" t="s">
        <v>259</v>
      </c>
      <c r="F334" s="42">
        <v>3300</v>
      </c>
      <c r="G334" s="43" t="s">
        <v>77</v>
      </c>
      <c r="H334" s="44">
        <v>190200</v>
      </c>
      <c r="I334" s="7">
        <v>3587</v>
      </c>
      <c r="J334" s="39">
        <f t="shared" si="47"/>
        <v>53.02481182046278</v>
      </c>
      <c r="K334" s="44"/>
      <c r="L334" s="45">
        <f t="shared" si="53"/>
        <v>5.857049000506135E-2</v>
      </c>
      <c r="M334" s="46">
        <f t="shared" si="48"/>
        <v>57.636363636363633</v>
      </c>
      <c r="N334" s="47"/>
    </row>
    <row r="335" spans="1:14" ht="17.25" customHeight="1" outlineLevel="1" x14ac:dyDescent="0.15">
      <c r="A335" s="76"/>
      <c r="B335" s="77"/>
      <c r="C335" s="77"/>
      <c r="D335" s="77" t="s">
        <v>1055</v>
      </c>
      <c r="E335" s="78"/>
      <c r="F335" s="6">
        <f>SUM(F333:F334)</f>
        <v>4928</v>
      </c>
      <c r="G335" s="8"/>
      <c r="H335" s="9">
        <f>SUM(H333:H334)</f>
        <v>219608</v>
      </c>
      <c r="I335" s="10">
        <f>SUM(I333:I334)</f>
        <v>3646</v>
      </c>
      <c r="J335" s="11">
        <f t="shared" si="47"/>
        <v>60.232583653318706</v>
      </c>
      <c r="K335" s="8"/>
      <c r="L335" s="12">
        <f t="shared" si="53"/>
        <v>6.7626436219934347E-2</v>
      </c>
      <c r="M335" s="13">
        <f t="shared" si="48"/>
        <v>44.563311688311686</v>
      </c>
      <c r="N335" s="47"/>
    </row>
    <row r="336" spans="1:14" ht="17.25" customHeight="1" outlineLevel="1" x14ac:dyDescent="0.15">
      <c r="A336" s="72" t="s">
        <v>262</v>
      </c>
      <c r="B336" s="106"/>
      <c r="C336" s="106"/>
      <c r="D336" s="106" t="s">
        <v>982</v>
      </c>
      <c r="E336" s="106"/>
      <c r="F336" s="24"/>
      <c r="G336" s="25"/>
      <c r="H336" s="44"/>
      <c r="I336" s="7"/>
      <c r="J336" s="26" t="str">
        <f>IFERROR(H336/I336,"")</f>
        <v/>
      </c>
      <c r="K336" s="25"/>
      <c r="L336" s="27">
        <f t="shared" si="53"/>
        <v>0</v>
      </c>
      <c r="M336" s="28" t="str">
        <f t="shared" ref="M336" si="54">IFERROR(H336/F336,"")</f>
        <v/>
      </c>
      <c r="N336" s="47"/>
    </row>
    <row r="337" spans="1:14" ht="17.25" customHeight="1" x14ac:dyDescent="0.15">
      <c r="A337" s="110" t="s">
        <v>1056</v>
      </c>
      <c r="B337" s="25"/>
      <c r="C337" s="25"/>
      <c r="D337" s="25" t="s">
        <v>1061</v>
      </c>
      <c r="E337" s="25" t="s">
        <v>1060</v>
      </c>
      <c r="F337" s="24"/>
      <c r="G337" s="25"/>
      <c r="H337" s="90">
        <v>175684</v>
      </c>
      <c r="I337" s="91">
        <v>2845</v>
      </c>
      <c r="J337" s="92">
        <f>IFERROR(H337/I337,"")</f>
        <v>61.751845342706503</v>
      </c>
      <c r="K337" s="93"/>
      <c r="L337" s="94">
        <f t="shared" si="53"/>
        <v>5.4100409916136689E-2</v>
      </c>
      <c r="M337" s="95" t="str">
        <f>IFERROR(H337/F337,"")</f>
        <v/>
      </c>
      <c r="N337" s="47"/>
    </row>
    <row r="338" spans="1:14" ht="18.75" thickBot="1" x14ac:dyDescent="0.2">
      <c r="A338" s="83"/>
      <c r="B338" s="84"/>
      <c r="C338" s="84"/>
      <c r="D338" s="84" t="s">
        <v>6</v>
      </c>
      <c r="E338" s="85"/>
      <c r="F338" s="49">
        <f>SUM(F335,F332,F312,F283,F264,F225,F188,F134,F111,F85,F58)</f>
        <v>52960.5</v>
      </c>
      <c r="G338" s="50"/>
      <c r="H338" s="51">
        <f>SUM(H335,H332,H312,H283,H264,H225,H188,H134,H111,H85,H58,H60)+SUM(H336:H337)</f>
        <v>3247369.1100000003</v>
      </c>
      <c r="I338" s="51">
        <f>SUM(I335,I332,I312,I283,I264,I225,I188,I134,I111,I85,I58,I60)+SUM(I336:I337)</f>
        <v>28495</v>
      </c>
      <c r="J338" s="51">
        <f>IFERROR(H338/I338,"")</f>
        <v>113.96276925776453</v>
      </c>
      <c r="K338" s="52"/>
      <c r="L338" s="53">
        <f t="shared" si="53"/>
        <v>1</v>
      </c>
      <c r="M338" s="54">
        <f t="shared" si="48"/>
        <v>61.316813663013008</v>
      </c>
      <c r="N338" s="71"/>
    </row>
    <row r="339" spans="1:14" customFormat="1" ht="14.25" thickBot="1" x14ac:dyDescent="0.2"/>
    <row r="340" spans="1:14" ht="16.5" customHeight="1" x14ac:dyDescent="0.15">
      <c r="B340" s="122" t="s">
        <v>426</v>
      </c>
      <c r="C340" s="123"/>
      <c r="D340" s="124"/>
      <c r="E340" s="86">
        <f>H338</f>
        <v>3247369.1100000003</v>
      </c>
      <c r="F340" s="87" t="s">
        <v>263</v>
      </c>
      <c r="H340"/>
      <c r="I340"/>
      <c r="J340"/>
      <c r="K340"/>
      <c r="L340"/>
    </row>
    <row r="341" spans="1:14" ht="16.5" customHeight="1" x14ac:dyDescent="0.15">
      <c r="B341" s="125" t="s">
        <v>25</v>
      </c>
      <c r="C341" s="126"/>
      <c r="D341" s="127"/>
      <c r="E341" s="18">
        <f>SUMIF(G4:G334,"正餐",H4:H334)+SUMIF(G4:G334,"非正餐",H4:H334)</f>
        <v>1501118.67</v>
      </c>
      <c r="F341" s="19">
        <f>E341/E340</f>
        <v>0.46225686675944261</v>
      </c>
      <c r="H341"/>
      <c r="I341" s="29"/>
      <c r="J341"/>
      <c r="K341"/>
      <c r="L341"/>
    </row>
    <row r="342" spans="1:14" ht="17.25" customHeight="1" x14ac:dyDescent="0.15">
      <c r="B342" s="125" t="s">
        <v>26</v>
      </c>
      <c r="C342" s="126"/>
      <c r="D342" s="127"/>
      <c r="E342" s="18">
        <f>E340-E341</f>
        <v>1746250.4400000004</v>
      </c>
      <c r="F342" s="19">
        <f>E342/E340</f>
        <v>0.53774313324055734</v>
      </c>
      <c r="I342"/>
      <c r="J342"/>
      <c r="K342"/>
      <c r="L342"/>
    </row>
    <row r="343" spans="1:14" ht="17.25" thickBot="1" x14ac:dyDescent="0.2">
      <c r="B343" s="128" t="s">
        <v>27</v>
      </c>
      <c r="C343" s="129"/>
      <c r="D343" s="130"/>
      <c r="E343" s="20">
        <f>I338/M2</f>
        <v>0.73989925218113839</v>
      </c>
      <c r="F343" s="21"/>
      <c r="H343"/>
      <c r="I343" s="29"/>
      <c r="J343"/>
      <c r="K343"/>
      <c r="L343"/>
    </row>
    <row r="344" spans="1:14" ht="15" customHeight="1" x14ac:dyDescent="0.15">
      <c r="B344" s="121"/>
      <c r="C344" s="121"/>
      <c r="D344" s="121"/>
      <c r="E344" s="103"/>
      <c r="F344" s="100"/>
      <c r="G344" s="100"/>
      <c r="I344" s="29"/>
      <c r="J344" s="29"/>
      <c r="K344" s="29"/>
      <c r="L344" s="29"/>
    </row>
    <row r="345" spans="1:14" ht="16.5" x14ac:dyDescent="0.15">
      <c r="B345" s="97"/>
      <c r="C345" s="97"/>
      <c r="D345" s="131" t="s">
        <v>681</v>
      </c>
      <c r="E345" s="132">
        <f>SUMIFS(H4:H337,A4:A337,"="&amp;"南楼",G4:G337,"="&amp;"正餐")+SUMIFS(H4:H337,A4:A337,"="&amp;"南楼",G4:G337,"="&amp;"非正餐")</f>
        <v>531889.48</v>
      </c>
      <c r="F345" s="97"/>
      <c r="G345" s="100"/>
      <c r="H345" s="101"/>
      <c r="K345" s="4"/>
      <c r="L345" s="4"/>
    </row>
    <row r="346" spans="1:14" ht="16.5" x14ac:dyDescent="0.15">
      <c r="B346" s="97"/>
      <c r="C346" s="97"/>
      <c r="D346" s="131" t="s">
        <v>683</v>
      </c>
      <c r="E346" s="132">
        <f>SUMIFS(H4:H337,A4:A337,"="&amp;"南楼")-E345</f>
        <v>746670.16999999993</v>
      </c>
      <c r="F346" s="97"/>
      <c r="G346" s="100"/>
      <c r="H346" s="101"/>
    </row>
    <row r="347" spans="1:14" ht="16.5" x14ac:dyDescent="0.15">
      <c r="B347" s="97"/>
      <c r="C347" s="97"/>
      <c r="D347" s="131" t="s">
        <v>682</v>
      </c>
      <c r="E347" s="132">
        <f>SUMIFS(H4:H337,A4:A337,"="&amp;"北楼",G4:G337,"="&amp;"正餐")+SUMIFS(H4:H337,A4:A337,"="&amp;"北楼",G4:G337,"="&amp;"非正餐")</f>
        <v>969229.19000000006</v>
      </c>
      <c r="F347" s="97"/>
      <c r="G347" s="100"/>
      <c r="H347" s="101"/>
    </row>
    <row r="348" spans="1:14" ht="16.5" x14ac:dyDescent="0.15">
      <c r="B348" s="97"/>
      <c r="C348" s="97"/>
      <c r="D348" s="131" t="s">
        <v>684</v>
      </c>
      <c r="E348" s="132">
        <f>SUMIFS(H4:H337,A4:A337,"="&amp;"北楼")-E347</f>
        <v>823896.26999999967</v>
      </c>
      <c r="F348" s="97"/>
      <c r="G348" s="100"/>
      <c r="H348" s="101"/>
    </row>
    <row r="349" spans="1:14" x14ac:dyDescent="0.15">
      <c r="B349" s="97"/>
      <c r="C349" s="97"/>
      <c r="D349" s="100"/>
      <c r="E349" s="111"/>
      <c r="F349" s="97"/>
      <c r="G349" s="100"/>
      <c r="H349" s="101"/>
    </row>
    <row r="350" spans="1:14" x14ac:dyDescent="0.15">
      <c r="B350" s="107"/>
      <c r="C350" s="100"/>
      <c r="D350" s="100"/>
      <c r="E350" s="111"/>
      <c r="F350" s="100"/>
      <c r="G350" s="100"/>
      <c r="H350" s="101"/>
    </row>
    <row r="351" spans="1:14" ht="16.5" x14ac:dyDescent="0.3">
      <c r="B351" s="107"/>
      <c r="C351" s="100"/>
      <c r="D351" s="112"/>
      <c r="E351" s="111"/>
      <c r="F351" s="100"/>
      <c r="G351" s="100"/>
      <c r="H351" s="101"/>
    </row>
    <row r="352" spans="1:14" ht="16.5" x14ac:dyDescent="0.3">
      <c r="B352" s="107"/>
      <c r="C352" s="100"/>
      <c r="D352" s="112"/>
      <c r="E352" s="111"/>
      <c r="F352" s="100"/>
      <c r="G352" s="100"/>
      <c r="H352" s="101"/>
    </row>
    <row r="353" spans="2:8" ht="16.5" x14ac:dyDescent="0.3">
      <c r="B353" s="107"/>
      <c r="C353" s="107"/>
      <c r="D353" s="109"/>
      <c r="E353" s="108"/>
      <c r="F353" s="107"/>
      <c r="G353" s="107"/>
      <c r="H353" s="101"/>
    </row>
    <row r="354" spans="2:8" ht="16.5" x14ac:dyDescent="0.3">
      <c r="B354" s="107"/>
      <c r="C354" s="107"/>
      <c r="D354" s="109"/>
      <c r="E354" s="108"/>
      <c r="F354" s="107"/>
      <c r="G354" s="107"/>
      <c r="H354" s="101"/>
    </row>
    <row r="355" spans="2:8" ht="16.5" x14ac:dyDescent="0.3">
      <c r="B355" s="107"/>
      <c r="C355" s="107"/>
      <c r="D355" s="109"/>
      <c r="E355" s="108"/>
      <c r="F355" s="107"/>
      <c r="G355" s="97"/>
      <c r="H355" s="101"/>
    </row>
    <row r="356" spans="2:8" ht="16.5" x14ac:dyDescent="0.3">
      <c r="B356" s="97"/>
      <c r="C356" s="97"/>
      <c r="D356" s="99"/>
      <c r="E356" s="98"/>
      <c r="F356" s="97"/>
      <c r="G356" s="97"/>
      <c r="H356" s="101"/>
    </row>
    <row r="357" spans="2:8" ht="16.5" x14ac:dyDescent="0.3">
      <c r="B357" s="97"/>
      <c r="C357" s="97"/>
      <c r="D357" s="99"/>
      <c r="E357" s="98"/>
      <c r="F357" s="9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C359" s="97"/>
      <c r="D359" s="99"/>
      <c r="E359" s="98"/>
      <c r="F359" s="97"/>
      <c r="G359" s="97"/>
      <c r="H359" s="101"/>
    </row>
    <row r="360" spans="2:8" ht="16.5" x14ac:dyDescent="0.3">
      <c r="C360" s="97"/>
      <c r="D360" s="99"/>
      <c r="E360" s="98"/>
      <c r="F360" s="97"/>
      <c r="G360" s="97"/>
      <c r="H360" s="101"/>
    </row>
    <row r="361" spans="2:8" ht="16.5" x14ac:dyDescent="0.3">
      <c r="D361" s="99"/>
      <c r="E361" s="98"/>
    </row>
    <row r="362" spans="2:8" ht="16.5" x14ac:dyDescent="0.3">
      <c r="D362" s="99"/>
      <c r="E362" s="98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</sheetData>
  <autoFilter ref="A3:N338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4:D344"/>
    <mergeCell ref="B340:D340"/>
    <mergeCell ref="B341:D341"/>
    <mergeCell ref="B342:D342"/>
    <mergeCell ref="B343:D343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huangtao</cp:lastModifiedBy>
  <cp:lastPrinted>2012-03-06T02:07:56Z</cp:lastPrinted>
  <dcterms:created xsi:type="dcterms:W3CDTF">2012-01-08T05:39:37Z</dcterms:created>
  <dcterms:modified xsi:type="dcterms:W3CDTF">2016-03-07T06:43:07Z</dcterms:modified>
</cp:coreProperties>
</file>